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894" activeTab="0"/>
  </bookViews>
  <sheets>
    <sheet name="програма" sheetId="1" r:id="rId1"/>
  </sheets>
  <externalReferences>
    <externalReference r:id="rId4"/>
    <externalReference r:id="rId5"/>
  </externalReferences>
  <definedNames>
    <definedName name="_xlnm.Print_Titles" localSheetId="0">'програма'!$9:$12</definedName>
    <definedName name="_xlnm.Print_Area" localSheetId="0">'програма'!$A$1:$AH$85</definedName>
  </definedNames>
  <calcPr fullCalcOnLoad="1"/>
</workbook>
</file>

<file path=xl/sharedStrings.xml><?xml version="1.0" encoding="utf-8"?>
<sst xmlns="http://schemas.openxmlformats.org/spreadsheetml/2006/main" count="216" uniqueCount="140">
  <si>
    <t>УОЗ  ЖМР</t>
  </si>
  <si>
    <t>УОЗ ЖМР, ДБФ ЖМР, ЗОЗ</t>
  </si>
  <si>
    <t>УОЗ ЖМР,ДБФ ЖМР,ЗОЗ</t>
  </si>
  <si>
    <t>УОЗ ЖМР, ДБФ ЖМР ЗОЗ</t>
  </si>
  <si>
    <t>УКБ ЖМР, ДБФ ЖМР, УОЗ ЖМР</t>
  </si>
  <si>
    <t>Начальник управління</t>
  </si>
  <si>
    <t>охорони здоров’я міської ради</t>
  </si>
  <si>
    <t>М.О. Місюрова</t>
  </si>
  <si>
    <t xml:space="preserve">УОЗ ЖМР, ДБФ ЖМР, ЗОЗ </t>
  </si>
  <si>
    <t>Термін виконання</t>
  </si>
  <si>
    <t>Виконавці</t>
  </si>
  <si>
    <t>План</t>
  </si>
  <si>
    <t>№ з/п</t>
  </si>
  <si>
    <t>2018-2020</t>
  </si>
  <si>
    <t>2018-2019</t>
  </si>
  <si>
    <t>Відокремити первинний рівень надання медичної допомоги.</t>
  </si>
  <si>
    <t>Забезпечити гідний  нагляд за інкурабельними пацієнтами в термінальній стадії хвороби.</t>
  </si>
  <si>
    <t>Покращити матеріально-технічну базу міських закладів охорони здоров’я</t>
  </si>
  <si>
    <t>Забезпечити доступність споруд для маломобільних груп населення</t>
  </si>
  <si>
    <t>«Реалізувати проект   «Розвиток медичних послуг з підтримки материнства та дитинства у м. Житомирі»</t>
  </si>
  <si>
    <t>«Реалізувати проекти:  «Малоінвазивна хірургія», «Протидія поширенню онкологічних захворювань»»</t>
  </si>
  <si>
    <t>Підвищення кількості пацієнтів, які отримали належну медичну допомогу на первинному рівні</t>
  </si>
  <si>
    <t>Зміцнення здоров’я населення, попередження захворювань, збільшення тривалості активного та працездатного віку і заохочення до здорового способу життя шляхом об’єднання зусиль усього суспільства</t>
  </si>
  <si>
    <t>УКБ ЖМР, ДБФ ЖМР УОЗ ЖМР</t>
  </si>
  <si>
    <t>ВСЬОГО</t>
  </si>
  <si>
    <t>Сприяти впровадженню концепції розвитку системи громадського здоров'я, забезпечити зростання рівня гігієнічної освідченості населення, ощадливого ставлення до свого здоров’я</t>
  </si>
  <si>
    <t>Забезпечити виконання закладами охорони здоров’я  функцій із надання населенню медичної допомоги</t>
  </si>
  <si>
    <t>Забезпечити дотримання належних санітарно-гігієнічних вимог у закладах охорони здоров’я</t>
  </si>
  <si>
    <t xml:space="preserve">Впровадити сучасні технології організації медичного  та іншого документообігу, лікувально-діагностичного процесу тощо </t>
  </si>
  <si>
    <t xml:space="preserve">Підвищити престижність та мотивацію медичних працівників </t>
  </si>
  <si>
    <t>2.5. Відшкодування вартості лікарських засобів для лікування окремих захворювань</t>
  </si>
  <si>
    <t>2.6. Цільові видатки на лікування хворих на цукровий та нецукровий діабет</t>
  </si>
  <si>
    <t>5.1.Створення центрів первинної медико-санітарної допомоги (ПМСД).</t>
  </si>
  <si>
    <t>6.1.Закупівля програмних продуктів, комп’ютерної техніки, тощо.</t>
  </si>
  <si>
    <t>7.1.Реконструкція приміщень під Хоспіс  по пров. Енергетичний,3 в м. Житомирі, у т.ч. виготовлення ПКД</t>
  </si>
  <si>
    <t>8.1.Забезпечення муніципальним житлом лікарів закладів охорони здоров’я міста Житомира віком до 35 років, які не мають власного житла (сімейних лікарів, рентгенологів тощо)</t>
  </si>
  <si>
    <t>8.2. Організація та проведення заходів зі святкування дня медичного працівника та відзначення кращих співробітників закладів охорони здоров’я міста</t>
  </si>
  <si>
    <t xml:space="preserve">9.1. «Реконструкція частини  приміщень КУ «Житомирська міська стоматологічна поліклініка № 2» під амбулаторію сімейного лікаря за адресою: м. Житомир, вул. Покровська, 159» </t>
  </si>
  <si>
    <t>9.3. Капітальний ремонт приміщень операційного блоку хірургічного корпусу  КУ ЦМЛ №2 за адресою: вул. Р.Шухевича,2а в м. Житомирі</t>
  </si>
  <si>
    <t>9.4 «Реконструкція будівлі КУ ЦМЛ №1 по вул. Бердичівська,70, м. Житомир»</t>
  </si>
  <si>
    <t>9.5. Субвенція обласному бюджету на співфінансування об’єкту "Капітальний ремонт приміщень в комунальній установі "Житомирське обласне стоматологічне медичне об’єднання" Житомирської обласної ради для розміщення філії відділення гемодіалізу КУ "Обласна клінічна лікарня ім. О.Ф. Гербачевського" Житомирської обласної ради за адресою: м. Житомир, вул. Грушевського,33-А</t>
  </si>
  <si>
    <t>9.6. Реконструкція санітарно-технічних мереж інфекційного відділення КУ ЦМЛ № 1за адресою: м. Житомир, вул.В.Бердичівська,70</t>
  </si>
  <si>
    <t>9.7. Реконструкція внутрішніх приміщень інфекційного відділення КУ ЦМЛ№1 за адресою: м. Житомир, вул.В.Бердичівська,70</t>
  </si>
  <si>
    <t>11.1. Придбання медичного обладнання тощо для закладів охорони здоровя м. Житомира на умовах співфінансування з міського бюджету у розмірі не менше 3%</t>
  </si>
  <si>
    <t xml:space="preserve">2.4. Забезпечення пільгової категорії населення послугами з протезування зубів за винятком протезування з дорогоцінних металів та прирівнених до них по вартості технологій  </t>
  </si>
  <si>
    <t>УОЗ ЖМР, ДБФ ЖМР,ЗОЗ</t>
  </si>
  <si>
    <t>9.2. «Реконструкція частини  приміщень за адресою: вул. Дмитра Донцова,3 в м. Житомирі  під амбулаторію сімейного лікаря (в т.ч. виготовлення ПКД)</t>
  </si>
  <si>
    <t>9.11. Капітальний ремонт асфальтного покриття території стаціонару КУ ЦДМЛ по вул. Шевченка,2 в м. Житомирі</t>
  </si>
  <si>
    <t>3.1.Участь у реалізації проектів системи громадського здоров'я, в тому числі:  проведення тренінгів для медичного персоналу, анкетувань, організація незалежного аудиту, моніторингових візитів, проведення інформаційно-медійних кампаній тощо</t>
  </si>
  <si>
    <t>12.1. Придбання медичного обладнання тощо (на умовах співфінансування з міського бюджету у розмірі не менше 3%)</t>
  </si>
  <si>
    <t>13.1.Придбання сучасного  обладнання для виявлення онкологічних захворювань на ранніх стадіях  та оперативного лікування передпухлинних станів тощо (на умовах співфінансування з міського бюджету у розмірі не менше 3%)</t>
  </si>
  <si>
    <t>9.13 Реконструкція мережі зовнішнього освітлення внутрішньо-дворової території стаціонару КУ ЦДМЛ за адресою м. Житомир, вул. Шевченка, 2.</t>
  </si>
  <si>
    <t>памперси і калоаприй</t>
  </si>
  <si>
    <t>забезпечення оплати праці працівників міських закладів охорони здоров'я</t>
  </si>
  <si>
    <t xml:space="preserve">в т.ч. </t>
  </si>
  <si>
    <t xml:space="preserve"> забезпечення  закладів охорони здоров’я видатками для стабільного функціонування (у тому числі: предмети, матеріали, обладнання та інвентар/м’який інвентар, продукти харчування,  лікарські засоби,  вироби медичного призначення, видатки на відрядження, оплату послуг (крім комунальних) тощо)</t>
  </si>
  <si>
    <t>1.5. Забезпечення міжтарифних співвідношень у заробітній платі працівників закладів охорони здоров’я</t>
  </si>
  <si>
    <t>ДБФ ЖМР УОЗ ЖМР</t>
  </si>
  <si>
    <t>1.2. Забезпечення надання населенню первинної медико-санітарної допомоги</t>
  </si>
  <si>
    <t>Провести капітальні ремонти, реконструкції будівель та приміщень закладів охорони здоров’я, всього, в т.ч.</t>
  </si>
  <si>
    <t xml:space="preserve">9.14. Реконструкція приміщення КУ ЦМЛ № 2  під амбулаторію сімейного лікаря за адресою: м. Житомир,  вул. Старочуднівська 12/77 </t>
  </si>
  <si>
    <t>9.15. Субвенція обласному бюджету на співфінансування ангіографічного обладнання</t>
  </si>
  <si>
    <t>Зміст заходів</t>
  </si>
  <si>
    <t>9.8. Реконструкція приміщень під розташування приймально-діагностичного відділення ЦМЛ  № 1 по вул.В.Бердичівська, 70 в м. Житомирі</t>
  </si>
  <si>
    <t>9.12.  Капітальний ремонт неврологічного відділення КУ ЦМЛ №1 м. Житомира, за адресою: вул. В.Бердичівська, 70 (в т.ч. виготовлення ПКД)</t>
  </si>
  <si>
    <t>ДБФ ЖМР, УОЗ ЖМР ЗОЗ</t>
  </si>
  <si>
    <t>ДБФ ЖМР, УОЗ ЖМР, ЗОЗ</t>
  </si>
  <si>
    <t>«Попередити можливі смертельні випадки осіб, що зазнали укусів, подряпин, ослизнення хворими або підозрюваними щодо захворювання на сказ тварин»</t>
  </si>
  <si>
    <t>14.1 Проведення лікувально-профілактичної імунізації осіб що зазнали укусів, подряпин, ослизнення хворими або підозрюваними щодо захворювання на сказ тварин. Препарати мають використовуватися тільки для забезпечення потреб мешканців м. Житомира.</t>
  </si>
  <si>
    <t>2.7. Реабілітація учасників АТО</t>
  </si>
  <si>
    <t xml:space="preserve"> Покращити теплотехнічні характеристики будівель закладів охорони здоров'я шляхом реалізації проекту "Підвищення енергоефективності об'єктів бюджетної сфери міста Житомира" (НЕФКО, СЕКО)</t>
  </si>
  <si>
    <t>15.1. Здійснення заходів з енергозбереження по проекту "Підвищення енергоефективності об’єктів бюджетної сфери міста" (в т.ч. співфінансування на технічний та авторський нагляд по проектах СЕКО, НЕФКО, що фінансуються за рахунок гранту)</t>
  </si>
  <si>
    <t>Впровадження заходів з контролю за використанням енергоносіїв.</t>
  </si>
  <si>
    <t xml:space="preserve"> 16.1. «Придбання та встановлення приладів обліку тепла, електроенергії та води, засобів дистанційної передачі даних обліку тощо» (майдан Визволення,1, вул. Чуднівська, 102)</t>
  </si>
  <si>
    <t>2.1. Забезпечити окремі пільгові категорії громадян життєво необхідними медикаментами та послугами, тощо</t>
  </si>
  <si>
    <t>Покращити якість життя пацієнтів з важкими хронічними захворюваннями шляхом безперервного та безкоштовного забезпечення медичними препаратами тощо</t>
  </si>
  <si>
    <t>Забезпечити фінансовий контроль діяльності підпорядкованих комунальних підприємств</t>
  </si>
  <si>
    <t>17.1 Проведення незалежного аудиту підпорядкованих комунальних підприємств</t>
  </si>
  <si>
    <t>УОЗ ЖМР, ДБФ ЖМР</t>
  </si>
  <si>
    <t>1.6. Дооснащення закладів охорони здоров’я необхідними засобами та інвентарем в рамках реалізації всеукраїнського проекту "Чиста лікарня безпечна для пацієнта"</t>
  </si>
  <si>
    <t>компютеризація бю у програмі стоїть з кап. Видатками</t>
  </si>
  <si>
    <t>памперси і калоприймачі</t>
  </si>
  <si>
    <t>мінімальні видатки на поточне утримання</t>
  </si>
  <si>
    <t>заходи 26259,5+13432,5 поточне утримання</t>
  </si>
  <si>
    <t>промивка, охорона,енергозберіг.заходи, пожежна безпека, поточні ремонти</t>
  </si>
  <si>
    <t>непередбачцвані видатки</t>
  </si>
  <si>
    <t>Міська цільова програма «Будівництво (реконструкція, капітальний ремонт) об’єктів комунальної власності м.Житомира на 2018-2020 роки»</t>
  </si>
  <si>
    <t>1.7. Забезпечення потреб діяльності закладів охорони здоров’я м. Житомира за рахунок депутатських коштів передбачених для потреб виборчих округів</t>
  </si>
  <si>
    <t>9.17 Реконструкція покрівлі інфекційного відділення КУ ЦМЛ №1 по вул. В.Бердичівській,70 в м. Житомирі</t>
  </si>
  <si>
    <t>10.1. Капітальний ремонт ганку з пандусом дитячої поліклініки №1 КУ ЦДМЛ по вул. Святослава Ріхтера,23 в м. Житомирі  (в т.ч. виготовлення ПКД)</t>
  </si>
  <si>
    <t xml:space="preserve">11.2. Придбання медичного обладнання, проведення модернізації, дооснащення, ремонту тощо </t>
  </si>
  <si>
    <t>додація на енергоносії</t>
  </si>
  <si>
    <t>очікуване використання дотації</t>
  </si>
  <si>
    <t>міський бюджет по заходах</t>
  </si>
  <si>
    <t xml:space="preserve">1.1.Забезпечення приймальних відділень та структурних підрозділів комунальних закладів охорони здоров’я, які надають невідкладну медичну допомогу,  витратними матеріалами (дезінфікуючими засобами, лікарськими засобами, витратними матеріалами та малоцінним інвентарем) тощо  </t>
  </si>
  <si>
    <t>Секретар міської ради</t>
  </si>
  <si>
    <t>Н.М. Чиж</t>
  </si>
  <si>
    <t>1.4. Забезпечення оплати комунальних послуг та енергоносіїв міських закладів охорони здоров'я та с. Вереси</t>
  </si>
  <si>
    <t>Припинити діяльність комунальних підприємств, установ відповідно до рішень Житомирської міської ради</t>
  </si>
  <si>
    <t>4.1. Видатки на забезпечення процесу припинення та реорганізації комунальних підприємств, установ</t>
  </si>
  <si>
    <t>Проведення розрахунків з працівниками та іншими кредиторами, юридичне оформлення документів, тощо</t>
  </si>
  <si>
    <t xml:space="preserve">9.16 Ремонт асфальтного покриття та проведення робіт з благоустрою територій міських комунальних закладів охорони здоров’я                                                                                                                                             </t>
  </si>
  <si>
    <t>Звіт про результат виконання Міської цільової програми розвитку охорони здоров’я за І квартал 2019 року</t>
  </si>
  <si>
    <t>Дата і номер рішення міської ради</t>
  </si>
  <si>
    <t>18.12.2017 № 873</t>
  </si>
  <si>
    <t>Відповідальний виконавець програми</t>
  </si>
  <si>
    <t xml:space="preserve">Управління охорони здоров’я Житомирської міської ради, комунальні заклади охорони здоров’я </t>
  </si>
  <si>
    <t>Термін реалізації Програми</t>
  </si>
  <si>
    <t>2018-2020 роки</t>
  </si>
  <si>
    <t>1. Виконання заходів Програми</t>
  </si>
  <si>
    <t>Пріоритетні завдання</t>
  </si>
  <si>
    <t>Річний обсяг фінансування, тис.грн.</t>
  </si>
  <si>
    <t>Фактично профінансовано у звітному періоді, тис.грн.</t>
  </si>
  <si>
    <t>Відсоток виконання заходу, %</t>
  </si>
  <si>
    <t>Інформація про виконання або причини невиконання заходу</t>
  </si>
  <si>
    <t>Фінансування первинної медико-санітарної допомоги здійснюється через Національну службу здоров’я України безпосередньо на рахунки суб’єктів господарювання, які надають первинну медичну допомогу</t>
  </si>
  <si>
    <t>1.3 Забезпечення надання населенню вторинної (спеціалізованої) медичної допомоги</t>
  </si>
  <si>
    <t>Заробітна плата за січень-березень поточного року виплачена в повному обсязі</t>
  </si>
  <si>
    <t>Орієнтовний  обсяг фінансування</t>
  </si>
  <si>
    <t>Станом на 01.04.2019 кредиторська заборгованість з оплати енергоносіїв та комунальних послуг відсутня</t>
  </si>
  <si>
    <t>Забезпечено 112 хворих на орфанні захворювання на загальну суму 362,2 тис.грн.</t>
  </si>
  <si>
    <t>Захід виконується</t>
  </si>
  <si>
    <t>Відповідальним виконавцем заходу та розпорядником коштів є управління капітального будівництва міської ради</t>
  </si>
  <si>
    <t>9.10. Капітальний ремонт з утепленням фасадів дитячої поліклініки №1 КУ ЦДМЛ по вул. С.Ріхгера, 23 в м.Житомирі</t>
  </si>
  <si>
    <t>9.9. Реконструкція травмо-урологічного корпусу КУ Центральна міська лікарня №1  м.Житомир за адресою: вул.В.Бердчівська,70</t>
  </si>
  <si>
    <t>Захід виконано в повному обсязі. Кількість отоварених рецептів становить 27537 шт.</t>
  </si>
  <si>
    <t>Кошти на виконання заходу у 2019 році не передбачені (станом на 01.04.2019)</t>
  </si>
  <si>
    <t>Кошти на виконання заходу у 2019 році не передбачені</t>
  </si>
  <si>
    <t>Тендерні торги на стадії завершення. Кошти будуть використані у ІІ кварталі</t>
  </si>
  <si>
    <t>Сума коштів розрахована на рік. Захід виконується; відділення, в яких надається невідкладна медична допомога, забезпечені необхідними засобами та матеріалами для надання медичної допомоги пацієнтам у першу добу</t>
  </si>
  <si>
    <t>Сума коштів розрахована на рік. Захід виконується; здійснюється оплата видатків для забезпечення стабільного функціонування закладів охорони здоров"я</t>
  </si>
  <si>
    <t>Кошти на виконання заходів у 2019 році не передбачені</t>
  </si>
  <si>
    <t>Кошти будуть використані у ІІ кварталі</t>
  </si>
  <si>
    <t>Захід виконується. У І кварталі придбано 1433 комплекти  туберкуліну на суму 196,8 тис.грн.                                       Забезпечено 11 хворих з трансплантованими органами на загальну суму 173,0 тис.грн.</t>
  </si>
  <si>
    <t xml:space="preserve">Спрямовано 1383,9 тис.грн. на медикаментозне забезпечення інших пільгових категорій населення за Постановою КМУ № 1303 (кількість виписаних рецептів - 2969). </t>
  </si>
  <si>
    <t>17.04.2019р. на розгляд виконавчого комітету винесено проект рішення "Порядок зубопротезування пільгових категорій населення", в зв'язку зі зміною організаційно-правової форми закладів охорони здоров'я; після розгляду та прийняття рішення буде проведено конкурс та розпочнеться виконання заходу</t>
  </si>
  <si>
    <t>Захід виконано у 2018 році</t>
  </si>
  <si>
    <t>У 2019 році виконання заходу не планується</t>
  </si>
  <si>
    <t>Визначено переможця за результатами конкурсу. Виконання заходу заплановано на ІІ півріччя 2019 року</t>
  </si>
  <si>
    <t>В рамках заходу придбано 130 комп'ютерів, 12 ноутбуків, 1 системний блок та багатофункціональні пристрої у кількості 33 одиниці. Виконання заходу триває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</si>
</sst>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-* #,##0\ _г_р_н_._-;\-* #,##0\ _г_р_н_._-;_-* &quot;-&quot;??\ _г_р_н_._-;_-@_-"/>
    <numFmt numFmtId="203" formatCode="_-* #,##0.0\ _г_р_н_._-;\-* #,##0.0\ _г_р_н_._-;_-* &quot;-&quot;??\ _г_р_н_._-;_-@_-"/>
    <numFmt numFmtId="204" formatCode="0.0"/>
    <numFmt numFmtId="205" formatCode="0.000"/>
    <numFmt numFmtId="206" formatCode="#,##0_ ;\-#,##0\ "/>
  </numFmts>
  <fonts count="61">
    <font>
      <sz val="10"/>
      <name val="Arial"/>
      <family val="0"/>
    </font>
    <font>
      <sz val="11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.5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9.5"/>
      <name val="Times New Roman"/>
      <family val="1"/>
    </font>
    <font>
      <b/>
      <sz val="11.5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197" fontId="3" fillId="0" borderId="10" xfId="0" applyNumberFormat="1" applyFont="1" applyFill="1" applyBorder="1" applyAlignment="1">
      <alignment horizontal="center" vertical="center" wrapText="1"/>
    </xf>
    <xf numFmtId="19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197" fontId="4" fillId="0" borderId="0" xfId="0" applyNumberFormat="1" applyFont="1" applyFill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197" fontId="5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197" fontId="4" fillId="0" borderId="11" xfId="0" applyNumberFormat="1" applyFont="1" applyFill="1" applyBorder="1" applyAlignment="1">
      <alignment horizontal="center" vertical="center" wrapText="1"/>
    </xf>
    <xf numFmtId="197" fontId="6" fillId="0" borderId="10" xfId="0" applyNumberFormat="1" applyFont="1" applyFill="1" applyBorder="1" applyAlignment="1">
      <alignment horizontal="center" vertical="center" wrapText="1"/>
    </xf>
    <xf numFmtId="197" fontId="13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top" wrapText="1"/>
    </xf>
    <xf numFmtId="197" fontId="4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0" borderId="15" xfId="0" applyFont="1" applyFill="1" applyBorder="1" applyAlignment="1">
      <alignment horizontal="center" vertical="top" wrapText="1"/>
    </xf>
    <xf numFmtId="0" fontId="59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15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/>
    </xf>
    <xf numFmtId="49" fontId="4" fillId="0" borderId="13" xfId="0" applyNumberFormat="1" applyFont="1" applyFill="1" applyBorder="1" applyAlignment="1">
      <alignment horizontal="left" vertical="center" wrapText="1"/>
    </xf>
    <xf numFmtId="205" fontId="5" fillId="0" borderId="0" xfId="0" applyNumberFormat="1" applyFont="1" applyFill="1" applyAlignment="1">
      <alignment/>
    </xf>
    <xf numFmtId="205" fontId="3" fillId="0" borderId="0" xfId="0" applyNumberFormat="1" applyFont="1" applyFill="1" applyAlignment="1">
      <alignment/>
    </xf>
    <xf numFmtId="0" fontId="5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top"/>
    </xf>
    <xf numFmtId="0" fontId="5" fillId="0" borderId="19" xfId="0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197" fontId="4" fillId="0" borderId="0" xfId="0" applyNumberFormat="1" applyFont="1" applyFill="1" applyAlignment="1">
      <alignment/>
    </xf>
    <xf numFmtId="197" fontId="6" fillId="0" borderId="12" xfId="0" applyNumberFormat="1" applyFont="1" applyFill="1" applyBorder="1" applyAlignment="1">
      <alignment horizontal="center" vertical="center" wrapText="1"/>
    </xf>
    <xf numFmtId="197" fontId="13" fillId="0" borderId="12" xfId="0" applyNumberFormat="1" applyFont="1" applyFill="1" applyBorder="1" applyAlignment="1">
      <alignment horizontal="center" vertical="center" wrapText="1"/>
    </xf>
    <xf numFmtId="197" fontId="6" fillId="0" borderId="11" xfId="0" applyNumberFormat="1" applyFont="1" applyFill="1" applyBorder="1" applyAlignment="1">
      <alignment horizontal="center" vertical="center" wrapText="1"/>
    </xf>
    <xf numFmtId="197" fontId="13" fillId="0" borderId="11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3" fillId="19" borderId="0" xfId="0" applyFont="1" applyFill="1" applyAlignment="1">
      <alignment/>
    </xf>
    <xf numFmtId="0" fontId="8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18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197" fontId="13" fillId="0" borderId="1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horizontal="left" vertical="center" wrapText="1"/>
    </xf>
    <xf numFmtId="197" fontId="4" fillId="0" borderId="10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197" fontId="12" fillId="0" borderId="22" xfId="0" applyNumberFormat="1" applyFont="1" applyFill="1" applyBorder="1" applyAlignment="1">
      <alignment horizontal="center" vertical="center" wrapText="1"/>
    </xf>
    <xf numFmtId="197" fontId="12" fillId="0" borderId="23" xfId="0" applyNumberFormat="1" applyFont="1" applyFill="1" applyBorder="1" applyAlignment="1">
      <alignment horizontal="center" vertical="center" wrapText="1"/>
    </xf>
    <xf numFmtId="197" fontId="12" fillId="0" borderId="13" xfId="0" applyNumberFormat="1" applyFont="1" applyFill="1" applyBorder="1" applyAlignment="1">
      <alignment horizontal="center" vertical="center" wrapText="1"/>
    </xf>
    <xf numFmtId="197" fontId="4" fillId="0" borderId="11" xfId="0" applyNumberFormat="1" applyFont="1" applyFill="1" applyBorder="1" applyAlignment="1">
      <alignment horizontal="center" vertical="center" wrapText="1"/>
    </xf>
    <xf numFmtId="197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197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197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197" fontId="6" fillId="0" borderId="22" xfId="0" applyNumberFormat="1" applyFont="1" applyFill="1" applyBorder="1" applyAlignment="1">
      <alignment horizontal="center" vertical="center" wrapText="1"/>
    </xf>
    <xf numFmtId="197" fontId="6" fillId="0" borderId="23" xfId="0" applyNumberFormat="1" applyFont="1" applyFill="1" applyBorder="1" applyAlignment="1">
      <alignment horizontal="center" vertical="center" wrapText="1"/>
    </xf>
    <xf numFmtId="197" fontId="6" fillId="0" borderId="13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&#1055;&#1056;&#1054;&#1043;&#1056;&#1040;&#1052;&#1040;%20&#1054;&#1047;\2018\43%20&#1089;&#1077;&#1089;&#1110;&#1103;\&#1085;&#1072;%20&#1086;&#1087;&#1088;&#1080;&#1083;&#1102;&#1076;&#1085;&#1077;&#1085;&#1085;&#1103;%20&#1088;&#1110;&#1096;&#1077;&#1085;&#1085;&#1103;%20&#1089;&#1077;&#1089;&#1110;&#1111;\&#1079;&#1074;&#1077;&#1076;&#1077;&#1085;&#1110;%20&#1087;&#1086;&#1083;&#1110;&#1082;&#1083;&#1110;&#1085;&#1110;&#1082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86;&#1082;&#1091;&#1084;&#1077;&#1085;&#1090;&#1099;\&#1055;&#1056;&#1054;&#1043;&#1056;&#1040;&#1052;&#1040;%20&#1054;&#1047;\2018\43%20&#1089;&#1077;&#1089;&#1110;&#1103;\&#1085;&#1072;%20&#1086;&#1087;&#1088;&#1080;&#1083;&#1102;&#1076;&#1085;&#1077;&#1085;&#1085;&#1103;%20&#1088;&#1110;&#1096;&#1077;&#1085;&#1085;&#1103;%20&#1089;&#1077;&#1089;&#1110;&#1111;\&#1047;&#1074;&#1077;&#1076;&#1077;&#1085;&#1110;%20&#1089;&#1090;&#1072;&#1094;&#1110;&#1086;&#1085;&#1072;&#1088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6">
          <cell r="E56">
            <v>25467.5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4">
          <cell r="E74">
            <v>21567.6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37"/>
  <sheetViews>
    <sheetView tabSelected="1" view="pageBreakPreview" zoomScale="80" zoomScaleNormal="80" zoomScaleSheetLayoutView="80" zoomScalePageLayoutView="90" workbookViewId="0" topLeftCell="A1">
      <selection activeCell="G9" sqref="G9:G10"/>
    </sheetView>
  </sheetViews>
  <sheetFormatPr defaultColWidth="9.140625" defaultRowHeight="12.75"/>
  <cols>
    <col min="1" max="1" width="4.7109375" style="20" customWidth="1"/>
    <col min="2" max="2" width="27.421875" style="26" customWidth="1"/>
    <col min="3" max="3" width="43.7109375" style="26" customWidth="1"/>
    <col min="4" max="4" width="9.57421875" style="9" customWidth="1"/>
    <col min="5" max="5" width="13.00390625" style="74" customWidth="1"/>
    <col min="6" max="9" width="13.140625" style="11" customWidth="1"/>
    <col min="10" max="10" width="38.140625" style="70" customWidth="1"/>
    <col min="11" max="11" width="12.140625" style="8" hidden="1" customWidth="1"/>
    <col min="12" max="12" width="19.140625" style="8" hidden="1" customWidth="1"/>
    <col min="13" max="13" width="10.140625" style="8" hidden="1" customWidth="1"/>
    <col min="14" max="38" width="0" style="8" hidden="1" customWidth="1"/>
    <col min="39" max="39" width="2.140625" style="8" customWidth="1"/>
    <col min="40" max="40" width="3.28125" style="8" customWidth="1"/>
    <col min="41" max="41" width="9.140625" style="8" customWidth="1"/>
    <col min="42" max="42" width="14.140625" style="8" bestFit="1" customWidth="1"/>
    <col min="43" max="43" width="12.140625" style="8" customWidth="1"/>
    <col min="44" max="44" width="16.00390625" style="8" customWidth="1"/>
    <col min="45" max="45" width="24.28125" style="8" customWidth="1"/>
    <col min="46" max="47" width="9.140625" style="8" customWidth="1"/>
    <col min="48" max="48" width="10.140625" style="8" bestFit="1" customWidth="1"/>
    <col min="49" max="49" width="11.28125" style="8" bestFit="1" customWidth="1"/>
    <col min="50" max="16384" width="9.140625" style="8" customWidth="1"/>
  </cols>
  <sheetData>
    <row r="1" spans="1:10" ht="28.5" customHeight="1">
      <c r="A1" s="47"/>
      <c r="B1" s="169" t="s">
        <v>102</v>
      </c>
      <c r="C1" s="169"/>
      <c r="D1" s="169"/>
      <c r="E1" s="169"/>
      <c r="F1" s="169"/>
      <c r="G1" s="169"/>
      <c r="H1" s="169"/>
      <c r="I1" s="169"/>
      <c r="J1" s="169"/>
    </row>
    <row r="2" spans="2:28" ht="20.25">
      <c r="B2" s="110" t="s">
        <v>103</v>
      </c>
      <c r="C2" s="110"/>
      <c r="D2" s="111" t="s">
        <v>104</v>
      </c>
      <c r="E2" s="111"/>
      <c r="F2" s="109"/>
      <c r="G2" s="112"/>
      <c r="H2" s="112"/>
      <c r="I2" s="112"/>
      <c r="J2" s="109"/>
      <c r="Z2" s="10"/>
      <c r="AA2" s="10"/>
      <c r="AB2" s="9"/>
    </row>
    <row r="3" spans="2:28" ht="8.25" customHeight="1">
      <c r="B3" s="113"/>
      <c r="C3" s="113"/>
      <c r="D3" s="114"/>
      <c r="E3" s="114"/>
      <c r="F3" s="109"/>
      <c r="G3" s="112"/>
      <c r="H3" s="112"/>
      <c r="I3" s="112"/>
      <c r="J3" s="109"/>
      <c r="Z3" s="10"/>
      <c r="AA3" s="10"/>
      <c r="AB3" s="9"/>
    </row>
    <row r="4" spans="2:28" ht="18.75">
      <c r="B4" s="113" t="s">
        <v>105</v>
      </c>
      <c r="C4" s="113"/>
      <c r="D4" s="115" t="s">
        <v>106</v>
      </c>
      <c r="E4" s="115"/>
      <c r="F4" s="115"/>
      <c r="G4" s="115"/>
      <c r="H4" s="115"/>
      <c r="I4" s="115"/>
      <c r="J4" s="115"/>
      <c r="Z4" s="10"/>
      <c r="AA4" s="10"/>
      <c r="AB4" s="9"/>
    </row>
    <row r="5" spans="2:28" ht="6.75" customHeight="1">
      <c r="B5" s="113"/>
      <c r="C5" s="113"/>
      <c r="D5" s="114"/>
      <c r="E5" s="114"/>
      <c r="F5" s="109"/>
      <c r="G5" s="112"/>
      <c r="H5" s="112"/>
      <c r="I5" s="112"/>
      <c r="J5" s="109"/>
      <c r="Z5" s="10"/>
      <c r="AA5" s="10"/>
      <c r="AB5" s="9"/>
    </row>
    <row r="6" spans="2:28" ht="20.25">
      <c r="B6" s="148" t="s">
        <v>107</v>
      </c>
      <c r="C6" s="148"/>
      <c r="D6" s="149" t="s">
        <v>108</v>
      </c>
      <c r="E6" s="149"/>
      <c r="F6" s="109"/>
      <c r="G6" s="112"/>
      <c r="H6" s="112"/>
      <c r="I6" s="112"/>
      <c r="J6" s="109"/>
      <c r="Z6" s="10"/>
      <c r="AA6" s="10"/>
      <c r="AB6" s="9"/>
    </row>
    <row r="7" spans="7:10" ht="9" customHeight="1">
      <c r="G7" s="70"/>
      <c r="H7" s="70"/>
      <c r="I7" s="70"/>
      <c r="J7" s="8"/>
    </row>
    <row r="8" spans="1:10" ht="18.75" customHeight="1">
      <c r="A8" s="47"/>
      <c r="B8" s="150" t="s">
        <v>109</v>
      </c>
      <c r="C8" s="150"/>
      <c r="D8" s="150"/>
      <c r="E8" s="150"/>
      <c r="F8" s="109"/>
      <c r="G8" s="116"/>
      <c r="H8" s="119"/>
      <c r="I8" s="119"/>
      <c r="J8" s="8"/>
    </row>
    <row r="9" spans="1:10" ht="28.5" customHeight="1">
      <c r="A9" s="165" t="s">
        <v>12</v>
      </c>
      <c r="B9" s="152" t="s">
        <v>110</v>
      </c>
      <c r="C9" s="152" t="s">
        <v>62</v>
      </c>
      <c r="D9" s="152" t="s">
        <v>9</v>
      </c>
      <c r="E9" s="151" t="s">
        <v>10</v>
      </c>
      <c r="F9" s="129" t="s">
        <v>118</v>
      </c>
      <c r="G9" s="129" t="s">
        <v>111</v>
      </c>
      <c r="H9" s="129" t="s">
        <v>112</v>
      </c>
      <c r="I9" s="129" t="s">
        <v>113</v>
      </c>
      <c r="J9" s="152" t="s">
        <v>114</v>
      </c>
    </row>
    <row r="10" spans="1:10" ht="27.75" customHeight="1">
      <c r="A10" s="165"/>
      <c r="B10" s="152"/>
      <c r="C10" s="152"/>
      <c r="D10" s="152"/>
      <c r="E10" s="151"/>
      <c r="F10" s="130"/>
      <c r="G10" s="130"/>
      <c r="H10" s="130"/>
      <c r="I10" s="130"/>
      <c r="J10" s="152"/>
    </row>
    <row r="11" spans="1:10" ht="15.75" customHeight="1" hidden="1">
      <c r="A11" s="165"/>
      <c r="B11" s="152"/>
      <c r="C11" s="152"/>
      <c r="D11" s="152"/>
      <c r="E11" s="151"/>
      <c r="F11" s="19" t="s">
        <v>11</v>
      </c>
      <c r="G11" s="19" t="s">
        <v>11</v>
      </c>
      <c r="H11" s="19"/>
      <c r="I11" s="19"/>
      <c r="J11" s="152"/>
    </row>
    <row r="12" spans="1:10" s="7" customFormat="1" ht="15.75">
      <c r="A12" s="36">
        <v>1</v>
      </c>
      <c r="B12" s="121">
        <f>A12+1</f>
        <v>2</v>
      </c>
      <c r="C12" s="4">
        <f>B12+1</f>
        <v>3</v>
      </c>
      <c r="D12" s="4">
        <f>C12+1</f>
        <v>4</v>
      </c>
      <c r="E12" s="73">
        <f>D12+1</f>
        <v>5</v>
      </c>
      <c r="F12" s="4">
        <v>8</v>
      </c>
      <c r="G12" s="4">
        <f>F12+1</f>
        <v>9</v>
      </c>
      <c r="H12" s="4"/>
      <c r="I12" s="4"/>
      <c r="J12" s="4">
        <f>G12+1</f>
        <v>10</v>
      </c>
    </row>
    <row r="13" spans="1:10" ht="112.5" customHeight="1">
      <c r="A13" s="32">
        <v>1</v>
      </c>
      <c r="B13" s="37" t="s">
        <v>26</v>
      </c>
      <c r="C13" s="35" t="s">
        <v>94</v>
      </c>
      <c r="D13" s="3" t="s">
        <v>13</v>
      </c>
      <c r="E13" s="31" t="s">
        <v>3</v>
      </c>
      <c r="F13" s="27">
        <v>8486.4</v>
      </c>
      <c r="G13" s="27">
        <v>8486.4</v>
      </c>
      <c r="H13" s="27">
        <v>1156.6</v>
      </c>
      <c r="I13" s="27">
        <f>H13/G13*100</f>
        <v>13.628865007541476</v>
      </c>
      <c r="J13" s="54" t="s">
        <v>129</v>
      </c>
    </row>
    <row r="14" spans="1:10" ht="48.75" customHeight="1">
      <c r="A14" s="64"/>
      <c r="B14" s="38"/>
      <c r="C14" s="56" t="s">
        <v>58</v>
      </c>
      <c r="D14" s="63" t="s">
        <v>13</v>
      </c>
      <c r="E14" s="30" t="s">
        <v>3</v>
      </c>
      <c r="F14" s="131" t="s">
        <v>115</v>
      </c>
      <c r="G14" s="132"/>
      <c r="H14" s="132"/>
      <c r="I14" s="132"/>
      <c r="J14" s="133"/>
    </row>
    <row r="15" spans="1:10" ht="49.5" customHeight="1">
      <c r="A15" s="64"/>
      <c r="B15" s="38"/>
      <c r="C15" s="56" t="s">
        <v>116</v>
      </c>
      <c r="D15" s="63"/>
      <c r="E15" s="30"/>
      <c r="F15" s="99"/>
      <c r="G15" s="100"/>
      <c r="H15" s="100"/>
      <c r="I15" s="100"/>
      <c r="J15" s="54"/>
    </row>
    <row r="16" spans="1:10" ht="18.75" customHeight="1">
      <c r="A16" s="64"/>
      <c r="B16" s="38"/>
      <c r="C16" s="68" t="s">
        <v>54</v>
      </c>
      <c r="D16" s="42"/>
      <c r="E16" s="51"/>
      <c r="F16" s="97"/>
      <c r="G16" s="98"/>
      <c r="H16" s="120"/>
      <c r="I16" s="120"/>
      <c r="J16" s="75"/>
    </row>
    <row r="17" spans="1:10" ht="49.5" customHeight="1">
      <c r="A17" s="64"/>
      <c r="B17" s="38"/>
      <c r="C17" s="52" t="s">
        <v>53</v>
      </c>
      <c r="D17" s="42" t="s">
        <v>13</v>
      </c>
      <c r="E17" s="51" t="s">
        <v>3</v>
      </c>
      <c r="F17" s="45">
        <v>241520</v>
      </c>
      <c r="G17" s="45">
        <v>224602.1</v>
      </c>
      <c r="H17" s="45">
        <v>49957.2</v>
      </c>
      <c r="I17" s="27">
        <f>H17/G17*100</f>
        <v>22.242534686897404</v>
      </c>
      <c r="J17" s="76" t="s">
        <v>117</v>
      </c>
    </row>
    <row r="18" spans="1:10" ht="57.75" customHeight="1">
      <c r="A18" s="64"/>
      <c r="B18" s="38"/>
      <c r="C18" s="159" t="s">
        <v>55</v>
      </c>
      <c r="D18" s="142" t="s">
        <v>13</v>
      </c>
      <c r="E18" s="145" t="s">
        <v>3</v>
      </c>
      <c r="F18" s="134">
        <v>18394.6</v>
      </c>
      <c r="G18" s="134">
        <v>17394.6</v>
      </c>
      <c r="H18" s="134">
        <v>1696.1</v>
      </c>
      <c r="I18" s="134">
        <f>H18/G18*100</f>
        <v>9.750727237188553</v>
      </c>
      <c r="J18" s="157" t="s">
        <v>130</v>
      </c>
    </row>
    <row r="19" spans="1:49" ht="69.75" customHeight="1">
      <c r="A19" s="33"/>
      <c r="B19" s="40"/>
      <c r="C19" s="159"/>
      <c r="D19" s="142"/>
      <c r="E19" s="145"/>
      <c r="F19" s="135"/>
      <c r="G19" s="135"/>
      <c r="H19" s="135"/>
      <c r="I19" s="135"/>
      <c r="J19" s="157"/>
      <c r="AP19" s="96">
        <f>F18+F13+F24+F27+F30</f>
        <v>36303.352000000006</v>
      </c>
      <c r="AQ19" s="123">
        <f>G18+G13+G24+G27+G30</f>
        <v>35303.4</v>
      </c>
      <c r="AR19" s="41">
        <f>H18+H13+H24+H27+H30</f>
        <v>4968.6</v>
      </c>
      <c r="AS19" s="41"/>
      <c r="AW19" s="41"/>
    </row>
    <row r="20" spans="1:48" ht="48.75" customHeight="1">
      <c r="A20" s="21"/>
      <c r="B20" s="122"/>
      <c r="C20" s="35" t="s">
        <v>97</v>
      </c>
      <c r="D20" s="3" t="s">
        <v>13</v>
      </c>
      <c r="E20" s="31" t="s">
        <v>3</v>
      </c>
      <c r="F20" s="2">
        <f>30630+100.3</f>
        <v>30730.3</v>
      </c>
      <c r="G20" s="2">
        <f>30630+100.3</f>
        <v>30730.3</v>
      </c>
      <c r="H20" s="2">
        <f>9519.9-2423.4+43.8</f>
        <v>7140.3</v>
      </c>
      <c r="I20" s="2">
        <f>H20/G20*100</f>
        <v>23.23537355639223</v>
      </c>
      <c r="J20" s="13" t="s">
        <v>119</v>
      </c>
      <c r="AP20" s="8">
        <v>2342.6</v>
      </c>
      <c r="AQ20" s="170" t="s">
        <v>80</v>
      </c>
      <c r="AR20" s="170"/>
      <c r="AS20" s="170"/>
      <c r="AV20" s="41"/>
    </row>
    <row r="21" spans="1:49" ht="47.25">
      <c r="A21" s="65"/>
      <c r="B21" s="40"/>
      <c r="C21" s="52" t="s">
        <v>56</v>
      </c>
      <c r="D21" s="42">
        <v>2018</v>
      </c>
      <c r="E21" s="51" t="s">
        <v>3</v>
      </c>
      <c r="F21" s="45">
        <v>0</v>
      </c>
      <c r="G21" s="45">
        <v>0</v>
      </c>
      <c r="H21" s="98"/>
      <c r="I21" s="98"/>
      <c r="J21" s="13" t="s">
        <v>127</v>
      </c>
      <c r="AP21" s="96">
        <f>SUM(AP19:AP20)</f>
        <v>38645.952000000005</v>
      </c>
      <c r="AR21" s="41"/>
      <c r="AS21" s="41"/>
      <c r="AV21" s="41"/>
      <c r="AW21" s="41"/>
    </row>
    <row r="22" spans="1:45" ht="59.25" customHeight="1">
      <c r="A22" s="58"/>
      <c r="B22" s="37"/>
      <c r="C22" s="103" t="s">
        <v>79</v>
      </c>
      <c r="D22" s="3" t="s">
        <v>14</v>
      </c>
      <c r="E22" s="31" t="s">
        <v>3</v>
      </c>
      <c r="F22" s="2">
        <v>300</v>
      </c>
      <c r="G22" s="2">
        <v>0</v>
      </c>
      <c r="H22" s="2">
        <v>0</v>
      </c>
      <c r="I22" s="29"/>
      <c r="J22" s="13" t="s">
        <v>126</v>
      </c>
      <c r="AP22" s="8">
        <f>820+745.1</f>
        <v>1565.1</v>
      </c>
      <c r="AQ22" s="8" t="s">
        <v>81</v>
      </c>
      <c r="AS22" s="8">
        <f>693.8+763.5</f>
        <v>1457.3</v>
      </c>
    </row>
    <row r="23" spans="1:42" ht="63.75" customHeight="1">
      <c r="A23" s="57"/>
      <c r="B23" s="38"/>
      <c r="C23" s="52" t="s">
        <v>87</v>
      </c>
      <c r="D23" s="3" t="s">
        <v>13</v>
      </c>
      <c r="E23" s="31" t="s">
        <v>3</v>
      </c>
      <c r="F23" s="2">
        <v>600</v>
      </c>
      <c r="G23" s="2">
        <v>0</v>
      </c>
      <c r="H23" s="2">
        <v>0</v>
      </c>
      <c r="I23" s="29"/>
      <c r="J23" s="13" t="s">
        <v>126</v>
      </c>
      <c r="AP23" s="96">
        <f>SUM(AP21:AP22)</f>
        <v>40211.052</v>
      </c>
    </row>
    <row r="24" spans="1:46" ht="93" customHeight="1">
      <c r="A24" s="58">
        <v>2</v>
      </c>
      <c r="B24" s="144" t="s">
        <v>75</v>
      </c>
      <c r="C24" s="144" t="s">
        <v>74</v>
      </c>
      <c r="D24" s="136" t="s">
        <v>13</v>
      </c>
      <c r="E24" s="154" t="s">
        <v>1</v>
      </c>
      <c r="F24" s="134">
        <f>1408.3+941+5227.1+203.1+237.5+512.6+258.352</f>
        <v>8787.952000000001</v>
      </c>
      <c r="G24" s="162">
        <v>8788</v>
      </c>
      <c r="H24" s="134">
        <v>2115.9</v>
      </c>
      <c r="I24" s="134">
        <f>H24/G24*100</f>
        <v>24.0771506599909</v>
      </c>
      <c r="J24" s="77" t="s">
        <v>133</v>
      </c>
      <c r="AP24" s="8">
        <v>13432.5</v>
      </c>
      <c r="AQ24" s="8" t="s">
        <v>82</v>
      </c>
      <c r="AT24" s="8" t="s">
        <v>52</v>
      </c>
    </row>
    <row r="25" spans="1:44" ht="49.5" customHeight="1">
      <c r="A25" s="57"/>
      <c r="B25" s="144"/>
      <c r="C25" s="144"/>
      <c r="D25" s="137"/>
      <c r="E25" s="155"/>
      <c r="F25" s="143"/>
      <c r="G25" s="163"/>
      <c r="H25" s="143"/>
      <c r="I25" s="143"/>
      <c r="J25" s="124" t="s">
        <v>120</v>
      </c>
      <c r="AP25" s="96">
        <f>26259.5+13432.5</f>
        <v>39692</v>
      </c>
      <c r="AQ25" s="8" t="s">
        <v>83</v>
      </c>
      <c r="AR25" s="41"/>
    </row>
    <row r="26" spans="1:45" ht="81.75" customHeight="1">
      <c r="A26" s="57"/>
      <c r="B26" s="144"/>
      <c r="C26" s="144"/>
      <c r="D26" s="138"/>
      <c r="E26" s="156"/>
      <c r="F26" s="135"/>
      <c r="G26" s="164"/>
      <c r="H26" s="135"/>
      <c r="I26" s="135"/>
      <c r="J26" s="125" t="s">
        <v>134</v>
      </c>
      <c r="M26" s="41" t="e">
        <f>#REF!+#REF!+#REF!+#REF!+#REF!+#REF!</f>
        <v>#REF!</v>
      </c>
      <c r="O26" s="8">
        <f>18336.7+19817.6</f>
        <v>38154.3</v>
      </c>
      <c r="P26" s="41" t="e">
        <f>M26-O26</f>
        <v>#REF!</v>
      </c>
      <c r="AP26" s="8">
        <v>3962.1</v>
      </c>
      <c r="AQ26" s="8">
        <f>164.8+529.8+172.8+108.6+1001.6+1984.5</f>
        <v>3962.1</v>
      </c>
      <c r="AR26" s="41" t="s">
        <v>84</v>
      </c>
      <c r="AS26" s="41"/>
    </row>
    <row r="27" spans="1:45" ht="147" customHeight="1">
      <c r="A27" s="57"/>
      <c r="B27" s="122"/>
      <c r="C27" s="24" t="s">
        <v>44</v>
      </c>
      <c r="D27" s="3" t="s">
        <v>13</v>
      </c>
      <c r="E27" s="62" t="s">
        <v>1</v>
      </c>
      <c r="F27" s="2">
        <v>554.4</v>
      </c>
      <c r="G27" s="2">
        <v>554.4</v>
      </c>
      <c r="H27" s="2">
        <v>0</v>
      </c>
      <c r="I27" s="5">
        <v>0</v>
      </c>
      <c r="J27" s="55" t="s">
        <v>135</v>
      </c>
      <c r="O27" s="8">
        <f>693.7+763.7</f>
        <v>1457.4</v>
      </c>
      <c r="AP27" s="8">
        <v>1000</v>
      </c>
      <c r="AQ27" s="8" t="s">
        <v>85</v>
      </c>
      <c r="AS27" s="41" t="e">
        <f>#REF!</f>
        <v>#REF!</v>
      </c>
    </row>
    <row r="28" spans="1:15" ht="49.5" customHeight="1">
      <c r="A28" s="57"/>
      <c r="B28" s="38"/>
      <c r="C28" s="44" t="s">
        <v>30</v>
      </c>
      <c r="D28" s="3" t="s">
        <v>13</v>
      </c>
      <c r="E28" s="62" t="s">
        <v>1</v>
      </c>
      <c r="F28" s="2">
        <v>10000</v>
      </c>
      <c r="G28" s="2">
        <v>1752.9</v>
      </c>
      <c r="H28" s="2">
        <v>1750.1</v>
      </c>
      <c r="I28" s="2">
        <v>100</v>
      </c>
      <c r="J28" s="55" t="s">
        <v>125</v>
      </c>
      <c r="O28" s="8">
        <f>O26+O27</f>
        <v>39611.700000000004</v>
      </c>
    </row>
    <row r="29" spans="1:15" ht="48" customHeight="1">
      <c r="A29" s="57"/>
      <c r="B29" s="38"/>
      <c r="C29" s="39" t="s">
        <v>31</v>
      </c>
      <c r="D29" s="3" t="s">
        <v>13</v>
      </c>
      <c r="E29" s="62" t="s">
        <v>1</v>
      </c>
      <c r="F29" s="2">
        <v>15000</v>
      </c>
      <c r="G29" s="2">
        <v>7719.5</v>
      </c>
      <c r="H29" s="2">
        <v>1750.3</v>
      </c>
      <c r="I29" s="2">
        <f>H29/G29*100</f>
        <v>22.673748299760348</v>
      </c>
      <c r="J29" s="34" t="s">
        <v>121</v>
      </c>
      <c r="O29" s="41" t="e">
        <f>M26-O28</f>
        <v>#REF!</v>
      </c>
    </row>
    <row r="30" spans="1:15" ht="46.5" customHeight="1">
      <c r="A30" s="57"/>
      <c r="B30" s="40"/>
      <c r="C30" s="122" t="s">
        <v>69</v>
      </c>
      <c r="D30" s="3">
        <v>2018</v>
      </c>
      <c r="E30" s="62" t="s">
        <v>0</v>
      </c>
      <c r="F30" s="2">
        <v>80</v>
      </c>
      <c r="G30" s="2">
        <v>80</v>
      </c>
      <c r="H30" s="2">
        <v>0</v>
      </c>
      <c r="I30" s="2">
        <v>0</v>
      </c>
      <c r="J30" s="76" t="s">
        <v>138</v>
      </c>
      <c r="O30" s="41"/>
    </row>
    <row r="31" spans="1:10" ht="129.75" customHeight="1" hidden="1">
      <c r="A31" s="33">
        <v>3</v>
      </c>
      <c r="B31" s="44" t="s">
        <v>25</v>
      </c>
      <c r="C31" s="24" t="s">
        <v>48</v>
      </c>
      <c r="D31" s="3">
        <v>2020</v>
      </c>
      <c r="E31" s="62" t="s">
        <v>0</v>
      </c>
      <c r="F31" s="28"/>
      <c r="G31" s="59"/>
      <c r="H31" s="59"/>
      <c r="I31" s="59"/>
      <c r="J31" s="55" t="s">
        <v>22</v>
      </c>
    </row>
    <row r="32" spans="1:10" ht="87.75" customHeight="1" hidden="1">
      <c r="A32" s="33">
        <v>4</v>
      </c>
      <c r="B32" s="24" t="s">
        <v>98</v>
      </c>
      <c r="C32" s="24" t="s">
        <v>99</v>
      </c>
      <c r="D32" s="3" t="s">
        <v>13</v>
      </c>
      <c r="E32" s="62" t="s">
        <v>2</v>
      </c>
      <c r="F32" s="28"/>
      <c r="G32" s="29"/>
      <c r="H32" s="29"/>
      <c r="I32" s="29"/>
      <c r="J32" s="55" t="s">
        <v>100</v>
      </c>
    </row>
    <row r="33" spans="1:10" ht="69" customHeight="1" hidden="1">
      <c r="A33" s="21">
        <v>5</v>
      </c>
      <c r="B33" s="24" t="s">
        <v>15</v>
      </c>
      <c r="C33" s="24" t="s">
        <v>32</v>
      </c>
      <c r="D33" s="3">
        <v>2018</v>
      </c>
      <c r="E33" s="62" t="s">
        <v>45</v>
      </c>
      <c r="F33" s="28"/>
      <c r="G33" s="29"/>
      <c r="H33" s="29"/>
      <c r="I33" s="29"/>
      <c r="J33" s="55" t="s">
        <v>21</v>
      </c>
    </row>
    <row r="34" spans="1:10" ht="93.75" customHeight="1">
      <c r="A34" s="21">
        <v>6</v>
      </c>
      <c r="B34" s="24" t="s">
        <v>28</v>
      </c>
      <c r="C34" s="24" t="s">
        <v>33</v>
      </c>
      <c r="D34" s="3" t="s">
        <v>13</v>
      </c>
      <c r="E34" s="62" t="s">
        <v>3</v>
      </c>
      <c r="F34" s="2">
        <v>4662.6</v>
      </c>
      <c r="G34" s="2">
        <v>4662.6</v>
      </c>
      <c r="H34" s="2">
        <v>1673.6</v>
      </c>
      <c r="I34" s="2">
        <f>H34/G34*100</f>
        <v>35.894136318792086</v>
      </c>
      <c r="J34" s="55" t="s">
        <v>139</v>
      </c>
    </row>
    <row r="35" spans="1:10" ht="61.5" customHeight="1">
      <c r="A35" s="21">
        <v>7</v>
      </c>
      <c r="B35" s="24" t="s">
        <v>16</v>
      </c>
      <c r="C35" s="24" t="s">
        <v>34</v>
      </c>
      <c r="D35" s="3" t="s">
        <v>14</v>
      </c>
      <c r="E35" s="62" t="s">
        <v>4</v>
      </c>
      <c r="F35" s="166" t="s">
        <v>86</v>
      </c>
      <c r="G35" s="167"/>
      <c r="H35" s="167"/>
      <c r="I35" s="168"/>
      <c r="J35" s="55" t="s">
        <v>122</v>
      </c>
    </row>
    <row r="36" spans="1:10" ht="81" customHeight="1">
      <c r="A36" s="21">
        <v>8</v>
      </c>
      <c r="B36" s="122" t="s">
        <v>29</v>
      </c>
      <c r="C36" s="24" t="s">
        <v>35</v>
      </c>
      <c r="D36" s="13" t="s">
        <v>13</v>
      </c>
      <c r="E36" s="62" t="s">
        <v>4</v>
      </c>
      <c r="F36" s="2">
        <v>10000</v>
      </c>
      <c r="G36" s="2">
        <v>0</v>
      </c>
      <c r="H36" s="2"/>
      <c r="I36" s="2"/>
      <c r="J36" s="122" t="s">
        <v>131</v>
      </c>
    </row>
    <row r="37" spans="1:10" ht="65.25" customHeight="1">
      <c r="A37" s="21"/>
      <c r="B37" s="122"/>
      <c r="C37" s="24" t="s">
        <v>36</v>
      </c>
      <c r="D37" s="13"/>
      <c r="E37" s="62" t="s">
        <v>2</v>
      </c>
      <c r="F37" s="2">
        <v>75</v>
      </c>
      <c r="G37" s="2">
        <v>0</v>
      </c>
      <c r="H37" s="2"/>
      <c r="I37" s="2"/>
      <c r="J37" s="122"/>
    </row>
    <row r="38" spans="1:10" ht="27.75" customHeight="1">
      <c r="A38" s="105">
        <v>9</v>
      </c>
      <c r="B38" s="171" t="s">
        <v>27</v>
      </c>
      <c r="C38" s="139" t="s">
        <v>59</v>
      </c>
      <c r="D38" s="136" t="s">
        <v>13</v>
      </c>
      <c r="E38" s="154" t="s">
        <v>4</v>
      </c>
      <c r="F38" s="162"/>
      <c r="G38" s="134"/>
      <c r="H38" s="162"/>
      <c r="I38" s="162"/>
      <c r="J38" s="136"/>
    </row>
    <row r="39" spans="1:10" ht="15" customHeight="1">
      <c r="A39" s="106"/>
      <c r="B39" s="172"/>
      <c r="C39" s="140"/>
      <c r="D39" s="137"/>
      <c r="E39" s="155"/>
      <c r="F39" s="163"/>
      <c r="G39" s="143"/>
      <c r="H39" s="163"/>
      <c r="I39" s="163"/>
      <c r="J39" s="137"/>
    </row>
    <row r="40" spans="1:10" ht="11.25" customHeight="1">
      <c r="A40" s="106"/>
      <c r="B40" s="172"/>
      <c r="C40" s="141"/>
      <c r="D40" s="138"/>
      <c r="E40" s="156"/>
      <c r="F40" s="164"/>
      <c r="G40" s="135"/>
      <c r="H40" s="164"/>
      <c r="I40" s="164"/>
      <c r="J40" s="138"/>
    </row>
    <row r="41" spans="1:10" ht="78.75" customHeight="1">
      <c r="A41" s="107"/>
      <c r="B41" s="173"/>
      <c r="C41" s="44" t="s">
        <v>37</v>
      </c>
      <c r="D41" s="42">
        <v>2018</v>
      </c>
      <c r="E41" s="72" t="s">
        <v>4</v>
      </c>
      <c r="F41" s="166" t="s">
        <v>86</v>
      </c>
      <c r="G41" s="167"/>
      <c r="H41" s="167"/>
      <c r="I41" s="167"/>
      <c r="J41" s="168"/>
    </row>
    <row r="42" spans="1:10" ht="63" customHeight="1">
      <c r="A42" s="58"/>
      <c r="B42" s="104"/>
      <c r="C42" s="44" t="s">
        <v>46</v>
      </c>
      <c r="D42" s="42">
        <v>2018</v>
      </c>
      <c r="E42" s="72" t="s">
        <v>4</v>
      </c>
      <c r="F42" s="166" t="s">
        <v>86</v>
      </c>
      <c r="G42" s="167"/>
      <c r="H42" s="167"/>
      <c r="I42" s="167"/>
      <c r="J42" s="168"/>
    </row>
    <row r="43" spans="1:10" ht="65.25" customHeight="1">
      <c r="A43" s="57"/>
      <c r="B43" s="38"/>
      <c r="C43" s="118" t="s">
        <v>38</v>
      </c>
      <c r="D43" s="63">
        <v>2018</v>
      </c>
      <c r="E43" s="117" t="s">
        <v>4</v>
      </c>
      <c r="F43" s="166" t="s">
        <v>86</v>
      </c>
      <c r="G43" s="167"/>
      <c r="H43" s="167"/>
      <c r="I43" s="167"/>
      <c r="J43" s="168"/>
    </row>
    <row r="44" spans="1:10" ht="47.25" customHeight="1">
      <c r="A44" s="57"/>
      <c r="B44" s="38"/>
      <c r="C44" s="39" t="s">
        <v>39</v>
      </c>
      <c r="D44" s="3">
        <v>2018</v>
      </c>
      <c r="E44" s="71" t="s">
        <v>23</v>
      </c>
      <c r="F44" s="166" t="s">
        <v>86</v>
      </c>
      <c r="G44" s="167"/>
      <c r="H44" s="167"/>
      <c r="I44" s="167"/>
      <c r="J44" s="168"/>
    </row>
    <row r="45" spans="1:10" ht="162.75" customHeight="1">
      <c r="A45" s="57"/>
      <c r="B45" s="38"/>
      <c r="C45" s="39" t="s">
        <v>40</v>
      </c>
      <c r="D45" s="3">
        <v>2018</v>
      </c>
      <c r="E45" s="62" t="s">
        <v>57</v>
      </c>
      <c r="F45" s="2"/>
      <c r="G45" s="12"/>
      <c r="H45" s="12"/>
      <c r="I45" s="12"/>
      <c r="J45" s="55" t="s">
        <v>136</v>
      </c>
    </row>
    <row r="46" spans="1:10" ht="63" customHeight="1">
      <c r="A46" s="65"/>
      <c r="B46" s="40"/>
      <c r="C46" s="39" t="s">
        <v>41</v>
      </c>
      <c r="D46" s="3">
        <v>2018</v>
      </c>
      <c r="E46" s="62" t="s">
        <v>4</v>
      </c>
      <c r="F46" s="166" t="s">
        <v>86</v>
      </c>
      <c r="G46" s="167"/>
      <c r="H46" s="167"/>
      <c r="I46" s="167"/>
      <c r="J46" s="168"/>
    </row>
    <row r="47" spans="1:12" ht="65.25" customHeight="1">
      <c r="A47" s="58"/>
      <c r="B47" s="37"/>
      <c r="C47" s="39" t="s">
        <v>42</v>
      </c>
      <c r="D47" s="3">
        <v>2018</v>
      </c>
      <c r="E47" s="62" t="s">
        <v>4</v>
      </c>
      <c r="F47" s="166" t="s">
        <v>86</v>
      </c>
      <c r="G47" s="167"/>
      <c r="H47" s="167"/>
      <c r="I47" s="167"/>
      <c r="J47" s="168"/>
      <c r="L47" s="41"/>
    </row>
    <row r="48" spans="1:10" ht="64.5" customHeight="1">
      <c r="A48" s="57"/>
      <c r="B48" s="38"/>
      <c r="C48" s="39" t="s">
        <v>63</v>
      </c>
      <c r="D48" s="3">
        <v>2018</v>
      </c>
      <c r="E48" s="71" t="s">
        <v>4</v>
      </c>
      <c r="F48" s="166" t="s">
        <v>86</v>
      </c>
      <c r="G48" s="167"/>
      <c r="H48" s="167"/>
      <c r="I48" s="167"/>
      <c r="J48" s="168"/>
    </row>
    <row r="49" spans="1:10" ht="62.25" customHeight="1">
      <c r="A49" s="57"/>
      <c r="B49" s="38"/>
      <c r="C49" s="44" t="s">
        <v>124</v>
      </c>
      <c r="D49" s="42">
        <v>2018</v>
      </c>
      <c r="E49" s="72" t="s">
        <v>4</v>
      </c>
      <c r="F49" s="166" t="s">
        <v>86</v>
      </c>
      <c r="G49" s="167"/>
      <c r="H49" s="167"/>
      <c r="I49" s="167"/>
      <c r="J49" s="168"/>
    </row>
    <row r="50" spans="1:10" ht="51" customHeight="1">
      <c r="A50" s="57"/>
      <c r="B50" s="38"/>
      <c r="C50" s="69" t="s">
        <v>123</v>
      </c>
      <c r="D50" s="3" t="s">
        <v>14</v>
      </c>
      <c r="E50" s="71" t="s">
        <v>65</v>
      </c>
      <c r="F50" s="5">
        <v>4884.59</v>
      </c>
      <c r="G50" s="5">
        <v>0</v>
      </c>
      <c r="H50" s="12"/>
      <c r="I50" s="12"/>
      <c r="J50" s="55" t="s">
        <v>126</v>
      </c>
    </row>
    <row r="51" spans="1:10" ht="47.25">
      <c r="A51" s="57"/>
      <c r="B51" s="38"/>
      <c r="C51" s="44" t="s">
        <v>47</v>
      </c>
      <c r="D51" s="42">
        <v>2018</v>
      </c>
      <c r="E51" s="72" t="s">
        <v>65</v>
      </c>
      <c r="F51" s="45"/>
      <c r="G51" s="46"/>
      <c r="H51" s="46"/>
      <c r="I51" s="46"/>
      <c r="J51" s="55" t="s">
        <v>136</v>
      </c>
    </row>
    <row r="52" spans="1:10" ht="63">
      <c r="A52" s="57"/>
      <c r="B52" s="53"/>
      <c r="C52" s="39" t="s">
        <v>64</v>
      </c>
      <c r="D52" s="3">
        <v>2018</v>
      </c>
      <c r="E52" s="71" t="s">
        <v>4</v>
      </c>
      <c r="F52" s="2"/>
      <c r="G52" s="12"/>
      <c r="H52" s="12"/>
      <c r="I52" s="12"/>
      <c r="J52" s="55"/>
    </row>
    <row r="53" spans="1:10" ht="63.75" customHeight="1">
      <c r="A53" s="65"/>
      <c r="B53" s="108"/>
      <c r="C53" s="48" t="s">
        <v>51</v>
      </c>
      <c r="D53" s="3" t="s">
        <v>14</v>
      </c>
      <c r="E53" s="71" t="s">
        <v>4</v>
      </c>
      <c r="F53" s="5">
        <v>542</v>
      </c>
      <c r="G53" s="5"/>
      <c r="H53" s="12"/>
      <c r="I53" s="12"/>
      <c r="J53" s="55" t="s">
        <v>126</v>
      </c>
    </row>
    <row r="54" spans="1:10" ht="66" customHeight="1">
      <c r="A54" s="58"/>
      <c r="B54" s="104"/>
      <c r="C54" s="48" t="s">
        <v>60</v>
      </c>
      <c r="D54" s="3">
        <v>2018</v>
      </c>
      <c r="E54" s="71" t="s">
        <v>4</v>
      </c>
      <c r="F54" s="166" t="s">
        <v>86</v>
      </c>
      <c r="G54" s="167"/>
      <c r="H54" s="167"/>
      <c r="I54" s="167"/>
      <c r="J54" s="168"/>
    </row>
    <row r="55" spans="1:10" ht="47.25">
      <c r="A55" s="57"/>
      <c r="B55" s="53"/>
      <c r="C55" s="48" t="s">
        <v>61</v>
      </c>
      <c r="D55" s="3">
        <v>2018</v>
      </c>
      <c r="E55" s="71" t="s">
        <v>57</v>
      </c>
      <c r="F55" s="2"/>
      <c r="G55" s="12"/>
      <c r="H55" s="12"/>
      <c r="I55" s="12"/>
      <c r="J55" s="55" t="s">
        <v>136</v>
      </c>
    </row>
    <row r="56" spans="1:42" s="83" customFormat="1" ht="62.25" customHeight="1">
      <c r="A56" s="57"/>
      <c r="B56" s="53"/>
      <c r="C56" s="84" t="s">
        <v>101</v>
      </c>
      <c r="D56" s="3" t="s">
        <v>14</v>
      </c>
      <c r="E56" s="72" t="s">
        <v>65</v>
      </c>
      <c r="F56" s="5">
        <v>300</v>
      </c>
      <c r="G56" s="5">
        <v>300</v>
      </c>
      <c r="H56" s="5">
        <v>0</v>
      </c>
      <c r="I56" s="12"/>
      <c r="J56" s="55" t="s">
        <v>132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</row>
    <row r="57" spans="1:42" s="83" customFormat="1" ht="51" customHeight="1">
      <c r="A57" s="65"/>
      <c r="B57" s="108"/>
      <c r="C57" s="84" t="s">
        <v>88</v>
      </c>
      <c r="D57" s="3">
        <v>2018</v>
      </c>
      <c r="E57" s="72" t="s">
        <v>65</v>
      </c>
      <c r="F57" s="5"/>
      <c r="G57" s="5"/>
      <c r="H57" s="5"/>
      <c r="I57" s="12"/>
      <c r="J57" s="55" t="s">
        <v>136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</row>
    <row r="58" spans="1:10" ht="60">
      <c r="A58" s="33">
        <v>10</v>
      </c>
      <c r="B58" s="34" t="s">
        <v>18</v>
      </c>
      <c r="C58" s="82" t="s">
        <v>89</v>
      </c>
      <c r="D58" s="3">
        <v>2018</v>
      </c>
      <c r="E58" s="62" t="s">
        <v>66</v>
      </c>
      <c r="F58" s="5"/>
      <c r="G58" s="5"/>
      <c r="H58" s="5"/>
      <c r="I58" s="12"/>
      <c r="J58" s="55" t="s">
        <v>136</v>
      </c>
    </row>
    <row r="59" spans="1:10" ht="43.5" customHeight="1">
      <c r="A59" s="171">
        <v>11</v>
      </c>
      <c r="B59" s="153" t="s">
        <v>17</v>
      </c>
      <c r="C59" s="144" t="s">
        <v>43</v>
      </c>
      <c r="D59" s="142" t="s">
        <v>13</v>
      </c>
      <c r="E59" s="145" t="s">
        <v>8</v>
      </c>
      <c r="F59" s="158">
        <v>20000</v>
      </c>
      <c r="G59" s="160">
        <v>0</v>
      </c>
      <c r="H59" s="160">
        <v>0</v>
      </c>
      <c r="I59" s="160"/>
      <c r="J59" s="161" t="s">
        <v>126</v>
      </c>
    </row>
    <row r="60" spans="1:10" ht="21.75" customHeight="1">
      <c r="A60" s="172"/>
      <c r="B60" s="146"/>
      <c r="C60" s="144"/>
      <c r="D60" s="142"/>
      <c r="E60" s="145"/>
      <c r="F60" s="158"/>
      <c r="G60" s="160"/>
      <c r="H60" s="160"/>
      <c r="I60" s="160"/>
      <c r="J60" s="161"/>
    </row>
    <row r="61" spans="1:42" s="83" customFormat="1" ht="55.5" customHeight="1">
      <c r="A61" s="173"/>
      <c r="B61" s="147"/>
      <c r="C61" s="24" t="s">
        <v>90</v>
      </c>
      <c r="D61" s="3">
        <v>2018</v>
      </c>
      <c r="E61" s="62" t="s">
        <v>66</v>
      </c>
      <c r="F61" s="5">
        <f>'[1]Лист1'!$E$56+'[2]Лист1'!$E$74</f>
        <v>47035.1</v>
      </c>
      <c r="G61" s="2">
        <v>500</v>
      </c>
      <c r="H61" s="2">
        <v>0</v>
      </c>
      <c r="I61" s="2"/>
      <c r="J61" s="126" t="s">
        <v>128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</row>
    <row r="62" spans="1:10" ht="65.25" customHeight="1">
      <c r="A62" s="64">
        <v>12</v>
      </c>
      <c r="B62" s="144" t="s">
        <v>19</v>
      </c>
      <c r="C62" s="144" t="s">
        <v>49</v>
      </c>
      <c r="D62" s="142">
        <v>2018</v>
      </c>
      <c r="E62" s="145" t="s">
        <v>1</v>
      </c>
      <c r="F62" s="101"/>
      <c r="G62" s="18"/>
      <c r="H62" s="128"/>
      <c r="I62" s="18"/>
      <c r="J62" s="161" t="s">
        <v>126</v>
      </c>
    </row>
    <row r="63" spans="1:10" ht="52.5" customHeight="1" hidden="1">
      <c r="A63" s="33"/>
      <c r="B63" s="144"/>
      <c r="C63" s="144"/>
      <c r="D63" s="142"/>
      <c r="E63" s="145"/>
      <c r="F63" s="101"/>
      <c r="G63" s="18"/>
      <c r="H63" s="18"/>
      <c r="I63" s="18"/>
      <c r="J63" s="161"/>
    </row>
    <row r="64" spans="1:10" ht="94.5" customHeight="1">
      <c r="A64" s="21">
        <v>13</v>
      </c>
      <c r="B64" s="24" t="s">
        <v>20</v>
      </c>
      <c r="C64" s="24" t="s">
        <v>50</v>
      </c>
      <c r="D64" s="3">
        <v>2018</v>
      </c>
      <c r="E64" s="62" t="s">
        <v>1</v>
      </c>
      <c r="F64" s="5"/>
      <c r="G64" s="1"/>
      <c r="H64" s="1"/>
      <c r="I64" s="1"/>
      <c r="J64" s="55" t="s">
        <v>126</v>
      </c>
    </row>
    <row r="65" spans="1:44" ht="129.75" customHeight="1">
      <c r="A65" s="33">
        <v>14</v>
      </c>
      <c r="B65" s="24" t="s">
        <v>67</v>
      </c>
      <c r="C65" s="39" t="s">
        <v>68</v>
      </c>
      <c r="D65" s="3">
        <v>2018</v>
      </c>
      <c r="E65" s="62" t="s">
        <v>1</v>
      </c>
      <c r="F65" s="5"/>
      <c r="G65" s="1"/>
      <c r="H65" s="1"/>
      <c r="I65" s="1"/>
      <c r="J65" s="55" t="s">
        <v>126</v>
      </c>
      <c r="AR65" s="41"/>
    </row>
    <row r="66" spans="1:44" ht="144.75" customHeight="1">
      <c r="A66" s="21">
        <v>15</v>
      </c>
      <c r="B66" s="24" t="s">
        <v>70</v>
      </c>
      <c r="C66" s="24" t="s">
        <v>71</v>
      </c>
      <c r="D66" s="3">
        <v>2018</v>
      </c>
      <c r="E66" s="71" t="s">
        <v>4</v>
      </c>
      <c r="F66" s="166" t="s">
        <v>86</v>
      </c>
      <c r="G66" s="167"/>
      <c r="H66" s="167"/>
      <c r="I66" s="167"/>
      <c r="J66" s="168"/>
      <c r="AR66" s="41"/>
    </row>
    <row r="67" spans="1:44" ht="62.25" customHeight="1">
      <c r="A67" s="21">
        <v>16</v>
      </c>
      <c r="B67" s="24" t="s">
        <v>72</v>
      </c>
      <c r="C67" s="24" t="s">
        <v>73</v>
      </c>
      <c r="D67" s="3">
        <v>2018</v>
      </c>
      <c r="E67" s="62" t="s">
        <v>1</v>
      </c>
      <c r="F67" s="5"/>
      <c r="G67" s="1"/>
      <c r="H67" s="1"/>
      <c r="I67" s="1"/>
      <c r="J67" s="55" t="s">
        <v>136</v>
      </c>
      <c r="AR67" s="41"/>
    </row>
    <row r="68" spans="1:44" ht="63" customHeight="1">
      <c r="A68" s="21">
        <v>17</v>
      </c>
      <c r="B68" s="24" t="s">
        <v>76</v>
      </c>
      <c r="C68" s="24" t="s">
        <v>77</v>
      </c>
      <c r="D68" s="3">
        <v>2018</v>
      </c>
      <c r="E68" s="62" t="s">
        <v>78</v>
      </c>
      <c r="F68" s="5"/>
      <c r="G68" s="1"/>
      <c r="H68" s="1"/>
      <c r="I68" s="1"/>
      <c r="J68" s="55" t="s">
        <v>137</v>
      </c>
      <c r="AR68" s="41"/>
    </row>
    <row r="69" spans="1:44" ht="27.75" customHeight="1">
      <c r="A69" s="152" t="s">
        <v>24</v>
      </c>
      <c r="B69" s="152"/>
      <c r="C69" s="152"/>
      <c r="D69" s="152"/>
      <c r="E69" s="152"/>
      <c r="F69" s="5">
        <f>SUM(F13:F68)</f>
        <v>421952.942</v>
      </c>
      <c r="G69" s="5">
        <f>SUM(G13:G68)</f>
        <v>305570.80000000005</v>
      </c>
      <c r="H69" s="5">
        <f>SUM(H13:H68)</f>
        <v>67240.1</v>
      </c>
      <c r="I69" s="5">
        <f>H69/G69*100</f>
        <v>22.004753071955825</v>
      </c>
      <c r="J69" s="81"/>
      <c r="AP69" s="41"/>
      <c r="AR69" s="41"/>
    </row>
    <row r="70" spans="1:45" s="15" customFormat="1" ht="27.75" customHeight="1">
      <c r="A70" s="60"/>
      <c r="B70" s="87" t="s">
        <v>5</v>
      </c>
      <c r="C70" s="88"/>
      <c r="D70" s="61"/>
      <c r="E70" s="89"/>
      <c r="F70" s="17"/>
      <c r="G70" s="17"/>
      <c r="H70" s="17"/>
      <c r="I70" s="17"/>
      <c r="J70" s="90"/>
      <c r="AP70" s="85"/>
      <c r="AS70" s="49"/>
    </row>
    <row r="71" spans="1:46" s="15" customFormat="1" ht="20.25" customHeight="1">
      <c r="A71" s="22"/>
      <c r="B71" s="15" t="s">
        <v>6</v>
      </c>
      <c r="C71" s="91"/>
      <c r="D71" s="14"/>
      <c r="F71" s="17"/>
      <c r="G71" s="17"/>
      <c r="H71" s="17"/>
      <c r="I71" s="17"/>
      <c r="J71" s="50" t="s">
        <v>7</v>
      </c>
      <c r="K71" s="43"/>
      <c r="AP71" s="85"/>
      <c r="AS71" s="49">
        <f>F13+F18+F20+F23+F24+F27+F30+F34+F36+F37+F50+F53+F61</f>
        <v>134832.942</v>
      </c>
      <c r="AT71" s="15" t="s">
        <v>93</v>
      </c>
    </row>
    <row r="72" spans="1:42" s="15" customFormat="1" ht="16.5" customHeight="1">
      <c r="A72" s="22"/>
      <c r="C72" s="91"/>
      <c r="D72" s="14"/>
      <c r="F72" s="17"/>
      <c r="G72" s="17"/>
      <c r="H72" s="17"/>
      <c r="I72" s="17"/>
      <c r="J72" s="50"/>
      <c r="K72" s="43"/>
      <c r="AP72" s="85"/>
    </row>
    <row r="73" spans="1:45" s="15" customFormat="1" ht="12.75" customHeight="1">
      <c r="A73" s="22"/>
      <c r="C73" s="91"/>
      <c r="D73" s="14"/>
      <c r="F73" s="17"/>
      <c r="G73" s="17"/>
      <c r="H73" s="17"/>
      <c r="I73" s="17"/>
      <c r="J73" s="50"/>
      <c r="K73" s="43"/>
      <c r="AP73" s="85"/>
      <c r="AS73" s="49"/>
    </row>
    <row r="74" spans="1:42" s="15" customFormat="1" ht="18.75" customHeight="1">
      <c r="A74" s="22"/>
      <c r="C74" s="90"/>
      <c r="D74" s="14"/>
      <c r="F74" s="17"/>
      <c r="G74" s="17"/>
      <c r="H74" s="17"/>
      <c r="I74" s="17"/>
      <c r="J74" s="127"/>
      <c r="K74" s="80"/>
      <c r="AP74" s="85"/>
    </row>
    <row r="75" spans="1:42" s="6" customFormat="1" ht="18.75" customHeight="1" hidden="1">
      <c r="A75" s="23"/>
      <c r="B75" s="92" t="s">
        <v>95</v>
      </c>
      <c r="C75" s="93"/>
      <c r="D75" s="94"/>
      <c r="E75" s="95"/>
      <c r="F75" s="16"/>
      <c r="G75" s="16"/>
      <c r="H75" s="16"/>
      <c r="I75" s="16"/>
      <c r="J75" s="50" t="s">
        <v>96</v>
      </c>
      <c r="K75" s="43"/>
      <c r="AP75" s="86"/>
    </row>
    <row r="76" spans="1:10" s="6" customFormat="1" ht="15.75" hidden="1">
      <c r="A76" s="23"/>
      <c r="B76" s="25"/>
      <c r="C76" s="25"/>
      <c r="D76" s="7"/>
      <c r="E76" s="79"/>
      <c r="F76" s="11"/>
      <c r="G76" s="11"/>
      <c r="H76" s="11"/>
      <c r="I76" s="11"/>
      <c r="J76" s="78"/>
    </row>
    <row r="77" spans="1:46" s="6" customFormat="1" ht="15.75" hidden="1">
      <c r="A77" s="23"/>
      <c r="B77" s="25"/>
      <c r="C77" s="25"/>
      <c r="D77" s="7"/>
      <c r="E77" s="79"/>
      <c r="F77" s="11"/>
      <c r="G77" s="11"/>
      <c r="H77" s="11"/>
      <c r="I77" s="11"/>
      <c r="J77" s="78"/>
      <c r="AS77" s="102">
        <v>26073.7</v>
      </c>
      <c r="AT77" s="6" t="s">
        <v>91</v>
      </c>
    </row>
    <row r="78" spans="1:46" s="6" customFormat="1" ht="15.75" hidden="1">
      <c r="A78" s="23"/>
      <c r="B78" s="25"/>
      <c r="C78" s="25"/>
      <c r="D78" s="7"/>
      <c r="E78" s="79"/>
      <c r="F78" s="11"/>
      <c r="G78" s="11"/>
      <c r="H78" s="11"/>
      <c r="I78" s="11"/>
      <c r="J78" s="78"/>
      <c r="AS78" s="102">
        <f>AS77-2400</f>
        <v>23673.7</v>
      </c>
      <c r="AT78" s="6" t="s">
        <v>92</v>
      </c>
    </row>
    <row r="79" spans="1:10" s="6" customFormat="1" ht="15.75" hidden="1">
      <c r="A79" s="23"/>
      <c r="B79" s="25"/>
      <c r="C79" s="25"/>
      <c r="D79" s="7"/>
      <c r="E79" s="79"/>
      <c r="F79" s="11"/>
      <c r="G79" s="11"/>
      <c r="H79" s="11"/>
      <c r="I79" s="11"/>
      <c r="J79" s="78"/>
    </row>
    <row r="80" spans="1:10" s="6" customFormat="1" ht="15.75" hidden="1">
      <c r="A80" s="23"/>
      <c r="B80" s="25"/>
      <c r="C80" s="25"/>
      <c r="D80" s="7"/>
      <c r="E80" s="79"/>
      <c r="F80" s="11"/>
      <c r="G80" s="11"/>
      <c r="H80" s="11"/>
      <c r="I80" s="11"/>
      <c r="J80" s="78"/>
    </row>
    <row r="81" spans="1:10" s="6" customFormat="1" ht="15.75" hidden="1">
      <c r="A81" s="23"/>
      <c r="B81" s="25"/>
      <c r="C81" s="25"/>
      <c r="D81" s="7"/>
      <c r="E81" s="79"/>
      <c r="F81" s="11"/>
      <c r="G81" s="11"/>
      <c r="H81" s="11"/>
      <c r="I81" s="11"/>
      <c r="J81" s="78"/>
    </row>
    <row r="82" spans="1:10" s="6" customFormat="1" ht="15.75" hidden="1">
      <c r="A82" s="23"/>
      <c r="B82" s="25"/>
      <c r="C82" s="25"/>
      <c r="D82" s="7"/>
      <c r="E82" s="79"/>
      <c r="F82" s="11"/>
      <c r="G82" s="11"/>
      <c r="H82" s="11"/>
      <c r="I82" s="11"/>
      <c r="J82" s="78"/>
    </row>
    <row r="83" spans="1:10" s="6" customFormat="1" ht="15.75" hidden="1">
      <c r="A83" s="23"/>
      <c r="B83" s="25"/>
      <c r="C83" s="25"/>
      <c r="D83" s="7"/>
      <c r="E83" s="79"/>
      <c r="F83" s="11"/>
      <c r="G83" s="11"/>
      <c r="H83" s="11"/>
      <c r="I83" s="11"/>
      <c r="J83" s="78"/>
    </row>
    <row r="84" spans="1:10" s="6" customFormat="1" ht="15.75">
      <c r="A84" s="23"/>
      <c r="B84" s="25"/>
      <c r="C84" s="25"/>
      <c r="D84" s="7"/>
      <c r="E84" s="79"/>
      <c r="F84" s="11"/>
      <c r="G84" s="11"/>
      <c r="H84" s="11"/>
      <c r="I84" s="11"/>
      <c r="J84" s="78"/>
    </row>
    <row r="85" spans="1:10" s="6" customFormat="1" ht="15.75">
      <c r="A85" s="23"/>
      <c r="B85" s="25"/>
      <c r="C85" s="25"/>
      <c r="D85" s="7"/>
      <c r="E85" s="79"/>
      <c r="F85" s="11"/>
      <c r="G85" s="11"/>
      <c r="H85" s="11"/>
      <c r="I85" s="11"/>
      <c r="J85" s="78"/>
    </row>
    <row r="86" spans="1:10" s="6" customFormat="1" ht="223.5" customHeight="1">
      <c r="A86" s="23"/>
      <c r="B86" s="25"/>
      <c r="C86" s="25"/>
      <c r="D86" s="7"/>
      <c r="E86" s="79"/>
      <c r="F86" s="11"/>
      <c r="G86" s="11"/>
      <c r="H86" s="11"/>
      <c r="I86" s="11"/>
      <c r="J86" s="78"/>
    </row>
    <row r="87" spans="1:10" s="6" customFormat="1" ht="15.75">
      <c r="A87" s="23"/>
      <c r="B87" s="25"/>
      <c r="C87" s="25"/>
      <c r="D87" s="7"/>
      <c r="E87" s="79"/>
      <c r="F87" s="11"/>
      <c r="G87" s="11"/>
      <c r="H87" s="11"/>
      <c r="I87" s="11"/>
      <c r="J87" s="78"/>
    </row>
    <row r="88" spans="1:10" s="6" customFormat="1" ht="15.75">
      <c r="A88" s="23"/>
      <c r="B88" s="25"/>
      <c r="C88" s="25"/>
      <c r="D88" s="7"/>
      <c r="E88" s="79"/>
      <c r="F88" s="11"/>
      <c r="G88" s="11"/>
      <c r="H88" s="11"/>
      <c r="I88" s="11"/>
      <c r="J88" s="78"/>
    </row>
    <row r="89" spans="1:10" s="6" customFormat="1" ht="15.75">
      <c r="A89" s="23"/>
      <c r="B89" s="25"/>
      <c r="C89" s="25"/>
      <c r="D89" s="7"/>
      <c r="E89" s="79"/>
      <c r="F89" s="11"/>
      <c r="G89" s="11"/>
      <c r="H89" s="11"/>
      <c r="I89" s="11"/>
      <c r="J89" s="78"/>
    </row>
    <row r="90" spans="1:10" s="6" customFormat="1" ht="15.75">
      <c r="A90" s="23"/>
      <c r="B90" s="25"/>
      <c r="C90" s="25"/>
      <c r="D90" s="7"/>
      <c r="E90" s="79"/>
      <c r="F90" s="11"/>
      <c r="G90" s="11"/>
      <c r="H90" s="11"/>
      <c r="I90" s="11"/>
      <c r="J90" s="78"/>
    </row>
    <row r="91" spans="1:10" s="6" customFormat="1" ht="15.75">
      <c r="A91" s="23"/>
      <c r="B91" s="25"/>
      <c r="C91" s="25"/>
      <c r="D91" s="7"/>
      <c r="E91" s="79"/>
      <c r="F91" s="11"/>
      <c r="G91" s="11"/>
      <c r="H91" s="11"/>
      <c r="I91" s="11"/>
      <c r="J91" s="78"/>
    </row>
    <row r="92" spans="1:10" s="6" customFormat="1" ht="15.75">
      <c r="A92" s="23"/>
      <c r="B92" s="25"/>
      <c r="C92" s="25"/>
      <c r="D92" s="7"/>
      <c r="E92" s="79"/>
      <c r="F92" s="11"/>
      <c r="G92" s="11"/>
      <c r="H92" s="11"/>
      <c r="I92" s="11"/>
      <c r="J92" s="78"/>
    </row>
    <row r="93" spans="1:10" s="6" customFormat="1" ht="15.75">
      <c r="A93" s="23"/>
      <c r="B93" s="25"/>
      <c r="C93" s="25"/>
      <c r="D93" s="7"/>
      <c r="E93" s="79"/>
      <c r="F93" s="11"/>
      <c r="G93" s="11"/>
      <c r="H93" s="11"/>
      <c r="I93" s="11"/>
      <c r="J93" s="78"/>
    </row>
    <row r="94" spans="1:10" s="6" customFormat="1" ht="15.75">
      <c r="A94" s="23"/>
      <c r="B94" s="25"/>
      <c r="C94" s="25"/>
      <c r="D94" s="7"/>
      <c r="E94" s="79"/>
      <c r="F94" s="11"/>
      <c r="G94" s="11"/>
      <c r="H94" s="11"/>
      <c r="I94" s="11"/>
      <c r="J94" s="78"/>
    </row>
    <row r="95" spans="1:10" s="6" customFormat="1" ht="15.75">
      <c r="A95" s="23"/>
      <c r="B95" s="25"/>
      <c r="C95" s="25"/>
      <c r="D95" s="7"/>
      <c r="E95" s="79"/>
      <c r="F95" s="11"/>
      <c r="G95" s="11"/>
      <c r="H95" s="11"/>
      <c r="I95" s="11"/>
      <c r="J95" s="78"/>
    </row>
    <row r="96" spans="1:10" s="6" customFormat="1" ht="15.75">
      <c r="A96" s="23"/>
      <c r="B96" s="25"/>
      <c r="C96" s="25"/>
      <c r="D96" s="7"/>
      <c r="E96" s="79"/>
      <c r="F96" s="11"/>
      <c r="G96" s="11"/>
      <c r="H96" s="11"/>
      <c r="I96" s="11"/>
      <c r="J96" s="78"/>
    </row>
    <row r="97" spans="1:10" s="6" customFormat="1" ht="15.75">
      <c r="A97" s="23"/>
      <c r="B97" s="25"/>
      <c r="C97" s="25"/>
      <c r="D97" s="7"/>
      <c r="E97" s="79"/>
      <c r="F97" s="11"/>
      <c r="G97" s="11"/>
      <c r="H97" s="11"/>
      <c r="I97" s="11"/>
      <c r="J97" s="78"/>
    </row>
    <row r="98" spans="1:10" s="6" customFormat="1" ht="15.75">
      <c r="A98" s="23"/>
      <c r="B98" s="25"/>
      <c r="C98" s="25"/>
      <c r="D98" s="7"/>
      <c r="E98" s="79"/>
      <c r="F98" s="11"/>
      <c r="G98" s="11"/>
      <c r="H98" s="11"/>
      <c r="I98" s="11"/>
      <c r="J98" s="78"/>
    </row>
    <row r="99" spans="1:10" s="6" customFormat="1" ht="15.75">
      <c r="A99" s="23"/>
      <c r="B99" s="25"/>
      <c r="C99" s="25"/>
      <c r="D99" s="7"/>
      <c r="E99" s="79"/>
      <c r="F99" s="11"/>
      <c r="G99" s="11"/>
      <c r="H99" s="11"/>
      <c r="I99" s="11"/>
      <c r="J99" s="78"/>
    </row>
    <row r="100" spans="1:10" s="6" customFormat="1" ht="15.75">
      <c r="A100" s="23"/>
      <c r="B100" s="25"/>
      <c r="C100" s="25"/>
      <c r="D100" s="7"/>
      <c r="E100" s="79"/>
      <c r="F100" s="11"/>
      <c r="G100" s="11"/>
      <c r="H100" s="11"/>
      <c r="I100" s="11"/>
      <c r="J100" s="78"/>
    </row>
    <row r="101" spans="1:10" s="6" customFormat="1" ht="15.75">
      <c r="A101" s="23"/>
      <c r="B101" s="25"/>
      <c r="C101" s="25"/>
      <c r="D101" s="7"/>
      <c r="E101" s="79"/>
      <c r="F101" s="11"/>
      <c r="G101" s="11"/>
      <c r="H101" s="11"/>
      <c r="I101" s="11"/>
      <c r="J101" s="78"/>
    </row>
    <row r="102" spans="1:10" s="6" customFormat="1" ht="15.75">
      <c r="A102" s="23"/>
      <c r="B102" s="25"/>
      <c r="C102" s="25"/>
      <c r="D102" s="7"/>
      <c r="E102" s="79"/>
      <c r="F102" s="11"/>
      <c r="G102" s="11"/>
      <c r="H102" s="11"/>
      <c r="I102" s="11"/>
      <c r="J102" s="78"/>
    </row>
    <row r="103" spans="1:10" s="6" customFormat="1" ht="15.75">
      <c r="A103" s="23"/>
      <c r="B103" s="25"/>
      <c r="C103" s="25"/>
      <c r="D103" s="7"/>
      <c r="E103" s="79"/>
      <c r="F103" s="11"/>
      <c r="G103" s="11"/>
      <c r="H103" s="11"/>
      <c r="I103" s="11"/>
      <c r="J103" s="78"/>
    </row>
    <row r="104" spans="1:10" s="6" customFormat="1" ht="15.75">
      <c r="A104" s="23"/>
      <c r="B104" s="25"/>
      <c r="C104" s="25"/>
      <c r="D104" s="7"/>
      <c r="E104" s="79"/>
      <c r="F104" s="11"/>
      <c r="G104" s="11"/>
      <c r="H104" s="11"/>
      <c r="I104" s="11"/>
      <c r="J104" s="78"/>
    </row>
    <row r="105" spans="1:10" s="6" customFormat="1" ht="15.75">
      <c r="A105" s="23"/>
      <c r="B105" s="25"/>
      <c r="C105" s="25"/>
      <c r="D105" s="7"/>
      <c r="E105" s="79"/>
      <c r="F105" s="11"/>
      <c r="G105" s="11"/>
      <c r="H105" s="11"/>
      <c r="I105" s="11"/>
      <c r="J105" s="78"/>
    </row>
    <row r="106" spans="1:10" s="6" customFormat="1" ht="15.75">
      <c r="A106" s="23"/>
      <c r="B106" s="25"/>
      <c r="C106" s="25"/>
      <c r="D106" s="7"/>
      <c r="E106" s="79"/>
      <c r="F106" s="11"/>
      <c r="G106" s="11"/>
      <c r="H106" s="11"/>
      <c r="I106" s="11"/>
      <c r="J106" s="78"/>
    </row>
    <row r="109" ht="15.75">
      <c r="F109" s="11" t="e">
        <f>#REF!+#REF!+#REF!+#REF!+#REF!+#REF!+#REF!</f>
        <v>#REF!</v>
      </c>
    </row>
    <row r="113" ht="15.75">
      <c r="F113" s="11">
        <v>763.5000000000001</v>
      </c>
    </row>
    <row r="114" ht="15.75">
      <c r="F114" s="11">
        <v>693.8</v>
      </c>
    </row>
    <row r="115" ht="15.75">
      <c r="F115" s="11">
        <f>SUM(F113:F114)</f>
        <v>1457.3000000000002</v>
      </c>
    </row>
    <row r="118" spans="6:7" ht="15.75">
      <c r="F118" s="11" t="e">
        <f>F109+F115</f>
        <v>#REF!</v>
      </c>
      <c r="G118" s="11">
        <f>210436.3+42886.7</f>
        <v>253323</v>
      </c>
    </row>
    <row r="127" spans="1:10" ht="28.5" customHeight="1">
      <c r="A127" s="67"/>
      <c r="B127" s="8"/>
      <c r="C127" s="8"/>
      <c r="D127" s="66"/>
      <c r="F127" s="9"/>
      <c r="G127" s="9"/>
      <c r="H127" s="9"/>
      <c r="I127" s="9"/>
      <c r="J127" s="8"/>
    </row>
    <row r="128" spans="1:10" ht="33" customHeight="1">
      <c r="A128" s="67"/>
      <c r="B128" s="8"/>
      <c r="C128" s="8"/>
      <c r="D128" s="66"/>
      <c r="F128" s="9"/>
      <c r="G128" s="9"/>
      <c r="H128" s="9"/>
      <c r="I128" s="9"/>
      <c r="J128" s="8"/>
    </row>
    <row r="129" spans="1:10" ht="37.5" customHeight="1">
      <c r="A129" s="67"/>
      <c r="B129" s="8"/>
      <c r="C129" s="8"/>
      <c r="D129" s="66"/>
      <c r="F129" s="9"/>
      <c r="G129" s="9"/>
      <c r="H129" s="9"/>
      <c r="I129" s="9"/>
      <c r="J129" s="8"/>
    </row>
    <row r="130" spans="1:10" ht="26.25" customHeight="1">
      <c r="A130" s="67"/>
      <c r="B130" s="8"/>
      <c r="C130" s="8"/>
      <c r="D130" s="66"/>
      <c r="F130" s="9"/>
      <c r="G130" s="9"/>
      <c r="H130" s="9"/>
      <c r="I130" s="9"/>
      <c r="J130" s="8"/>
    </row>
    <row r="131" spans="1:10" ht="32.25" customHeight="1">
      <c r="A131" s="67"/>
      <c r="B131" s="8"/>
      <c r="C131" s="8"/>
      <c r="D131" s="66"/>
      <c r="F131" s="9"/>
      <c r="G131" s="9"/>
      <c r="H131" s="9"/>
      <c r="I131" s="9"/>
      <c r="J131" s="8"/>
    </row>
    <row r="132" spans="1:10" ht="29.25" customHeight="1">
      <c r="A132" s="67"/>
      <c r="B132" s="8"/>
      <c r="C132" s="8"/>
      <c r="D132" s="66"/>
      <c r="F132" s="9"/>
      <c r="G132" s="9"/>
      <c r="H132" s="9"/>
      <c r="I132" s="9"/>
      <c r="J132" s="8"/>
    </row>
    <row r="133" spans="1:10" ht="34.5" customHeight="1">
      <c r="A133" s="67"/>
      <c r="B133" s="8"/>
      <c r="C133" s="8"/>
      <c r="D133" s="66"/>
      <c r="F133" s="9"/>
      <c r="G133" s="9"/>
      <c r="H133" s="9"/>
      <c r="I133" s="9"/>
      <c r="J133" s="8"/>
    </row>
    <row r="134" spans="1:10" ht="28.5" customHeight="1">
      <c r="A134" s="67"/>
      <c r="B134" s="8"/>
      <c r="C134" s="8"/>
      <c r="D134" s="66"/>
      <c r="F134" s="9"/>
      <c r="G134" s="9"/>
      <c r="H134" s="9"/>
      <c r="I134" s="9"/>
      <c r="J134" s="8"/>
    </row>
    <row r="135" spans="1:10" ht="21.75" customHeight="1">
      <c r="A135" s="67"/>
      <c r="B135" s="8"/>
      <c r="C135" s="8"/>
      <c r="D135" s="66"/>
      <c r="F135" s="9"/>
      <c r="G135" s="9"/>
      <c r="H135" s="9"/>
      <c r="I135" s="9"/>
      <c r="J135" s="8"/>
    </row>
    <row r="136" spans="1:10" ht="21.75" customHeight="1">
      <c r="A136" s="67"/>
      <c r="B136" s="8"/>
      <c r="C136" s="8"/>
      <c r="D136" s="66"/>
      <c r="F136" s="9"/>
      <c r="G136" s="9"/>
      <c r="H136" s="9"/>
      <c r="I136" s="9"/>
      <c r="J136" s="8"/>
    </row>
    <row r="137" spans="1:10" ht="30.75" customHeight="1">
      <c r="A137" s="67"/>
      <c r="B137" s="8"/>
      <c r="C137" s="8"/>
      <c r="D137" s="66"/>
      <c r="F137" s="9"/>
      <c r="G137" s="9"/>
      <c r="H137" s="9"/>
      <c r="I137" s="9"/>
      <c r="J137" s="8"/>
    </row>
  </sheetData>
  <sheetProtection/>
  <mergeCells count="68">
    <mergeCell ref="F49:J49"/>
    <mergeCell ref="F54:J54"/>
    <mergeCell ref="J62:J63"/>
    <mergeCell ref="F41:J41"/>
    <mergeCell ref="F42:J42"/>
    <mergeCell ref="F43:J43"/>
    <mergeCell ref="F44:J44"/>
    <mergeCell ref="F66:J66"/>
    <mergeCell ref="A59:A61"/>
    <mergeCell ref="B59:B61"/>
    <mergeCell ref="F46:J46"/>
    <mergeCell ref="B1:J1"/>
    <mergeCell ref="AQ20:AS20"/>
    <mergeCell ref="G24:G26"/>
    <mergeCell ref="F35:I35"/>
    <mergeCell ref="F38:F40"/>
    <mergeCell ref="B38:B41"/>
    <mergeCell ref="I38:I40"/>
    <mergeCell ref="J38:J40"/>
    <mergeCell ref="A9:A11"/>
    <mergeCell ref="D9:D11"/>
    <mergeCell ref="D18:D19"/>
    <mergeCell ref="J9:J11"/>
    <mergeCell ref="B24:B26"/>
    <mergeCell ref="D24:D26"/>
    <mergeCell ref="E24:E26"/>
    <mergeCell ref="F24:F26"/>
    <mergeCell ref="B9:B11"/>
    <mergeCell ref="E18:E19"/>
    <mergeCell ref="C62:C63"/>
    <mergeCell ref="G59:G60"/>
    <mergeCell ref="C18:C19"/>
    <mergeCell ref="H59:H60"/>
    <mergeCell ref="I59:I60"/>
    <mergeCell ref="J59:J60"/>
    <mergeCell ref="E59:E60"/>
    <mergeCell ref="G38:G40"/>
    <mergeCell ref="H38:H40"/>
    <mergeCell ref="E38:E40"/>
    <mergeCell ref="I24:I26"/>
    <mergeCell ref="J18:J19"/>
    <mergeCell ref="F59:F60"/>
    <mergeCell ref="A69:E69"/>
    <mergeCell ref="D62:D63"/>
    <mergeCell ref="F47:J47"/>
    <mergeCell ref="E62:E63"/>
    <mergeCell ref="B62:B63"/>
    <mergeCell ref="B6:C6"/>
    <mergeCell ref="D6:E6"/>
    <mergeCell ref="B8:E8"/>
    <mergeCell ref="D59:D60"/>
    <mergeCell ref="E9:E11"/>
    <mergeCell ref="C59:C60"/>
    <mergeCell ref="C9:C11"/>
    <mergeCell ref="D38:D40"/>
    <mergeCell ref="C38:C40"/>
    <mergeCell ref="H9:H10"/>
    <mergeCell ref="H24:H26"/>
    <mergeCell ref="C24:C26"/>
    <mergeCell ref="F48:J48"/>
    <mergeCell ref="I9:I10"/>
    <mergeCell ref="F14:J14"/>
    <mergeCell ref="F9:F10"/>
    <mergeCell ref="G9:G10"/>
    <mergeCell ref="F18:F19"/>
    <mergeCell ref="G18:G19"/>
    <mergeCell ref="H18:H19"/>
    <mergeCell ref="I18:I19"/>
  </mergeCells>
  <printOptions/>
  <pageMargins left="0.11811023622047245" right="0.11811023622047245" top="0.8661417322834646" bottom="0.5905511811023623" header="0.5905511811023623" footer="0.5905511811023623"/>
  <pageSetup firstPageNumber="1" useFirstPageNumber="1" horizontalDpi="600" verticalDpi="600" orientation="landscape" paperSize="9" scale="78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Наталія Сокол</cp:lastModifiedBy>
  <cp:lastPrinted>2019-04-17T12:22:00Z</cp:lastPrinted>
  <dcterms:created xsi:type="dcterms:W3CDTF">1996-10-08T23:32:33Z</dcterms:created>
  <dcterms:modified xsi:type="dcterms:W3CDTF">2019-04-17T12:24:18Z</dcterms:modified>
  <cp:category/>
  <cp:version/>
  <cp:contentType/>
  <cp:contentStatus/>
</cp:coreProperties>
</file>