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6630" tabRatio="625"/>
  </bookViews>
  <sheets>
    <sheet name="170703" sheetId="5" r:id="rId1"/>
    <sheet name="Лист2" sheetId="2" r:id="rId2"/>
    <sheet name="Лист3" sheetId="3" r:id="rId3"/>
  </sheets>
  <definedNames>
    <definedName name="_xlnm.Print_Area" localSheetId="0">'170703'!$A$1:$P$251</definedName>
  </definedNames>
  <calcPr calcId="124519"/>
</workbook>
</file>

<file path=xl/calcChain.xml><?xml version="1.0" encoding="utf-8"?>
<calcChain xmlns="http://schemas.openxmlformats.org/spreadsheetml/2006/main">
  <c r="I64" i="5"/>
  <c r="H48"/>
  <c r="N87"/>
  <c r="O231"/>
  <c r="N231"/>
  <c r="M231"/>
  <c r="L231"/>
  <c r="K231"/>
  <c r="J231"/>
  <c r="G231"/>
  <c r="D231"/>
  <c r="I230"/>
  <c r="H229"/>
  <c r="H231" s="1"/>
  <c r="I231" s="1"/>
  <c r="F229"/>
  <c r="F231" s="1"/>
  <c r="H217"/>
  <c r="N82"/>
  <c r="I229" l="1"/>
  <c r="M186"/>
  <c r="M182"/>
  <c r="N53"/>
  <c r="N64"/>
  <c r="P55"/>
  <c r="N159"/>
  <c r="N157"/>
  <c r="H224"/>
  <c r="H227" s="1"/>
  <c r="I226"/>
  <c r="I225"/>
  <c r="M176"/>
  <c r="M170"/>
  <c r="N54"/>
  <c r="I199"/>
  <c r="I200"/>
  <c r="I201"/>
  <c r="I202"/>
  <c r="I203"/>
  <c r="I204"/>
  <c r="F200"/>
  <c r="F201"/>
  <c r="F202"/>
  <c r="F203"/>
  <c r="F199"/>
  <c r="H198"/>
  <c r="H222"/>
  <c r="M163"/>
  <c r="I220"/>
  <c r="N96"/>
  <c r="N49"/>
  <c r="E217"/>
  <c r="E222" s="1"/>
  <c r="F217"/>
  <c r="G217"/>
  <c r="J217"/>
  <c r="K217"/>
  <c r="L217"/>
  <c r="M217"/>
  <c r="N217"/>
  <c r="O217"/>
  <c r="D217"/>
  <c r="N56" l="1"/>
  <c r="I227"/>
  <c r="O227"/>
  <c r="N227"/>
  <c r="M227"/>
  <c r="L227"/>
  <c r="K227"/>
  <c r="J227"/>
  <c r="G227"/>
  <c r="D227"/>
  <c r="I224"/>
  <c r="F224"/>
  <c r="F227" s="1"/>
  <c r="M175"/>
  <c r="M169"/>
  <c r="P54"/>
  <c r="N106"/>
  <c r="N83"/>
  <c r="N76" s="1"/>
  <c r="I67"/>
  <c r="P66"/>
  <c r="H56"/>
  <c r="J222"/>
  <c r="K222"/>
  <c r="L222"/>
  <c r="M222"/>
  <c r="N222"/>
  <c r="O222"/>
  <c r="I218"/>
  <c r="I217" l="1"/>
  <c r="I222" s="1"/>
  <c r="M162"/>
  <c r="M157"/>
  <c r="P53"/>
  <c r="M152"/>
  <c r="M148"/>
  <c r="P65"/>
  <c r="N67"/>
  <c r="P52" l="1"/>
  <c r="P51"/>
  <c r="M143"/>
  <c r="M139"/>
  <c r="D215"/>
  <c r="E215"/>
  <c r="G215"/>
  <c r="H215"/>
  <c r="J215"/>
  <c r="K215"/>
  <c r="L215"/>
  <c r="M215"/>
  <c r="O215"/>
  <c r="N215"/>
  <c r="I214"/>
  <c r="I215" s="1"/>
  <c r="F214"/>
  <c r="F215" s="1"/>
  <c r="O204" l="1"/>
  <c r="J197"/>
  <c r="K197"/>
  <c r="L197"/>
  <c r="M197"/>
  <c r="N197"/>
  <c r="O197"/>
  <c r="G212"/>
  <c r="H212"/>
  <c r="E212"/>
  <c r="D208"/>
  <c r="D207" s="1"/>
  <c r="E208"/>
  <c r="E207" s="1"/>
  <c r="G208"/>
  <c r="G207" s="1"/>
  <c r="H208"/>
  <c r="H207" s="1"/>
  <c r="I210"/>
  <c r="I211"/>
  <c r="I209"/>
  <c r="F210"/>
  <c r="F211"/>
  <c r="F209"/>
  <c r="E197"/>
  <c r="G197"/>
  <c r="H197"/>
  <c r="D197"/>
  <c r="D196" s="1"/>
  <c r="D233" s="1"/>
  <c r="H205"/>
  <c r="F205"/>
  <c r="I198"/>
  <c r="I205" s="1"/>
  <c r="F204"/>
  <c r="F197" s="1"/>
  <c r="F196" s="1"/>
  <c r="K196" l="1"/>
  <c r="K233" s="1"/>
  <c r="H196"/>
  <c r="H233" s="1"/>
  <c r="E196"/>
  <c r="E233" s="1"/>
  <c r="O196"/>
  <c r="O233" s="1"/>
  <c r="M196"/>
  <c r="M233" s="1"/>
  <c r="G196"/>
  <c r="G233" s="1"/>
  <c r="N196"/>
  <c r="N233" s="1"/>
  <c r="L196"/>
  <c r="L233" s="1"/>
  <c r="J196"/>
  <c r="J233" s="1"/>
  <c r="I212"/>
  <c r="I197"/>
  <c r="I196" s="1"/>
  <c r="O205"/>
  <c r="M205"/>
  <c r="K205"/>
  <c r="N205"/>
  <c r="L205"/>
  <c r="J205"/>
  <c r="F208"/>
  <c r="F207" s="1"/>
  <c r="F233" s="1"/>
  <c r="F212"/>
  <c r="I208"/>
  <c r="I207" s="1"/>
  <c r="I233" l="1"/>
  <c r="M134"/>
  <c r="M130"/>
  <c r="P50" l="1"/>
  <c r="P49"/>
  <c r="P63"/>
  <c r="P64" l="1"/>
  <c r="P67" s="1"/>
  <c r="M125" l="1"/>
  <c r="M121"/>
  <c r="P48" l="1"/>
  <c r="P56" s="1"/>
  <c r="M76"/>
  <c r="M91"/>
  <c r="M102"/>
  <c r="G222"/>
  <c r="F222"/>
</calcChain>
</file>

<file path=xl/comments1.xml><?xml version="1.0" encoding="utf-8"?>
<comments xmlns="http://schemas.openxmlformats.org/spreadsheetml/2006/main">
  <authors>
    <author>Ната</author>
  </authors>
  <commentList>
    <comment ref="N106" authorId="0">
      <text>
        <r>
          <rPr>
            <b/>
            <sz val="9"/>
            <color indexed="81"/>
            <rFont val="Tahoma"/>
            <family val="2"/>
            <charset val="204"/>
          </rPr>
          <t>Ната: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<sst xmlns="http://schemas.openxmlformats.org/spreadsheetml/2006/main" count="640" uniqueCount="270">
  <si>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</si>
  <si>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</si>
  <si>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</si>
  <si>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</si>
  <si>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</si>
  <si>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</si>
  <si>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</si>
  <si>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</si>
  <si>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</si>
  <si>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</si>
  <si>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</si>
  <si>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</si>
  <si>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</si>
  <si>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</si>
  <si>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</si>
  <si>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</si>
  <si>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</si>
  <si>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</si>
  <si>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</si>
  <si>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</si>
  <si>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</si>
  <si>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</si>
  <si>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</si>
  <si>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</si>
  <si>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</si>
  <si>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</si>
  <si>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</si>
  <si>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</si>
  <si>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</si>
  <si>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</si>
  <si>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</si>
  <si>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</si>
  <si>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</si>
  <si>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</si>
  <si>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</si>
  <si>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</si>
  <si>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</si>
  <si>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</si>
  <si>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</si>
  <si>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розрахункові показники</t>
  </si>
  <si>
    <t>грн.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</si>
  <si>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</si>
  <si>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</si>
  <si>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</si>
  <si>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</si>
  <si>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</si>
  <si>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тис.грн</t>
  </si>
  <si>
    <t>тис.грн.</t>
  </si>
  <si>
    <t>розрахунок до зведеного кошторису та плану використання бюджетних коштів</t>
  </si>
  <si>
    <t>од.</t>
  </si>
  <si>
    <t>дані бухгалтерського обліку</t>
  </si>
  <si>
    <t>Середня вартість обслуговування дорожнього знаку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</si>
  <si>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</si>
  <si>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</si>
  <si>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</si>
  <si>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</si>
  <si>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</si>
  <si>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</si>
  <si>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</si>
  <si>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</si>
  <si>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</si>
  <si>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</si>
  <si>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</si>
  <si>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</si>
  <si>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</si>
  <si>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</si>
  <si>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</si>
  <si>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</si>
  <si>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0316650</t>
  </si>
  <si>
    <t>оплата електроенергії</t>
  </si>
  <si>
    <t>світлофорних об'єктів</t>
  </si>
  <si>
    <t>дорожніх знаків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</si>
  <si>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</si>
  <si>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</si>
  <si>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</si>
  <si>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Середня вартість споживання електроенергії одним світлофорним об'єктом</t>
  </si>
  <si>
    <t>якості</t>
  </si>
  <si>
    <t>%</t>
  </si>
  <si>
    <t>розрахунок</t>
  </si>
  <si>
    <t>0456</t>
  </si>
  <si>
    <t>Середня вартість встановлення світлофорного об'єкта</t>
  </si>
  <si>
    <t>будівництво світлофорних об'єктів</t>
  </si>
  <si>
    <t>Кількість світлофорних об'єктів, що планується побудувати</t>
  </si>
  <si>
    <t xml:space="preserve">Міський голова </t>
  </si>
  <si>
    <t>Виконавчий комітет Житомирської міської ради Житомирської області</t>
  </si>
  <si>
    <t>Борецька Н.В.</t>
  </si>
  <si>
    <t>Виконавець</t>
  </si>
  <si>
    <t>тел.481209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</si>
  <si>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грн.</t>
  </si>
  <si>
    <t>Кількість дорожніх знаків, що обслуговуються в м. Житомирі</t>
  </si>
  <si>
    <t>елемент</t>
  </si>
  <si>
    <t>1.2.</t>
  </si>
  <si>
    <t>1.3.</t>
  </si>
  <si>
    <t>1.4.</t>
  </si>
  <si>
    <t>1.5.</t>
  </si>
  <si>
    <t>2.3.</t>
  </si>
  <si>
    <t>2.4.</t>
  </si>
  <si>
    <t>2.5.</t>
  </si>
  <si>
    <t>2.6.</t>
  </si>
  <si>
    <t>3.2.</t>
  </si>
  <si>
    <t>3.1.</t>
  </si>
  <si>
    <t>3.3.</t>
  </si>
  <si>
    <t>3.4.</t>
  </si>
  <si>
    <t>3.5.</t>
  </si>
  <si>
    <t>Середня вартість обслуговування світлофорного об'єкта (без врахування електроенергії)</t>
  </si>
  <si>
    <t>2.7.</t>
  </si>
  <si>
    <t>1.1.</t>
  </si>
  <si>
    <t>проектно-кошторисна документація</t>
  </si>
  <si>
    <t>2.1.</t>
  </si>
  <si>
    <t>4.1.</t>
  </si>
  <si>
    <t>Кількість перехресть з влаштуванням пішохідних переходів</t>
  </si>
  <si>
    <t>Середні витрати на капітальний ремонт одного перехрестя з влаштуванням пішохідних переходів</t>
  </si>
  <si>
    <t xml:space="preserve">Рівень готовності перехрестя </t>
  </si>
  <si>
    <t>1.6.</t>
  </si>
  <si>
    <t>1.7.</t>
  </si>
  <si>
    <t>1.8.</t>
  </si>
  <si>
    <t>шт.</t>
  </si>
  <si>
    <t>2.2.</t>
  </si>
  <si>
    <t>3.6.</t>
  </si>
  <si>
    <t>3.7.</t>
  </si>
  <si>
    <t>3.8.</t>
  </si>
  <si>
    <t>4.2.</t>
  </si>
  <si>
    <t>Завдання 2. Капітальний ремонт перехресть вулиць з влаштуванням пішохідних переходів в м. Житомирі</t>
  </si>
  <si>
    <t>обслуговування пристроїв примусового зниження швидкості</t>
  </si>
  <si>
    <t>нанесення дорожньої розмітки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</si>
  <si>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розрахунок до кошторису                         </t>
  </si>
  <si>
    <t xml:space="preserve">обслуговування турнікетного огородження </t>
  </si>
  <si>
    <t>довжиною 0,5 шириною 0,5 м. (основні)</t>
  </si>
  <si>
    <t xml:space="preserve">Кількість пристроїв примусового зниження швидкості руху (влаштування та демонтаж) </t>
  </si>
  <si>
    <t xml:space="preserve">  довжиною 0,5 м. шириною 0,5 м                                                                      </t>
  </si>
  <si>
    <t>розрахунок до кошторису</t>
  </si>
  <si>
    <t>п.1.1./п.2.1.</t>
  </si>
  <si>
    <t>п.1.2./п.2.1.</t>
  </si>
  <si>
    <t xml:space="preserve">                   С.І.Сухомлин</t>
  </si>
  <si>
    <t>02000000</t>
  </si>
  <si>
    <t>0210000</t>
  </si>
  <si>
    <t>0217442</t>
  </si>
  <si>
    <t>Утримання та розвиток інших об'єктів транспортної інфраструктури</t>
  </si>
  <si>
    <r>
      <t xml:space="preserve">Мета бюджетної програми </t>
    </r>
    <r>
      <rPr>
        <sz val="12"/>
        <rFont val="Times New Roman"/>
        <family val="1"/>
        <charset val="204"/>
      </rPr>
      <t xml:space="preserve"> Зменшення кількості випадків дорожньо-транспортного травматизму, смертності на дорогах міста, підвищення безпеки руху транспорту та пішоходів.
</t>
    </r>
  </si>
  <si>
    <t xml:space="preserve">Завдання 1. Забезпечення утримання та належне функціонування дорожнього обладнання, пристроїв з регулювання дорожнього руху. </t>
  </si>
  <si>
    <t xml:space="preserve">Завдання 1.  Забезпечення утримання та належне функціонування дорожнього обладнання, пристроїв з регулювання дорожнього руху. </t>
  </si>
  <si>
    <t>антипаркувальні пристрої</t>
  </si>
  <si>
    <t>Кількість світлофорних об'єктів, що обслуговують в м. Житомирі</t>
  </si>
  <si>
    <t xml:space="preserve">Кількість метрів заміни/встановлення та ремонту металевого огородження                                                                                                                                                                </t>
  </si>
  <si>
    <t>м.</t>
  </si>
  <si>
    <t xml:space="preserve"> - влаштування горизонтальної дорожньої розмітки 1.12-1.20   </t>
  </si>
  <si>
    <t>м.кв.</t>
  </si>
  <si>
    <t>проектно-кошторисна документація, рішення міської ради від 18.12.2017  № 881 (зі змінами)</t>
  </si>
  <si>
    <t xml:space="preserve"> ПАСПОРТ</t>
  </si>
  <si>
    <t>Середні витрати на будівництво одного світлофорного об'єкту</t>
  </si>
  <si>
    <t>Рівень готовності будівництва світлофорних об'єктів</t>
  </si>
  <si>
    <t>Будівництво світлофорних об'єктів в т.ч.:</t>
  </si>
  <si>
    <t>Будівництво світлофорних об'єктів на перехресті вулиць:</t>
  </si>
  <si>
    <t>вул. Івана Мазепи та вул. Домбровського</t>
  </si>
  <si>
    <t>вул. Івана Мазепи та вул. Героїв Крут</t>
  </si>
  <si>
    <t>вул. Івана Мазепи та проспекту Незалежності</t>
  </si>
  <si>
    <r>
      <t xml:space="preserve">Інвестиційний проект 3 </t>
    </r>
    <r>
      <rPr>
        <i/>
        <sz val="12"/>
        <rFont val="Times New Roman"/>
        <family val="1"/>
        <charset val="204"/>
      </rPr>
      <t>Капітальний ремонт перехрестя вулиць з влаштуванням пішохідних переходів в м.Житомирі Малікова - Клосовського ( в тому числі виготовлення проектно - кошторисної документації)</t>
    </r>
  </si>
  <si>
    <t>Кількість антипаркувальних стовпчиків ( влаштування/демонтаж)</t>
  </si>
  <si>
    <t>Кількість антипаркувальних пристроїв "напівсферична куля" ( влаштування/демонтаж)</t>
  </si>
  <si>
    <t>п.1.3./п.2.2.</t>
  </si>
  <si>
    <t>п.1.4./п.2.3.</t>
  </si>
  <si>
    <t xml:space="preserve">Середня вартість заміни, встановлення, ремонту 1 м. металевого огородження  </t>
  </si>
  <si>
    <t>Середня вартість обслуговування одного елементу пристроїв примусового зниження швидкості</t>
  </si>
  <si>
    <t>п.1.5./п.2.4.</t>
  </si>
  <si>
    <t xml:space="preserve">Середня вартість нанесення дорожньої розмітки:                                                                                                                                                 </t>
  </si>
  <si>
    <t xml:space="preserve"> - влаштування горизонтальної дорожньої розмітки 1.12-1.20</t>
  </si>
  <si>
    <t>Середня вартість одного антипаркувального стовпчика ( влаштування/демонтаж)</t>
  </si>
  <si>
    <t>п.1.8.(77220,00 грн.)/п.2.6.</t>
  </si>
  <si>
    <t>Середня вартість влаштування та демонтаж антипаркувальних пристроїв "напівсферична куля"</t>
  </si>
  <si>
    <t>п.1.8.(8000,00 грн.) /п.2.7.</t>
  </si>
  <si>
    <t>рішення міської ради від 18.12.2017  № 881 (зі змінами)</t>
  </si>
  <si>
    <t>0217440</t>
  </si>
  <si>
    <t>Утримання та розвиток транспортної інфраструктури</t>
  </si>
  <si>
    <t>бюджетної програми  місцевого бюджету на 2018 рік (зі змінами)</t>
  </si>
  <si>
    <t>"Програма організації безпеки руху транспорту та пішоходів в м. Житомирі на 2018-2020 роки"</t>
  </si>
  <si>
    <t>"Програма організації безпеки руху транспорту та пішоходів в м. Житомирі на 2015-2017 роки"</t>
  </si>
  <si>
    <t>Завдання 4. Забезпечення роботи підприємства КП Житомиртранспорт" Житомирської міської ради</t>
  </si>
  <si>
    <t>Завдання 5. Розвиток інфраструктури. Покращення надання послуг з перевезення пасажирів міським електротранспортом</t>
  </si>
  <si>
    <t>Завдання 6. Побудувати нові світлофорні об'єкти. Замінити старі на нові економічні, та запровадити "Зелену хвилю"</t>
  </si>
  <si>
    <t>Обсяг витрат на обслуговування графіків руху на зупинках громадського транспорту</t>
  </si>
  <si>
    <t xml:space="preserve">якості </t>
  </si>
  <si>
    <t>Питома вага оновленої 1.1.-1.11 дорожньої розмітки до загальної потреби</t>
  </si>
  <si>
    <t>розрахунково</t>
  </si>
  <si>
    <t>Питома вага оновленої 1.12.-1.20 дорожньої розмітки до загальної потреби</t>
  </si>
  <si>
    <r>
      <t xml:space="preserve">Інвестиційний проект 4  </t>
    </r>
    <r>
      <rPr>
        <i/>
        <sz val="12"/>
        <rFont val="Times New Roman"/>
        <family val="1"/>
        <charset val="204"/>
      </rPr>
      <t>Будівництво світлофорних об'єктів на перехрестях вулиць в м. Житомирі (в т.ч. виготовлення ПКД)</t>
    </r>
  </si>
  <si>
    <t>просп. Миру та вул. Богунської</t>
  </si>
  <si>
    <t>Середні витрати на реалізацію 1 проекта</t>
  </si>
  <si>
    <t>Обсяг витрат на придбання та встановлення Європейських електронних табло прогнозування транспорту на зупинках (підтримка громадських ініціатив в рамках реалізації проекту "Бюджет участі")</t>
  </si>
  <si>
    <t xml:space="preserve">Кількість проектів, що реалізуються </t>
  </si>
  <si>
    <t>Відсоток реалізації проекту</t>
  </si>
  <si>
    <t xml:space="preserve"> рішення міської ради від   18.12.2017 р. № 879</t>
  </si>
  <si>
    <t>Кількість графіків руху на зупинках громадського транспорту,що потребують обслуговування</t>
  </si>
  <si>
    <t>акт прийому-передачі</t>
  </si>
  <si>
    <t xml:space="preserve">Середні витрати на обслуговування одного графіку руху </t>
  </si>
  <si>
    <t>Відношення кількості днів з актуальною інформацією на стендах до загальної кількості днів у році.</t>
  </si>
  <si>
    <t xml:space="preserve">Утримання та розвиток інших об'єктів транспортної інфраструктури.   </t>
  </si>
  <si>
    <t>Підпрограма: Утримання та розвиток інших об'єктів транспортної інфраструктури</t>
  </si>
  <si>
    <t>Обсяг витрат на капітальний ремонт перехрестя вулиць з влаштуванням пішохідних переходів в м. Житомирі Малікова - Клосовського ( в тому числі виготовлення проектно - кошторисної документації)</t>
  </si>
  <si>
    <t>грн</t>
  </si>
  <si>
    <t>Відсоток готовності проектно-кошторисної документації</t>
  </si>
  <si>
    <t>"Програма соціально-економічного і культурного розвитку міста Житомира на 2018 рік"</t>
  </si>
  <si>
    <t>п.1.7./п.2.5.</t>
  </si>
  <si>
    <t xml:space="preserve">Протяжність вулиць, на яких планується нанести або відновити дорожню розмітку                                                                                                                                                                                                               </t>
  </si>
  <si>
    <t>придбання пристроїв примусового зниження швидкості (в т.ч. кошти для забезпечення потреб виборчого округу м. Житомира)</t>
  </si>
  <si>
    <t>Обсяг витрат на проведення робіт пов'язаних з утриманням, ремонтом об'єктів транспортної інфраструктури (з врахуванням депутатських коштів), в т.ч.:</t>
  </si>
  <si>
    <t>вул. Параджанова,72</t>
  </si>
  <si>
    <t>Завдання 7. Убезпечити перетин доріг пішоходами у темну пору доби, на нерегульованих перехрестях та багатосмугових дорогах.</t>
  </si>
  <si>
    <t>Обсяг витрат на будівництво острівців безпеки для пішоходів в м. Житомирі по проспекту Незалежності ( в тому числі виготовлення проектно - кошторисної документації)</t>
  </si>
  <si>
    <t>Кількість острівців безпеки для пішоходів в м. Житомирі</t>
  </si>
  <si>
    <t xml:space="preserve">Середні витрати на будівництво одного острівця безпеки для пішоходів в м. Житомирі </t>
  </si>
  <si>
    <t>Рівень готовності острівця</t>
  </si>
  <si>
    <r>
      <t>Підстави для виконання бюджетної програми:</t>
    </r>
    <r>
      <rPr>
        <sz val="12"/>
        <rFont val="Times New Roman"/>
        <family val="1"/>
        <charset val="204"/>
      </rPr>
      <t xml:space="preserve"> рішення Житомирської міської ради від 18.12.2017 р. № 881 "Про міський бюджет на 2018 рік" (зі змінами),  рішення Житомирської міської ради від 25.01.2018 р. № 914 "Програма організації безпеки руху транспорту та пішоходів в м. Житомирі на 2018-2020 роки" (зі змінами), рішення Житомирської міської ради від 14.05.2015 р. № 904 «Програма організації безпеки руху транспорту та пішоходів в м.Житомирі на 2015-2017 роки» (із змінами), рішення Житомирської міської ради від 16.03.2016 №167 "Програма розвитку міського громадського транспорту м. Житомира на 2016-2019 роки" (із змінами), рішення Житомирської міської ради від 18.12.2017 р. № 880 "Програма соціально-економічного і культурного розвитку міста Житомира на 2018 рік" (зі змінами)
</t>
    </r>
  </si>
  <si>
    <t>Кількість ПКД, що планується виготовити</t>
  </si>
  <si>
    <t>Середні витрати на виготовлення однієї ПКД</t>
  </si>
  <si>
    <t>1.9.</t>
  </si>
  <si>
    <t>придбання антипаркувальних пристроїв</t>
  </si>
  <si>
    <t>2.8.</t>
  </si>
  <si>
    <t>Кількість антипаркувальних пристроїв "напівсферична куля" (придбання)</t>
  </si>
  <si>
    <t>3.9.</t>
  </si>
  <si>
    <t>Середня вартість придбання антипаркувальних пристроїв "напівсферична куля"</t>
  </si>
  <si>
    <t>п.1.9.(50000,00 грн.) /п.2.8.</t>
  </si>
  <si>
    <t>вул. Чуднівська,113</t>
  </si>
  <si>
    <t>Середні витрати на на будівництво одного  світлофорного об'єкту</t>
  </si>
  <si>
    <t>п.1.1.(676,6 тис. грн.)/п.2.2.</t>
  </si>
  <si>
    <t>тис. грн</t>
  </si>
  <si>
    <t>4.4.</t>
  </si>
  <si>
    <t>Рівень готовності будівництва світлофорного об'єкту</t>
  </si>
  <si>
    <t>на перехресті вулиць Східної та Київської</t>
  </si>
  <si>
    <t>на перехресті вулиць Східної та Грушевського</t>
  </si>
  <si>
    <t xml:space="preserve"> на перехресті вулиць Східної та проспекту Незалежності</t>
  </si>
  <si>
    <t xml:space="preserve"> на перехресті вулиць Східної та Бориса Тена;</t>
  </si>
  <si>
    <t>на перехресті вулиць Мазепи та Грушевського</t>
  </si>
  <si>
    <t>на перехресті вулиць Мазепи та Київської</t>
  </si>
  <si>
    <t>Обсяг витрат на будівництво острівців безпеки для пішоходів в м. Житомирі по проспекту Миру ( в тому числі виготовлення проектно - кошторисної документації)</t>
  </si>
  <si>
    <t>п.1.2./п.2.2.</t>
  </si>
  <si>
    <t xml:space="preserve"> по проспекту Незалежності ( в тому числі виготовлення проектно - кошторисної документації)</t>
  </si>
  <si>
    <r>
      <t xml:space="preserve">Інвестиційний проект 5 </t>
    </r>
    <r>
      <rPr>
        <i/>
        <sz val="12"/>
        <rFont val="Times New Roman"/>
        <family val="1"/>
        <charset val="204"/>
      </rPr>
      <t xml:space="preserve">Будівництво острівців безпеки для пішоходів в м.Житомирі: </t>
    </r>
  </si>
  <si>
    <t xml:space="preserve"> по проспекту Миру ( в тому числі виготовлення проектно - кошторисної документації)</t>
  </si>
  <si>
    <t>п.1.1.(120,0 тис. грн.)/п.2.1.</t>
  </si>
  <si>
    <t>Завдання 8. Розвантажити вулиці міста, збільшити пропускну спроможність вулиць, підвищити безпеку перетину доріг пішоходами. Організувати належну зміну дорожнього руху транспорту та пішоходів.</t>
  </si>
  <si>
    <t>Обсяг витрат на "Організацію дорожнього руху по вул. Козацькій в м. Житомирі (вул. Вільський шлях до Проспекту Миру в частині реконструкції змін напрямків руху" ( в тому числі виготовлення проектно - кошторисної документації)</t>
  </si>
  <si>
    <t>розрахунок до кошторису, проектно-кошторисна документація</t>
  </si>
  <si>
    <t>Кількість об'єктів, що планується реконструювати</t>
  </si>
  <si>
    <t>Середні витрати на реконструкцію одного об'єкту</t>
  </si>
  <si>
    <t>Рівень готовності об'єкту</t>
  </si>
  <si>
    <t>1.10.</t>
  </si>
  <si>
    <t>придбання декоративних скульптур-попереджувальних манекенів</t>
  </si>
  <si>
    <t>2.9.</t>
  </si>
  <si>
    <t>Кількість декоративних скульптур-попереджувальних манекенів (придбання)</t>
  </si>
  <si>
    <t>3.10.</t>
  </si>
  <si>
    <t>Середня вартість придбання однієї декоративної скульптури-попереджувального манекену</t>
  </si>
  <si>
    <t xml:space="preserve"> вулиць Князів Острозьких та Шевченка</t>
  </si>
  <si>
    <r>
      <t xml:space="preserve">Інвестиційний проект 6 </t>
    </r>
    <r>
      <rPr>
        <i/>
        <sz val="12"/>
        <rFont val="Times New Roman"/>
        <family val="1"/>
        <charset val="204"/>
      </rPr>
      <t>Організація дорожнього руху (в частині реконструкції)</t>
    </r>
  </si>
  <si>
    <r>
      <rPr>
        <sz val="12"/>
        <color indexed="8"/>
        <rFont val="Times New Roman"/>
        <family val="1"/>
        <charset val="204"/>
      </rPr>
      <t xml:space="preserve">Інвестиційний проект 1  </t>
    </r>
    <r>
      <rPr>
        <i/>
        <sz val="12"/>
        <color indexed="8"/>
        <rFont val="Times New Roman"/>
        <family val="1"/>
        <charset val="204"/>
      </rPr>
      <t>Організація дорожнього руху, зменшення травматизму, смертності пішоходів та водіїв, усунення причин та умов ДТП</t>
    </r>
  </si>
  <si>
    <r>
      <rPr>
        <sz val="12"/>
        <color indexed="8"/>
        <rFont val="Times New Roman"/>
        <family val="1"/>
        <charset val="204"/>
      </rPr>
      <t xml:space="preserve">Інвестиційний проект 2 </t>
    </r>
    <r>
      <rPr>
        <i/>
        <sz val="12"/>
        <color indexed="8"/>
        <rFont val="Times New Roman"/>
        <family val="1"/>
        <charset val="204"/>
      </rPr>
      <t>"Зелена хвиля"-збільшення пропускної спроможності вулиць, зменшення заторів на дорогах</t>
    </r>
  </si>
  <si>
    <t>Директор департаменту бюджету та фінансів Житомирської міської ради</t>
  </si>
  <si>
    <t xml:space="preserve">                     Д.А.Прохорчук</t>
  </si>
  <si>
    <r>
      <rPr>
        <sz val="12"/>
        <rFont val="Times New Roman"/>
        <family val="1"/>
        <charset val="204"/>
      </rPr>
      <t>та спеціального фонду -</t>
    </r>
    <r>
      <rPr>
        <b/>
        <u/>
        <sz val="12"/>
        <rFont val="Times New Roman"/>
        <family val="1"/>
        <charset val="204"/>
      </rPr>
      <t>3971,7 тис. гривень.</t>
    </r>
  </si>
  <si>
    <t>вул. Київське шосе 126</t>
  </si>
  <si>
    <t xml:space="preserve">Обсяг витрат на будівництво світлофорних об'єктів на перехрестях вулиць в м. Житомирі: 1) просп. Миру та вул. Богунської (в т.ч. виготовлення ПКД); 2) по вул. Параджанова,72 (в т.ч. виготовлення ПКД); 3) по вул. Чуднівська,113 (в т.ч. виготовлення ПКД); 4) вул. Князів Острозьких (в т.ч. виготовлення ПКД); 5) вул. Київське шосе,126 </t>
  </si>
  <si>
    <t>Завдання 3. Організація дорожнього руху, зменшення травматизму, смертності пішоходів та водіїв, усунення причин та умов ДТП. "Зелена хвиля"-збільшення пропускної спроможності вулиць, зменшення заторів на дорогах (будівництво світлофорних об'єктів)</t>
  </si>
  <si>
    <t xml:space="preserve"> рішення міської ради від 18.12.2017  № 881 (зі змінами)</t>
  </si>
  <si>
    <t>Завдання 3.  Організація дорожнього руху, зменшення травматизму, смертності пішоходів та водіїв, усунення причин та умов ДТП. "Зелена хвиля"-збільшення пропускної спроможності вулиць, зменшення заторів на дорогах (будівництво світлофорних об'єктів)</t>
  </si>
  <si>
    <t>Обсяг витрат на забезпечення будівництва cвітлофорних об'єктів ("Зелена хвиля")</t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</si>
  <si>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 xml:space="preserve">  11925,8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u/>
        <sz val="12"/>
        <rFont val="Times New Roman"/>
        <family val="1"/>
        <charset val="204"/>
      </rPr>
      <t>7954,1 тис. гривень</t>
    </r>
    <r>
      <rPr>
        <u/>
        <sz val="12"/>
        <rFont val="Times New Roman"/>
        <family val="1"/>
        <charset val="204"/>
      </rPr>
      <t xml:space="preserve"> </t>
    </r>
  </si>
  <si>
    <t>п.1.10.(40600,00 грн.) /п.2.9.</t>
  </si>
  <si>
    <t>по вул. Козацькій в м. Житомирі (вул. Вільський шлях до Проспекту Миру в частині реконструкції змін напрямків руху ( в тому числі виготовлення проектно - кошторисної документації)</t>
  </si>
  <si>
    <t xml:space="preserve">"Програма розвитку міського громадського транспорту м. Житомира на 2016-2019 роки" </t>
  </si>
  <si>
    <t>Розпорядження  19.12.2018 р. № 1182</t>
  </si>
  <si>
    <t>наказ   19.12.2018 р. № 121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</si>
</sst>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distributed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9" fillId="0" borderId="2" xfId="0" applyFont="1" applyBorder="1" applyAlignment="1"/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distributed"/>
    </xf>
    <xf numFmtId="0" fontId="13" fillId="0" borderId="2" xfId="0" applyFont="1" applyBorder="1" applyAlignment="1">
      <alignment vertical="distributed"/>
    </xf>
    <xf numFmtId="0" fontId="13" fillId="0" borderId="4" xfId="0" applyFont="1" applyBorder="1" applyAlignment="1">
      <alignment vertical="distributed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vertical="distributed"/>
    </xf>
    <xf numFmtId="0" fontId="13" fillId="0" borderId="2" xfId="0" applyFont="1" applyBorder="1" applyAlignment="1">
      <alignment horizontal="center" vertical="distributed"/>
    </xf>
    <xf numFmtId="0" fontId="13" fillId="0" borderId="4" xfId="0" applyFont="1" applyBorder="1" applyAlignment="1">
      <alignment horizontal="center" vertical="distributed"/>
    </xf>
    <xf numFmtId="0" fontId="15" fillId="0" borderId="1" xfId="0" applyFont="1" applyBorder="1" applyAlignment="1">
      <alignment vertical="distributed" wrapText="1"/>
    </xf>
    <xf numFmtId="0" fontId="13" fillId="2" borderId="3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2" borderId="6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distributed" wrapText="1"/>
    </xf>
    <xf numFmtId="164" fontId="13" fillId="2" borderId="6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distributed" vertical="top" wrapText="1"/>
    </xf>
    <xf numFmtId="0" fontId="13" fillId="2" borderId="7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164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 wrapText="1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164" fontId="3" fillId="0" borderId="3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164" fontId="3" fillId="0" borderId="4" xfId="0" applyNumberFormat="1" applyFont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/>
    <xf numFmtId="0" fontId="18" fillId="0" borderId="3" xfId="0" applyFont="1" applyBorder="1" applyAlignment="1" applyProtection="1">
      <alignment horizontal="left" vertical="center" wrapText="1"/>
      <protection locked="0"/>
    </xf>
    <xf numFmtId="164" fontId="3" fillId="0" borderId="0" xfId="0" applyNumberFormat="1" applyFont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horizontal="right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0" fontId="14" fillId="2" borderId="11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distributed" wrapText="1"/>
    </xf>
    <xf numFmtId="0" fontId="13" fillId="2" borderId="3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/>
    <xf numFmtId="0" fontId="16" fillId="0" borderId="4" xfId="0" applyFont="1" applyBorder="1" applyAlignment="1"/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distributed" wrapText="1"/>
    </xf>
    <xf numFmtId="0" fontId="13" fillId="0" borderId="15" xfId="0" applyFont="1" applyBorder="1" applyAlignment="1">
      <alignment horizontal="center" vertical="distributed" wrapText="1"/>
    </xf>
    <xf numFmtId="0" fontId="13" fillId="2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distributed" wrapText="1"/>
    </xf>
    <xf numFmtId="49" fontId="13" fillId="0" borderId="12" xfId="0" applyNumberFormat="1" applyFont="1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6" fillId="0" borderId="14" xfId="1" applyNumberFormat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7" fillId="0" borderId="0" xfId="0" applyFont="1" applyAlignment="1"/>
    <xf numFmtId="0" fontId="6" fillId="0" borderId="0" xfId="1" applyFont="1" applyAlignment="1">
      <alignment horizontal="left"/>
    </xf>
    <xf numFmtId="0" fontId="6" fillId="0" borderId="14" xfId="1" applyFont="1" applyBorder="1" applyAlignment="1"/>
    <xf numFmtId="0" fontId="6" fillId="0" borderId="14" xfId="0" applyFont="1" applyBorder="1" applyAlignment="1"/>
    <xf numFmtId="0" fontId="3" fillId="0" borderId="6" xfId="1" applyFont="1" applyBorder="1" applyAlignment="1">
      <alignment horizontal="center"/>
    </xf>
    <xf numFmtId="49" fontId="6" fillId="0" borderId="14" xfId="1" applyNumberFormat="1" applyFont="1" applyBorder="1" applyAlignment="1">
      <alignment horizontal="center"/>
    </xf>
    <xf numFmtId="0" fontId="3" fillId="0" borderId="14" xfId="0" applyFont="1" applyBorder="1" applyAlignment="1"/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6" fillId="0" borderId="0" xfId="1" applyFont="1" applyAlignment="1">
      <alignment horizontal="center"/>
    </xf>
    <xf numFmtId="0" fontId="7" fillId="0" borderId="0" xfId="1" applyFont="1" applyBorder="1" applyAlignment="1">
      <alignment horizontal="left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center" vertical="distributed" wrapText="1"/>
    </xf>
    <xf numFmtId="0" fontId="13" fillId="0" borderId="10" xfId="0" applyFont="1" applyBorder="1" applyAlignment="1">
      <alignment horizontal="center" vertical="distributed" wrapText="1"/>
    </xf>
    <xf numFmtId="0" fontId="13" fillId="0" borderId="13" xfId="0" applyFont="1" applyBorder="1" applyAlignment="1">
      <alignment horizontal="center" vertical="distributed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49" fontId="13" fillId="0" borderId="4" xfId="0" applyNumberFormat="1" applyFont="1" applyBorder="1" applyAlignment="1">
      <alignment horizontal="center" vertical="distributed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2" borderId="9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13" fillId="0" borderId="3" xfId="0" applyFont="1" applyBorder="1" applyAlignment="1">
      <alignment horizontal="center" vertical="distributed"/>
    </xf>
    <xf numFmtId="0" fontId="13" fillId="0" borderId="2" xfId="0" applyFont="1" applyBorder="1" applyAlignment="1">
      <alignment horizontal="center" vertical="distributed"/>
    </xf>
    <xf numFmtId="0" fontId="13" fillId="0" borderId="4" xfId="0" applyFont="1" applyBorder="1" applyAlignment="1">
      <alignment horizontal="center" vertical="distributed"/>
    </xf>
    <xf numFmtId="0" fontId="3" fillId="0" borderId="0" xfId="1" applyFont="1" applyBorder="1" applyAlignment="1"/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/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3" fillId="0" borderId="2" xfId="0" applyFont="1" applyBorder="1"/>
    <xf numFmtId="0" fontId="13" fillId="0" borderId="4" xfId="0" applyFont="1" applyBorder="1"/>
    <xf numFmtId="0" fontId="9" fillId="0" borderId="0" xfId="0" applyFont="1" applyAlignment="1">
      <alignment wrapText="1"/>
    </xf>
    <xf numFmtId="0" fontId="3" fillId="0" borderId="0" xfId="0" applyFont="1" applyBorder="1" applyAlignment="1"/>
    <xf numFmtId="0" fontId="13" fillId="2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3" fillId="0" borderId="4" xfId="0" applyFont="1" applyBorder="1" applyAlignment="1">
      <alignment horizontal="center" vertical="distributed" wrapText="1"/>
    </xf>
    <xf numFmtId="0" fontId="13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1"/>
  <sheetViews>
    <sheetView tabSelected="1" view="pageBreakPreview" zoomScale="85" zoomScaleSheetLayoutView="85" workbookViewId="0">
      <selection activeCell="H11" sqref="H11"/>
    </sheetView>
  </sheetViews>
  <sheetFormatPr defaultRowHeight="12.75"/>
  <cols>
    <col min="1" max="1" width="6.5703125" style="5" customWidth="1"/>
    <col min="2" max="2" width="26.42578125" style="2" customWidth="1"/>
    <col min="3" max="3" width="11.42578125" style="2" customWidth="1"/>
    <col min="4" max="4" width="16" style="2" customWidth="1"/>
    <col min="5" max="5" width="20.140625" style="2" customWidth="1"/>
    <col min="6" max="6" width="26.5703125" style="2" customWidth="1"/>
    <col min="7" max="7" width="27.85546875" style="2" customWidth="1"/>
    <col min="8" max="8" width="15.42578125" style="2" customWidth="1"/>
    <col min="9" max="9" width="9.42578125" style="2" customWidth="1"/>
    <col min="10" max="10" width="16.8554687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2.85546875" style="2" customWidth="1"/>
    <col min="15" max="15" width="11.42578125" style="2" customWidth="1"/>
    <col min="16" max="16" width="16.85546875" style="2" customWidth="1"/>
    <col min="17" max="16384" width="9.140625" style="2"/>
  </cols>
  <sheetData>
    <row r="1" spans="1:16" ht="8.25" customHeight="1">
      <c r="A1" s="9"/>
      <c r="B1" s="1"/>
      <c r="C1" s="1"/>
      <c r="D1" s="1"/>
      <c r="E1" s="1"/>
      <c r="F1" s="1"/>
      <c r="G1" s="1"/>
      <c r="H1" s="1"/>
      <c r="I1" s="1"/>
      <c r="J1" s="399" t="s">
        <v>0</v>
      </c>
      <c r="K1" s="399"/>
      <c r="L1" s="399"/>
      <c r="M1" s="399"/>
      <c r="N1" s="399"/>
      <c r="O1" s="399"/>
      <c r="P1" s="399"/>
    </row>
    <row r="2" spans="1:16" ht="8.25" customHeight="1">
      <c r="A2" s="9"/>
      <c r="B2" s="1"/>
      <c r="C2" s="1"/>
      <c r="D2" s="1"/>
      <c r="E2" s="1"/>
      <c r="F2" s="1"/>
      <c r="G2" s="1"/>
      <c r="H2" s="1"/>
      <c r="I2" s="1"/>
      <c r="J2" s="399"/>
      <c r="K2" s="399"/>
      <c r="L2" s="399"/>
      <c r="M2" s="399"/>
      <c r="N2" s="399"/>
      <c r="O2" s="399"/>
      <c r="P2" s="399"/>
    </row>
    <row r="3" spans="1:16" ht="12" customHeight="1">
      <c r="A3" s="9"/>
      <c r="B3" s="1"/>
      <c r="C3" s="1"/>
      <c r="D3" s="1"/>
      <c r="E3" s="1"/>
      <c r="F3" s="1"/>
      <c r="G3" s="1"/>
      <c r="H3" s="1"/>
      <c r="I3" s="1"/>
      <c r="J3" s="399"/>
      <c r="K3" s="399"/>
      <c r="L3" s="399"/>
      <c r="M3" s="399"/>
      <c r="N3" s="399"/>
      <c r="O3" s="399"/>
      <c r="P3" s="399"/>
    </row>
    <row r="4" spans="1:16" ht="14.25" customHeight="1">
      <c r="A4" s="9"/>
      <c r="B4" s="1"/>
      <c r="C4" s="1"/>
      <c r="D4" s="1"/>
      <c r="E4" s="1"/>
      <c r="F4" s="1"/>
      <c r="G4" s="1"/>
      <c r="H4" s="1"/>
      <c r="I4" s="1"/>
      <c r="J4" s="400" t="s">
        <v>64</v>
      </c>
      <c r="K4" s="400"/>
      <c r="L4" s="400"/>
      <c r="M4" s="400"/>
      <c r="N4" s="400"/>
      <c r="O4" s="400"/>
      <c r="P4" s="400"/>
    </row>
    <row r="5" spans="1:16" ht="3.75" customHeight="1">
      <c r="A5" s="9"/>
      <c r="B5" s="1"/>
      <c r="C5" s="1"/>
      <c r="D5" s="1"/>
      <c r="E5" s="1"/>
      <c r="F5" s="1"/>
      <c r="G5" s="1"/>
      <c r="H5" s="1"/>
      <c r="I5" s="1"/>
      <c r="J5" s="400"/>
      <c r="K5" s="400"/>
      <c r="L5" s="400"/>
      <c r="M5" s="400"/>
      <c r="N5" s="400"/>
      <c r="O5" s="400"/>
      <c r="P5" s="400"/>
    </row>
    <row r="6" spans="1:16" ht="3" customHeight="1">
      <c r="A6" s="9"/>
      <c r="B6" s="1"/>
      <c r="C6" s="1"/>
      <c r="D6" s="1"/>
      <c r="E6" s="1"/>
      <c r="F6" s="1"/>
      <c r="G6" s="1"/>
      <c r="H6" s="1"/>
      <c r="I6" s="1"/>
      <c r="J6" s="400"/>
      <c r="K6" s="400"/>
      <c r="L6" s="400"/>
      <c r="M6" s="400"/>
      <c r="N6" s="400"/>
      <c r="O6" s="400"/>
      <c r="P6" s="400"/>
    </row>
    <row r="7" spans="1:16" ht="3.75" customHeight="1">
      <c r="A7" s="9"/>
      <c r="B7" s="1"/>
      <c r="C7" s="1"/>
      <c r="D7" s="1"/>
      <c r="E7" s="1"/>
      <c r="F7" s="1"/>
      <c r="G7" s="1"/>
      <c r="H7" s="1"/>
      <c r="I7" s="1"/>
      <c r="J7" s="11"/>
      <c r="K7" s="11"/>
      <c r="L7" s="10"/>
      <c r="M7" s="10"/>
      <c r="N7" s="10"/>
      <c r="O7" s="10"/>
      <c r="P7" s="10"/>
    </row>
    <row r="8" spans="1:16" ht="12.75" customHeight="1">
      <c r="A8" s="9"/>
      <c r="B8" s="1"/>
      <c r="C8" s="1"/>
      <c r="D8" s="1"/>
      <c r="E8" s="1"/>
      <c r="F8" s="1"/>
      <c r="G8" s="1"/>
      <c r="H8" s="1"/>
      <c r="I8" s="1"/>
      <c r="J8" s="400" t="s">
        <v>30</v>
      </c>
      <c r="K8" s="400"/>
      <c r="L8" s="400"/>
      <c r="M8" s="400"/>
      <c r="N8" s="400"/>
      <c r="O8" s="400"/>
      <c r="P8" s="400"/>
    </row>
    <row r="9" spans="1:16" ht="3" customHeight="1">
      <c r="A9" s="9"/>
      <c r="B9" s="1"/>
      <c r="C9" s="1"/>
      <c r="D9" s="1"/>
      <c r="E9" s="1"/>
      <c r="F9" s="1"/>
      <c r="G9" s="1"/>
      <c r="H9" s="1"/>
      <c r="I9" s="1"/>
      <c r="J9" s="399"/>
      <c r="K9" s="401"/>
      <c r="L9" s="401"/>
      <c r="M9" s="401"/>
      <c r="N9" s="401"/>
      <c r="O9" s="401"/>
      <c r="P9" s="401"/>
    </row>
    <row r="10" spans="1:16" ht="15" customHeight="1">
      <c r="A10" s="9"/>
      <c r="B10" s="1"/>
      <c r="C10" s="1"/>
      <c r="D10" s="1"/>
      <c r="E10" s="1"/>
      <c r="F10" s="1"/>
      <c r="G10" s="1"/>
      <c r="H10" s="1"/>
      <c r="I10" s="1"/>
      <c r="J10" s="399" t="s">
        <v>268</v>
      </c>
      <c r="K10" s="399"/>
      <c r="L10" s="399"/>
      <c r="M10" s="399"/>
      <c r="N10" s="399"/>
      <c r="O10" s="399"/>
      <c r="P10" s="399"/>
    </row>
    <row r="11" spans="1:16" ht="29.25" customHeight="1">
      <c r="A11" s="9"/>
      <c r="B11" s="1"/>
      <c r="C11" s="1"/>
      <c r="D11" s="1"/>
      <c r="E11" s="1"/>
      <c r="F11" s="1"/>
      <c r="G11" s="1"/>
      <c r="H11" s="1"/>
      <c r="I11" s="1"/>
      <c r="J11" s="388" t="s">
        <v>67</v>
      </c>
      <c r="K11" s="388"/>
      <c r="L11" s="388"/>
      <c r="M11" s="388"/>
      <c r="N11" s="388"/>
      <c r="O11" s="388"/>
      <c r="P11" s="388"/>
    </row>
    <row r="12" spans="1:16" ht="4.5" customHeight="1">
      <c r="A12" s="9"/>
      <c r="B12" s="1"/>
      <c r="C12" s="1"/>
      <c r="D12" s="1"/>
      <c r="E12" s="1"/>
      <c r="F12" s="1"/>
      <c r="G12" s="1"/>
      <c r="H12" s="1"/>
      <c r="I12" s="1"/>
      <c r="J12" s="11"/>
      <c r="K12" s="11"/>
      <c r="L12" s="387"/>
      <c r="M12" s="387"/>
      <c r="N12" s="387"/>
      <c r="O12" s="387"/>
      <c r="P12" s="387"/>
    </row>
    <row r="13" spans="1:16" ht="15" customHeight="1">
      <c r="A13" s="9"/>
      <c r="B13" s="1"/>
      <c r="C13" s="1"/>
      <c r="D13" s="1"/>
      <c r="E13" s="1"/>
      <c r="F13" s="1"/>
      <c r="G13" s="1"/>
      <c r="H13" s="1"/>
      <c r="I13" s="1"/>
      <c r="J13" s="400" t="s">
        <v>269</v>
      </c>
      <c r="K13" s="400"/>
      <c r="L13" s="400"/>
      <c r="M13" s="400"/>
      <c r="N13" s="400"/>
      <c r="O13" s="400"/>
      <c r="P13" s="400"/>
    </row>
    <row r="14" spans="1:16" ht="17.25" customHeight="1">
      <c r="A14" s="9"/>
      <c r="B14" s="1"/>
      <c r="C14" s="1"/>
      <c r="D14" s="1"/>
      <c r="E14" s="1"/>
      <c r="F14" s="1"/>
      <c r="G14" s="1"/>
      <c r="H14" s="1"/>
      <c r="I14" s="1"/>
      <c r="J14" s="388" t="s">
        <v>29</v>
      </c>
      <c r="K14" s="388"/>
      <c r="L14" s="388"/>
      <c r="M14" s="388"/>
      <c r="N14" s="388"/>
      <c r="O14" s="388"/>
      <c r="P14" s="388"/>
    </row>
    <row r="15" spans="1:16" ht="11.25" customHeight="1">
      <c r="A15" s="9"/>
      <c r="B15" s="1"/>
      <c r="C15" s="1"/>
      <c r="D15" s="1"/>
      <c r="E15" s="1"/>
      <c r="F15" s="1"/>
      <c r="G15" s="1"/>
      <c r="H15" s="1"/>
      <c r="I15" s="1"/>
      <c r="J15" s="389" t="s">
        <v>1</v>
      </c>
      <c r="K15" s="389"/>
      <c r="L15" s="389"/>
      <c r="M15" s="389"/>
      <c r="N15" s="389"/>
      <c r="O15" s="389"/>
      <c r="P15" s="389"/>
    </row>
    <row r="16" spans="1:16" ht="12.75" customHeight="1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403"/>
      <c r="M16" s="403"/>
      <c r="N16" s="403"/>
      <c r="O16" s="403"/>
      <c r="P16" s="403"/>
    </row>
    <row r="17" spans="1:16" ht="18" customHeight="1">
      <c r="A17" s="12"/>
      <c r="B17" s="13"/>
      <c r="C17" s="13"/>
      <c r="D17" s="402" t="s">
        <v>148</v>
      </c>
      <c r="E17" s="402"/>
      <c r="F17" s="402"/>
      <c r="G17" s="402"/>
      <c r="H17" s="402"/>
      <c r="I17" s="402"/>
      <c r="J17" s="402"/>
      <c r="K17" s="1"/>
      <c r="L17" s="1"/>
      <c r="M17" s="1"/>
      <c r="N17" s="1"/>
      <c r="O17" s="1"/>
      <c r="P17" s="13"/>
    </row>
    <row r="18" spans="1:16" ht="15" customHeight="1">
      <c r="A18" s="12"/>
      <c r="B18" s="13"/>
      <c r="C18" s="13"/>
      <c r="D18" s="402" t="s">
        <v>173</v>
      </c>
      <c r="E18" s="402"/>
      <c r="F18" s="402"/>
      <c r="G18" s="402"/>
      <c r="H18" s="402"/>
      <c r="I18" s="402"/>
      <c r="J18" s="402"/>
      <c r="K18" s="402"/>
      <c r="L18" s="402"/>
      <c r="M18" s="402"/>
      <c r="N18" s="1"/>
      <c r="O18" s="1"/>
      <c r="P18" s="13"/>
    </row>
    <row r="19" spans="1:16" ht="15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" customFormat="1" ht="23.25" customHeight="1">
      <c r="A20" s="12" t="s">
        <v>2</v>
      </c>
      <c r="B20" s="397" t="s">
        <v>134</v>
      </c>
      <c r="C20" s="397"/>
      <c r="D20" s="14"/>
      <c r="E20" s="394" t="s">
        <v>84</v>
      </c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6"/>
    </row>
    <row r="21" spans="1:16" ht="15.75">
      <c r="A21" s="12"/>
      <c r="B21" s="396" t="s">
        <v>3</v>
      </c>
      <c r="C21" s="396"/>
      <c r="D21" s="13"/>
      <c r="E21" s="391" t="s">
        <v>4</v>
      </c>
      <c r="F21" s="391"/>
      <c r="G21" s="391"/>
      <c r="H21" s="391"/>
      <c r="I21" s="391"/>
      <c r="J21" s="391"/>
      <c r="K21" s="391"/>
      <c r="L21" s="391"/>
      <c r="M21" s="15"/>
      <c r="N21" s="15"/>
      <c r="O21" s="7"/>
      <c r="P21" s="7"/>
    </row>
    <row r="22" spans="1:16" ht="9.75" customHeight="1">
      <c r="A22" s="12"/>
      <c r="B22" s="13"/>
      <c r="C22" s="13"/>
      <c r="D22" s="1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1" customFormat="1" ht="33" customHeight="1">
      <c r="A23" s="12" t="s">
        <v>5</v>
      </c>
      <c r="B23" s="397" t="s">
        <v>135</v>
      </c>
      <c r="C23" s="397"/>
      <c r="D23" s="14"/>
      <c r="E23" s="394" t="s">
        <v>84</v>
      </c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6"/>
    </row>
    <row r="24" spans="1:16" ht="15.75">
      <c r="A24" s="12"/>
      <c r="B24" s="396" t="s">
        <v>3</v>
      </c>
      <c r="C24" s="396"/>
      <c r="D24" s="13"/>
      <c r="E24" s="391" t="s">
        <v>6</v>
      </c>
      <c r="F24" s="391"/>
      <c r="G24" s="391"/>
      <c r="H24" s="391"/>
      <c r="I24" s="391"/>
      <c r="J24" s="391"/>
      <c r="K24" s="391"/>
      <c r="L24" s="391"/>
      <c r="M24" s="15"/>
      <c r="N24" s="15"/>
      <c r="O24" s="7"/>
      <c r="P24" s="7"/>
    </row>
    <row r="25" spans="1:16" ht="9" customHeight="1">
      <c r="A25" s="12"/>
      <c r="B25" s="13"/>
      <c r="C25" s="13"/>
      <c r="D25" s="1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s="1" customFormat="1" ht="25.5" customHeight="1">
      <c r="A26" s="12" t="s">
        <v>7</v>
      </c>
      <c r="B26" s="397" t="s">
        <v>171</v>
      </c>
      <c r="C26" s="397"/>
      <c r="D26" s="16"/>
      <c r="E26" s="390" t="s">
        <v>172</v>
      </c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17"/>
    </row>
    <row r="27" spans="1:16" ht="15.75">
      <c r="A27" s="12"/>
      <c r="B27" s="391" t="s">
        <v>3</v>
      </c>
      <c r="C27" s="391"/>
      <c r="D27" s="13" t="s">
        <v>52</v>
      </c>
      <c r="E27" s="437"/>
      <c r="F27" s="437"/>
      <c r="G27" s="13"/>
      <c r="H27" s="374"/>
      <c r="I27" s="374"/>
      <c r="J27" s="374"/>
      <c r="K27" s="374"/>
      <c r="L27" s="374"/>
      <c r="M27" s="7"/>
      <c r="N27" s="7"/>
      <c r="O27" s="7"/>
      <c r="P27" s="7"/>
    </row>
    <row r="28" spans="1:16" ht="10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1" customFormat="1" ht="15.75">
      <c r="A29" s="12" t="s">
        <v>8</v>
      </c>
      <c r="B29" s="393" t="s">
        <v>264</v>
      </c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</row>
    <row r="30" spans="1:16" ht="9" hidden="1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" customFormat="1" ht="13.5" customHeight="1">
      <c r="A31" s="9"/>
      <c r="B31" s="392" t="s">
        <v>257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18"/>
      <c r="O31" s="18"/>
      <c r="P31" s="18"/>
    </row>
    <row r="32" spans="1:16" ht="9" customHeight="1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98" customFormat="1" ht="81" customHeight="1">
      <c r="A33" s="102" t="s">
        <v>9</v>
      </c>
      <c r="B33" s="375" t="s">
        <v>211</v>
      </c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</row>
    <row r="34" spans="1:16" ht="18.75" customHeight="1">
      <c r="A34" s="384" t="s">
        <v>10</v>
      </c>
      <c r="B34" s="376" t="s">
        <v>138</v>
      </c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</row>
    <row r="35" spans="1:16" s="1" customFormat="1" ht="31.5" customHeight="1">
      <c r="A35" s="384"/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</row>
    <row r="36" spans="1:16" ht="15.75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4" customFormat="1" ht="24" customHeight="1">
      <c r="A37" s="19" t="s">
        <v>11</v>
      </c>
      <c r="B37" s="20" t="s">
        <v>53</v>
      </c>
      <c r="C37" s="20"/>
      <c r="D37" s="20"/>
      <c r="E37" s="20"/>
      <c r="F37" s="20"/>
      <c r="G37" s="20"/>
      <c r="H37" s="20"/>
      <c r="I37" s="20"/>
      <c r="J37" s="20"/>
    </row>
    <row r="38" spans="1:16" ht="14.25" customHeight="1">
      <c r="A38" s="9"/>
      <c r="B38" s="2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</row>
    <row r="39" spans="1:16" ht="32.25" customHeight="1">
      <c r="A39" s="124" t="s">
        <v>12</v>
      </c>
      <c r="B39" s="333" t="s">
        <v>41</v>
      </c>
      <c r="C39" s="334"/>
      <c r="D39" s="157" t="s">
        <v>54</v>
      </c>
      <c r="E39" s="333" t="s">
        <v>42</v>
      </c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9"/>
    </row>
    <row r="40" spans="1:16" ht="22.5" customHeight="1">
      <c r="A40" s="159" t="s">
        <v>2</v>
      </c>
      <c r="B40" s="335" t="s">
        <v>136</v>
      </c>
      <c r="C40" s="336"/>
      <c r="D40" s="160" t="s">
        <v>79</v>
      </c>
      <c r="E40" s="360" t="s">
        <v>137</v>
      </c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2"/>
    </row>
    <row r="41" spans="1:16" ht="16.5" customHeight="1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3" customFormat="1" ht="15.75">
      <c r="A42" s="19" t="s">
        <v>13</v>
      </c>
      <c r="B42" s="20" t="s">
        <v>55</v>
      </c>
      <c r="C42" s="20"/>
      <c r="D42" s="20"/>
      <c r="E42" s="20"/>
      <c r="F42" s="20"/>
      <c r="G42" s="20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customHeight="1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52" t="s">
        <v>14</v>
      </c>
      <c r="P43" s="452"/>
    </row>
    <row r="44" spans="1:16" ht="12.75" customHeight="1">
      <c r="A44" s="329" t="s">
        <v>12</v>
      </c>
      <c r="B44" s="378" t="s">
        <v>41</v>
      </c>
      <c r="C44" s="370" t="s">
        <v>54</v>
      </c>
      <c r="D44" s="380" t="s">
        <v>43</v>
      </c>
      <c r="E44" s="380"/>
      <c r="F44" s="380"/>
      <c r="G44" s="381"/>
      <c r="H44" s="385" t="s">
        <v>58</v>
      </c>
      <c r="I44" s="380"/>
      <c r="J44" s="381"/>
      <c r="K44" s="350" t="s">
        <v>15</v>
      </c>
      <c r="L44" s="351"/>
      <c r="M44" s="352"/>
      <c r="N44" s="370" t="s">
        <v>57</v>
      </c>
      <c r="O44" s="370"/>
      <c r="P44" s="370" t="s">
        <v>56</v>
      </c>
    </row>
    <row r="45" spans="1:16" ht="27" customHeight="1">
      <c r="A45" s="330"/>
      <c r="B45" s="379"/>
      <c r="C45" s="370"/>
      <c r="D45" s="382"/>
      <c r="E45" s="382"/>
      <c r="F45" s="382"/>
      <c r="G45" s="383"/>
      <c r="H45" s="386"/>
      <c r="I45" s="382"/>
      <c r="J45" s="383"/>
      <c r="K45" s="25" t="s">
        <v>28</v>
      </c>
      <c r="L45" s="25" t="s">
        <v>16</v>
      </c>
      <c r="M45" s="25" t="s">
        <v>17</v>
      </c>
      <c r="N45" s="370"/>
      <c r="O45" s="370"/>
      <c r="P45" s="370"/>
    </row>
    <row r="46" spans="1:16" ht="18.75" customHeight="1">
      <c r="A46" s="25">
        <v>1</v>
      </c>
      <c r="B46" s="25">
        <v>2</v>
      </c>
      <c r="C46" s="25">
        <v>3</v>
      </c>
      <c r="D46" s="370">
        <v>4</v>
      </c>
      <c r="E46" s="370"/>
      <c r="F46" s="370"/>
      <c r="G46" s="370"/>
      <c r="H46" s="356">
        <v>5</v>
      </c>
      <c r="I46" s="377"/>
      <c r="J46" s="357"/>
      <c r="K46" s="25"/>
      <c r="L46" s="25"/>
      <c r="M46" s="25"/>
      <c r="N46" s="356">
        <v>6</v>
      </c>
      <c r="O46" s="357"/>
      <c r="P46" s="25">
        <v>7</v>
      </c>
    </row>
    <row r="47" spans="1:16" ht="18.75" customHeight="1">
      <c r="A47" s="100"/>
      <c r="B47" s="27"/>
      <c r="C47" s="91"/>
      <c r="D47" s="284" t="s">
        <v>196</v>
      </c>
      <c r="E47" s="285"/>
      <c r="F47" s="285"/>
      <c r="G47" s="286"/>
      <c r="H47" s="287"/>
      <c r="I47" s="288"/>
      <c r="J47" s="289"/>
      <c r="K47" s="169"/>
      <c r="L47" s="169"/>
      <c r="M47" s="169"/>
      <c r="N47" s="300"/>
      <c r="O47" s="301"/>
      <c r="P47" s="45"/>
    </row>
    <row r="48" spans="1:16" s="101" customFormat="1" ht="48" customHeight="1">
      <c r="A48" s="100" t="s">
        <v>2</v>
      </c>
      <c r="B48" s="27" t="s">
        <v>136</v>
      </c>
      <c r="C48" s="91" t="s">
        <v>79</v>
      </c>
      <c r="D48" s="284" t="s">
        <v>139</v>
      </c>
      <c r="E48" s="285"/>
      <c r="F48" s="285"/>
      <c r="G48" s="286"/>
      <c r="H48" s="287">
        <f>7779.5+62+38.6+2</f>
        <v>7882.1</v>
      </c>
      <c r="I48" s="288"/>
      <c r="J48" s="289"/>
      <c r="K48" s="95">
        <v>1600.7</v>
      </c>
      <c r="L48" s="95">
        <v>1600.7</v>
      </c>
      <c r="M48" s="95">
        <v>1600.7</v>
      </c>
      <c r="N48" s="300">
        <v>0</v>
      </c>
      <c r="O48" s="301"/>
      <c r="P48" s="45">
        <f>H48+N48</f>
        <v>7882.1</v>
      </c>
    </row>
    <row r="49" spans="1:16" s="101" customFormat="1" ht="48" customHeight="1">
      <c r="A49" s="100" t="s">
        <v>5</v>
      </c>
      <c r="B49" s="27" t="s">
        <v>136</v>
      </c>
      <c r="C49" s="91" t="s">
        <v>79</v>
      </c>
      <c r="D49" s="284" t="s">
        <v>122</v>
      </c>
      <c r="E49" s="285"/>
      <c r="F49" s="285"/>
      <c r="G49" s="286"/>
      <c r="H49" s="287">
        <v>0</v>
      </c>
      <c r="I49" s="288"/>
      <c r="J49" s="289"/>
      <c r="K49" s="99"/>
      <c r="L49" s="99"/>
      <c r="M49" s="99"/>
      <c r="N49" s="300">
        <f>136.2+24.5</f>
        <v>160.69999999999999</v>
      </c>
      <c r="O49" s="301"/>
      <c r="P49" s="45">
        <f>H49+N49</f>
        <v>160.69999999999999</v>
      </c>
    </row>
    <row r="50" spans="1:16" s="101" customFormat="1" ht="48" customHeight="1">
      <c r="A50" s="100" t="s">
        <v>7</v>
      </c>
      <c r="B50" s="27" t="s">
        <v>136</v>
      </c>
      <c r="C50" s="91" t="s">
        <v>79</v>
      </c>
      <c r="D50" s="284" t="s">
        <v>260</v>
      </c>
      <c r="E50" s="285"/>
      <c r="F50" s="285"/>
      <c r="G50" s="286"/>
      <c r="H50" s="287">
        <v>0</v>
      </c>
      <c r="I50" s="288"/>
      <c r="J50" s="289"/>
      <c r="K50" s="99"/>
      <c r="L50" s="99"/>
      <c r="M50" s="99"/>
      <c r="N50" s="300">
        <v>1110.4000000000001</v>
      </c>
      <c r="O50" s="301"/>
      <c r="P50" s="45">
        <f>H50+N50</f>
        <v>1110.4000000000001</v>
      </c>
    </row>
    <row r="51" spans="1:16" s="101" customFormat="1" ht="48" customHeight="1">
      <c r="A51" s="100" t="s">
        <v>8</v>
      </c>
      <c r="B51" s="27" t="s">
        <v>136</v>
      </c>
      <c r="C51" s="91" t="s">
        <v>79</v>
      </c>
      <c r="D51" s="284" t="s">
        <v>176</v>
      </c>
      <c r="E51" s="285"/>
      <c r="F51" s="285"/>
      <c r="G51" s="286"/>
      <c r="H51" s="287">
        <v>72</v>
      </c>
      <c r="I51" s="288"/>
      <c r="J51" s="289"/>
      <c r="K51" s="118"/>
      <c r="L51" s="118"/>
      <c r="M51" s="118"/>
      <c r="N51" s="300">
        <v>0</v>
      </c>
      <c r="O51" s="301"/>
      <c r="P51" s="45">
        <f>SUM(H51:O51)</f>
        <v>72</v>
      </c>
    </row>
    <row r="52" spans="1:16" s="101" customFormat="1" ht="48" customHeight="1">
      <c r="A52" s="100" t="s">
        <v>9</v>
      </c>
      <c r="B52" s="27" t="s">
        <v>136</v>
      </c>
      <c r="C52" s="91" t="s">
        <v>79</v>
      </c>
      <c r="D52" s="284" t="s">
        <v>177</v>
      </c>
      <c r="E52" s="285"/>
      <c r="F52" s="285"/>
      <c r="G52" s="286"/>
      <c r="H52" s="287">
        <v>0</v>
      </c>
      <c r="I52" s="288"/>
      <c r="J52" s="289"/>
      <c r="K52" s="118"/>
      <c r="L52" s="118"/>
      <c r="M52" s="118"/>
      <c r="N52" s="300">
        <v>987</v>
      </c>
      <c r="O52" s="301"/>
      <c r="P52" s="45">
        <f>SUM(H52:O52)</f>
        <v>987</v>
      </c>
    </row>
    <row r="53" spans="1:16" s="101" customFormat="1" ht="48" customHeight="1">
      <c r="A53" s="100" t="s">
        <v>10</v>
      </c>
      <c r="B53" s="27" t="s">
        <v>136</v>
      </c>
      <c r="C53" s="91" t="s">
        <v>79</v>
      </c>
      <c r="D53" s="284" t="s">
        <v>178</v>
      </c>
      <c r="E53" s="285"/>
      <c r="F53" s="285"/>
      <c r="G53" s="286"/>
      <c r="H53" s="287">
        <v>0</v>
      </c>
      <c r="I53" s="288"/>
      <c r="J53" s="289"/>
      <c r="K53" s="118"/>
      <c r="L53" s="118"/>
      <c r="M53" s="118"/>
      <c r="N53" s="300">
        <f>50+15+25+676.6+30</f>
        <v>796.6</v>
      </c>
      <c r="O53" s="301"/>
      <c r="P53" s="45">
        <f>SUM(H53:O53)</f>
        <v>796.6</v>
      </c>
    </row>
    <row r="54" spans="1:16" s="101" customFormat="1" ht="48" customHeight="1">
      <c r="A54" s="100" t="s">
        <v>11</v>
      </c>
      <c r="B54" s="27" t="s">
        <v>136</v>
      </c>
      <c r="C54" s="91" t="s">
        <v>79</v>
      </c>
      <c r="D54" s="284" t="s">
        <v>206</v>
      </c>
      <c r="E54" s="285"/>
      <c r="F54" s="285"/>
      <c r="G54" s="286"/>
      <c r="H54" s="287">
        <v>0</v>
      </c>
      <c r="I54" s="288"/>
      <c r="J54" s="289"/>
      <c r="K54" s="178"/>
      <c r="L54" s="178"/>
      <c r="M54" s="178"/>
      <c r="N54" s="300">
        <f>669.1+41</f>
        <v>710.1</v>
      </c>
      <c r="O54" s="301"/>
      <c r="P54" s="45">
        <f>SUM(H54:O54)</f>
        <v>710.1</v>
      </c>
    </row>
    <row r="55" spans="1:16" s="101" customFormat="1" ht="48" customHeight="1">
      <c r="A55" s="100" t="s">
        <v>13</v>
      </c>
      <c r="B55" s="27" t="s">
        <v>136</v>
      </c>
      <c r="C55" s="91" t="s">
        <v>79</v>
      </c>
      <c r="D55" s="284" t="s">
        <v>239</v>
      </c>
      <c r="E55" s="285"/>
      <c r="F55" s="285"/>
      <c r="G55" s="286"/>
      <c r="H55" s="287">
        <v>0</v>
      </c>
      <c r="I55" s="288"/>
      <c r="J55" s="289"/>
      <c r="K55" s="222"/>
      <c r="L55" s="222"/>
      <c r="M55" s="222"/>
      <c r="N55" s="300">
        <v>206.9</v>
      </c>
      <c r="O55" s="301"/>
      <c r="P55" s="45">
        <f>SUM(H55:O55)</f>
        <v>206.9</v>
      </c>
    </row>
    <row r="56" spans="1:16" ht="24.75" customHeight="1">
      <c r="A56" s="26"/>
      <c r="B56" s="29"/>
      <c r="C56" s="29"/>
      <c r="D56" s="353" t="s">
        <v>59</v>
      </c>
      <c r="E56" s="354"/>
      <c r="F56" s="354"/>
      <c r="G56" s="355"/>
      <c r="H56" s="287">
        <f>SUM(H48:J53)</f>
        <v>7954.1</v>
      </c>
      <c r="I56" s="288"/>
      <c r="J56" s="289"/>
      <c r="K56" s="28"/>
      <c r="L56" s="28"/>
      <c r="M56" s="28"/>
      <c r="N56" s="432">
        <f>SUM(N48:O55)</f>
        <v>3971.7000000000003</v>
      </c>
      <c r="O56" s="432"/>
      <c r="P56" s="238">
        <f>SUM(P48:P55)</f>
        <v>11925.800000000001</v>
      </c>
    </row>
    <row r="57" spans="1:16" ht="15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3" customFormat="1" ht="24.75" customHeight="1">
      <c r="A58" s="19" t="s">
        <v>31</v>
      </c>
      <c r="B58" s="363" t="s">
        <v>61</v>
      </c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</row>
    <row r="59" spans="1:16" ht="17.25" customHeight="1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16" t="s">
        <v>14</v>
      </c>
      <c r="O59" s="416"/>
      <c r="P59" s="416"/>
    </row>
    <row r="60" spans="1:16" ht="15.75" customHeight="1">
      <c r="A60" s="364" t="s">
        <v>65</v>
      </c>
      <c r="B60" s="365"/>
      <c r="C60" s="365"/>
      <c r="D60" s="365"/>
      <c r="E60" s="365"/>
      <c r="F60" s="365"/>
      <c r="G60" s="366"/>
      <c r="H60" s="378" t="s">
        <v>41</v>
      </c>
      <c r="I60" s="380" t="s">
        <v>58</v>
      </c>
      <c r="J60" s="381"/>
      <c r="K60" s="350" t="s">
        <v>15</v>
      </c>
      <c r="L60" s="351"/>
      <c r="M60" s="352"/>
      <c r="N60" s="385" t="s">
        <v>57</v>
      </c>
      <c r="O60" s="381"/>
      <c r="P60" s="370" t="s">
        <v>56</v>
      </c>
    </row>
    <row r="61" spans="1:16" ht="27" customHeight="1">
      <c r="A61" s="367"/>
      <c r="B61" s="368"/>
      <c r="C61" s="368"/>
      <c r="D61" s="368"/>
      <c r="E61" s="368"/>
      <c r="F61" s="368"/>
      <c r="G61" s="369"/>
      <c r="H61" s="379"/>
      <c r="I61" s="382"/>
      <c r="J61" s="383"/>
      <c r="K61" s="25" t="s">
        <v>28</v>
      </c>
      <c r="L61" s="25" t="s">
        <v>16</v>
      </c>
      <c r="M61" s="25" t="s">
        <v>17</v>
      </c>
      <c r="N61" s="386"/>
      <c r="O61" s="383"/>
      <c r="P61" s="370"/>
    </row>
    <row r="62" spans="1:16" ht="16.5" customHeight="1">
      <c r="A62" s="443">
        <v>1</v>
      </c>
      <c r="B62" s="444"/>
      <c r="C62" s="444"/>
      <c r="D62" s="444"/>
      <c r="E62" s="444"/>
      <c r="F62" s="444"/>
      <c r="G62" s="445"/>
      <c r="H62" s="30">
        <v>2</v>
      </c>
      <c r="I62" s="358">
        <v>3</v>
      </c>
      <c r="J62" s="359"/>
      <c r="K62" s="28"/>
      <c r="L62" s="28"/>
      <c r="M62" s="28"/>
      <c r="N62" s="358">
        <v>4</v>
      </c>
      <c r="O62" s="433"/>
      <c r="P62" s="30">
        <v>5</v>
      </c>
    </row>
    <row r="63" spans="1:16" ht="16.5" customHeight="1">
      <c r="A63" s="360" t="s">
        <v>175</v>
      </c>
      <c r="B63" s="361"/>
      <c r="C63" s="361"/>
      <c r="D63" s="361"/>
      <c r="E63" s="361"/>
      <c r="F63" s="361"/>
      <c r="G63" s="362"/>
      <c r="H63" s="91" t="s">
        <v>136</v>
      </c>
      <c r="I63" s="371">
        <v>0</v>
      </c>
      <c r="J63" s="371"/>
      <c r="K63" s="99"/>
      <c r="L63" s="99"/>
      <c r="M63" s="99"/>
      <c r="N63" s="371">
        <v>1246.5999999999999</v>
      </c>
      <c r="O63" s="371"/>
      <c r="P63" s="99">
        <f>SUM(I63:O63)</f>
        <v>1246.5999999999999</v>
      </c>
    </row>
    <row r="64" spans="1:16" ht="15.75" customHeight="1">
      <c r="A64" s="360" t="s">
        <v>174</v>
      </c>
      <c r="B64" s="361"/>
      <c r="C64" s="361"/>
      <c r="D64" s="361"/>
      <c r="E64" s="361"/>
      <c r="F64" s="361"/>
      <c r="G64" s="362"/>
      <c r="H64" s="91" t="s">
        <v>136</v>
      </c>
      <c r="I64" s="371">
        <f>7763.5+62+38.6+2</f>
        <v>7866.1</v>
      </c>
      <c r="J64" s="371"/>
      <c r="K64" s="28"/>
      <c r="L64" s="28"/>
      <c r="M64" s="28"/>
      <c r="N64" s="371">
        <f>50+24.5+15+669.1+25+676.6+41+30+206.9</f>
        <v>1738.1000000000001</v>
      </c>
      <c r="O64" s="371"/>
      <c r="P64" s="28">
        <f>SUM(I64:O64)</f>
        <v>9604.2000000000007</v>
      </c>
    </row>
    <row r="65" spans="1:16" ht="15.75" customHeight="1">
      <c r="A65" s="360" t="s">
        <v>267</v>
      </c>
      <c r="B65" s="361"/>
      <c r="C65" s="361"/>
      <c r="D65" s="361"/>
      <c r="E65" s="361"/>
      <c r="F65" s="361"/>
      <c r="G65" s="362"/>
      <c r="H65" s="91" t="s">
        <v>136</v>
      </c>
      <c r="I65" s="371">
        <v>72</v>
      </c>
      <c r="J65" s="371"/>
      <c r="K65" s="118"/>
      <c r="L65" s="118"/>
      <c r="M65" s="118"/>
      <c r="N65" s="371">
        <v>987</v>
      </c>
      <c r="O65" s="371"/>
      <c r="P65" s="118">
        <f>SUM(I65:O65)</f>
        <v>1059</v>
      </c>
    </row>
    <row r="66" spans="1:16" ht="15.75" customHeight="1">
      <c r="A66" s="360" t="s">
        <v>200</v>
      </c>
      <c r="B66" s="361"/>
      <c r="C66" s="361"/>
      <c r="D66" s="361"/>
      <c r="E66" s="361"/>
      <c r="F66" s="361"/>
      <c r="G66" s="362"/>
      <c r="H66" s="91" t="s">
        <v>136</v>
      </c>
      <c r="I66" s="371">
        <v>16</v>
      </c>
      <c r="J66" s="371"/>
      <c r="K66" s="170"/>
      <c r="L66" s="170"/>
      <c r="M66" s="170"/>
      <c r="N66" s="371">
        <v>0</v>
      </c>
      <c r="O66" s="371"/>
      <c r="P66" s="170">
        <f>I66+N66</f>
        <v>16</v>
      </c>
    </row>
    <row r="67" spans="1:16" ht="17.25" customHeight="1">
      <c r="A67" s="360" t="s">
        <v>59</v>
      </c>
      <c r="B67" s="361"/>
      <c r="C67" s="361"/>
      <c r="D67" s="361"/>
      <c r="E67" s="361"/>
      <c r="F67" s="361"/>
      <c r="G67" s="362"/>
      <c r="H67" s="30"/>
      <c r="I67" s="332">
        <f>SUM(I63:J66)</f>
        <v>7954.1</v>
      </c>
      <c r="J67" s="332"/>
      <c r="K67" s="92"/>
      <c r="L67" s="92"/>
      <c r="M67" s="92"/>
      <c r="N67" s="332">
        <f>SUM(N63:O65)</f>
        <v>3971.7</v>
      </c>
      <c r="O67" s="332"/>
      <c r="P67" s="239">
        <f>SUM(P63:P66)</f>
        <v>11925.800000000001</v>
      </c>
    </row>
    <row r="68" spans="1:16" ht="9.75" customHeight="1">
      <c r="A68" s="372"/>
      <c r="B68" s="372"/>
      <c r="C68" s="372"/>
      <c r="D68" s="372"/>
      <c r="E68" s="372"/>
      <c r="F68" s="372"/>
      <c r="G68" s="372"/>
      <c r="H68" s="1"/>
      <c r="I68" s="331"/>
      <c r="J68" s="331"/>
      <c r="K68" s="1"/>
      <c r="L68" s="1"/>
      <c r="M68" s="1"/>
      <c r="N68" s="331"/>
      <c r="O68" s="331"/>
      <c r="P68" s="1"/>
    </row>
    <row r="69" spans="1:16" s="3" customFormat="1" ht="27" customHeight="1">
      <c r="A69" s="9" t="s">
        <v>18</v>
      </c>
      <c r="B69" s="446" t="s">
        <v>60</v>
      </c>
      <c r="C69" s="446"/>
      <c r="D69" s="446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446"/>
      <c r="P69" s="446"/>
    </row>
    <row r="70" spans="1:16" ht="21" customHeight="1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7.5" customHeight="1">
      <c r="A71" s="47" t="s">
        <v>12</v>
      </c>
      <c r="B71" s="324" t="s">
        <v>41</v>
      </c>
      <c r="C71" s="324"/>
      <c r="D71" s="413" t="s">
        <v>63</v>
      </c>
      <c r="E71" s="414"/>
      <c r="F71" s="415"/>
      <c r="G71" s="48" t="s">
        <v>35</v>
      </c>
      <c r="H71" s="447" t="s">
        <v>19</v>
      </c>
      <c r="I71" s="246"/>
      <c r="J71" s="247"/>
      <c r="K71" s="49" t="s">
        <v>15</v>
      </c>
      <c r="L71" s="50"/>
      <c r="M71" s="51"/>
      <c r="N71" s="434" t="s">
        <v>62</v>
      </c>
      <c r="O71" s="435"/>
      <c r="P71" s="436"/>
    </row>
    <row r="72" spans="1:16" ht="20.25" customHeight="1">
      <c r="A72" s="52">
        <v>1</v>
      </c>
      <c r="B72" s="324">
        <v>2</v>
      </c>
      <c r="C72" s="324"/>
      <c r="D72" s="324">
        <v>3</v>
      </c>
      <c r="E72" s="324"/>
      <c r="F72" s="324"/>
      <c r="G72" s="53">
        <v>4</v>
      </c>
      <c r="H72" s="447">
        <v>5</v>
      </c>
      <c r="I72" s="455"/>
      <c r="J72" s="456"/>
      <c r="K72" s="54"/>
      <c r="L72" s="55"/>
      <c r="M72" s="56"/>
      <c r="N72" s="434">
        <v>6</v>
      </c>
      <c r="O72" s="435"/>
      <c r="P72" s="436"/>
    </row>
    <row r="73" spans="1:16" ht="39" customHeight="1">
      <c r="A73" s="204"/>
      <c r="B73" s="248"/>
      <c r="C73" s="248"/>
      <c r="D73" s="337" t="s">
        <v>195</v>
      </c>
      <c r="E73" s="338"/>
      <c r="F73" s="339"/>
      <c r="G73" s="57"/>
      <c r="H73" s="165"/>
      <c r="I73" s="59"/>
      <c r="J73" s="60"/>
      <c r="K73" s="166"/>
      <c r="L73" s="166"/>
      <c r="M73" s="166"/>
      <c r="N73" s="165"/>
      <c r="O73" s="59"/>
      <c r="P73" s="60"/>
    </row>
    <row r="74" spans="1:16" ht="65.25" customHeight="1">
      <c r="A74" s="204"/>
      <c r="B74" s="248"/>
      <c r="C74" s="248"/>
      <c r="D74" s="337" t="s">
        <v>140</v>
      </c>
      <c r="E74" s="338"/>
      <c r="F74" s="339"/>
      <c r="G74" s="57"/>
      <c r="H74" s="58"/>
      <c r="I74" s="59"/>
      <c r="J74" s="60"/>
      <c r="K74" s="61"/>
      <c r="L74" s="61"/>
      <c r="M74" s="61"/>
      <c r="N74" s="58"/>
      <c r="O74" s="59"/>
      <c r="P74" s="60"/>
    </row>
    <row r="75" spans="1:16" ht="19.5" customHeight="1">
      <c r="A75" s="192" t="s">
        <v>2</v>
      </c>
      <c r="B75" s="62"/>
      <c r="C75" s="63"/>
      <c r="D75" s="320" t="s">
        <v>32</v>
      </c>
      <c r="E75" s="325"/>
      <c r="F75" s="326"/>
      <c r="G75" s="64"/>
      <c r="H75" s="58"/>
      <c r="I75" s="59"/>
      <c r="J75" s="60"/>
      <c r="K75" s="61"/>
      <c r="L75" s="61"/>
      <c r="M75" s="61"/>
      <c r="N75" s="58"/>
      <c r="O75" s="59"/>
      <c r="P75" s="60"/>
    </row>
    <row r="76" spans="1:16" ht="82.5" customHeight="1">
      <c r="A76" s="198"/>
      <c r="B76" s="248" t="s">
        <v>136</v>
      </c>
      <c r="C76" s="248"/>
      <c r="D76" s="307" t="s">
        <v>204</v>
      </c>
      <c r="E76" s="308"/>
      <c r="F76" s="309"/>
      <c r="G76" s="61" t="s">
        <v>46</v>
      </c>
      <c r="H76" s="373" t="s">
        <v>170</v>
      </c>
      <c r="I76" s="373"/>
      <c r="J76" s="373"/>
      <c r="K76" s="87">
        <v>3</v>
      </c>
      <c r="L76" s="61">
        <v>1</v>
      </c>
      <c r="M76" s="61">
        <f>K76+L76</f>
        <v>4</v>
      </c>
      <c r="N76" s="252">
        <f>SUM(N77:P87)</f>
        <v>7882.1</v>
      </c>
      <c r="O76" s="253"/>
      <c r="P76" s="254"/>
    </row>
    <row r="77" spans="1:16" ht="60" customHeight="1">
      <c r="A77" s="198" t="s">
        <v>106</v>
      </c>
      <c r="B77" s="248" t="s">
        <v>136</v>
      </c>
      <c r="C77" s="248"/>
      <c r="D77" s="302" t="s">
        <v>69</v>
      </c>
      <c r="E77" s="302"/>
      <c r="F77" s="302"/>
      <c r="G77" s="61" t="s">
        <v>47</v>
      </c>
      <c r="H77" s="343" t="s">
        <v>48</v>
      </c>
      <c r="I77" s="344"/>
      <c r="J77" s="345"/>
      <c r="K77" s="87"/>
      <c r="L77" s="61"/>
      <c r="M77" s="61"/>
      <c r="N77" s="252">
        <v>1368.2</v>
      </c>
      <c r="O77" s="253"/>
      <c r="P77" s="254"/>
    </row>
    <row r="78" spans="1:16" ht="60" customHeight="1">
      <c r="A78" s="198" t="s">
        <v>91</v>
      </c>
      <c r="B78" s="248" t="s">
        <v>136</v>
      </c>
      <c r="C78" s="248"/>
      <c r="D78" s="255" t="s">
        <v>70</v>
      </c>
      <c r="E78" s="346"/>
      <c r="F78" s="426"/>
      <c r="G78" s="61" t="s">
        <v>47</v>
      </c>
      <c r="H78" s="343" t="s">
        <v>48</v>
      </c>
      <c r="I78" s="344"/>
      <c r="J78" s="345"/>
      <c r="K78" s="87"/>
      <c r="L78" s="61"/>
      <c r="M78" s="61"/>
      <c r="N78" s="252">
        <v>2450</v>
      </c>
      <c r="O78" s="253"/>
      <c r="P78" s="254"/>
    </row>
    <row r="79" spans="1:16" ht="60.75" customHeight="1">
      <c r="A79" s="198" t="s">
        <v>92</v>
      </c>
      <c r="B79" s="248" t="s">
        <v>136</v>
      </c>
      <c r="C79" s="248"/>
      <c r="D79" s="255" t="s">
        <v>71</v>
      </c>
      <c r="E79" s="346"/>
      <c r="F79" s="426"/>
      <c r="G79" s="61" t="s">
        <v>47</v>
      </c>
      <c r="H79" s="343" t="s">
        <v>48</v>
      </c>
      <c r="I79" s="344"/>
      <c r="J79" s="345"/>
      <c r="K79" s="87"/>
      <c r="L79" s="61"/>
      <c r="M79" s="61"/>
      <c r="N79" s="252">
        <v>1521.8</v>
      </c>
      <c r="O79" s="253"/>
      <c r="P79" s="254"/>
    </row>
    <row r="80" spans="1:16" ht="60.75" customHeight="1">
      <c r="A80" s="198" t="s">
        <v>93</v>
      </c>
      <c r="B80" s="248" t="s">
        <v>136</v>
      </c>
      <c r="C80" s="248"/>
      <c r="D80" s="255" t="s">
        <v>126</v>
      </c>
      <c r="E80" s="256"/>
      <c r="F80" s="257"/>
      <c r="G80" s="90" t="s">
        <v>47</v>
      </c>
      <c r="H80" s="343" t="s">
        <v>48</v>
      </c>
      <c r="I80" s="344"/>
      <c r="J80" s="345"/>
      <c r="K80" s="90"/>
      <c r="L80" s="90"/>
      <c r="M80" s="90"/>
      <c r="N80" s="252">
        <v>300</v>
      </c>
      <c r="O80" s="253"/>
      <c r="P80" s="254"/>
    </row>
    <row r="81" spans="1:16" ht="60.75" customHeight="1">
      <c r="A81" s="198" t="s">
        <v>94</v>
      </c>
      <c r="B81" s="248" t="s">
        <v>136</v>
      </c>
      <c r="C81" s="248"/>
      <c r="D81" s="255" t="s">
        <v>123</v>
      </c>
      <c r="E81" s="256"/>
      <c r="F81" s="257"/>
      <c r="G81" s="90" t="s">
        <v>47</v>
      </c>
      <c r="H81" s="343" t="s">
        <v>48</v>
      </c>
      <c r="I81" s="344"/>
      <c r="J81" s="345"/>
      <c r="K81" s="90"/>
      <c r="L81" s="90"/>
      <c r="M81" s="90"/>
      <c r="N81" s="252">
        <v>111.1</v>
      </c>
      <c r="O81" s="253"/>
      <c r="P81" s="254"/>
    </row>
    <row r="82" spans="1:16" ht="60.75" customHeight="1">
      <c r="A82" s="198" t="s">
        <v>113</v>
      </c>
      <c r="B82" s="248" t="s">
        <v>136</v>
      </c>
      <c r="C82" s="248"/>
      <c r="D82" s="255" t="s">
        <v>203</v>
      </c>
      <c r="E82" s="256"/>
      <c r="F82" s="257"/>
      <c r="G82" s="93" t="s">
        <v>47</v>
      </c>
      <c r="H82" s="343" t="s">
        <v>48</v>
      </c>
      <c r="I82" s="344"/>
      <c r="J82" s="345"/>
      <c r="K82" s="93"/>
      <c r="L82" s="93"/>
      <c r="M82" s="93"/>
      <c r="N82" s="252">
        <f>327.2+16+12</f>
        <v>355.2</v>
      </c>
      <c r="O82" s="253"/>
      <c r="P82" s="254"/>
    </row>
    <row r="83" spans="1:16" ht="60.75" customHeight="1">
      <c r="A83" s="198" t="s">
        <v>114</v>
      </c>
      <c r="B83" s="248" t="s">
        <v>136</v>
      </c>
      <c r="C83" s="248"/>
      <c r="D83" s="255" t="s">
        <v>124</v>
      </c>
      <c r="E83" s="256"/>
      <c r="F83" s="257"/>
      <c r="G83" s="90" t="s">
        <v>47</v>
      </c>
      <c r="H83" s="343" t="s">
        <v>48</v>
      </c>
      <c r="I83" s="344"/>
      <c r="J83" s="345"/>
      <c r="K83" s="90"/>
      <c r="L83" s="90"/>
      <c r="M83" s="90"/>
      <c r="N83" s="252">
        <f>1400+200</f>
        <v>1600</v>
      </c>
      <c r="O83" s="253"/>
      <c r="P83" s="254"/>
    </row>
    <row r="84" spans="1:16" ht="36" hidden="1" customHeight="1">
      <c r="A84" s="198"/>
      <c r="B84" s="240" t="s">
        <v>68</v>
      </c>
      <c r="C84" s="425"/>
      <c r="D84" s="255" t="s">
        <v>81</v>
      </c>
      <c r="E84" s="346"/>
      <c r="F84" s="426"/>
      <c r="G84" s="61" t="s">
        <v>46</v>
      </c>
      <c r="H84" s="343" t="s">
        <v>48</v>
      </c>
      <c r="I84" s="344"/>
      <c r="J84" s="345"/>
      <c r="K84" s="87"/>
      <c r="L84" s="61"/>
      <c r="M84" s="61"/>
      <c r="N84" s="447"/>
      <c r="O84" s="246"/>
      <c r="P84" s="247"/>
    </row>
    <row r="85" spans="1:16" ht="67.5" customHeight="1">
      <c r="A85" s="198" t="s">
        <v>115</v>
      </c>
      <c r="B85" s="248" t="s">
        <v>136</v>
      </c>
      <c r="C85" s="248"/>
      <c r="D85" s="255" t="s">
        <v>141</v>
      </c>
      <c r="E85" s="256"/>
      <c r="F85" s="257"/>
      <c r="G85" s="81" t="s">
        <v>47</v>
      </c>
      <c r="H85" s="343" t="s">
        <v>48</v>
      </c>
      <c r="I85" s="344"/>
      <c r="J85" s="345"/>
      <c r="K85" s="87"/>
      <c r="L85" s="81"/>
      <c r="M85" s="81"/>
      <c r="N85" s="252">
        <v>85.2</v>
      </c>
      <c r="O85" s="253"/>
      <c r="P85" s="254"/>
    </row>
    <row r="86" spans="1:16" ht="67.5" customHeight="1">
      <c r="A86" s="198" t="s">
        <v>214</v>
      </c>
      <c r="B86" s="248" t="s">
        <v>136</v>
      </c>
      <c r="C86" s="248"/>
      <c r="D86" s="255" t="s">
        <v>215</v>
      </c>
      <c r="E86" s="256"/>
      <c r="F86" s="257"/>
      <c r="G86" s="191" t="s">
        <v>47</v>
      </c>
      <c r="H86" s="343" t="s">
        <v>48</v>
      </c>
      <c r="I86" s="344"/>
      <c r="J86" s="345"/>
      <c r="K86" s="191"/>
      <c r="L86" s="191"/>
      <c r="M86" s="191"/>
      <c r="N86" s="252">
        <v>50</v>
      </c>
      <c r="O86" s="253"/>
      <c r="P86" s="254"/>
    </row>
    <row r="87" spans="1:16" ht="67.5" customHeight="1">
      <c r="A87" s="198" t="s">
        <v>245</v>
      </c>
      <c r="B87" s="248" t="s">
        <v>136</v>
      </c>
      <c r="C87" s="248"/>
      <c r="D87" s="255" t="s">
        <v>246</v>
      </c>
      <c r="E87" s="256"/>
      <c r="F87" s="257"/>
      <c r="G87" s="213" t="s">
        <v>47</v>
      </c>
      <c r="H87" s="343" t="s">
        <v>48</v>
      </c>
      <c r="I87" s="344"/>
      <c r="J87" s="345"/>
      <c r="K87" s="213"/>
      <c r="L87" s="213"/>
      <c r="M87" s="213"/>
      <c r="N87" s="252">
        <f>38.6+2</f>
        <v>40.6</v>
      </c>
      <c r="O87" s="253"/>
      <c r="P87" s="254"/>
    </row>
    <row r="88" spans="1:16" ht="24" customHeight="1">
      <c r="A88" s="192" t="s">
        <v>5</v>
      </c>
      <c r="B88" s="110"/>
      <c r="C88" s="67"/>
      <c r="D88" s="66" t="s">
        <v>33</v>
      </c>
      <c r="E88" s="67"/>
      <c r="F88" s="67"/>
      <c r="G88" s="64"/>
      <c r="H88" s="107"/>
      <c r="I88" s="59"/>
      <c r="J88" s="60"/>
      <c r="K88" s="104"/>
      <c r="L88" s="104"/>
      <c r="M88" s="104"/>
      <c r="N88" s="107"/>
      <c r="O88" s="59"/>
      <c r="P88" s="60"/>
    </row>
    <row r="89" spans="1:16" ht="36" customHeight="1">
      <c r="A89" s="198" t="s">
        <v>108</v>
      </c>
      <c r="B89" s="248" t="s">
        <v>136</v>
      </c>
      <c r="C89" s="248"/>
      <c r="D89" s="249" t="s">
        <v>142</v>
      </c>
      <c r="E89" s="423"/>
      <c r="F89" s="424"/>
      <c r="G89" s="104" t="s">
        <v>49</v>
      </c>
      <c r="H89" s="245" t="s">
        <v>50</v>
      </c>
      <c r="I89" s="246"/>
      <c r="J89" s="247"/>
      <c r="K89" s="87"/>
      <c r="L89" s="61"/>
      <c r="M89" s="61"/>
      <c r="N89" s="245">
        <v>110</v>
      </c>
      <c r="O89" s="258"/>
      <c r="P89" s="259"/>
    </row>
    <row r="90" spans="1:16" ht="39" customHeight="1">
      <c r="A90" s="200" t="s">
        <v>117</v>
      </c>
      <c r="B90" s="248" t="s">
        <v>136</v>
      </c>
      <c r="C90" s="248"/>
      <c r="D90" s="429" t="s">
        <v>89</v>
      </c>
      <c r="E90" s="430"/>
      <c r="F90" s="431"/>
      <c r="G90" s="105" t="s">
        <v>49</v>
      </c>
      <c r="H90" s="280" t="s">
        <v>50</v>
      </c>
      <c r="I90" s="347"/>
      <c r="J90" s="348"/>
      <c r="K90" s="87"/>
      <c r="L90" s="61"/>
      <c r="M90" s="61"/>
      <c r="N90" s="245">
        <v>3960</v>
      </c>
      <c r="O90" s="258"/>
      <c r="P90" s="259"/>
    </row>
    <row r="91" spans="1:16" ht="56.25" customHeight="1">
      <c r="A91" s="200" t="s">
        <v>95</v>
      </c>
      <c r="B91" s="248" t="s">
        <v>136</v>
      </c>
      <c r="C91" s="248"/>
      <c r="D91" s="307" t="s">
        <v>143</v>
      </c>
      <c r="E91" s="427"/>
      <c r="F91" s="428"/>
      <c r="G91" s="104" t="s">
        <v>144</v>
      </c>
      <c r="H91" s="283" t="s">
        <v>130</v>
      </c>
      <c r="I91" s="324"/>
      <c r="J91" s="324"/>
      <c r="K91" s="113">
        <v>273</v>
      </c>
      <c r="L91" s="61"/>
      <c r="M91" s="69">
        <f>K91+L91</f>
        <v>273</v>
      </c>
      <c r="N91" s="245">
        <v>600</v>
      </c>
      <c r="O91" s="258"/>
      <c r="P91" s="259"/>
    </row>
    <row r="92" spans="1:16" ht="54.75" customHeight="1">
      <c r="A92" s="316" t="s">
        <v>96</v>
      </c>
      <c r="B92" s="419" t="s">
        <v>136</v>
      </c>
      <c r="C92" s="420"/>
      <c r="D92" s="307" t="s">
        <v>128</v>
      </c>
      <c r="E92" s="427"/>
      <c r="F92" s="427"/>
      <c r="G92" s="105"/>
      <c r="H92" s="111"/>
      <c r="I92" s="111"/>
      <c r="J92" s="114"/>
      <c r="K92" s="114"/>
      <c r="L92" s="68"/>
      <c r="M92" s="71"/>
      <c r="N92" s="280"/>
      <c r="O92" s="281"/>
      <c r="P92" s="282"/>
    </row>
    <row r="93" spans="1:16" ht="32.25" customHeight="1">
      <c r="A93" s="349"/>
      <c r="B93" s="421"/>
      <c r="C93" s="422"/>
      <c r="D93" s="295" t="s">
        <v>127</v>
      </c>
      <c r="E93" s="296"/>
      <c r="F93" s="296"/>
      <c r="G93" s="70" t="s">
        <v>90</v>
      </c>
      <c r="H93" s="407" t="s">
        <v>130</v>
      </c>
      <c r="I93" s="417"/>
      <c r="J93" s="418"/>
      <c r="K93" s="109"/>
      <c r="L93" s="94"/>
      <c r="M93" s="94"/>
      <c r="N93" s="297">
        <v>900</v>
      </c>
      <c r="O93" s="298"/>
      <c r="P93" s="299"/>
    </row>
    <row r="94" spans="1:16" ht="50.25" customHeight="1">
      <c r="A94" s="316" t="s">
        <v>97</v>
      </c>
      <c r="B94" s="303" t="s">
        <v>136</v>
      </c>
      <c r="C94" s="304"/>
      <c r="D94" s="307" t="s">
        <v>202</v>
      </c>
      <c r="E94" s="427"/>
      <c r="F94" s="427"/>
      <c r="G94" s="105"/>
      <c r="H94" s="281"/>
      <c r="I94" s="347"/>
      <c r="J94" s="347"/>
      <c r="K94" s="111"/>
      <c r="L94" s="96"/>
      <c r="M94" s="96"/>
      <c r="N94" s="280"/>
      <c r="O94" s="281"/>
      <c r="P94" s="282"/>
    </row>
    <row r="95" spans="1:16" ht="48.75" hidden="1" customHeight="1">
      <c r="A95" s="340"/>
      <c r="B95" s="341"/>
      <c r="C95" s="342"/>
      <c r="D95" s="295" t="s">
        <v>82</v>
      </c>
      <c r="E95" s="296"/>
      <c r="F95" s="296"/>
      <c r="G95" s="70" t="s">
        <v>49</v>
      </c>
      <c r="H95" s="408" t="s">
        <v>78</v>
      </c>
      <c r="I95" s="408"/>
      <c r="J95" s="408"/>
      <c r="K95" s="109"/>
      <c r="L95" s="94"/>
      <c r="M95" s="94"/>
      <c r="N95" s="277">
        <v>3</v>
      </c>
      <c r="O95" s="278"/>
      <c r="P95" s="279"/>
    </row>
    <row r="96" spans="1:16" ht="48.75" customHeight="1">
      <c r="A96" s="318"/>
      <c r="B96" s="305"/>
      <c r="C96" s="306"/>
      <c r="D96" s="255" t="s">
        <v>145</v>
      </c>
      <c r="E96" s="346"/>
      <c r="F96" s="346"/>
      <c r="G96" s="104" t="s">
        <v>146</v>
      </c>
      <c r="H96" s="245" t="s">
        <v>125</v>
      </c>
      <c r="I96" s="246"/>
      <c r="J96" s="247"/>
      <c r="K96" s="112"/>
      <c r="L96" s="97"/>
      <c r="M96" s="97"/>
      <c r="N96" s="245">
        <f>16355.76+2000</f>
        <v>18355.760000000002</v>
      </c>
      <c r="O96" s="258"/>
      <c r="P96" s="259"/>
    </row>
    <row r="97" spans="1:16" ht="39.75" customHeight="1">
      <c r="A97" s="198" t="s">
        <v>98</v>
      </c>
      <c r="B97" s="248" t="s">
        <v>136</v>
      </c>
      <c r="C97" s="248"/>
      <c r="D97" s="255" t="s">
        <v>157</v>
      </c>
      <c r="E97" s="256"/>
      <c r="F97" s="257"/>
      <c r="G97" s="104" t="s">
        <v>116</v>
      </c>
      <c r="H97" s="245" t="s">
        <v>125</v>
      </c>
      <c r="I97" s="246"/>
      <c r="J97" s="246"/>
      <c r="K97" s="247"/>
      <c r="L97" s="81"/>
      <c r="M97" s="81"/>
      <c r="N97" s="245">
        <v>270</v>
      </c>
      <c r="O97" s="258"/>
      <c r="P97" s="259"/>
    </row>
    <row r="98" spans="1:16" ht="39.75" customHeight="1">
      <c r="A98" s="198" t="s">
        <v>105</v>
      </c>
      <c r="B98" s="248" t="s">
        <v>136</v>
      </c>
      <c r="C98" s="248"/>
      <c r="D98" s="255" t="s">
        <v>158</v>
      </c>
      <c r="E98" s="256"/>
      <c r="F98" s="257"/>
      <c r="G98" s="191" t="s">
        <v>116</v>
      </c>
      <c r="H98" s="245" t="s">
        <v>125</v>
      </c>
      <c r="I98" s="246"/>
      <c r="J98" s="246"/>
      <c r="K98" s="247"/>
      <c r="L98" s="191"/>
      <c r="M98" s="191"/>
      <c r="N98" s="245">
        <v>100</v>
      </c>
      <c r="O98" s="258"/>
      <c r="P98" s="259"/>
    </row>
    <row r="99" spans="1:16" s="101" customFormat="1" ht="39.75" customHeight="1">
      <c r="A99" s="198" t="s">
        <v>216</v>
      </c>
      <c r="B99" s="248" t="s">
        <v>136</v>
      </c>
      <c r="C99" s="248"/>
      <c r="D99" s="255" t="s">
        <v>217</v>
      </c>
      <c r="E99" s="256"/>
      <c r="F99" s="257"/>
      <c r="G99" s="104" t="s">
        <v>116</v>
      </c>
      <c r="H99" s="245" t="s">
        <v>125</v>
      </c>
      <c r="I99" s="246"/>
      <c r="J99" s="246"/>
      <c r="K99" s="247"/>
      <c r="L99" s="104"/>
      <c r="M99" s="104"/>
      <c r="N99" s="245">
        <v>100</v>
      </c>
      <c r="O99" s="258"/>
      <c r="P99" s="259"/>
    </row>
    <row r="100" spans="1:16" s="101" customFormat="1" ht="39.75" customHeight="1">
      <c r="A100" s="198" t="s">
        <v>247</v>
      </c>
      <c r="B100" s="248" t="s">
        <v>136</v>
      </c>
      <c r="C100" s="248"/>
      <c r="D100" s="255" t="s">
        <v>248</v>
      </c>
      <c r="E100" s="256"/>
      <c r="F100" s="257"/>
      <c r="G100" s="213" t="s">
        <v>116</v>
      </c>
      <c r="H100" s="245" t="s">
        <v>125</v>
      </c>
      <c r="I100" s="246"/>
      <c r="J100" s="246"/>
      <c r="K100" s="247"/>
      <c r="L100" s="213"/>
      <c r="M100" s="213"/>
      <c r="N100" s="245">
        <v>4</v>
      </c>
      <c r="O100" s="258"/>
      <c r="P100" s="259"/>
    </row>
    <row r="101" spans="1:16" ht="20.25" customHeight="1">
      <c r="A101" s="192" t="s">
        <v>7</v>
      </c>
      <c r="B101" s="62"/>
      <c r="C101" s="65"/>
      <c r="D101" s="320" t="s">
        <v>34</v>
      </c>
      <c r="E101" s="325"/>
      <c r="F101" s="326"/>
      <c r="G101" s="64"/>
      <c r="H101" s="88"/>
      <c r="I101" s="59"/>
      <c r="J101" s="60"/>
      <c r="K101" s="87"/>
      <c r="L101" s="61"/>
      <c r="M101" s="61"/>
      <c r="N101" s="88"/>
      <c r="O101" s="59"/>
      <c r="P101" s="60"/>
    </row>
    <row r="102" spans="1:16" ht="39.75" customHeight="1">
      <c r="A102" s="198" t="s">
        <v>100</v>
      </c>
      <c r="B102" s="248" t="s">
        <v>136</v>
      </c>
      <c r="C102" s="248"/>
      <c r="D102" s="302" t="s">
        <v>104</v>
      </c>
      <c r="E102" s="302"/>
      <c r="F102" s="302"/>
      <c r="G102" s="61" t="s">
        <v>40</v>
      </c>
      <c r="H102" s="283" t="s">
        <v>132</v>
      </c>
      <c r="I102" s="283"/>
      <c r="J102" s="283"/>
      <c r="K102" s="73"/>
      <c r="L102" s="74"/>
      <c r="M102" s="74">
        <f>K102+L102</f>
        <v>0</v>
      </c>
      <c r="N102" s="262">
        <v>22272.720000000001</v>
      </c>
      <c r="O102" s="263"/>
      <c r="P102" s="264"/>
    </row>
    <row r="103" spans="1:16" ht="43.5" customHeight="1">
      <c r="A103" s="198" t="s">
        <v>99</v>
      </c>
      <c r="B103" s="248" t="s">
        <v>136</v>
      </c>
      <c r="C103" s="248"/>
      <c r="D103" s="255" t="s">
        <v>75</v>
      </c>
      <c r="E103" s="346"/>
      <c r="F103" s="426"/>
      <c r="G103" s="61" t="s">
        <v>40</v>
      </c>
      <c r="H103" s="283" t="s">
        <v>131</v>
      </c>
      <c r="I103" s="283"/>
      <c r="J103" s="283"/>
      <c r="K103" s="73"/>
      <c r="L103" s="74"/>
      <c r="M103" s="74"/>
      <c r="N103" s="262">
        <v>12438.18</v>
      </c>
      <c r="O103" s="263"/>
      <c r="P103" s="264"/>
    </row>
    <row r="104" spans="1:16" ht="25.5" customHeight="1">
      <c r="A104" s="198" t="s">
        <v>101</v>
      </c>
      <c r="B104" s="248" t="s">
        <v>136</v>
      </c>
      <c r="C104" s="248"/>
      <c r="D104" s="255" t="s">
        <v>51</v>
      </c>
      <c r="E104" s="346"/>
      <c r="F104" s="426"/>
      <c r="G104" s="61" t="s">
        <v>40</v>
      </c>
      <c r="H104" s="283" t="s">
        <v>159</v>
      </c>
      <c r="I104" s="283"/>
      <c r="J104" s="283"/>
      <c r="K104" s="73"/>
      <c r="L104" s="74"/>
      <c r="M104" s="74"/>
      <c r="N104" s="262">
        <v>384.29</v>
      </c>
      <c r="O104" s="263"/>
      <c r="P104" s="264"/>
    </row>
    <row r="105" spans="1:16" ht="41.25" customHeight="1">
      <c r="A105" s="198" t="s">
        <v>102</v>
      </c>
      <c r="B105" s="248" t="s">
        <v>136</v>
      </c>
      <c r="C105" s="248"/>
      <c r="D105" s="255" t="s">
        <v>161</v>
      </c>
      <c r="E105" s="346"/>
      <c r="F105" s="426"/>
      <c r="G105" s="61" t="s">
        <v>40</v>
      </c>
      <c r="H105" s="283" t="s">
        <v>160</v>
      </c>
      <c r="I105" s="283"/>
      <c r="J105" s="283"/>
      <c r="K105" s="88"/>
      <c r="L105" s="75"/>
      <c r="M105" s="76"/>
      <c r="N105" s="274">
        <v>500</v>
      </c>
      <c r="O105" s="275"/>
      <c r="P105" s="276"/>
    </row>
    <row r="106" spans="1:16" ht="58.5" customHeight="1">
      <c r="A106" s="200" t="s">
        <v>103</v>
      </c>
      <c r="B106" s="303" t="s">
        <v>136</v>
      </c>
      <c r="C106" s="304"/>
      <c r="D106" s="307" t="s">
        <v>162</v>
      </c>
      <c r="E106" s="427"/>
      <c r="F106" s="427"/>
      <c r="G106" s="292" t="s">
        <v>40</v>
      </c>
      <c r="H106" s="283" t="s">
        <v>163</v>
      </c>
      <c r="I106" s="464"/>
      <c r="J106" s="464"/>
      <c r="K106" s="73"/>
      <c r="L106" s="175"/>
      <c r="M106" s="175"/>
      <c r="N106" s="265">
        <f>(N81/N93)*1000</f>
        <v>123.44444444444444</v>
      </c>
      <c r="O106" s="266"/>
      <c r="P106" s="267"/>
    </row>
    <row r="107" spans="1:16" ht="19.5" customHeight="1">
      <c r="A107" s="201"/>
      <c r="B107" s="305"/>
      <c r="C107" s="306"/>
      <c r="D107" s="459" t="s">
        <v>129</v>
      </c>
      <c r="E107" s="463"/>
      <c r="F107" s="463"/>
      <c r="G107" s="318"/>
      <c r="H107" s="464"/>
      <c r="I107" s="464"/>
      <c r="J107" s="464"/>
      <c r="K107" s="73"/>
      <c r="L107" s="175"/>
      <c r="M107" s="175"/>
      <c r="N107" s="271"/>
      <c r="O107" s="272"/>
      <c r="P107" s="273"/>
    </row>
    <row r="108" spans="1:16" ht="32.25" hidden="1" customHeight="1">
      <c r="A108" s="201"/>
      <c r="B108" s="293"/>
      <c r="C108" s="294"/>
      <c r="D108" s="295"/>
      <c r="E108" s="296"/>
      <c r="F108" s="296"/>
      <c r="G108" s="70"/>
      <c r="H108" s="292"/>
      <c r="I108" s="292"/>
      <c r="J108" s="292"/>
      <c r="K108" s="183"/>
      <c r="L108" s="184"/>
      <c r="M108" s="184"/>
      <c r="N108" s="268"/>
      <c r="O108" s="269"/>
      <c r="P108" s="270"/>
    </row>
    <row r="109" spans="1:16" ht="32.25" customHeight="1">
      <c r="A109" s="316" t="s">
        <v>118</v>
      </c>
      <c r="B109" s="310" t="s">
        <v>136</v>
      </c>
      <c r="C109" s="311"/>
      <c r="D109" s="307" t="s">
        <v>164</v>
      </c>
      <c r="E109" s="308"/>
      <c r="F109" s="309"/>
      <c r="G109" s="177"/>
      <c r="H109" s="280"/>
      <c r="I109" s="281"/>
      <c r="J109" s="282"/>
      <c r="K109" s="185"/>
      <c r="L109" s="78"/>
      <c r="M109" s="78"/>
      <c r="N109" s="265"/>
      <c r="O109" s="266"/>
      <c r="P109" s="267"/>
    </row>
    <row r="110" spans="1:16" ht="30" hidden="1" customHeight="1">
      <c r="A110" s="317"/>
      <c r="B110" s="312"/>
      <c r="C110" s="313"/>
      <c r="D110" s="295" t="s">
        <v>80</v>
      </c>
      <c r="E110" s="410"/>
      <c r="F110" s="411"/>
      <c r="G110" s="70" t="s">
        <v>40</v>
      </c>
      <c r="H110" s="407" t="s">
        <v>39</v>
      </c>
      <c r="I110" s="408"/>
      <c r="J110" s="409"/>
      <c r="K110" s="130"/>
      <c r="L110" s="176"/>
      <c r="M110" s="176"/>
      <c r="N110" s="404">
        <v>256100</v>
      </c>
      <c r="O110" s="405"/>
      <c r="P110" s="406"/>
    </row>
    <row r="111" spans="1:16" ht="36.75" customHeight="1">
      <c r="A111" s="318"/>
      <c r="B111" s="314"/>
      <c r="C111" s="315"/>
      <c r="D111" s="459" t="s">
        <v>165</v>
      </c>
      <c r="E111" s="460"/>
      <c r="F111" s="461"/>
      <c r="G111" s="103" t="s">
        <v>88</v>
      </c>
      <c r="H111" s="297" t="s">
        <v>201</v>
      </c>
      <c r="I111" s="298"/>
      <c r="J111" s="299"/>
      <c r="K111" s="79"/>
      <c r="L111" s="80"/>
      <c r="M111" s="80"/>
      <c r="N111" s="271">
        <v>87.17</v>
      </c>
      <c r="O111" s="272"/>
      <c r="P111" s="273"/>
    </row>
    <row r="112" spans="1:16" ht="43.5" customHeight="1">
      <c r="A112" s="203" t="s">
        <v>119</v>
      </c>
      <c r="B112" s="248" t="s">
        <v>136</v>
      </c>
      <c r="C112" s="248"/>
      <c r="D112" s="255" t="s">
        <v>166</v>
      </c>
      <c r="E112" s="260"/>
      <c r="F112" s="261"/>
      <c r="G112" s="72" t="s">
        <v>40</v>
      </c>
      <c r="H112" s="297" t="s">
        <v>167</v>
      </c>
      <c r="I112" s="298"/>
      <c r="J112" s="299"/>
      <c r="K112" s="79"/>
      <c r="L112" s="86"/>
      <c r="M112" s="86"/>
      <c r="N112" s="262">
        <v>286</v>
      </c>
      <c r="O112" s="263"/>
      <c r="P112" s="264"/>
    </row>
    <row r="113" spans="1:16" ht="43.5" customHeight="1">
      <c r="A113" s="203" t="s">
        <v>120</v>
      </c>
      <c r="B113" s="248" t="s">
        <v>136</v>
      </c>
      <c r="C113" s="248"/>
      <c r="D113" s="255" t="s">
        <v>168</v>
      </c>
      <c r="E113" s="260"/>
      <c r="F113" s="261"/>
      <c r="G113" s="72" t="s">
        <v>40</v>
      </c>
      <c r="H113" s="245" t="s">
        <v>169</v>
      </c>
      <c r="I113" s="258"/>
      <c r="J113" s="259"/>
      <c r="K113" s="79"/>
      <c r="L113" s="86"/>
      <c r="M113" s="86"/>
      <c r="N113" s="262">
        <v>80</v>
      </c>
      <c r="O113" s="263"/>
      <c r="P113" s="264"/>
    </row>
    <row r="114" spans="1:16" ht="43.5" customHeight="1">
      <c r="A114" s="203" t="s">
        <v>218</v>
      </c>
      <c r="B114" s="248" t="s">
        <v>136</v>
      </c>
      <c r="C114" s="248"/>
      <c r="D114" s="255" t="s">
        <v>219</v>
      </c>
      <c r="E114" s="260"/>
      <c r="F114" s="261"/>
      <c r="G114" s="72" t="s">
        <v>40</v>
      </c>
      <c r="H114" s="245" t="s">
        <v>220</v>
      </c>
      <c r="I114" s="258"/>
      <c r="J114" s="259"/>
      <c r="K114" s="79"/>
      <c r="L114" s="86"/>
      <c r="M114" s="86"/>
      <c r="N114" s="262">
        <v>500</v>
      </c>
      <c r="O114" s="263"/>
      <c r="P114" s="264"/>
    </row>
    <row r="115" spans="1:16" ht="43.5" customHeight="1">
      <c r="A115" s="203" t="s">
        <v>249</v>
      </c>
      <c r="B115" s="248" t="s">
        <v>136</v>
      </c>
      <c r="C115" s="248"/>
      <c r="D115" s="255" t="s">
        <v>250</v>
      </c>
      <c r="E115" s="260"/>
      <c r="F115" s="261"/>
      <c r="G115" s="72" t="s">
        <v>40</v>
      </c>
      <c r="H115" s="245" t="s">
        <v>265</v>
      </c>
      <c r="I115" s="258"/>
      <c r="J115" s="259"/>
      <c r="K115" s="79"/>
      <c r="L115" s="86"/>
      <c r="M115" s="86"/>
      <c r="N115" s="262">
        <v>10150</v>
      </c>
      <c r="O115" s="263"/>
      <c r="P115" s="264"/>
    </row>
    <row r="116" spans="1:16" ht="22.5" customHeight="1">
      <c r="A116" s="198" t="s">
        <v>8</v>
      </c>
      <c r="B116" s="240"/>
      <c r="C116" s="462"/>
      <c r="D116" s="320" t="s">
        <v>180</v>
      </c>
      <c r="E116" s="327"/>
      <c r="F116" s="328"/>
      <c r="G116" s="104"/>
      <c r="H116" s="245"/>
      <c r="I116" s="258"/>
      <c r="J116" s="259"/>
      <c r="K116" s="107"/>
      <c r="L116" s="115"/>
      <c r="M116" s="116"/>
      <c r="N116" s="252"/>
      <c r="O116" s="253"/>
      <c r="P116" s="254"/>
    </row>
    <row r="117" spans="1:16" ht="40.5" customHeight="1">
      <c r="A117" s="201" t="s">
        <v>109</v>
      </c>
      <c r="B117" s="248" t="s">
        <v>136</v>
      </c>
      <c r="C117" s="248"/>
      <c r="D117" s="302" t="s">
        <v>181</v>
      </c>
      <c r="E117" s="319"/>
      <c r="F117" s="319"/>
      <c r="G117" s="120" t="s">
        <v>77</v>
      </c>
      <c r="H117" s="283" t="s">
        <v>182</v>
      </c>
      <c r="I117" s="283"/>
      <c r="J117" s="283"/>
      <c r="K117" s="73"/>
      <c r="L117" s="121"/>
      <c r="M117" s="121"/>
      <c r="N117" s="252">
        <v>26</v>
      </c>
      <c r="O117" s="253"/>
      <c r="P117" s="254"/>
    </row>
    <row r="118" spans="1:16" ht="43.5" customHeight="1">
      <c r="A118" s="201" t="s">
        <v>121</v>
      </c>
      <c r="B118" s="248" t="s">
        <v>136</v>
      </c>
      <c r="C118" s="248"/>
      <c r="D118" s="302" t="s">
        <v>183</v>
      </c>
      <c r="E118" s="319"/>
      <c r="F118" s="319"/>
      <c r="G118" s="120" t="s">
        <v>77</v>
      </c>
      <c r="H118" s="283" t="s">
        <v>182</v>
      </c>
      <c r="I118" s="283"/>
      <c r="J118" s="283"/>
      <c r="K118" s="119"/>
      <c r="L118" s="122"/>
      <c r="M118" s="123"/>
      <c r="N118" s="468">
        <v>79</v>
      </c>
      <c r="O118" s="469"/>
      <c r="P118" s="470"/>
    </row>
    <row r="119" spans="1:16" ht="55.5" customHeight="1">
      <c r="A119" s="198"/>
      <c r="B119" s="240"/>
      <c r="C119" s="241"/>
      <c r="D119" s="320" t="s">
        <v>122</v>
      </c>
      <c r="E119" s="321"/>
      <c r="F119" s="322"/>
      <c r="G119" s="68"/>
      <c r="H119" s="245"/>
      <c r="I119" s="246"/>
      <c r="J119" s="247"/>
      <c r="K119" s="89"/>
      <c r="L119" s="78"/>
      <c r="M119" s="85"/>
      <c r="N119" s="252"/>
      <c r="O119" s="253"/>
      <c r="P119" s="254"/>
    </row>
    <row r="120" spans="1:16" ht="24.75" customHeight="1">
      <c r="A120" s="198" t="s">
        <v>2</v>
      </c>
      <c r="B120" s="240"/>
      <c r="C120" s="241"/>
      <c r="D120" s="320" t="s">
        <v>32</v>
      </c>
      <c r="E120" s="325"/>
      <c r="F120" s="326"/>
      <c r="G120" s="68"/>
      <c r="H120" s="245"/>
      <c r="I120" s="246"/>
      <c r="J120" s="247"/>
      <c r="K120" s="89"/>
      <c r="L120" s="78"/>
      <c r="M120" s="85"/>
      <c r="N120" s="252"/>
      <c r="O120" s="253"/>
      <c r="P120" s="254"/>
    </row>
    <row r="121" spans="1:16" ht="81" customHeight="1">
      <c r="A121" s="198" t="s">
        <v>106</v>
      </c>
      <c r="B121" s="248" t="s">
        <v>136</v>
      </c>
      <c r="C121" s="248"/>
      <c r="D121" s="307" t="s">
        <v>197</v>
      </c>
      <c r="E121" s="308"/>
      <c r="F121" s="309"/>
      <c r="G121" s="81" t="s">
        <v>46</v>
      </c>
      <c r="H121" s="245" t="s">
        <v>147</v>
      </c>
      <c r="I121" s="246"/>
      <c r="J121" s="247"/>
      <c r="K121" s="87">
        <v>3</v>
      </c>
      <c r="L121" s="81">
        <v>1</v>
      </c>
      <c r="M121" s="81">
        <f>K121+L121</f>
        <v>4</v>
      </c>
      <c r="N121" s="252">
        <v>160.69999999999999</v>
      </c>
      <c r="O121" s="253"/>
      <c r="P121" s="254"/>
    </row>
    <row r="122" spans="1:16" ht="24" customHeight="1">
      <c r="A122" s="198" t="s">
        <v>5</v>
      </c>
      <c r="B122" s="240"/>
      <c r="C122" s="241"/>
      <c r="D122" s="320" t="s">
        <v>33</v>
      </c>
      <c r="E122" s="321"/>
      <c r="F122" s="322"/>
      <c r="G122" s="68"/>
      <c r="H122" s="245"/>
      <c r="I122" s="246"/>
      <c r="J122" s="247"/>
      <c r="K122" s="89"/>
      <c r="L122" s="78"/>
      <c r="M122" s="85"/>
      <c r="N122" s="252"/>
      <c r="O122" s="253"/>
      <c r="P122" s="254"/>
    </row>
    <row r="123" spans="1:16" ht="53.25" customHeight="1">
      <c r="A123" s="198" t="s">
        <v>108</v>
      </c>
      <c r="B123" s="248" t="s">
        <v>136</v>
      </c>
      <c r="C123" s="248"/>
      <c r="D123" s="249" t="s">
        <v>110</v>
      </c>
      <c r="E123" s="250"/>
      <c r="F123" s="251"/>
      <c r="G123" s="81" t="s">
        <v>49</v>
      </c>
      <c r="H123" s="245" t="s">
        <v>107</v>
      </c>
      <c r="I123" s="246"/>
      <c r="J123" s="247"/>
      <c r="K123" s="87"/>
      <c r="L123" s="81"/>
      <c r="M123" s="81"/>
      <c r="N123" s="245">
        <v>1</v>
      </c>
      <c r="O123" s="258"/>
      <c r="P123" s="259"/>
    </row>
    <row r="124" spans="1:16" ht="26.25" customHeight="1">
      <c r="A124" s="198" t="s">
        <v>7</v>
      </c>
      <c r="B124" s="240"/>
      <c r="C124" s="241"/>
      <c r="D124" s="320" t="s">
        <v>34</v>
      </c>
      <c r="E124" s="325"/>
      <c r="F124" s="326"/>
      <c r="G124" s="237"/>
      <c r="H124" s="245"/>
      <c r="I124" s="246"/>
      <c r="J124" s="247"/>
      <c r="K124" s="89"/>
      <c r="L124" s="78"/>
      <c r="M124" s="85"/>
      <c r="N124" s="252"/>
      <c r="O124" s="253"/>
      <c r="P124" s="254"/>
    </row>
    <row r="125" spans="1:16" s="62" customFormat="1" ht="48" customHeight="1">
      <c r="A125" s="199" t="s">
        <v>100</v>
      </c>
      <c r="B125" s="248" t="s">
        <v>136</v>
      </c>
      <c r="C125" s="248"/>
      <c r="D125" s="302" t="s">
        <v>111</v>
      </c>
      <c r="E125" s="302"/>
      <c r="F125" s="302"/>
      <c r="G125" s="81" t="s">
        <v>46</v>
      </c>
      <c r="H125" s="283" t="s">
        <v>131</v>
      </c>
      <c r="I125" s="283"/>
      <c r="J125" s="283"/>
      <c r="K125" s="73"/>
      <c r="L125" s="84"/>
      <c r="M125" s="84">
        <f t="shared" ref="M125" si="0">K125+L125</f>
        <v>0</v>
      </c>
      <c r="N125" s="252">
        <v>160.69999999999999</v>
      </c>
      <c r="O125" s="253"/>
      <c r="P125" s="254"/>
    </row>
    <row r="126" spans="1:16" ht="22.5" customHeight="1">
      <c r="A126" s="198" t="s">
        <v>8</v>
      </c>
      <c r="B126" s="240"/>
      <c r="C126" s="241"/>
      <c r="D126" s="242" t="s">
        <v>76</v>
      </c>
      <c r="E126" s="243"/>
      <c r="F126" s="244"/>
      <c r="G126" s="68"/>
      <c r="H126" s="245"/>
      <c r="I126" s="246"/>
      <c r="J126" s="247"/>
      <c r="K126" s="89"/>
      <c r="L126" s="78"/>
      <c r="M126" s="85"/>
      <c r="N126" s="252"/>
      <c r="O126" s="253"/>
      <c r="P126" s="254"/>
    </row>
    <row r="127" spans="1:16" s="62" customFormat="1" ht="30" customHeight="1">
      <c r="A127" s="198" t="s">
        <v>109</v>
      </c>
      <c r="B127" s="248" t="s">
        <v>136</v>
      </c>
      <c r="C127" s="248"/>
      <c r="D127" s="255" t="s">
        <v>112</v>
      </c>
      <c r="E127" s="290"/>
      <c r="F127" s="291"/>
      <c r="G127" s="81" t="s">
        <v>77</v>
      </c>
      <c r="H127" s="245" t="s">
        <v>78</v>
      </c>
      <c r="I127" s="258"/>
      <c r="J127" s="259"/>
      <c r="K127" s="88"/>
      <c r="L127" s="82"/>
      <c r="M127" s="83"/>
      <c r="N127" s="252">
        <v>100</v>
      </c>
      <c r="O127" s="253"/>
      <c r="P127" s="254"/>
    </row>
    <row r="128" spans="1:16" s="62" customFormat="1" ht="111" customHeight="1">
      <c r="A128" s="198"/>
      <c r="B128" s="240"/>
      <c r="C128" s="241"/>
      <c r="D128" s="320" t="s">
        <v>262</v>
      </c>
      <c r="E128" s="321"/>
      <c r="F128" s="322"/>
      <c r="G128" s="105"/>
      <c r="H128" s="245"/>
      <c r="I128" s="246"/>
      <c r="J128" s="247"/>
      <c r="K128" s="108"/>
      <c r="L128" s="78"/>
      <c r="M128" s="85"/>
      <c r="N128" s="252"/>
      <c r="O128" s="253"/>
      <c r="P128" s="254"/>
    </row>
    <row r="129" spans="1:16" s="62" customFormat="1" ht="30" customHeight="1">
      <c r="A129" s="198" t="s">
        <v>2</v>
      </c>
      <c r="B129" s="240"/>
      <c r="C129" s="241"/>
      <c r="D129" s="323" t="s">
        <v>32</v>
      </c>
      <c r="E129" s="323"/>
      <c r="F129" s="323"/>
      <c r="G129" s="205"/>
      <c r="H129" s="283"/>
      <c r="I129" s="324"/>
      <c r="J129" s="324"/>
      <c r="K129" s="108"/>
      <c r="L129" s="78"/>
      <c r="M129" s="85"/>
      <c r="N129" s="252"/>
      <c r="O129" s="253"/>
      <c r="P129" s="254"/>
    </row>
    <row r="130" spans="1:16" s="62" customFormat="1" ht="54" customHeight="1">
      <c r="A130" s="198" t="s">
        <v>106</v>
      </c>
      <c r="B130" s="248" t="s">
        <v>136</v>
      </c>
      <c r="C130" s="248"/>
      <c r="D130" s="307" t="s">
        <v>263</v>
      </c>
      <c r="E130" s="308"/>
      <c r="F130" s="309"/>
      <c r="G130" s="104" t="s">
        <v>46</v>
      </c>
      <c r="H130" s="245" t="s">
        <v>147</v>
      </c>
      <c r="I130" s="246"/>
      <c r="J130" s="247"/>
      <c r="K130" s="104">
        <v>3</v>
      </c>
      <c r="L130" s="104">
        <v>1</v>
      </c>
      <c r="M130" s="104">
        <f>K130+L130</f>
        <v>4</v>
      </c>
      <c r="N130" s="252">
        <v>1110.4000000000001</v>
      </c>
      <c r="O130" s="253"/>
      <c r="P130" s="254"/>
    </row>
    <row r="131" spans="1:16" s="62" customFormat="1" ht="30" customHeight="1">
      <c r="A131" s="198" t="s">
        <v>5</v>
      </c>
      <c r="B131" s="240"/>
      <c r="C131" s="241"/>
      <c r="D131" s="320" t="s">
        <v>33</v>
      </c>
      <c r="E131" s="321"/>
      <c r="F131" s="322"/>
      <c r="G131" s="190"/>
      <c r="H131" s="245"/>
      <c r="I131" s="246"/>
      <c r="J131" s="247"/>
      <c r="K131" s="108"/>
      <c r="L131" s="78"/>
      <c r="M131" s="85"/>
      <c r="N131" s="252"/>
      <c r="O131" s="253"/>
      <c r="P131" s="254"/>
    </row>
    <row r="132" spans="1:16" s="62" customFormat="1" ht="43.5" customHeight="1">
      <c r="A132" s="198" t="s">
        <v>108</v>
      </c>
      <c r="B132" s="248" t="s">
        <v>136</v>
      </c>
      <c r="C132" s="248"/>
      <c r="D132" s="249" t="s">
        <v>82</v>
      </c>
      <c r="E132" s="250"/>
      <c r="F132" s="251"/>
      <c r="G132" s="104" t="s">
        <v>49</v>
      </c>
      <c r="H132" s="245" t="s">
        <v>107</v>
      </c>
      <c r="I132" s="246"/>
      <c r="J132" s="247"/>
      <c r="K132" s="104"/>
      <c r="L132" s="104"/>
      <c r="M132" s="104"/>
      <c r="N132" s="245">
        <v>9</v>
      </c>
      <c r="O132" s="258"/>
      <c r="P132" s="259"/>
    </row>
    <row r="133" spans="1:16" s="62" customFormat="1" ht="30" customHeight="1">
      <c r="A133" s="198" t="s">
        <v>7</v>
      </c>
      <c r="B133" s="240"/>
      <c r="C133" s="241"/>
      <c r="D133" s="320" t="s">
        <v>34</v>
      </c>
      <c r="E133" s="325"/>
      <c r="F133" s="326"/>
      <c r="G133" s="171"/>
      <c r="H133" s="245"/>
      <c r="I133" s="246"/>
      <c r="J133" s="247"/>
      <c r="K133" s="172"/>
      <c r="L133" s="173"/>
      <c r="M133" s="174"/>
      <c r="N133" s="252"/>
      <c r="O133" s="253"/>
      <c r="P133" s="254"/>
    </row>
    <row r="134" spans="1:16" s="62" customFormat="1" ht="53.25" customHeight="1">
      <c r="A134" s="198" t="s">
        <v>100</v>
      </c>
      <c r="B134" s="248" t="s">
        <v>136</v>
      </c>
      <c r="C134" s="248"/>
      <c r="D134" s="302" t="s">
        <v>149</v>
      </c>
      <c r="E134" s="302"/>
      <c r="F134" s="302"/>
      <c r="G134" s="171" t="s">
        <v>46</v>
      </c>
      <c r="H134" s="283" t="s">
        <v>131</v>
      </c>
      <c r="I134" s="283"/>
      <c r="J134" s="283"/>
      <c r="K134" s="73"/>
      <c r="L134" s="117"/>
      <c r="M134" s="117">
        <f t="shared" ref="M134" si="1">K134+L134</f>
        <v>0</v>
      </c>
      <c r="N134" s="252">
        <v>123.4</v>
      </c>
      <c r="O134" s="253"/>
      <c r="P134" s="254"/>
    </row>
    <row r="135" spans="1:16" s="62" customFormat="1" ht="30" customHeight="1">
      <c r="A135" s="198" t="s">
        <v>8</v>
      </c>
      <c r="B135" s="240"/>
      <c r="C135" s="241"/>
      <c r="D135" s="242" t="s">
        <v>76</v>
      </c>
      <c r="E135" s="243"/>
      <c r="F135" s="244"/>
      <c r="G135" s="105"/>
      <c r="H135" s="245"/>
      <c r="I135" s="246"/>
      <c r="J135" s="247"/>
      <c r="K135" s="108"/>
      <c r="L135" s="78"/>
      <c r="M135" s="85"/>
      <c r="N135" s="252"/>
      <c r="O135" s="253"/>
      <c r="P135" s="254"/>
    </row>
    <row r="136" spans="1:16" s="62" customFormat="1" ht="30" customHeight="1">
      <c r="A136" s="198" t="s">
        <v>109</v>
      </c>
      <c r="B136" s="248" t="s">
        <v>136</v>
      </c>
      <c r="C136" s="248"/>
      <c r="D136" s="255" t="s">
        <v>150</v>
      </c>
      <c r="E136" s="290"/>
      <c r="F136" s="291"/>
      <c r="G136" s="104" t="s">
        <v>77</v>
      </c>
      <c r="H136" s="245" t="s">
        <v>78</v>
      </c>
      <c r="I136" s="258"/>
      <c r="J136" s="259"/>
      <c r="K136" s="107"/>
      <c r="L136" s="115"/>
      <c r="M136" s="116"/>
      <c r="N136" s="252">
        <v>100</v>
      </c>
      <c r="O136" s="253"/>
      <c r="P136" s="254"/>
    </row>
    <row r="137" spans="1:16" s="62" customFormat="1" ht="62.25" customHeight="1">
      <c r="A137" s="198"/>
      <c r="B137" s="240"/>
      <c r="C137" s="241"/>
      <c r="D137" s="320" t="s">
        <v>176</v>
      </c>
      <c r="E137" s="321"/>
      <c r="F137" s="322"/>
      <c r="G137" s="127"/>
      <c r="H137" s="245"/>
      <c r="I137" s="246"/>
      <c r="J137" s="247"/>
      <c r="K137" s="126"/>
      <c r="L137" s="78"/>
      <c r="M137" s="85"/>
      <c r="N137" s="252"/>
      <c r="O137" s="253"/>
      <c r="P137" s="254"/>
    </row>
    <row r="138" spans="1:16" s="3" customFormat="1" ht="24.75" customHeight="1">
      <c r="A138" s="198" t="s">
        <v>2</v>
      </c>
      <c r="B138" s="240"/>
      <c r="C138" s="241"/>
      <c r="D138" s="320" t="s">
        <v>32</v>
      </c>
      <c r="E138" s="325"/>
      <c r="F138" s="326"/>
      <c r="G138" s="127"/>
      <c r="H138" s="245"/>
      <c r="I138" s="246"/>
      <c r="J138" s="247"/>
      <c r="K138" s="126"/>
      <c r="L138" s="78"/>
      <c r="M138" s="85"/>
      <c r="N138" s="252"/>
      <c r="O138" s="253"/>
      <c r="P138" s="254"/>
    </row>
    <row r="139" spans="1:16" ht="39.75" customHeight="1">
      <c r="A139" s="198" t="s">
        <v>106</v>
      </c>
      <c r="B139" s="248" t="s">
        <v>136</v>
      </c>
      <c r="C139" s="248"/>
      <c r="D139" s="307" t="s">
        <v>179</v>
      </c>
      <c r="E139" s="308"/>
      <c r="F139" s="309"/>
      <c r="G139" s="120" t="s">
        <v>46</v>
      </c>
      <c r="H139" s="245" t="s">
        <v>170</v>
      </c>
      <c r="I139" s="246"/>
      <c r="J139" s="247"/>
      <c r="K139" s="120">
        <v>3</v>
      </c>
      <c r="L139" s="120">
        <v>1</v>
      </c>
      <c r="M139" s="120">
        <f>K139+L139</f>
        <v>4</v>
      </c>
      <c r="N139" s="252">
        <v>72</v>
      </c>
      <c r="O139" s="253"/>
      <c r="P139" s="254"/>
    </row>
    <row r="140" spans="1:16" ht="31.5" customHeight="1">
      <c r="A140" s="198" t="s">
        <v>5</v>
      </c>
      <c r="B140" s="240"/>
      <c r="C140" s="241"/>
      <c r="D140" s="320" t="s">
        <v>33</v>
      </c>
      <c r="E140" s="321"/>
      <c r="F140" s="322"/>
      <c r="G140" s="127"/>
      <c r="H140" s="245"/>
      <c r="I140" s="246"/>
      <c r="J140" s="247"/>
      <c r="K140" s="126"/>
      <c r="L140" s="78"/>
      <c r="M140" s="85"/>
      <c r="N140" s="252"/>
      <c r="O140" s="253"/>
      <c r="P140" s="254"/>
    </row>
    <row r="141" spans="1:16" ht="37.5" customHeight="1">
      <c r="A141" s="198" t="s">
        <v>108</v>
      </c>
      <c r="B141" s="248" t="s">
        <v>136</v>
      </c>
      <c r="C141" s="248"/>
      <c r="D141" s="249" t="s">
        <v>191</v>
      </c>
      <c r="E141" s="250"/>
      <c r="F141" s="251"/>
      <c r="G141" s="120" t="s">
        <v>49</v>
      </c>
      <c r="H141" s="245" t="s">
        <v>192</v>
      </c>
      <c r="I141" s="246"/>
      <c r="J141" s="247"/>
      <c r="K141" s="120"/>
      <c r="L141" s="120"/>
      <c r="M141" s="120"/>
      <c r="N141" s="245">
        <v>200</v>
      </c>
      <c r="O141" s="258"/>
      <c r="P141" s="259"/>
    </row>
    <row r="142" spans="1:16" ht="18.75">
      <c r="A142" s="198" t="s">
        <v>7</v>
      </c>
      <c r="B142" s="240"/>
      <c r="C142" s="241"/>
      <c r="D142" s="320" t="s">
        <v>34</v>
      </c>
      <c r="E142" s="325"/>
      <c r="F142" s="326"/>
      <c r="G142" s="127"/>
      <c r="H142" s="245"/>
      <c r="I142" s="246"/>
      <c r="J142" s="247"/>
      <c r="K142" s="126"/>
      <c r="L142" s="78"/>
      <c r="M142" s="85"/>
      <c r="N142" s="252"/>
      <c r="O142" s="253"/>
      <c r="P142" s="254"/>
    </row>
    <row r="143" spans="1:16" ht="54.75" customHeight="1">
      <c r="A143" s="199" t="s">
        <v>100</v>
      </c>
      <c r="B143" s="248" t="s">
        <v>136</v>
      </c>
      <c r="C143" s="248"/>
      <c r="D143" s="302" t="s">
        <v>193</v>
      </c>
      <c r="E143" s="302"/>
      <c r="F143" s="302"/>
      <c r="G143" s="164" t="s">
        <v>40</v>
      </c>
      <c r="H143" s="283" t="s">
        <v>131</v>
      </c>
      <c r="I143" s="283"/>
      <c r="J143" s="283"/>
      <c r="K143" s="73"/>
      <c r="L143" s="121"/>
      <c r="M143" s="121">
        <f t="shared" ref="M143" si="2">K143+L143</f>
        <v>0</v>
      </c>
      <c r="N143" s="262">
        <v>360</v>
      </c>
      <c r="O143" s="263"/>
      <c r="P143" s="264"/>
    </row>
    <row r="144" spans="1:16" s="101" customFormat="1" ht="22.5" customHeight="1">
      <c r="A144" s="198" t="s">
        <v>8</v>
      </c>
      <c r="B144" s="240"/>
      <c r="C144" s="241"/>
      <c r="D144" s="242" t="s">
        <v>76</v>
      </c>
      <c r="E144" s="243"/>
      <c r="F144" s="244"/>
      <c r="G144" s="127"/>
      <c r="H144" s="245"/>
      <c r="I144" s="246"/>
      <c r="J144" s="247"/>
      <c r="K144" s="126"/>
      <c r="L144" s="78"/>
      <c r="M144" s="85"/>
      <c r="N144" s="252"/>
      <c r="O144" s="253"/>
      <c r="P144" s="254"/>
    </row>
    <row r="145" spans="1:16" s="101" customFormat="1" ht="45" customHeight="1">
      <c r="A145" s="198" t="s">
        <v>109</v>
      </c>
      <c r="B145" s="248" t="s">
        <v>136</v>
      </c>
      <c r="C145" s="248"/>
      <c r="D145" s="255" t="s">
        <v>194</v>
      </c>
      <c r="E145" s="290"/>
      <c r="F145" s="291"/>
      <c r="G145" s="120" t="s">
        <v>77</v>
      </c>
      <c r="H145" s="245" t="s">
        <v>78</v>
      </c>
      <c r="I145" s="258"/>
      <c r="J145" s="259"/>
      <c r="K145" s="119"/>
      <c r="L145" s="122"/>
      <c r="M145" s="123"/>
      <c r="N145" s="252">
        <v>100</v>
      </c>
      <c r="O145" s="253"/>
      <c r="P145" s="254"/>
    </row>
    <row r="146" spans="1:16" s="101" customFormat="1" ht="72" customHeight="1">
      <c r="A146" s="198"/>
      <c r="B146" s="240"/>
      <c r="C146" s="241"/>
      <c r="D146" s="320" t="s">
        <v>177</v>
      </c>
      <c r="E146" s="321"/>
      <c r="F146" s="322"/>
      <c r="G146" s="127"/>
      <c r="H146" s="245"/>
      <c r="I146" s="246"/>
      <c r="J146" s="247"/>
      <c r="K146" s="126"/>
      <c r="L146" s="78"/>
      <c r="M146" s="85"/>
      <c r="N146" s="252"/>
      <c r="O146" s="253"/>
      <c r="P146" s="254"/>
    </row>
    <row r="147" spans="1:16" s="101" customFormat="1" ht="21" customHeight="1">
      <c r="A147" s="198" t="s">
        <v>2</v>
      </c>
      <c r="B147" s="240"/>
      <c r="C147" s="241"/>
      <c r="D147" s="320" t="s">
        <v>32</v>
      </c>
      <c r="E147" s="325"/>
      <c r="F147" s="326"/>
      <c r="G147" s="237"/>
      <c r="H147" s="245"/>
      <c r="I147" s="246"/>
      <c r="J147" s="247"/>
      <c r="K147" s="126"/>
      <c r="L147" s="78"/>
      <c r="M147" s="85"/>
      <c r="N147" s="252"/>
      <c r="O147" s="253"/>
      <c r="P147" s="254"/>
    </row>
    <row r="148" spans="1:16" s="101" customFormat="1" ht="90.75" customHeight="1">
      <c r="A148" s="198" t="s">
        <v>106</v>
      </c>
      <c r="B148" s="248" t="s">
        <v>136</v>
      </c>
      <c r="C148" s="248"/>
      <c r="D148" s="307" t="s">
        <v>187</v>
      </c>
      <c r="E148" s="308"/>
      <c r="F148" s="309"/>
      <c r="G148" s="120" t="s">
        <v>46</v>
      </c>
      <c r="H148" s="245" t="s">
        <v>170</v>
      </c>
      <c r="I148" s="246"/>
      <c r="J148" s="247"/>
      <c r="K148" s="120">
        <v>3</v>
      </c>
      <c r="L148" s="120">
        <v>1</v>
      </c>
      <c r="M148" s="120">
        <f>K148+L148</f>
        <v>4</v>
      </c>
      <c r="N148" s="252">
        <v>987</v>
      </c>
      <c r="O148" s="253"/>
      <c r="P148" s="254"/>
    </row>
    <row r="149" spans="1:16" s="101" customFormat="1" ht="21" customHeight="1">
      <c r="A149" s="198" t="s">
        <v>5</v>
      </c>
      <c r="B149" s="240"/>
      <c r="C149" s="241"/>
      <c r="D149" s="320" t="s">
        <v>33</v>
      </c>
      <c r="E149" s="321"/>
      <c r="F149" s="322"/>
      <c r="G149" s="127"/>
      <c r="H149" s="245"/>
      <c r="I149" s="246"/>
      <c r="J149" s="247"/>
      <c r="K149" s="126"/>
      <c r="L149" s="78"/>
      <c r="M149" s="85"/>
      <c r="N149" s="252"/>
      <c r="O149" s="253"/>
      <c r="P149" s="254"/>
    </row>
    <row r="150" spans="1:16" s="101" customFormat="1" ht="49.5" customHeight="1">
      <c r="A150" s="198" t="s">
        <v>108</v>
      </c>
      <c r="B150" s="248" t="s">
        <v>136</v>
      </c>
      <c r="C150" s="248"/>
      <c r="D150" s="249" t="s">
        <v>188</v>
      </c>
      <c r="E150" s="250"/>
      <c r="F150" s="251"/>
      <c r="G150" s="120" t="s">
        <v>49</v>
      </c>
      <c r="H150" s="245" t="s">
        <v>190</v>
      </c>
      <c r="I150" s="246"/>
      <c r="J150" s="247"/>
      <c r="K150" s="120"/>
      <c r="L150" s="120"/>
      <c r="M150" s="120"/>
      <c r="N150" s="245">
        <v>1</v>
      </c>
      <c r="O150" s="258"/>
      <c r="P150" s="259"/>
    </row>
    <row r="151" spans="1:16" s="101" customFormat="1" ht="21" customHeight="1">
      <c r="A151" s="198" t="s">
        <v>7</v>
      </c>
      <c r="B151" s="240"/>
      <c r="C151" s="241"/>
      <c r="D151" s="320" t="s">
        <v>34</v>
      </c>
      <c r="E151" s="325"/>
      <c r="F151" s="326"/>
      <c r="G151" s="127"/>
      <c r="H151" s="245"/>
      <c r="I151" s="246"/>
      <c r="J151" s="247"/>
      <c r="K151" s="126"/>
      <c r="L151" s="78"/>
      <c r="M151" s="85"/>
      <c r="N151" s="252"/>
      <c r="O151" s="253"/>
      <c r="P151" s="254"/>
    </row>
    <row r="152" spans="1:16" s="101" customFormat="1" ht="35.25" customHeight="1">
      <c r="A152" s="199" t="s">
        <v>100</v>
      </c>
      <c r="B152" s="248" t="s">
        <v>136</v>
      </c>
      <c r="C152" s="248"/>
      <c r="D152" s="302" t="s">
        <v>186</v>
      </c>
      <c r="E152" s="302"/>
      <c r="F152" s="302"/>
      <c r="G152" s="120" t="s">
        <v>46</v>
      </c>
      <c r="H152" s="283" t="s">
        <v>131</v>
      </c>
      <c r="I152" s="283"/>
      <c r="J152" s="283"/>
      <c r="K152" s="73"/>
      <c r="L152" s="121"/>
      <c r="M152" s="121">
        <f t="shared" ref="M152" si="3">K152+L152</f>
        <v>0</v>
      </c>
      <c r="N152" s="252">
        <v>987</v>
      </c>
      <c r="O152" s="253"/>
      <c r="P152" s="254"/>
    </row>
    <row r="153" spans="1:16" s="101" customFormat="1" ht="27" customHeight="1">
      <c r="A153" s="198" t="s">
        <v>8</v>
      </c>
      <c r="B153" s="240"/>
      <c r="C153" s="241"/>
      <c r="D153" s="323" t="s">
        <v>76</v>
      </c>
      <c r="E153" s="465"/>
      <c r="F153" s="465"/>
      <c r="G153" s="127"/>
      <c r="H153" s="245"/>
      <c r="I153" s="246"/>
      <c r="J153" s="247"/>
      <c r="K153" s="126"/>
      <c r="L153" s="78"/>
      <c r="M153" s="85"/>
      <c r="N153" s="252"/>
      <c r="O153" s="253"/>
      <c r="P153" s="254"/>
    </row>
    <row r="154" spans="1:16" ht="42" customHeight="1">
      <c r="A154" s="198" t="s">
        <v>109</v>
      </c>
      <c r="B154" s="248" t="s">
        <v>136</v>
      </c>
      <c r="C154" s="248"/>
      <c r="D154" s="255" t="s">
        <v>189</v>
      </c>
      <c r="E154" s="290"/>
      <c r="F154" s="291"/>
      <c r="G154" s="120" t="s">
        <v>77</v>
      </c>
      <c r="H154" s="245" t="s">
        <v>78</v>
      </c>
      <c r="I154" s="258"/>
      <c r="J154" s="259"/>
      <c r="K154" s="119"/>
      <c r="L154" s="122"/>
      <c r="M154" s="123"/>
      <c r="N154" s="252">
        <v>100</v>
      </c>
      <c r="O154" s="253"/>
      <c r="P154" s="254"/>
    </row>
    <row r="155" spans="1:16" ht="64.5" customHeight="1">
      <c r="A155" s="198"/>
      <c r="B155" s="240"/>
      <c r="C155" s="241"/>
      <c r="D155" s="320" t="s">
        <v>178</v>
      </c>
      <c r="E155" s="321"/>
      <c r="F155" s="322"/>
      <c r="G155" s="127"/>
      <c r="H155" s="245"/>
      <c r="I155" s="246"/>
      <c r="J155" s="247"/>
      <c r="K155" s="126"/>
      <c r="L155" s="78"/>
      <c r="M155" s="85"/>
      <c r="N155" s="252"/>
      <c r="O155" s="253"/>
      <c r="P155" s="254"/>
    </row>
    <row r="156" spans="1:16" ht="25.5" customHeight="1">
      <c r="A156" s="198" t="s">
        <v>2</v>
      </c>
      <c r="B156" s="240"/>
      <c r="C156" s="241"/>
      <c r="D156" s="320" t="s">
        <v>32</v>
      </c>
      <c r="E156" s="325"/>
      <c r="F156" s="326"/>
      <c r="G156" s="166"/>
      <c r="H156" s="245"/>
      <c r="I156" s="246"/>
      <c r="J156" s="247"/>
      <c r="K156" s="165"/>
      <c r="L156" s="167"/>
      <c r="M156" s="168"/>
      <c r="N156" s="252"/>
      <c r="O156" s="253"/>
      <c r="P156" s="254"/>
    </row>
    <row r="157" spans="1:16" ht="144" customHeight="1">
      <c r="A157" s="198" t="s">
        <v>106</v>
      </c>
      <c r="B157" s="248" t="s">
        <v>136</v>
      </c>
      <c r="C157" s="248"/>
      <c r="D157" s="255" t="s">
        <v>259</v>
      </c>
      <c r="E157" s="466"/>
      <c r="F157" s="467"/>
      <c r="G157" s="171" t="s">
        <v>46</v>
      </c>
      <c r="H157" s="245" t="s">
        <v>261</v>
      </c>
      <c r="I157" s="246"/>
      <c r="J157" s="247"/>
      <c r="K157" s="171">
        <v>3</v>
      </c>
      <c r="L157" s="171">
        <v>1</v>
      </c>
      <c r="M157" s="171">
        <f>K157+L157</f>
        <v>4</v>
      </c>
      <c r="N157" s="252">
        <f>50+15+25+676.6+30</f>
        <v>796.6</v>
      </c>
      <c r="O157" s="253"/>
      <c r="P157" s="254"/>
    </row>
    <row r="158" spans="1:16" ht="25.5" customHeight="1">
      <c r="A158" s="198" t="s">
        <v>5</v>
      </c>
      <c r="B158" s="240"/>
      <c r="C158" s="241"/>
      <c r="D158" s="320" t="s">
        <v>33</v>
      </c>
      <c r="E158" s="321"/>
      <c r="F158" s="322"/>
      <c r="G158" s="127"/>
      <c r="H158" s="245"/>
      <c r="I158" s="246"/>
      <c r="J158" s="247"/>
      <c r="K158" s="126"/>
      <c r="L158" s="78"/>
      <c r="M158" s="85"/>
      <c r="N158" s="252"/>
      <c r="O158" s="253"/>
      <c r="P158" s="254"/>
    </row>
    <row r="159" spans="1:16" ht="29.25" customHeight="1">
      <c r="A159" s="198" t="s">
        <v>108</v>
      </c>
      <c r="B159" s="248" t="s">
        <v>136</v>
      </c>
      <c r="C159" s="248"/>
      <c r="D159" s="249" t="s">
        <v>212</v>
      </c>
      <c r="E159" s="250"/>
      <c r="F159" s="251"/>
      <c r="G159" s="120" t="s">
        <v>49</v>
      </c>
      <c r="H159" s="245" t="s">
        <v>130</v>
      </c>
      <c r="I159" s="246"/>
      <c r="J159" s="247"/>
      <c r="K159" s="120"/>
      <c r="L159" s="120"/>
      <c r="M159" s="120"/>
      <c r="N159" s="245">
        <f>2+1+1</f>
        <v>4</v>
      </c>
      <c r="O159" s="258"/>
      <c r="P159" s="259"/>
    </row>
    <row r="160" spans="1:16" ht="48" customHeight="1">
      <c r="A160" s="198" t="s">
        <v>117</v>
      </c>
      <c r="B160" s="248" t="s">
        <v>136</v>
      </c>
      <c r="C160" s="248"/>
      <c r="D160" s="249" t="s">
        <v>82</v>
      </c>
      <c r="E160" s="250"/>
      <c r="F160" s="251"/>
      <c r="G160" s="193" t="s">
        <v>49</v>
      </c>
      <c r="H160" s="245" t="s">
        <v>130</v>
      </c>
      <c r="I160" s="246"/>
      <c r="J160" s="247"/>
      <c r="K160" s="193"/>
      <c r="L160" s="193"/>
      <c r="M160" s="193"/>
      <c r="N160" s="245">
        <v>1</v>
      </c>
      <c r="O160" s="258"/>
      <c r="P160" s="259"/>
    </row>
    <row r="161" spans="1:16" ht="25.5" customHeight="1">
      <c r="A161" s="198" t="s">
        <v>7</v>
      </c>
      <c r="B161" s="240"/>
      <c r="C161" s="241"/>
      <c r="D161" s="320" t="s">
        <v>34</v>
      </c>
      <c r="E161" s="325"/>
      <c r="F161" s="326"/>
      <c r="G161" s="127"/>
      <c r="H161" s="245"/>
      <c r="I161" s="246"/>
      <c r="J161" s="247"/>
      <c r="K161" s="126"/>
      <c r="L161" s="78"/>
      <c r="M161" s="85"/>
      <c r="N161" s="252"/>
      <c r="O161" s="253"/>
      <c r="P161" s="254"/>
    </row>
    <row r="162" spans="1:16" ht="30" customHeight="1">
      <c r="A162" s="198" t="s">
        <v>100</v>
      </c>
      <c r="B162" s="248" t="s">
        <v>136</v>
      </c>
      <c r="C162" s="248"/>
      <c r="D162" s="302" t="s">
        <v>213</v>
      </c>
      <c r="E162" s="302"/>
      <c r="F162" s="302"/>
      <c r="G162" s="166" t="s">
        <v>198</v>
      </c>
      <c r="H162" s="283" t="s">
        <v>238</v>
      </c>
      <c r="I162" s="283"/>
      <c r="J162" s="283"/>
      <c r="K162" s="73"/>
      <c r="L162" s="121"/>
      <c r="M162" s="121">
        <f t="shared" ref="M162" si="4">K162+L162</f>
        <v>0</v>
      </c>
      <c r="N162" s="262">
        <v>30000</v>
      </c>
      <c r="O162" s="263"/>
      <c r="P162" s="264"/>
    </row>
    <row r="163" spans="1:16" ht="46.5" customHeight="1">
      <c r="A163" s="202" t="s">
        <v>99</v>
      </c>
      <c r="B163" s="248" t="s">
        <v>136</v>
      </c>
      <c r="C163" s="248"/>
      <c r="D163" s="302" t="s">
        <v>222</v>
      </c>
      <c r="E163" s="302"/>
      <c r="F163" s="302"/>
      <c r="G163" s="193" t="s">
        <v>224</v>
      </c>
      <c r="H163" s="283" t="s">
        <v>223</v>
      </c>
      <c r="I163" s="283"/>
      <c r="J163" s="283"/>
      <c r="K163" s="73"/>
      <c r="L163" s="194"/>
      <c r="M163" s="194">
        <f t="shared" ref="M163" si="5">K163+L163</f>
        <v>0</v>
      </c>
      <c r="N163" s="252">
        <v>676.6</v>
      </c>
      <c r="O163" s="253"/>
      <c r="P163" s="254"/>
    </row>
    <row r="164" spans="1:16" ht="30" customHeight="1">
      <c r="A164" s="198" t="s">
        <v>8</v>
      </c>
      <c r="B164" s="240"/>
      <c r="C164" s="241"/>
      <c r="D164" s="323" t="s">
        <v>76</v>
      </c>
      <c r="E164" s="465"/>
      <c r="F164" s="465"/>
      <c r="G164" s="127"/>
      <c r="H164" s="245"/>
      <c r="I164" s="246"/>
      <c r="J164" s="247"/>
      <c r="K164" s="126"/>
      <c r="L164" s="78"/>
      <c r="M164" s="85"/>
      <c r="N164" s="252"/>
      <c r="O164" s="253"/>
      <c r="P164" s="254"/>
    </row>
    <row r="165" spans="1:16" ht="51" customHeight="1">
      <c r="A165" s="198" t="s">
        <v>109</v>
      </c>
      <c r="B165" s="248" t="s">
        <v>136</v>
      </c>
      <c r="C165" s="248"/>
      <c r="D165" s="255" t="s">
        <v>199</v>
      </c>
      <c r="E165" s="290"/>
      <c r="F165" s="291"/>
      <c r="G165" s="120" t="s">
        <v>77</v>
      </c>
      <c r="H165" s="245" t="s">
        <v>78</v>
      </c>
      <c r="I165" s="258"/>
      <c r="J165" s="259"/>
      <c r="K165" s="119"/>
      <c r="L165" s="122"/>
      <c r="M165" s="123"/>
      <c r="N165" s="252">
        <v>100</v>
      </c>
      <c r="O165" s="253"/>
      <c r="P165" s="254"/>
    </row>
    <row r="166" spans="1:16" ht="33" customHeight="1">
      <c r="A166" s="198" t="s">
        <v>225</v>
      </c>
      <c r="B166" s="248" t="s">
        <v>136</v>
      </c>
      <c r="C166" s="248"/>
      <c r="D166" s="255" t="s">
        <v>226</v>
      </c>
      <c r="E166" s="290"/>
      <c r="F166" s="291"/>
      <c r="G166" s="193" t="s">
        <v>77</v>
      </c>
      <c r="H166" s="245" t="s">
        <v>78</v>
      </c>
      <c r="I166" s="258"/>
      <c r="J166" s="259"/>
      <c r="K166" s="197"/>
      <c r="L166" s="195"/>
      <c r="M166" s="196"/>
      <c r="N166" s="252">
        <v>100</v>
      </c>
      <c r="O166" s="253"/>
      <c r="P166" s="254"/>
    </row>
    <row r="167" spans="1:16" ht="60.75" customHeight="1">
      <c r="A167" s="198"/>
      <c r="B167" s="240"/>
      <c r="C167" s="241"/>
      <c r="D167" s="320" t="s">
        <v>206</v>
      </c>
      <c r="E167" s="321"/>
      <c r="F167" s="322"/>
      <c r="G167" s="181"/>
      <c r="H167" s="245"/>
      <c r="I167" s="246"/>
      <c r="J167" s="247"/>
      <c r="K167" s="182"/>
      <c r="L167" s="78"/>
      <c r="M167" s="85"/>
      <c r="N167" s="252"/>
      <c r="O167" s="253"/>
      <c r="P167" s="254"/>
    </row>
    <row r="168" spans="1:16" ht="22.5" customHeight="1">
      <c r="A168" s="198" t="s">
        <v>2</v>
      </c>
      <c r="B168" s="240"/>
      <c r="C168" s="241"/>
      <c r="D168" s="320" t="s">
        <v>32</v>
      </c>
      <c r="E168" s="325"/>
      <c r="F168" s="326"/>
      <c r="G168" s="237"/>
      <c r="H168" s="245"/>
      <c r="I168" s="246"/>
      <c r="J168" s="247"/>
      <c r="K168" s="182"/>
      <c r="L168" s="78"/>
      <c r="M168" s="85"/>
      <c r="N168" s="252"/>
      <c r="O168" s="253"/>
      <c r="P168" s="254"/>
    </row>
    <row r="169" spans="1:16" ht="82.5" customHeight="1">
      <c r="A169" s="198" t="s">
        <v>106</v>
      </c>
      <c r="B169" s="248" t="s">
        <v>136</v>
      </c>
      <c r="C169" s="248"/>
      <c r="D169" s="307" t="s">
        <v>207</v>
      </c>
      <c r="E169" s="308"/>
      <c r="F169" s="309"/>
      <c r="G169" s="179" t="s">
        <v>46</v>
      </c>
      <c r="H169" s="245" t="s">
        <v>147</v>
      </c>
      <c r="I169" s="246"/>
      <c r="J169" s="247"/>
      <c r="K169" s="179">
        <v>3</v>
      </c>
      <c r="L169" s="179">
        <v>1</v>
      </c>
      <c r="M169" s="179">
        <f>K169+L169</f>
        <v>4</v>
      </c>
      <c r="N169" s="252">
        <v>669.1</v>
      </c>
      <c r="O169" s="253"/>
      <c r="P169" s="254"/>
    </row>
    <row r="170" spans="1:16" ht="82.5" customHeight="1">
      <c r="A170" s="198" t="s">
        <v>91</v>
      </c>
      <c r="B170" s="248" t="s">
        <v>136</v>
      </c>
      <c r="C170" s="248"/>
      <c r="D170" s="307" t="s">
        <v>233</v>
      </c>
      <c r="E170" s="308"/>
      <c r="F170" s="309"/>
      <c r="G170" s="207" t="s">
        <v>46</v>
      </c>
      <c r="H170" s="245" t="s">
        <v>147</v>
      </c>
      <c r="I170" s="246"/>
      <c r="J170" s="247"/>
      <c r="K170" s="207">
        <v>3</v>
      </c>
      <c r="L170" s="207">
        <v>1</v>
      </c>
      <c r="M170" s="207">
        <f>K170+L170</f>
        <v>4</v>
      </c>
      <c r="N170" s="252">
        <v>41</v>
      </c>
      <c r="O170" s="253"/>
      <c r="P170" s="254"/>
    </row>
    <row r="171" spans="1:16" ht="25.5" customHeight="1">
      <c r="A171" s="198" t="s">
        <v>5</v>
      </c>
      <c r="B171" s="240"/>
      <c r="C171" s="241"/>
      <c r="D171" s="320" t="s">
        <v>33</v>
      </c>
      <c r="E171" s="321"/>
      <c r="F171" s="322"/>
      <c r="G171" s="181"/>
      <c r="H171" s="245"/>
      <c r="I171" s="246"/>
      <c r="J171" s="247"/>
      <c r="K171" s="182"/>
      <c r="L171" s="78"/>
      <c r="M171" s="85"/>
      <c r="N171" s="252"/>
      <c r="O171" s="253"/>
      <c r="P171" s="254"/>
    </row>
    <row r="172" spans="1:16" ht="36.75" customHeight="1">
      <c r="A172" s="198" t="s">
        <v>108</v>
      </c>
      <c r="B172" s="248" t="s">
        <v>136</v>
      </c>
      <c r="C172" s="248"/>
      <c r="D172" s="249" t="s">
        <v>208</v>
      </c>
      <c r="E172" s="250"/>
      <c r="F172" s="251"/>
      <c r="G172" s="179" t="s">
        <v>49</v>
      </c>
      <c r="H172" s="245" t="s">
        <v>107</v>
      </c>
      <c r="I172" s="246"/>
      <c r="J172" s="247"/>
      <c r="K172" s="179"/>
      <c r="L172" s="179"/>
      <c r="M172" s="179"/>
      <c r="N172" s="245">
        <v>10</v>
      </c>
      <c r="O172" s="258"/>
      <c r="P172" s="259"/>
    </row>
    <row r="173" spans="1:16" ht="36.75" customHeight="1">
      <c r="A173" s="198" t="s">
        <v>117</v>
      </c>
      <c r="B173" s="248" t="s">
        <v>136</v>
      </c>
      <c r="C173" s="248"/>
      <c r="D173" s="249" t="s">
        <v>212</v>
      </c>
      <c r="E173" s="250"/>
      <c r="F173" s="251"/>
      <c r="G173" s="207" t="s">
        <v>49</v>
      </c>
      <c r="H173" s="245" t="s">
        <v>130</v>
      </c>
      <c r="I173" s="246"/>
      <c r="J173" s="247"/>
      <c r="K173" s="207"/>
      <c r="L173" s="207"/>
      <c r="M173" s="207"/>
      <c r="N173" s="245">
        <v>1</v>
      </c>
      <c r="O173" s="258"/>
      <c r="P173" s="259"/>
    </row>
    <row r="174" spans="1:16" ht="21" customHeight="1">
      <c r="A174" s="198" t="s">
        <v>7</v>
      </c>
      <c r="B174" s="240"/>
      <c r="C174" s="241"/>
      <c r="D174" s="320" t="s">
        <v>34</v>
      </c>
      <c r="E174" s="325"/>
      <c r="F174" s="326"/>
      <c r="G174" s="181"/>
      <c r="H174" s="245"/>
      <c r="I174" s="246"/>
      <c r="J174" s="247"/>
      <c r="K174" s="182"/>
      <c r="L174" s="78"/>
      <c r="M174" s="85"/>
      <c r="N174" s="252"/>
      <c r="O174" s="253"/>
      <c r="P174" s="254"/>
    </row>
    <row r="175" spans="1:16" ht="51" customHeight="1">
      <c r="A175" s="198" t="s">
        <v>100</v>
      </c>
      <c r="B175" s="248" t="s">
        <v>136</v>
      </c>
      <c r="C175" s="248"/>
      <c r="D175" s="302" t="s">
        <v>209</v>
      </c>
      <c r="E175" s="302"/>
      <c r="F175" s="302"/>
      <c r="G175" s="179" t="s">
        <v>46</v>
      </c>
      <c r="H175" s="283" t="s">
        <v>131</v>
      </c>
      <c r="I175" s="283"/>
      <c r="J175" s="283"/>
      <c r="K175" s="73"/>
      <c r="L175" s="180"/>
      <c r="M175" s="180">
        <f t="shared" ref="M175:M176" si="6">K175+L175</f>
        <v>0</v>
      </c>
      <c r="N175" s="252">
        <v>66.900000000000006</v>
      </c>
      <c r="O175" s="253"/>
      <c r="P175" s="254"/>
    </row>
    <row r="176" spans="1:16" ht="51" customHeight="1">
      <c r="A176" s="198" t="s">
        <v>99</v>
      </c>
      <c r="B176" s="248" t="s">
        <v>136</v>
      </c>
      <c r="C176" s="248"/>
      <c r="D176" s="302" t="s">
        <v>213</v>
      </c>
      <c r="E176" s="302"/>
      <c r="F176" s="302"/>
      <c r="G176" s="207" t="s">
        <v>198</v>
      </c>
      <c r="H176" s="283" t="s">
        <v>234</v>
      </c>
      <c r="I176" s="283"/>
      <c r="J176" s="283"/>
      <c r="K176" s="73"/>
      <c r="L176" s="208"/>
      <c r="M176" s="208">
        <f t="shared" si="6"/>
        <v>0</v>
      </c>
      <c r="N176" s="262">
        <v>41000</v>
      </c>
      <c r="O176" s="263"/>
      <c r="P176" s="264"/>
    </row>
    <row r="177" spans="1:16" ht="21.75" customHeight="1">
      <c r="A177" s="198" t="s">
        <v>8</v>
      </c>
      <c r="B177" s="240"/>
      <c r="C177" s="241"/>
      <c r="D177" s="242" t="s">
        <v>76</v>
      </c>
      <c r="E177" s="243"/>
      <c r="F177" s="244"/>
      <c r="G177" s="181"/>
      <c r="H177" s="245"/>
      <c r="I177" s="246"/>
      <c r="J177" s="247"/>
      <c r="K177" s="182"/>
      <c r="L177" s="78"/>
      <c r="M177" s="85"/>
      <c r="N177" s="252"/>
      <c r="O177" s="253"/>
      <c r="P177" s="254"/>
    </row>
    <row r="178" spans="1:16" ht="21.75" customHeight="1">
      <c r="A178" s="198" t="s">
        <v>109</v>
      </c>
      <c r="B178" s="248" t="s">
        <v>136</v>
      </c>
      <c r="C178" s="248"/>
      <c r="D178" s="255" t="s">
        <v>210</v>
      </c>
      <c r="E178" s="290"/>
      <c r="F178" s="291"/>
      <c r="G178" s="207" t="s">
        <v>77</v>
      </c>
      <c r="H178" s="245" t="s">
        <v>78</v>
      </c>
      <c r="I178" s="258"/>
      <c r="J178" s="259"/>
      <c r="K178" s="211"/>
      <c r="L178" s="209"/>
      <c r="M178" s="210"/>
      <c r="N178" s="252">
        <v>100</v>
      </c>
      <c r="O178" s="253"/>
      <c r="P178" s="254"/>
    </row>
    <row r="179" spans="1:16" ht="42.75" customHeight="1">
      <c r="A179" s="198" t="s">
        <v>121</v>
      </c>
      <c r="B179" s="248" t="s">
        <v>136</v>
      </c>
      <c r="C179" s="248"/>
      <c r="D179" s="255" t="s">
        <v>199</v>
      </c>
      <c r="E179" s="290"/>
      <c r="F179" s="291"/>
      <c r="G179" s="207" t="s">
        <v>77</v>
      </c>
      <c r="H179" s="245" t="s">
        <v>78</v>
      </c>
      <c r="I179" s="258"/>
      <c r="J179" s="259"/>
      <c r="K179" s="211"/>
      <c r="L179" s="209"/>
      <c r="M179" s="210"/>
      <c r="N179" s="252">
        <v>100</v>
      </c>
      <c r="O179" s="253"/>
      <c r="P179" s="254"/>
    </row>
    <row r="180" spans="1:16" ht="102" customHeight="1">
      <c r="A180" s="198"/>
      <c r="B180" s="240"/>
      <c r="C180" s="241"/>
      <c r="D180" s="320" t="s">
        <v>239</v>
      </c>
      <c r="E180" s="321"/>
      <c r="F180" s="322"/>
      <c r="G180" s="229"/>
      <c r="H180" s="245"/>
      <c r="I180" s="246"/>
      <c r="J180" s="247"/>
      <c r="K180" s="227"/>
      <c r="L180" s="78"/>
      <c r="M180" s="85"/>
      <c r="N180" s="252"/>
      <c r="O180" s="253"/>
      <c r="P180" s="254"/>
    </row>
    <row r="181" spans="1:16" ht="24" customHeight="1">
      <c r="A181" s="198" t="s">
        <v>2</v>
      </c>
      <c r="B181" s="240"/>
      <c r="C181" s="241"/>
      <c r="D181" s="320" t="s">
        <v>32</v>
      </c>
      <c r="E181" s="325"/>
      <c r="F181" s="326"/>
      <c r="G181" s="229"/>
      <c r="H181" s="245"/>
      <c r="I181" s="246"/>
      <c r="J181" s="247"/>
      <c r="K181" s="227"/>
      <c r="L181" s="78"/>
      <c r="M181" s="85"/>
      <c r="N181" s="252"/>
      <c r="O181" s="253"/>
      <c r="P181" s="254"/>
    </row>
    <row r="182" spans="1:16" ht="98.25" customHeight="1">
      <c r="A182" s="198" t="s">
        <v>106</v>
      </c>
      <c r="B182" s="248" t="s">
        <v>136</v>
      </c>
      <c r="C182" s="248"/>
      <c r="D182" s="307" t="s">
        <v>240</v>
      </c>
      <c r="E182" s="308"/>
      <c r="F182" s="309"/>
      <c r="G182" s="213" t="s">
        <v>46</v>
      </c>
      <c r="H182" s="245" t="s">
        <v>147</v>
      </c>
      <c r="I182" s="246"/>
      <c r="J182" s="247"/>
      <c r="K182" s="213">
        <v>3</v>
      </c>
      <c r="L182" s="213">
        <v>1</v>
      </c>
      <c r="M182" s="213">
        <f>K182+L182</f>
        <v>4</v>
      </c>
      <c r="N182" s="252">
        <v>206.9</v>
      </c>
      <c r="O182" s="253"/>
      <c r="P182" s="254"/>
    </row>
    <row r="183" spans="1:16" ht="23.25" customHeight="1">
      <c r="A183" s="198" t="s">
        <v>5</v>
      </c>
      <c r="B183" s="240"/>
      <c r="C183" s="241"/>
      <c r="D183" s="320" t="s">
        <v>33</v>
      </c>
      <c r="E183" s="321"/>
      <c r="F183" s="322"/>
      <c r="G183" s="229"/>
      <c r="H183" s="245"/>
      <c r="I183" s="246"/>
      <c r="J183" s="247"/>
      <c r="K183" s="227"/>
      <c r="L183" s="78"/>
      <c r="M183" s="85"/>
      <c r="N183" s="252"/>
      <c r="O183" s="253"/>
      <c r="P183" s="254"/>
    </row>
    <row r="184" spans="1:16" ht="39.75" customHeight="1">
      <c r="A184" s="198" t="s">
        <v>108</v>
      </c>
      <c r="B184" s="248" t="s">
        <v>136</v>
      </c>
      <c r="C184" s="248"/>
      <c r="D184" s="249" t="s">
        <v>242</v>
      </c>
      <c r="E184" s="250"/>
      <c r="F184" s="251"/>
      <c r="G184" s="213" t="s">
        <v>49</v>
      </c>
      <c r="H184" s="245" t="s">
        <v>241</v>
      </c>
      <c r="I184" s="246"/>
      <c r="J184" s="247"/>
      <c r="K184" s="213"/>
      <c r="L184" s="213"/>
      <c r="M184" s="213"/>
      <c r="N184" s="245">
        <v>1</v>
      </c>
      <c r="O184" s="258"/>
      <c r="P184" s="259"/>
    </row>
    <row r="185" spans="1:16" ht="24.75" customHeight="1">
      <c r="A185" s="198" t="s">
        <v>7</v>
      </c>
      <c r="B185" s="240"/>
      <c r="C185" s="241"/>
      <c r="D185" s="320" t="s">
        <v>34</v>
      </c>
      <c r="E185" s="325"/>
      <c r="F185" s="326"/>
      <c r="G185" s="229"/>
      <c r="H185" s="245"/>
      <c r="I185" s="246"/>
      <c r="J185" s="247"/>
      <c r="K185" s="227"/>
      <c r="L185" s="78"/>
      <c r="M185" s="85"/>
      <c r="N185" s="252"/>
      <c r="O185" s="253"/>
      <c r="P185" s="254"/>
    </row>
    <row r="186" spans="1:16" ht="42.75" customHeight="1">
      <c r="A186" s="198" t="s">
        <v>100</v>
      </c>
      <c r="B186" s="248" t="s">
        <v>136</v>
      </c>
      <c r="C186" s="248"/>
      <c r="D186" s="302" t="s">
        <v>243</v>
      </c>
      <c r="E186" s="302"/>
      <c r="F186" s="302"/>
      <c r="G186" s="213" t="s">
        <v>46</v>
      </c>
      <c r="H186" s="283" t="s">
        <v>131</v>
      </c>
      <c r="I186" s="283"/>
      <c r="J186" s="283"/>
      <c r="K186" s="73"/>
      <c r="L186" s="214"/>
      <c r="M186" s="214">
        <f t="shared" ref="M186" si="7">K186+L186</f>
        <v>0</v>
      </c>
      <c r="N186" s="252">
        <v>206.9</v>
      </c>
      <c r="O186" s="253"/>
      <c r="P186" s="254"/>
    </row>
    <row r="187" spans="1:16" ht="18.75" customHeight="1">
      <c r="A187" s="198" t="s">
        <v>8</v>
      </c>
      <c r="B187" s="240"/>
      <c r="C187" s="241"/>
      <c r="D187" s="242" t="s">
        <v>76</v>
      </c>
      <c r="E187" s="243"/>
      <c r="F187" s="244"/>
      <c r="G187" s="229"/>
      <c r="H187" s="245"/>
      <c r="I187" s="246"/>
      <c r="J187" s="247"/>
      <c r="K187" s="227"/>
      <c r="L187" s="78"/>
      <c r="M187" s="85"/>
      <c r="N187" s="252"/>
      <c r="O187" s="253"/>
      <c r="P187" s="254"/>
    </row>
    <row r="188" spans="1:16" ht="34.5" customHeight="1">
      <c r="A188" s="198" t="s">
        <v>109</v>
      </c>
      <c r="B188" s="248" t="s">
        <v>136</v>
      </c>
      <c r="C188" s="248"/>
      <c r="D188" s="255" t="s">
        <v>244</v>
      </c>
      <c r="E188" s="290"/>
      <c r="F188" s="291"/>
      <c r="G188" s="213" t="s">
        <v>77</v>
      </c>
      <c r="H188" s="245" t="s">
        <v>78</v>
      </c>
      <c r="I188" s="258"/>
      <c r="J188" s="259"/>
      <c r="K188" s="212"/>
      <c r="L188" s="215"/>
      <c r="M188" s="216"/>
      <c r="N188" s="252">
        <v>100</v>
      </c>
      <c r="O188" s="253"/>
      <c r="P188" s="254"/>
    </row>
    <row r="189" spans="1:16" ht="15" customHeight="1">
      <c r="A189" s="128"/>
      <c r="B189" s="77"/>
      <c r="C189" s="77"/>
      <c r="D189" s="225"/>
      <c r="E189" s="129"/>
      <c r="F189" s="129"/>
      <c r="G189" s="224"/>
      <c r="H189" s="224"/>
      <c r="I189" s="224"/>
      <c r="J189" s="224"/>
      <c r="K189" s="130"/>
      <c r="L189" s="223"/>
      <c r="M189" s="223"/>
      <c r="N189" s="223"/>
      <c r="O189" s="226"/>
      <c r="P189" s="226"/>
    </row>
    <row r="190" spans="1:16" ht="15" customHeight="1">
      <c r="A190" s="19">
        <v>11</v>
      </c>
      <c r="B190" s="446" t="s">
        <v>66</v>
      </c>
      <c r="C190" s="446"/>
      <c r="D190" s="446"/>
      <c r="E190" s="446"/>
      <c r="F190" s="446"/>
      <c r="G190" s="446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20.25" customHeight="1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3" t="s">
        <v>14</v>
      </c>
    </row>
    <row r="192" spans="1:16" ht="15" customHeight="1">
      <c r="A192" s="450" t="s">
        <v>23</v>
      </c>
      <c r="B192" s="378" t="s">
        <v>22</v>
      </c>
      <c r="C192" s="378" t="s">
        <v>41</v>
      </c>
      <c r="D192" s="356" t="s">
        <v>72</v>
      </c>
      <c r="E192" s="377"/>
      <c r="F192" s="357"/>
      <c r="G192" s="356" t="s">
        <v>73</v>
      </c>
      <c r="H192" s="377"/>
      <c r="I192" s="357"/>
      <c r="J192" s="356" t="s">
        <v>74</v>
      </c>
      <c r="K192" s="377"/>
      <c r="L192" s="377"/>
      <c r="M192" s="377"/>
      <c r="N192" s="377"/>
      <c r="O192" s="357"/>
      <c r="P192" s="448" t="s">
        <v>21</v>
      </c>
    </row>
    <row r="193" spans="1:16" ht="15" customHeight="1">
      <c r="A193" s="451"/>
      <c r="B193" s="379"/>
      <c r="C193" s="379"/>
      <c r="D193" s="221" t="s">
        <v>28</v>
      </c>
      <c r="E193" s="221" t="s">
        <v>16</v>
      </c>
      <c r="F193" s="221" t="s">
        <v>17</v>
      </c>
      <c r="G193" s="221" t="s">
        <v>28</v>
      </c>
      <c r="H193" s="44" t="s">
        <v>16</v>
      </c>
      <c r="I193" s="221" t="s">
        <v>17</v>
      </c>
      <c r="J193" s="221" t="s">
        <v>28</v>
      </c>
      <c r="K193" s="221" t="s">
        <v>16</v>
      </c>
      <c r="L193" s="221" t="s">
        <v>17</v>
      </c>
      <c r="M193" s="221" t="s">
        <v>28</v>
      </c>
      <c r="N193" s="221" t="s">
        <v>16</v>
      </c>
      <c r="O193" s="221" t="s">
        <v>17</v>
      </c>
      <c r="P193" s="449"/>
    </row>
    <row r="194" spans="1:16" ht="15" customHeight="1">
      <c r="A194" s="217">
        <v>1</v>
      </c>
      <c r="B194" s="219">
        <v>2</v>
      </c>
      <c r="C194" s="221">
        <v>3</v>
      </c>
      <c r="D194" s="220">
        <v>4</v>
      </c>
      <c r="E194" s="32">
        <v>5</v>
      </c>
      <c r="F194" s="32">
        <v>6</v>
      </c>
      <c r="G194" s="32">
        <v>7</v>
      </c>
      <c r="H194" s="32">
        <v>8</v>
      </c>
      <c r="I194" s="32">
        <v>9</v>
      </c>
      <c r="J194" s="32">
        <v>10</v>
      </c>
      <c r="K194" s="228">
        <v>12</v>
      </c>
      <c r="L194" s="218"/>
      <c r="M194" s="218"/>
      <c r="N194" s="32">
        <v>11</v>
      </c>
      <c r="O194" s="32">
        <v>12</v>
      </c>
      <c r="P194" s="32">
        <v>13</v>
      </c>
    </row>
    <row r="195" spans="1:16" ht="15" customHeight="1">
      <c r="A195" s="217"/>
      <c r="B195" s="34" t="s">
        <v>44</v>
      </c>
      <c r="C195" s="356" t="s">
        <v>137</v>
      </c>
      <c r="D195" s="377"/>
      <c r="E195" s="377"/>
      <c r="F195" s="377"/>
      <c r="G195" s="377"/>
      <c r="H195" s="377"/>
      <c r="I195" s="377"/>
      <c r="J195" s="377"/>
      <c r="K195" s="377"/>
      <c r="L195" s="377"/>
      <c r="M195" s="377"/>
      <c r="N195" s="377"/>
      <c r="O195" s="377"/>
      <c r="P195" s="357"/>
    </row>
    <row r="196" spans="1:16" s="8" customFormat="1" ht="125.25" customHeight="1">
      <c r="A196" s="138"/>
      <c r="B196" s="235" t="s">
        <v>253</v>
      </c>
      <c r="C196" s="91" t="s">
        <v>136</v>
      </c>
      <c r="D196" s="144">
        <f>D197</f>
        <v>0</v>
      </c>
      <c r="E196" s="144">
        <f t="shared" ref="E196:I196" si="8">E197</f>
        <v>30</v>
      </c>
      <c r="F196" s="144">
        <f t="shared" si="8"/>
        <v>30</v>
      </c>
      <c r="G196" s="144">
        <f t="shared" si="8"/>
        <v>0</v>
      </c>
      <c r="H196" s="144">
        <f t="shared" si="8"/>
        <v>995.7</v>
      </c>
      <c r="I196" s="144">
        <f t="shared" si="8"/>
        <v>995.7</v>
      </c>
      <c r="J196" s="144">
        <f t="shared" ref="J196" si="9">J197</f>
        <v>0</v>
      </c>
      <c r="K196" s="144">
        <f t="shared" ref="K196" si="10">K197</f>
        <v>0</v>
      </c>
      <c r="L196" s="144">
        <f t="shared" ref="L196" si="11">L197</f>
        <v>0</v>
      </c>
      <c r="M196" s="144">
        <f t="shared" ref="M196" si="12">M197</f>
        <v>0</v>
      </c>
      <c r="N196" s="144">
        <f t="shared" ref="N196" si="13">N197</f>
        <v>0</v>
      </c>
      <c r="O196" s="144">
        <f t="shared" ref="O196" si="14">O197</f>
        <v>0</v>
      </c>
      <c r="P196" s="23"/>
    </row>
    <row r="197" spans="1:16" ht="41.25" customHeight="1">
      <c r="A197" s="138"/>
      <c r="B197" s="136" t="s">
        <v>151</v>
      </c>
      <c r="C197" s="35"/>
      <c r="D197" s="144">
        <f>SUM(D198:D204)</f>
        <v>0</v>
      </c>
      <c r="E197" s="144">
        <f t="shared" ref="E197:I197" si="15">SUM(E198:E204)</f>
        <v>30</v>
      </c>
      <c r="F197" s="144">
        <f t="shared" si="15"/>
        <v>30</v>
      </c>
      <c r="G197" s="144">
        <f t="shared" si="15"/>
        <v>0</v>
      </c>
      <c r="H197" s="144">
        <f t="shared" si="15"/>
        <v>995.7</v>
      </c>
      <c r="I197" s="144">
        <f t="shared" si="15"/>
        <v>995.7</v>
      </c>
      <c r="J197" s="144">
        <f t="shared" ref="J197" si="16">SUM(J198:J204)</f>
        <v>0</v>
      </c>
      <c r="K197" s="144">
        <f t="shared" ref="K197" si="17">SUM(K198:K204)</f>
        <v>0</v>
      </c>
      <c r="L197" s="144">
        <f t="shared" ref="L197" si="18">SUM(L198:L204)</f>
        <v>0</v>
      </c>
      <c r="M197" s="144">
        <f t="shared" ref="M197" si="19">SUM(M198:M204)</f>
        <v>0</v>
      </c>
      <c r="N197" s="144">
        <f t="shared" ref="N197" si="20">SUM(N198:N204)</f>
        <v>0</v>
      </c>
      <c r="O197" s="144">
        <f t="shared" ref="O197" si="21">SUM(O198:O204)</f>
        <v>0</v>
      </c>
      <c r="P197" s="142"/>
    </row>
    <row r="198" spans="1:16" ht="18.75" customHeight="1">
      <c r="A198" s="138"/>
      <c r="B198" s="131" t="s">
        <v>258</v>
      </c>
      <c r="C198" s="35"/>
      <c r="D198" s="144">
        <v>0</v>
      </c>
      <c r="E198" s="145">
        <v>0</v>
      </c>
      <c r="F198" s="145">
        <v>0</v>
      </c>
      <c r="G198" s="145">
        <v>0</v>
      </c>
      <c r="H198" s="145">
        <f>28.2+676.6</f>
        <v>704.80000000000007</v>
      </c>
      <c r="I198" s="145">
        <f>SUM(G198:H198)</f>
        <v>704.80000000000007</v>
      </c>
      <c r="J198" s="145">
        <v>0</v>
      </c>
      <c r="K198" s="143"/>
      <c r="L198" s="146"/>
      <c r="M198" s="146"/>
      <c r="N198" s="145">
        <v>0</v>
      </c>
      <c r="O198" s="145">
        <v>0</v>
      </c>
      <c r="P198" s="154"/>
    </row>
    <row r="199" spans="1:16" ht="28.5" customHeight="1">
      <c r="A199" s="138"/>
      <c r="B199" s="131" t="s">
        <v>227</v>
      </c>
      <c r="C199" s="35"/>
      <c r="D199" s="144">
        <v>0</v>
      </c>
      <c r="E199" s="145">
        <v>5</v>
      </c>
      <c r="F199" s="145">
        <f>E199</f>
        <v>5</v>
      </c>
      <c r="G199" s="145">
        <v>0</v>
      </c>
      <c r="H199" s="145">
        <v>47</v>
      </c>
      <c r="I199" s="145">
        <f t="shared" ref="I199:I204" si="22">SUM(G199:H199)</f>
        <v>47</v>
      </c>
      <c r="J199" s="145">
        <v>0</v>
      </c>
      <c r="K199" s="143"/>
      <c r="L199" s="146"/>
      <c r="M199" s="146"/>
      <c r="N199" s="145">
        <v>0</v>
      </c>
      <c r="O199" s="145">
        <v>0</v>
      </c>
      <c r="P199" s="154"/>
    </row>
    <row r="200" spans="1:16" ht="29.25" customHeight="1">
      <c r="A200" s="138"/>
      <c r="B200" s="131" t="s">
        <v>228</v>
      </c>
      <c r="C200" s="35"/>
      <c r="D200" s="144">
        <v>0</v>
      </c>
      <c r="E200" s="145">
        <v>5</v>
      </c>
      <c r="F200" s="145">
        <f t="shared" ref="F200:F203" si="23">E200</f>
        <v>5</v>
      </c>
      <c r="G200" s="145">
        <v>0</v>
      </c>
      <c r="H200" s="145">
        <v>47</v>
      </c>
      <c r="I200" s="145">
        <f t="shared" si="22"/>
        <v>47</v>
      </c>
      <c r="J200" s="145">
        <v>0</v>
      </c>
      <c r="K200" s="143"/>
      <c r="L200" s="146"/>
      <c r="M200" s="146"/>
      <c r="N200" s="145">
        <v>0</v>
      </c>
      <c r="O200" s="145">
        <v>0</v>
      </c>
      <c r="P200" s="154"/>
    </row>
    <row r="201" spans="1:16" ht="33.75" customHeight="1">
      <c r="A201" s="138"/>
      <c r="B201" s="131" t="s">
        <v>229</v>
      </c>
      <c r="C201" s="35"/>
      <c r="D201" s="144">
        <v>0</v>
      </c>
      <c r="E201" s="145">
        <v>5</v>
      </c>
      <c r="F201" s="145">
        <f t="shared" si="23"/>
        <v>5</v>
      </c>
      <c r="G201" s="145">
        <v>0</v>
      </c>
      <c r="H201" s="145">
        <v>46.8</v>
      </c>
      <c r="I201" s="145">
        <f t="shared" si="22"/>
        <v>46.8</v>
      </c>
      <c r="J201" s="145">
        <v>0</v>
      </c>
      <c r="K201" s="143"/>
      <c r="L201" s="146"/>
      <c r="M201" s="146"/>
      <c r="N201" s="145">
        <v>0</v>
      </c>
      <c r="O201" s="145">
        <v>0</v>
      </c>
      <c r="P201" s="154"/>
    </row>
    <row r="202" spans="1:16" ht="36" customHeight="1">
      <c r="A202" s="138"/>
      <c r="B202" s="131" t="s">
        <v>230</v>
      </c>
      <c r="C202" s="35"/>
      <c r="D202" s="144">
        <v>0</v>
      </c>
      <c r="E202" s="145">
        <v>5</v>
      </c>
      <c r="F202" s="145">
        <f t="shared" si="23"/>
        <v>5</v>
      </c>
      <c r="G202" s="145">
        <v>0</v>
      </c>
      <c r="H202" s="145">
        <v>51.6</v>
      </c>
      <c r="I202" s="145">
        <f t="shared" si="22"/>
        <v>51.6</v>
      </c>
      <c r="J202" s="145">
        <v>0</v>
      </c>
      <c r="K202" s="143"/>
      <c r="L202" s="146"/>
      <c r="M202" s="146"/>
      <c r="N202" s="145">
        <v>0</v>
      </c>
      <c r="O202" s="145">
        <v>0</v>
      </c>
      <c r="P202" s="154"/>
    </row>
    <row r="203" spans="1:16" ht="36" customHeight="1">
      <c r="A203" s="206"/>
      <c r="B203" s="131" t="s">
        <v>231</v>
      </c>
      <c r="C203" s="35"/>
      <c r="D203" s="144">
        <v>0</v>
      </c>
      <c r="E203" s="145">
        <v>5</v>
      </c>
      <c r="F203" s="145">
        <f t="shared" si="23"/>
        <v>5</v>
      </c>
      <c r="G203" s="145">
        <v>0</v>
      </c>
      <c r="H203" s="145">
        <v>51.5</v>
      </c>
      <c r="I203" s="145">
        <f t="shared" si="22"/>
        <v>51.5</v>
      </c>
      <c r="J203" s="145">
        <v>0</v>
      </c>
      <c r="K203" s="143"/>
      <c r="L203" s="146"/>
      <c r="M203" s="146"/>
      <c r="N203" s="145">
        <v>0</v>
      </c>
      <c r="O203" s="145">
        <v>0</v>
      </c>
      <c r="P203" s="154"/>
    </row>
    <row r="204" spans="1:16" ht="35.25" customHeight="1">
      <c r="A204" s="233"/>
      <c r="B204" s="131" t="s">
        <v>232</v>
      </c>
      <c r="C204" s="35"/>
      <c r="D204" s="144">
        <v>0</v>
      </c>
      <c r="E204" s="145">
        <v>5</v>
      </c>
      <c r="F204" s="145">
        <f>SUM(D204:E204)</f>
        <v>5</v>
      </c>
      <c r="G204" s="145">
        <v>0</v>
      </c>
      <c r="H204" s="145">
        <v>47</v>
      </c>
      <c r="I204" s="145">
        <f t="shared" si="22"/>
        <v>47</v>
      </c>
      <c r="J204" s="145">
        <v>0</v>
      </c>
      <c r="K204" s="143"/>
      <c r="L204" s="146"/>
      <c r="M204" s="146"/>
      <c r="N204" s="145">
        <v>0</v>
      </c>
      <c r="O204" s="145">
        <f>SUM(J204:N204)</f>
        <v>0</v>
      </c>
      <c r="P204" s="154"/>
    </row>
    <row r="205" spans="1:16" ht="14.25" customHeight="1">
      <c r="A205" s="137">
        <v>602400</v>
      </c>
      <c r="B205" s="37" t="s">
        <v>36</v>
      </c>
      <c r="C205" s="22"/>
      <c r="D205" s="133">
        <v>0</v>
      </c>
      <c r="E205" s="134">
        <v>30</v>
      </c>
      <c r="F205" s="134">
        <f>SUM(D205:E205)</f>
        <v>30</v>
      </c>
      <c r="G205" s="134">
        <v>0</v>
      </c>
      <c r="H205" s="134">
        <f>SUM(H198:H204)</f>
        <v>995.7</v>
      </c>
      <c r="I205" s="134">
        <f>SUM(I198:I204)</f>
        <v>995.7</v>
      </c>
      <c r="J205" s="134">
        <f>J196</f>
        <v>0</v>
      </c>
      <c r="K205" s="134">
        <f t="shared" ref="K205:O205" si="24">K196</f>
        <v>0</v>
      </c>
      <c r="L205" s="134">
        <f t="shared" si="24"/>
        <v>0</v>
      </c>
      <c r="M205" s="134">
        <f t="shared" si="24"/>
        <v>0</v>
      </c>
      <c r="N205" s="134">
        <f t="shared" si="24"/>
        <v>0</v>
      </c>
      <c r="O205" s="134">
        <f t="shared" si="24"/>
        <v>0</v>
      </c>
      <c r="P205" s="154"/>
    </row>
    <row r="206" spans="1:16" ht="14.25" customHeight="1">
      <c r="A206" s="36"/>
      <c r="B206" s="37" t="s">
        <v>24</v>
      </c>
      <c r="C206" s="22"/>
      <c r="D206" s="24" t="s">
        <v>20</v>
      </c>
      <c r="E206" s="134">
        <v>0</v>
      </c>
      <c r="F206" s="134">
        <v>0</v>
      </c>
      <c r="G206" s="24" t="s">
        <v>20</v>
      </c>
      <c r="H206" s="134">
        <v>0</v>
      </c>
      <c r="I206" s="134">
        <v>0</v>
      </c>
      <c r="J206" s="24" t="s">
        <v>20</v>
      </c>
      <c r="K206" s="37"/>
      <c r="L206" s="38"/>
      <c r="M206" s="38"/>
      <c r="N206" s="148">
        <v>0</v>
      </c>
      <c r="O206" s="148">
        <v>0</v>
      </c>
      <c r="P206" s="155"/>
    </row>
    <row r="207" spans="1:16" ht="102.75" customHeight="1">
      <c r="A207" s="138"/>
      <c r="B207" s="236" t="s">
        <v>254</v>
      </c>
      <c r="C207" s="91" t="s">
        <v>136</v>
      </c>
      <c r="D207" s="139">
        <f>D208</f>
        <v>0</v>
      </c>
      <c r="E207" s="139">
        <f t="shared" ref="E207:I207" si="25">E208</f>
        <v>356</v>
      </c>
      <c r="F207" s="139">
        <f t="shared" si="25"/>
        <v>356</v>
      </c>
      <c r="G207" s="139">
        <f t="shared" si="25"/>
        <v>0</v>
      </c>
      <c r="H207" s="139">
        <f t="shared" si="25"/>
        <v>791.28</v>
      </c>
      <c r="I207" s="139">
        <f t="shared" si="25"/>
        <v>791.28</v>
      </c>
      <c r="J207" s="139">
        <v>0</v>
      </c>
      <c r="K207" s="149"/>
      <c r="L207" s="151"/>
      <c r="M207" s="151"/>
      <c r="N207" s="152">
        <v>0</v>
      </c>
      <c r="O207" s="152">
        <v>0</v>
      </c>
      <c r="P207" s="155"/>
    </row>
    <row r="208" spans="1:16" ht="47.25">
      <c r="A208" s="138"/>
      <c r="B208" s="34" t="s">
        <v>152</v>
      </c>
      <c r="C208" s="35"/>
      <c r="D208" s="140">
        <f t="shared" ref="D208:G208" si="26">SUM(D209:D211)</f>
        <v>0</v>
      </c>
      <c r="E208" s="140">
        <f t="shared" si="26"/>
        <v>356</v>
      </c>
      <c r="F208" s="140">
        <f t="shared" si="26"/>
        <v>356</v>
      </c>
      <c r="G208" s="140">
        <f t="shared" si="26"/>
        <v>0</v>
      </c>
      <c r="H208" s="140">
        <f>SUM(H209:H211)</f>
        <v>791.28</v>
      </c>
      <c r="I208" s="140">
        <f>SUM(I209:I211)</f>
        <v>791.28</v>
      </c>
      <c r="J208" s="139">
        <v>0</v>
      </c>
      <c r="K208" s="149"/>
      <c r="L208" s="150"/>
      <c r="M208" s="150"/>
      <c r="N208" s="140">
        <v>0</v>
      </c>
      <c r="O208" s="140">
        <v>0</v>
      </c>
      <c r="P208" s="155"/>
    </row>
    <row r="209" spans="1:16" ht="25.5">
      <c r="A209" s="138"/>
      <c r="B209" s="131" t="s">
        <v>153</v>
      </c>
      <c r="C209" s="141"/>
      <c r="D209" s="139">
        <v>0</v>
      </c>
      <c r="E209" s="140">
        <v>131.4</v>
      </c>
      <c r="F209" s="140">
        <f>SUM(D209:E209)</f>
        <v>131.4</v>
      </c>
      <c r="G209" s="139">
        <v>0</v>
      </c>
      <c r="H209" s="140">
        <v>294.08</v>
      </c>
      <c r="I209" s="140">
        <f>H209+G209</f>
        <v>294.08</v>
      </c>
      <c r="J209" s="139">
        <v>0</v>
      </c>
      <c r="K209" s="149"/>
      <c r="L209" s="150"/>
      <c r="M209" s="150"/>
      <c r="N209" s="140">
        <v>0</v>
      </c>
      <c r="O209" s="140">
        <v>0</v>
      </c>
      <c r="P209" s="156"/>
    </row>
    <row r="210" spans="1:16" ht="25.5">
      <c r="A210" s="138"/>
      <c r="B210" s="131" t="s">
        <v>154</v>
      </c>
      <c r="C210" s="141"/>
      <c r="D210" s="139">
        <v>0</v>
      </c>
      <c r="E210" s="140">
        <v>104</v>
      </c>
      <c r="F210" s="140">
        <f t="shared" ref="F210:F211" si="27">SUM(D210:E210)</f>
        <v>104</v>
      </c>
      <c r="G210" s="139">
        <v>0</v>
      </c>
      <c r="H210" s="140">
        <v>228.8</v>
      </c>
      <c r="I210" s="140">
        <f t="shared" ref="I210:I211" si="28">H210+G210</f>
        <v>228.8</v>
      </c>
      <c r="J210" s="139">
        <v>0</v>
      </c>
      <c r="K210" s="149"/>
      <c r="L210" s="150"/>
      <c r="M210" s="150"/>
      <c r="N210" s="140">
        <v>0</v>
      </c>
      <c r="O210" s="140">
        <v>0</v>
      </c>
      <c r="P210" s="156"/>
    </row>
    <row r="211" spans="1:16" ht="25.5">
      <c r="A211" s="138"/>
      <c r="B211" s="131" t="s">
        <v>155</v>
      </c>
      <c r="C211" s="141"/>
      <c r="D211" s="139">
        <v>0</v>
      </c>
      <c r="E211" s="140">
        <v>120.6</v>
      </c>
      <c r="F211" s="140">
        <f t="shared" si="27"/>
        <v>120.6</v>
      </c>
      <c r="G211" s="139">
        <v>0</v>
      </c>
      <c r="H211" s="140">
        <v>268.39999999999998</v>
      </c>
      <c r="I211" s="140">
        <f t="shared" si="28"/>
        <v>268.39999999999998</v>
      </c>
      <c r="J211" s="139">
        <v>0</v>
      </c>
      <c r="K211" s="149"/>
      <c r="L211" s="150"/>
      <c r="M211" s="150"/>
      <c r="N211" s="140">
        <v>0</v>
      </c>
      <c r="O211" s="140">
        <v>0</v>
      </c>
      <c r="P211" s="156"/>
    </row>
    <row r="212" spans="1:16" ht="16.5" customHeight="1">
      <c r="A212" s="137">
        <v>602400</v>
      </c>
      <c r="B212" s="37" t="s">
        <v>36</v>
      </c>
      <c r="C212" s="22"/>
      <c r="D212" s="133">
        <v>0</v>
      </c>
      <c r="E212" s="134">
        <f>SUM(E209:E211)</f>
        <v>356</v>
      </c>
      <c r="F212" s="134">
        <f t="shared" ref="F212:I212" si="29">SUM(F209:F211)</f>
        <v>356</v>
      </c>
      <c r="G212" s="134">
        <f t="shared" si="29"/>
        <v>0</v>
      </c>
      <c r="H212" s="134">
        <f t="shared" si="29"/>
        <v>791.28</v>
      </c>
      <c r="I212" s="134">
        <f t="shared" si="29"/>
        <v>791.28</v>
      </c>
      <c r="J212" s="134">
        <v>0</v>
      </c>
      <c r="K212" s="135"/>
      <c r="L212" s="147"/>
      <c r="M212" s="147"/>
      <c r="N212" s="134">
        <v>0</v>
      </c>
      <c r="O212" s="134">
        <v>0</v>
      </c>
      <c r="P212" s="154"/>
    </row>
    <row r="213" spans="1:16" ht="31.5">
      <c r="A213" s="36"/>
      <c r="B213" s="37" t="s">
        <v>24</v>
      </c>
      <c r="C213" s="22"/>
      <c r="D213" s="106" t="s">
        <v>20</v>
      </c>
      <c r="E213" s="134">
        <v>0</v>
      </c>
      <c r="F213" s="134">
        <v>0</v>
      </c>
      <c r="G213" s="106" t="s">
        <v>20</v>
      </c>
      <c r="H213" s="134">
        <v>0</v>
      </c>
      <c r="I213" s="134">
        <v>0</v>
      </c>
      <c r="J213" s="106" t="s">
        <v>20</v>
      </c>
      <c r="K213" s="37"/>
      <c r="L213" s="38"/>
      <c r="M213" s="38"/>
      <c r="N213" s="148">
        <v>0</v>
      </c>
      <c r="O213" s="148">
        <v>0</v>
      </c>
      <c r="P213" s="157"/>
    </row>
    <row r="214" spans="1:16" ht="174.75" customHeight="1">
      <c r="A214" s="36"/>
      <c r="B214" s="37" t="s">
        <v>156</v>
      </c>
      <c r="C214" s="91" t="s">
        <v>136</v>
      </c>
      <c r="D214" s="139">
        <v>0</v>
      </c>
      <c r="E214" s="158">
        <v>86.4</v>
      </c>
      <c r="F214" s="158">
        <f>D214+E214</f>
        <v>86.4</v>
      </c>
      <c r="G214" s="139">
        <v>0</v>
      </c>
      <c r="H214" s="158">
        <v>160.69999999999999</v>
      </c>
      <c r="I214" s="158">
        <f>G214+H214</f>
        <v>160.69999999999999</v>
      </c>
      <c r="J214" s="139">
        <v>0</v>
      </c>
      <c r="K214" s="149"/>
      <c r="L214" s="151"/>
      <c r="M214" s="151"/>
      <c r="N214" s="140">
        <v>0</v>
      </c>
      <c r="O214" s="140">
        <v>0</v>
      </c>
      <c r="P214" s="157"/>
    </row>
    <row r="215" spans="1:16" ht="15.75">
      <c r="A215" s="137">
        <v>602400</v>
      </c>
      <c r="B215" s="37" t="s">
        <v>36</v>
      </c>
      <c r="C215" s="22"/>
      <c r="D215" s="134">
        <f t="shared" ref="D215:M215" si="30">D214</f>
        <v>0</v>
      </c>
      <c r="E215" s="134">
        <f t="shared" si="30"/>
        <v>86.4</v>
      </c>
      <c r="F215" s="134">
        <f t="shared" si="30"/>
        <v>86.4</v>
      </c>
      <c r="G215" s="134">
        <f t="shared" si="30"/>
        <v>0</v>
      </c>
      <c r="H215" s="134">
        <f t="shared" si="30"/>
        <v>160.69999999999999</v>
      </c>
      <c r="I215" s="134">
        <f t="shared" si="30"/>
        <v>160.69999999999999</v>
      </c>
      <c r="J215" s="134">
        <f t="shared" si="30"/>
        <v>0</v>
      </c>
      <c r="K215" s="134">
        <f t="shared" si="30"/>
        <v>0</v>
      </c>
      <c r="L215" s="134">
        <f t="shared" si="30"/>
        <v>0</v>
      </c>
      <c r="M215" s="134">
        <f t="shared" si="30"/>
        <v>0</v>
      </c>
      <c r="N215" s="134">
        <f>N214</f>
        <v>0</v>
      </c>
      <c r="O215" s="134">
        <f>O214</f>
        <v>0</v>
      </c>
      <c r="P215" s="153"/>
    </row>
    <row r="216" spans="1:16" ht="31.5">
      <c r="A216" s="36"/>
      <c r="B216" s="37" t="s">
        <v>24</v>
      </c>
      <c r="C216" s="22"/>
      <c r="D216" s="106" t="s">
        <v>20</v>
      </c>
      <c r="E216" s="134">
        <v>0</v>
      </c>
      <c r="F216" s="134">
        <v>0</v>
      </c>
      <c r="G216" s="106" t="s">
        <v>20</v>
      </c>
      <c r="H216" s="134">
        <v>0</v>
      </c>
      <c r="I216" s="134">
        <v>0</v>
      </c>
      <c r="J216" s="106" t="s">
        <v>20</v>
      </c>
      <c r="K216" s="37"/>
      <c r="L216" s="38"/>
      <c r="M216" s="38"/>
      <c r="N216" s="148">
        <v>0</v>
      </c>
      <c r="O216" s="148">
        <v>0</v>
      </c>
      <c r="P216" s="153"/>
    </row>
    <row r="217" spans="1:16" ht="102.75" customHeight="1">
      <c r="A217" s="36"/>
      <c r="B217" s="37" t="s">
        <v>184</v>
      </c>
      <c r="C217" s="91" t="s">
        <v>136</v>
      </c>
      <c r="D217" s="133">
        <f>D218+D219</f>
        <v>0</v>
      </c>
      <c r="E217" s="133">
        <f t="shared" ref="E217:O217" si="31">E218+E219</f>
        <v>0</v>
      </c>
      <c r="F217" s="133">
        <f t="shared" si="31"/>
        <v>0</v>
      </c>
      <c r="G217" s="133">
        <f t="shared" si="31"/>
        <v>0</v>
      </c>
      <c r="H217" s="133">
        <f>SUM(H218:H221)</f>
        <v>120</v>
      </c>
      <c r="I217" s="133">
        <f>SUM(I218:I221)</f>
        <v>120</v>
      </c>
      <c r="J217" s="133">
        <f t="shared" si="31"/>
        <v>0</v>
      </c>
      <c r="K217" s="133">
        <f t="shared" si="31"/>
        <v>0</v>
      </c>
      <c r="L217" s="133">
        <f t="shared" si="31"/>
        <v>0</v>
      </c>
      <c r="M217" s="133">
        <f t="shared" si="31"/>
        <v>0</v>
      </c>
      <c r="N217" s="133">
        <f t="shared" si="31"/>
        <v>0</v>
      </c>
      <c r="O217" s="133">
        <f t="shared" si="31"/>
        <v>0</v>
      </c>
      <c r="P217" s="153"/>
    </row>
    <row r="218" spans="1:16" ht="25.5">
      <c r="A218" s="36"/>
      <c r="B218" s="131" t="s">
        <v>185</v>
      </c>
      <c r="C218" s="22"/>
      <c r="D218" s="133">
        <v>0</v>
      </c>
      <c r="E218" s="161">
        <v>0</v>
      </c>
      <c r="F218" s="161">
        <v>0</v>
      </c>
      <c r="G218" s="133">
        <v>0</v>
      </c>
      <c r="H218" s="161">
        <v>50</v>
      </c>
      <c r="I218" s="161">
        <f>SUM(G218:H218)</f>
        <v>50</v>
      </c>
      <c r="J218" s="133">
        <v>0</v>
      </c>
      <c r="K218" s="162"/>
      <c r="L218" s="38"/>
      <c r="M218" s="38"/>
      <c r="N218" s="163">
        <v>0</v>
      </c>
      <c r="O218" s="163">
        <v>0</v>
      </c>
      <c r="P218" s="153"/>
    </row>
    <row r="219" spans="1:16" ht="15.75">
      <c r="A219" s="36"/>
      <c r="B219" s="188" t="s">
        <v>205</v>
      </c>
      <c r="C219" s="22"/>
      <c r="D219" s="133">
        <v>0</v>
      </c>
      <c r="E219" s="161">
        <v>0</v>
      </c>
      <c r="F219" s="161">
        <v>0</v>
      </c>
      <c r="G219" s="133">
        <v>0</v>
      </c>
      <c r="H219" s="161">
        <v>15</v>
      </c>
      <c r="I219" s="161">
        <v>15</v>
      </c>
      <c r="J219" s="133">
        <v>0</v>
      </c>
      <c r="K219" s="162"/>
      <c r="L219" s="38"/>
      <c r="M219" s="38"/>
      <c r="N219" s="163">
        <v>0</v>
      </c>
      <c r="O219" s="163">
        <v>0</v>
      </c>
      <c r="P219" s="153"/>
    </row>
    <row r="220" spans="1:16" ht="15.75">
      <c r="A220" s="36"/>
      <c r="B220" s="188" t="s">
        <v>221</v>
      </c>
      <c r="C220" s="22"/>
      <c r="D220" s="133">
        <v>0</v>
      </c>
      <c r="E220" s="161">
        <v>0</v>
      </c>
      <c r="F220" s="161">
        <v>0</v>
      </c>
      <c r="G220" s="133">
        <v>0</v>
      </c>
      <c r="H220" s="161">
        <v>25</v>
      </c>
      <c r="I220" s="161">
        <f>H220</f>
        <v>25</v>
      </c>
      <c r="J220" s="133">
        <v>0</v>
      </c>
      <c r="K220" s="162"/>
      <c r="L220" s="38"/>
      <c r="M220" s="38"/>
      <c r="N220" s="163">
        <v>0</v>
      </c>
      <c r="O220" s="163">
        <v>0</v>
      </c>
      <c r="P220" s="153"/>
    </row>
    <row r="221" spans="1:16" ht="25.5">
      <c r="A221" s="36"/>
      <c r="B221" s="234" t="s">
        <v>251</v>
      </c>
      <c r="C221" s="22"/>
      <c r="D221" s="133">
        <v>0</v>
      </c>
      <c r="E221" s="161">
        <v>0</v>
      </c>
      <c r="F221" s="161">
        <v>0</v>
      </c>
      <c r="G221" s="133">
        <v>0</v>
      </c>
      <c r="H221" s="161">
        <v>30</v>
      </c>
      <c r="I221" s="161">
        <v>30</v>
      </c>
      <c r="J221" s="133">
        <v>0</v>
      </c>
      <c r="K221" s="162"/>
      <c r="L221" s="38"/>
      <c r="M221" s="38"/>
      <c r="N221" s="163">
        <v>0</v>
      </c>
      <c r="O221" s="163">
        <v>0</v>
      </c>
      <c r="P221" s="153"/>
    </row>
    <row r="222" spans="1:16" ht="15.75">
      <c r="A222" s="137">
        <v>602400</v>
      </c>
      <c r="B222" s="37" t="s">
        <v>36</v>
      </c>
      <c r="C222" s="22"/>
      <c r="D222" s="133">
        <v>0</v>
      </c>
      <c r="E222" s="134">
        <f>SUM(E216:E221)</f>
        <v>0</v>
      </c>
      <c r="F222" s="134">
        <f t="shared" ref="F222:G222" si="32">SUM(F216:F218)</f>
        <v>0</v>
      </c>
      <c r="G222" s="134">
        <f t="shared" si="32"/>
        <v>0</v>
      </c>
      <c r="H222" s="134">
        <f>H217</f>
        <v>120</v>
      </c>
      <c r="I222" s="134">
        <f>I217</f>
        <v>120</v>
      </c>
      <c r="J222" s="134">
        <f t="shared" ref="J222:O222" si="33">J218</f>
        <v>0</v>
      </c>
      <c r="K222" s="134">
        <f t="shared" si="33"/>
        <v>0</v>
      </c>
      <c r="L222" s="134">
        <f t="shared" si="33"/>
        <v>0</v>
      </c>
      <c r="M222" s="134">
        <f t="shared" si="33"/>
        <v>0</v>
      </c>
      <c r="N222" s="134">
        <f t="shared" si="33"/>
        <v>0</v>
      </c>
      <c r="O222" s="134">
        <f t="shared" si="33"/>
        <v>0</v>
      </c>
      <c r="P222" s="153"/>
    </row>
    <row r="223" spans="1:16" ht="31.5">
      <c r="A223" s="36"/>
      <c r="B223" s="37" t="s">
        <v>24</v>
      </c>
      <c r="C223" s="22"/>
      <c r="D223" s="125" t="s">
        <v>20</v>
      </c>
      <c r="E223" s="134">
        <v>0</v>
      </c>
      <c r="F223" s="134">
        <v>0</v>
      </c>
      <c r="G223" s="125" t="s">
        <v>20</v>
      </c>
      <c r="H223" s="134">
        <v>0</v>
      </c>
      <c r="I223" s="134">
        <v>0</v>
      </c>
      <c r="J223" s="125" t="s">
        <v>20</v>
      </c>
      <c r="K223" s="37"/>
      <c r="L223" s="38"/>
      <c r="M223" s="38"/>
      <c r="N223" s="148">
        <v>0</v>
      </c>
      <c r="O223" s="148">
        <v>0</v>
      </c>
      <c r="P223" s="153"/>
    </row>
    <row r="224" spans="1:16" ht="68.25" customHeight="1">
      <c r="A224" s="36"/>
      <c r="B224" s="37" t="s">
        <v>236</v>
      </c>
      <c r="C224" s="91" t="s">
        <v>136</v>
      </c>
      <c r="D224" s="139">
        <v>0</v>
      </c>
      <c r="E224" s="158">
        <v>0</v>
      </c>
      <c r="F224" s="158">
        <f>D224+E224</f>
        <v>0</v>
      </c>
      <c r="G224" s="139">
        <v>0</v>
      </c>
      <c r="H224" s="158">
        <f>SUM(H225:H226)</f>
        <v>710.1</v>
      </c>
      <c r="I224" s="158">
        <f>G224+H224</f>
        <v>710.1</v>
      </c>
      <c r="J224" s="139">
        <v>0</v>
      </c>
      <c r="K224" s="149"/>
      <c r="L224" s="151"/>
      <c r="M224" s="151"/>
      <c r="N224" s="140">
        <v>0</v>
      </c>
      <c r="O224" s="140">
        <v>0</v>
      </c>
      <c r="P224" s="157"/>
    </row>
    <row r="225" spans="1:16" ht="54.75" customHeight="1">
      <c r="A225" s="36"/>
      <c r="B225" s="230" t="s">
        <v>235</v>
      </c>
      <c r="C225" s="91"/>
      <c r="D225" s="139">
        <v>0</v>
      </c>
      <c r="E225" s="158">
        <v>0</v>
      </c>
      <c r="F225" s="158">
        <v>0</v>
      </c>
      <c r="G225" s="139">
        <v>0</v>
      </c>
      <c r="H225" s="158">
        <v>669.1</v>
      </c>
      <c r="I225" s="158">
        <f>G225+H225</f>
        <v>669.1</v>
      </c>
      <c r="J225" s="139">
        <v>0</v>
      </c>
      <c r="K225" s="149"/>
      <c r="L225" s="151"/>
      <c r="M225" s="151"/>
      <c r="N225" s="140">
        <v>0</v>
      </c>
      <c r="O225" s="140">
        <v>0</v>
      </c>
      <c r="P225" s="157"/>
    </row>
    <row r="226" spans="1:16" ht="44.25" customHeight="1">
      <c r="A226" s="36"/>
      <c r="B226" s="230" t="s">
        <v>237</v>
      </c>
      <c r="C226" s="91"/>
      <c r="D226" s="139">
        <v>0</v>
      </c>
      <c r="E226" s="158">
        <v>0</v>
      </c>
      <c r="F226" s="158">
        <v>0</v>
      </c>
      <c r="G226" s="139">
        <v>0</v>
      </c>
      <c r="H226" s="158">
        <v>41</v>
      </c>
      <c r="I226" s="158">
        <f>G226+H226</f>
        <v>41</v>
      </c>
      <c r="J226" s="139">
        <v>0</v>
      </c>
      <c r="K226" s="149"/>
      <c r="L226" s="151"/>
      <c r="M226" s="151"/>
      <c r="N226" s="140">
        <v>0</v>
      </c>
      <c r="O226" s="140">
        <v>0</v>
      </c>
      <c r="P226" s="157"/>
    </row>
    <row r="227" spans="1:16" ht="15.75">
      <c r="A227" s="137">
        <v>602400</v>
      </c>
      <c r="B227" s="37" t="s">
        <v>36</v>
      </c>
      <c r="C227" s="22"/>
      <c r="D227" s="134">
        <f t="shared" ref="D227:M227" si="34">D224</f>
        <v>0</v>
      </c>
      <c r="E227" s="134">
        <v>0</v>
      </c>
      <c r="F227" s="134">
        <f t="shared" si="34"/>
        <v>0</v>
      </c>
      <c r="G227" s="134">
        <f t="shared" si="34"/>
        <v>0</v>
      </c>
      <c r="H227" s="134">
        <f>H224</f>
        <v>710.1</v>
      </c>
      <c r="I227" s="134">
        <f>H227</f>
        <v>710.1</v>
      </c>
      <c r="J227" s="134">
        <f t="shared" si="34"/>
        <v>0</v>
      </c>
      <c r="K227" s="134">
        <f t="shared" si="34"/>
        <v>0</v>
      </c>
      <c r="L227" s="134">
        <f t="shared" si="34"/>
        <v>0</v>
      </c>
      <c r="M227" s="134">
        <f t="shared" si="34"/>
        <v>0</v>
      </c>
      <c r="N227" s="134">
        <f>N224</f>
        <v>0</v>
      </c>
      <c r="O227" s="134">
        <f>O224</f>
        <v>0</v>
      </c>
      <c r="P227" s="153"/>
    </row>
    <row r="228" spans="1:16" ht="31.5">
      <c r="A228" s="36"/>
      <c r="B228" s="37" t="s">
        <v>24</v>
      </c>
      <c r="C228" s="22"/>
      <c r="D228" s="186" t="s">
        <v>20</v>
      </c>
      <c r="E228" s="134">
        <v>0</v>
      </c>
      <c r="F228" s="134">
        <v>0</v>
      </c>
      <c r="G228" s="186" t="s">
        <v>20</v>
      </c>
      <c r="H228" s="134">
        <v>0</v>
      </c>
      <c r="I228" s="134">
        <v>0</v>
      </c>
      <c r="J228" s="186" t="s">
        <v>20</v>
      </c>
      <c r="K228" s="37"/>
      <c r="L228" s="38"/>
      <c r="M228" s="38"/>
      <c r="N228" s="148">
        <v>0</v>
      </c>
      <c r="O228" s="148">
        <v>0</v>
      </c>
      <c r="P228" s="153"/>
    </row>
    <row r="229" spans="1:16" ht="63">
      <c r="A229" s="36"/>
      <c r="B229" s="37" t="s">
        <v>252</v>
      </c>
      <c r="C229" s="91" t="s">
        <v>136</v>
      </c>
      <c r="D229" s="139">
        <v>0</v>
      </c>
      <c r="E229" s="158">
        <v>0</v>
      </c>
      <c r="F229" s="158">
        <f>D229+E229</f>
        <v>0</v>
      </c>
      <c r="G229" s="139">
        <v>0</v>
      </c>
      <c r="H229" s="158">
        <f>SUM(H230:H230)</f>
        <v>206.9</v>
      </c>
      <c r="I229" s="158">
        <f>G229+H229</f>
        <v>206.9</v>
      </c>
      <c r="J229" s="139">
        <v>0</v>
      </c>
      <c r="K229" s="149"/>
      <c r="L229" s="151"/>
      <c r="M229" s="151"/>
      <c r="N229" s="140">
        <v>0</v>
      </c>
      <c r="O229" s="140">
        <v>0</v>
      </c>
      <c r="P229" s="157"/>
    </row>
    <row r="230" spans="1:16" ht="90">
      <c r="A230" s="36"/>
      <c r="B230" s="230" t="s">
        <v>266</v>
      </c>
      <c r="C230" s="91"/>
      <c r="D230" s="139">
        <v>0</v>
      </c>
      <c r="E230" s="158">
        <v>24.9</v>
      </c>
      <c r="F230" s="158">
        <v>0</v>
      </c>
      <c r="G230" s="139">
        <v>0</v>
      </c>
      <c r="H230" s="158">
        <v>206.9</v>
      </c>
      <c r="I230" s="158">
        <f>G230+H230</f>
        <v>206.9</v>
      </c>
      <c r="J230" s="139">
        <v>0</v>
      </c>
      <c r="K230" s="149"/>
      <c r="L230" s="151"/>
      <c r="M230" s="151"/>
      <c r="N230" s="140">
        <v>0</v>
      </c>
      <c r="O230" s="140">
        <v>0</v>
      </c>
      <c r="P230" s="157"/>
    </row>
    <row r="231" spans="1:16" ht="15.75">
      <c r="A231" s="137">
        <v>602400</v>
      </c>
      <c r="B231" s="37" t="s">
        <v>36</v>
      </c>
      <c r="C231" s="22"/>
      <c r="D231" s="134">
        <f t="shared" ref="D231" si="35">D229</f>
        <v>0</v>
      </c>
      <c r="E231" s="134">
        <v>0</v>
      </c>
      <c r="F231" s="134">
        <f t="shared" ref="F231:G231" si="36">F229</f>
        <v>0</v>
      </c>
      <c r="G231" s="134">
        <f t="shared" si="36"/>
        <v>0</v>
      </c>
      <c r="H231" s="134">
        <f>H229</f>
        <v>206.9</v>
      </c>
      <c r="I231" s="134">
        <f>H231</f>
        <v>206.9</v>
      </c>
      <c r="J231" s="134">
        <f t="shared" ref="J231:M231" si="37">J229</f>
        <v>0</v>
      </c>
      <c r="K231" s="134">
        <f t="shared" si="37"/>
        <v>0</v>
      </c>
      <c r="L231" s="134">
        <f t="shared" si="37"/>
        <v>0</v>
      </c>
      <c r="M231" s="134">
        <f t="shared" si="37"/>
        <v>0</v>
      </c>
      <c r="N231" s="134">
        <f>N229</f>
        <v>0</v>
      </c>
      <c r="O231" s="134">
        <f>O229</f>
        <v>0</v>
      </c>
      <c r="P231" s="153"/>
    </row>
    <row r="232" spans="1:16" ht="31.5">
      <c r="A232" s="36"/>
      <c r="B232" s="37" t="s">
        <v>24</v>
      </c>
      <c r="C232" s="22"/>
      <c r="D232" s="231" t="s">
        <v>20</v>
      </c>
      <c r="E232" s="134">
        <v>0</v>
      </c>
      <c r="F232" s="134">
        <v>0</v>
      </c>
      <c r="G232" s="231" t="s">
        <v>20</v>
      </c>
      <c r="H232" s="134">
        <v>0</v>
      </c>
      <c r="I232" s="134">
        <v>0</v>
      </c>
      <c r="J232" s="231" t="s">
        <v>20</v>
      </c>
      <c r="K232" s="37"/>
      <c r="L232" s="38"/>
      <c r="M232" s="38"/>
      <c r="N232" s="148">
        <v>0</v>
      </c>
      <c r="O232" s="148">
        <v>0</v>
      </c>
      <c r="P232" s="153"/>
    </row>
    <row r="233" spans="1:16" ht="15.75">
      <c r="A233" s="36"/>
      <c r="B233" s="37" t="s">
        <v>37</v>
      </c>
      <c r="C233" s="22"/>
      <c r="D233" s="132">
        <f>D196+D207+D214+D217+D224+D229</f>
        <v>0</v>
      </c>
      <c r="E233" s="132">
        <f t="shared" ref="E233:O233" si="38">E196+E207+E214+E217+E224+E229</f>
        <v>472.4</v>
      </c>
      <c r="F233" s="132">
        <f t="shared" si="38"/>
        <v>472.4</v>
      </c>
      <c r="G233" s="132">
        <f t="shared" si="38"/>
        <v>0</v>
      </c>
      <c r="H233" s="132">
        <f t="shared" si="38"/>
        <v>2984.6800000000003</v>
      </c>
      <c r="I233" s="132">
        <f t="shared" si="38"/>
        <v>2984.6800000000003</v>
      </c>
      <c r="J233" s="132">
        <f t="shared" si="38"/>
        <v>0</v>
      </c>
      <c r="K233" s="132">
        <f t="shared" si="38"/>
        <v>0</v>
      </c>
      <c r="L233" s="132">
        <f t="shared" si="38"/>
        <v>0</v>
      </c>
      <c r="M233" s="132">
        <f t="shared" si="38"/>
        <v>0</v>
      </c>
      <c r="N233" s="132">
        <f t="shared" si="38"/>
        <v>0</v>
      </c>
      <c r="O233" s="132">
        <f t="shared" si="38"/>
        <v>0</v>
      </c>
      <c r="P233" s="153"/>
    </row>
    <row r="234" spans="1:16" ht="15.75">
      <c r="A234" s="39"/>
      <c r="B234" s="41"/>
      <c r="C234" s="41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232"/>
    </row>
    <row r="235" spans="1:16" ht="15.75">
      <c r="A235" s="39"/>
      <c r="B235" s="41"/>
      <c r="C235" s="41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7"/>
    </row>
    <row r="236" spans="1:16" ht="15.75">
      <c r="A236" s="39"/>
      <c r="B236" s="40"/>
      <c r="C236" s="40"/>
      <c r="D236" s="41"/>
      <c r="E236" s="42"/>
      <c r="F236" s="42"/>
      <c r="G236" s="42"/>
      <c r="H236" s="42"/>
      <c r="I236" s="42"/>
      <c r="J236" s="42"/>
      <c r="K236" s="41"/>
      <c r="L236" s="43"/>
      <c r="M236" s="43"/>
      <c r="N236" s="43"/>
      <c r="O236" s="43"/>
      <c r="P236" s="43"/>
    </row>
    <row r="237" spans="1:16" ht="15.75">
      <c r="A237" s="39"/>
      <c r="B237" s="458" t="s">
        <v>45</v>
      </c>
      <c r="C237" s="458"/>
      <c r="D237" s="458"/>
      <c r="E237" s="458"/>
      <c r="F237" s="458"/>
      <c r="G237" s="458"/>
      <c r="H237" s="458"/>
      <c r="I237" s="458"/>
      <c r="J237" s="458"/>
      <c r="K237" s="458"/>
      <c r="L237" s="458"/>
      <c r="M237" s="458"/>
      <c r="N237" s="458"/>
      <c r="O237" s="458"/>
      <c r="P237" s="458"/>
    </row>
    <row r="238" spans="1:16" ht="15.75" customHeight="1">
      <c r="A238" s="9"/>
      <c r="B238" s="454" t="s">
        <v>38</v>
      </c>
      <c r="C238" s="454"/>
      <c r="D238" s="454"/>
      <c r="E238" s="454"/>
      <c r="F238" s="454"/>
      <c r="G238" s="454"/>
      <c r="H238" s="454"/>
      <c r="I238" s="454"/>
      <c r="J238" s="454"/>
      <c r="K238" s="454"/>
      <c r="L238" s="454"/>
      <c r="M238" s="454"/>
      <c r="N238" s="454"/>
      <c r="O238" s="454"/>
      <c r="P238" s="454"/>
    </row>
    <row r="239" spans="1:16" ht="15.75">
      <c r="A239" s="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9"/>
      <c r="B240" s="412" t="s">
        <v>83</v>
      </c>
      <c r="C240" s="412"/>
      <c r="D240" s="412"/>
      <c r="E240" s="1"/>
      <c r="F240" s="1"/>
      <c r="G240" s="1"/>
      <c r="H240" s="1"/>
      <c r="I240" s="1"/>
      <c r="J240" s="1"/>
      <c r="K240" s="398"/>
      <c r="L240" s="398"/>
      <c r="M240" s="1"/>
      <c r="N240" s="398" t="s">
        <v>133</v>
      </c>
      <c r="O240" s="398"/>
      <c r="P240" s="398"/>
    </row>
    <row r="241" spans="1:16" ht="15.75">
      <c r="A241" s="9"/>
      <c r="B241" s="454"/>
      <c r="C241" s="457"/>
      <c r="D241" s="1"/>
      <c r="E241" s="1"/>
      <c r="F241" s="1"/>
      <c r="G241" s="1"/>
      <c r="H241" s="1"/>
      <c r="I241" s="1"/>
      <c r="J241" s="1"/>
      <c r="K241" s="453" t="s">
        <v>27</v>
      </c>
      <c r="L241" s="453"/>
      <c r="M241" s="1"/>
      <c r="N241" s="453" t="s">
        <v>26</v>
      </c>
      <c r="O241" s="453"/>
      <c r="P241" s="453"/>
    </row>
    <row r="242" spans="1:16" ht="15.75">
      <c r="A242" s="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31"/>
      <c r="O242" s="31"/>
      <c r="P242" s="31"/>
    </row>
    <row r="243" spans="1:16" ht="15.75">
      <c r="A243" s="9"/>
      <c r="B243" s="1" t="s">
        <v>25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9"/>
      <c r="B244" s="1" t="s">
        <v>255</v>
      </c>
      <c r="C244" s="1"/>
      <c r="D244" s="1"/>
      <c r="E244" s="1"/>
      <c r="F244" s="1"/>
      <c r="G244" s="1"/>
      <c r="H244" s="1"/>
      <c r="I244" s="1"/>
      <c r="J244" s="1"/>
      <c r="K244" s="398"/>
      <c r="L244" s="398"/>
      <c r="M244" s="1"/>
      <c r="N244" s="398" t="s">
        <v>256</v>
      </c>
      <c r="O244" s="398"/>
      <c r="P244" s="398"/>
    </row>
    <row r="245" spans="1:16" ht="15.75">
      <c r="A245" s="9"/>
      <c r="B245" s="1"/>
      <c r="C245" s="1"/>
      <c r="D245" s="1"/>
      <c r="E245" s="1"/>
      <c r="F245" s="1"/>
      <c r="G245" s="1"/>
      <c r="H245" s="1"/>
      <c r="I245" s="1"/>
      <c r="J245" s="1"/>
      <c r="K245" s="453" t="s">
        <v>27</v>
      </c>
      <c r="L245" s="453"/>
      <c r="M245" s="1"/>
      <c r="N245" s="453" t="s">
        <v>26</v>
      </c>
      <c r="O245" s="453"/>
      <c r="P245" s="453"/>
    </row>
    <row r="246" spans="1:16" ht="15.75">
      <c r="A246" s="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9"/>
      <c r="B247" s="46" t="s">
        <v>86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9"/>
      <c r="B248" s="46" t="s">
        <v>85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9"/>
      <c r="B249" s="46" t="s">
        <v>87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9"/>
      <c r="B258" s="440"/>
      <c r="C258" s="440"/>
      <c r="D258" s="440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A332" s="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>
      <c r="A333" s="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>
      <c r="A334" s="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>
      <c r="A335" s="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>
      <c r="A336" s="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>
      <c r="A337" s="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>
      <c r="A338" s="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>
      <c r="A339" s="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>
      <c r="A340" s="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>
      <c r="A341" s="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>
      <c r="A342" s="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>
      <c r="A343" s="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>
      <c r="A344" s="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>
      <c r="A345" s="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>
      <c r="A346" s="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>
      <c r="A347" s="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>
      <c r="A348" s="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>
      <c r="A349" s="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>
      <c r="A350" s="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>
      <c r="A351" s="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>
      <c r="A352" s="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>
      <c r="A353" s="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>
      <c r="A354" s="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>
      <c r="A355" s="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>
      <c r="A356" s="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>
      <c r="A357" s="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>
      <c r="A358" s="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>
      <c r="A359" s="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>
      <c r="A360" s="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>
      <c r="A361" s="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>
      <c r="A362" s="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>
      <c r="A363" s="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>
      <c r="A364" s="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>
      <c r="A365" s="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>
      <c r="A366" s="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>
      <c r="A367" s="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>
      <c r="A368" s="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>
      <c r="A369" s="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>
      <c r="A370" s="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>
      <c r="A371" s="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>
      <c r="A372" s="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>
      <c r="A373" s="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>
      <c r="A374" s="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>
      <c r="A375" s="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>
      <c r="A376" s="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>
      <c r="A377" s="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>
      <c r="A378" s="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>
      <c r="A379" s="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>
      <c r="A380" s="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>
      <c r="A381" s="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>
      <c r="A382" s="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>
      <c r="A383" s="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>
      <c r="A384" s="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>
      <c r="A385" s="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>
      <c r="A386" s="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>
      <c r="A387" s="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>
      <c r="A388" s="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>
      <c r="A389" s="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>
      <c r="A390" s="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>
      <c r="A391" s="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>
      <c r="A392" s="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>
      <c r="A393" s="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>
      <c r="A394" s="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>
      <c r="A395" s="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>
      <c r="A396" s="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>
      <c r="A397" s="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>
      <c r="A398" s="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>
      <c r="A399" s="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>
      <c r="A400" s="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>
      <c r="A401" s="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</sheetData>
  <mergeCells count="584">
    <mergeCell ref="N116:P116"/>
    <mergeCell ref="N113:P113"/>
    <mergeCell ref="N112:P112"/>
    <mergeCell ref="N98:P98"/>
    <mergeCell ref="N114:P114"/>
    <mergeCell ref="N97:P97"/>
    <mergeCell ref="N99:P99"/>
    <mergeCell ref="N103:P103"/>
    <mergeCell ref="N142:P142"/>
    <mergeCell ref="N141:P141"/>
    <mergeCell ref="N140:P140"/>
    <mergeCell ref="N139:P139"/>
    <mergeCell ref="N136:P136"/>
    <mergeCell ref="N134:P134"/>
    <mergeCell ref="N133:P133"/>
    <mergeCell ref="N132:P132"/>
    <mergeCell ref="N131:P131"/>
    <mergeCell ref="N150:P150"/>
    <mergeCell ref="N149:P149"/>
    <mergeCell ref="N148:P148"/>
    <mergeCell ref="N147:P147"/>
    <mergeCell ref="N156:P156"/>
    <mergeCell ref="N146:P146"/>
    <mergeCell ref="N145:P145"/>
    <mergeCell ref="N144:P144"/>
    <mergeCell ref="N143:P143"/>
    <mergeCell ref="N154:P154"/>
    <mergeCell ref="N153:P153"/>
    <mergeCell ref="H167:J167"/>
    <mergeCell ref="N167:P167"/>
    <mergeCell ref="D180:F180"/>
    <mergeCell ref="H180:J180"/>
    <mergeCell ref="N180:P180"/>
    <mergeCell ref="N178:P178"/>
    <mergeCell ref="N177:P177"/>
    <mergeCell ref="N176:P176"/>
    <mergeCell ref="N175:P175"/>
    <mergeCell ref="N173:P173"/>
    <mergeCell ref="N172:P172"/>
    <mergeCell ref="N171:P171"/>
    <mergeCell ref="N170:P170"/>
    <mergeCell ref="N169:P169"/>
    <mergeCell ref="N166:P166"/>
    <mergeCell ref="H181:J181"/>
    <mergeCell ref="D186:F186"/>
    <mergeCell ref="H183:J183"/>
    <mergeCell ref="B188:C188"/>
    <mergeCell ref="D188:F188"/>
    <mergeCell ref="H188:J188"/>
    <mergeCell ref="N159:P159"/>
    <mergeCell ref="N158:P158"/>
    <mergeCell ref="N155:P155"/>
    <mergeCell ref="D168:F168"/>
    <mergeCell ref="H168:J168"/>
    <mergeCell ref="N240:P240"/>
    <mergeCell ref="N188:P188"/>
    <mergeCell ref="N187:P187"/>
    <mergeCell ref="N186:P186"/>
    <mergeCell ref="N185:P185"/>
    <mergeCell ref="N184:P184"/>
    <mergeCell ref="N183:P183"/>
    <mergeCell ref="N182:P182"/>
    <mergeCell ref="N181:P181"/>
    <mergeCell ref="C195:P195"/>
    <mergeCell ref="D192:F192"/>
    <mergeCell ref="C192:C193"/>
    <mergeCell ref="B185:C185"/>
    <mergeCell ref="D185:F185"/>
    <mergeCell ref="H185:J185"/>
    <mergeCell ref="B182:C182"/>
    <mergeCell ref="D182:F182"/>
    <mergeCell ref="H182:J182"/>
    <mergeCell ref="B183:C183"/>
    <mergeCell ref="D183:F183"/>
    <mergeCell ref="B181:C181"/>
    <mergeCell ref="D181:F181"/>
    <mergeCell ref="B173:C173"/>
    <mergeCell ref="B168:C168"/>
    <mergeCell ref="N165:P165"/>
    <mergeCell ref="N162:P162"/>
    <mergeCell ref="N161:P161"/>
    <mergeCell ref="D173:F173"/>
    <mergeCell ref="H173:J173"/>
    <mergeCell ref="B176:C176"/>
    <mergeCell ref="D176:F176"/>
    <mergeCell ref="H176:J176"/>
    <mergeCell ref="B169:C169"/>
    <mergeCell ref="D169:F169"/>
    <mergeCell ref="H169:J169"/>
    <mergeCell ref="B171:C171"/>
    <mergeCell ref="D171:F171"/>
    <mergeCell ref="H171:J171"/>
    <mergeCell ref="B172:C172"/>
    <mergeCell ref="D172:F172"/>
    <mergeCell ref="H172:J172"/>
    <mergeCell ref="B170:C170"/>
    <mergeCell ref="D170:F170"/>
    <mergeCell ref="H170:J170"/>
    <mergeCell ref="B167:C167"/>
    <mergeCell ref="D167:F167"/>
    <mergeCell ref="B179:C179"/>
    <mergeCell ref="D179:F179"/>
    <mergeCell ref="H179:J179"/>
    <mergeCell ref="N179:P179"/>
    <mergeCell ref="B174:C174"/>
    <mergeCell ref="D174:F174"/>
    <mergeCell ref="H174:J174"/>
    <mergeCell ref="N174:P174"/>
    <mergeCell ref="B175:C175"/>
    <mergeCell ref="B178:C178"/>
    <mergeCell ref="D178:F178"/>
    <mergeCell ref="H178:J178"/>
    <mergeCell ref="D175:F175"/>
    <mergeCell ref="H175:J175"/>
    <mergeCell ref="B177:C177"/>
    <mergeCell ref="D177:F177"/>
    <mergeCell ref="H177:J177"/>
    <mergeCell ref="N168:P168"/>
    <mergeCell ref="A66:G66"/>
    <mergeCell ref="I66:J66"/>
    <mergeCell ref="N66:O66"/>
    <mergeCell ref="B164:C164"/>
    <mergeCell ref="D164:F164"/>
    <mergeCell ref="H164:J164"/>
    <mergeCell ref="N164:P164"/>
    <mergeCell ref="B157:C157"/>
    <mergeCell ref="D157:F157"/>
    <mergeCell ref="H157:J157"/>
    <mergeCell ref="N157:P157"/>
    <mergeCell ref="B158:C158"/>
    <mergeCell ref="D158:F158"/>
    <mergeCell ref="N86:P86"/>
    <mergeCell ref="H86:J86"/>
    <mergeCell ref="B98:C98"/>
    <mergeCell ref="H158:J158"/>
    <mergeCell ref="B154:C154"/>
    <mergeCell ref="D154:F154"/>
    <mergeCell ref="H154:J154"/>
    <mergeCell ref="B153:C153"/>
    <mergeCell ref="D153:F153"/>
    <mergeCell ref="B165:C165"/>
    <mergeCell ref="D165:F165"/>
    <mergeCell ref="H165:J165"/>
    <mergeCell ref="B155:C155"/>
    <mergeCell ref="D155:F155"/>
    <mergeCell ref="H155:J155"/>
    <mergeCell ref="B159:C159"/>
    <mergeCell ref="D159:F159"/>
    <mergeCell ref="H159:J159"/>
    <mergeCell ref="B161:C161"/>
    <mergeCell ref="D161:F161"/>
    <mergeCell ref="H161:J161"/>
    <mergeCell ref="B156:C156"/>
    <mergeCell ref="D156:F156"/>
    <mergeCell ref="H156:J156"/>
    <mergeCell ref="H153:J153"/>
    <mergeCell ref="D53:G53"/>
    <mergeCell ref="H53:J53"/>
    <mergeCell ref="N53:O53"/>
    <mergeCell ref="B151:C151"/>
    <mergeCell ref="D151:F151"/>
    <mergeCell ref="H151:J151"/>
    <mergeCell ref="N151:P151"/>
    <mergeCell ref="B152:C152"/>
    <mergeCell ref="D152:F152"/>
    <mergeCell ref="H152:J152"/>
    <mergeCell ref="N152:P152"/>
    <mergeCell ref="A65:G65"/>
    <mergeCell ref="I65:J65"/>
    <mergeCell ref="N65:O65"/>
    <mergeCell ref="B146:C146"/>
    <mergeCell ref="D146:F146"/>
    <mergeCell ref="D54:G54"/>
    <mergeCell ref="H54:J54"/>
    <mergeCell ref="N54:O54"/>
    <mergeCell ref="D98:F98"/>
    <mergeCell ref="H146:J146"/>
    <mergeCell ref="B147:C147"/>
    <mergeCell ref="D147:F147"/>
    <mergeCell ref="H147:J147"/>
    <mergeCell ref="B143:C143"/>
    <mergeCell ref="D143:F143"/>
    <mergeCell ref="B139:C139"/>
    <mergeCell ref="D139:F139"/>
    <mergeCell ref="H139:J139"/>
    <mergeCell ref="H144:J144"/>
    <mergeCell ref="B145:C145"/>
    <mergeCell ref="D145:F145"/>
    <mergeCell ref="H145:J145"/>
    <mergeCell ref="B140:C140"/>
    <mergeCell ref="D140:F140"/>
    <mergeCell ref="H140:J140"/>
    <mergeCell ref="B141:C141"/>
    <mergeCell ref="D141:F141"/>
    <mergeCell ref="H141:J141"/>
    <mergeCell ref="B142:C142"/>
    <mergeCell ref="D142:F142"/>
    <mergeCell ref="H142:J142"/>
    <mergeCell ref="H143:J143"/>
    <mergeCell ref="B144:C144"/>
    <mergeCell ref="D144:F144"/>
    <mergeCell ref="B148:C148"/>
    <mergeCell ref="D148:F148"/>
    <mergeCell ref="H148:J148"/>
    <mergeCell ref="B149:C149"/>
    <mergeCell ref="D149:F149"/>
    <mergeCell ref="H149:J149"/>
    <mergeCell ref="B150:C150"/>
    <mergeCell ref="D150:F150"/>
    <mergeCell ref="H150:J150"/>
    <mergeCell ref="B138:C138"/>
    <mergeCell ref="D138:F138"/>
    <mergeCell ref="H138:J138"/>
    <mergeCell ref="N138:P138"/>
    <mergeCell ref="H127:J127"/>
    <mergeCell ref="N127:P127"/>
    <mergeCell ref="D127:F127"/>
    <mergeCell ref="B127:C127"/>
    <mergeCell ref="B123:C123"/>
    <mergeCell ref="B124:C124"/>
    <mergeCell ref="B125:C125"/>
    <mergeCell ref="D125:F125"/>
    <mergeCell ref="D124:F124"/>
    <mergeCell ref="B126:C126"/>
    <mergeCell ref="N128:P128"/>
    <mergeCell ref="N126:P126"/>
    <mergeCell ref="N125:P125"/>
    <mergeCell ref="N124:P124"/>
    <mergeCell ref="N123:P123"/>
    <mergeCell ref="H87:J87"/>
    <mergeCell ref="D102:F102"/>
    <mergeCell ref="H52:J52"/>
    <mergeCell ref="N52:O52"/>
    <mergeCell ref="I60:J61"/>
    <mergeCell ref="B137:C137"/>
    <mergeCell ref="D137:F137"/>
    <mergeCell ref="H137:J137"/>
    <mergeCell ref="N137:P137"/>
    <mergeCell ref="D122:F122"/>
    <mergeCell ref="H122:J122"/>
    <mergeCell ref="B120:C120"/>
    <mergeCell ref="H105:J105"/>
    <mergeCell ref="B97:C97"/>
    <mergeCell ref="B103:C103"/>
    <mergeCell ref="B105:C105"/>
    <mergeCell ref="N111:P111"/>
    <mergeCell ref="N85:P85"/>
    <mergeCell ref="N122:P122"/>
    <mergeCell ref="N121:P121"/>
    <mergeCell ref="N120:P120"/>
    <mergeCell ref="N119:P119"/>
    <mergeCell ref="N118:P118"/>
    <mergeCell ref="N117:P117"/>
    <mergeCell ref="D106:F106"/>
    <mergeCell ref="D104:F104"/>
    <mergeCell ref="H113:J113"/>
    <mergeCell ref="D95:F95"/>
    <mergeCell ref="H95:J95"/>
    <mergeCell ref="H103:J103"/>
    <mergeCell ref="D103:F103"/>
    <mergeCell ref="H99:K99"/>
    <mergeCell ref="H106:J107"/>
    <mergeCell ref="H97:K97"/>
    <mergeCell ref="H98:K98"/>
    <mergeCell ref="D105:F105"/>
    <mergeCell ref="B192:B193"/>
    <mergeCell ref="B90:C90"/>
    <mergeCell ref="H94:J94"/>
    <mergeCell ref="D94:F94"/>
    <mergeCell ref="D92:F92"/>
    <mergeCell ref="D109:F109"/>
    <mergeCell ref="H109:J109"/>
    <mergeCell ref="B119:C119"/>
    <mergeCell ref="D119:F119"/>
    <mergeCell ref="B118:C118"/>
    <mergeCell ref="D111:F111"/>
    <mergeCell ref="G106:G107"/>
    <mergeCell ref="D97:F97"/>
    <mergeCell ref="D99:F99"/>
    <mergeCell ref="B116:C116"/>
    <mergeCell ref="D118:F118"/>
    <mergeCell ref="B113:C113"/>
    <mergeCell ref="B136:C136"/>
    <mergeCell ref="D136:F136"/>
    <mergeCell ref="H136:J136"/>
    <mergeCell ref="B131:C131"/>
    <mergeCell ref="H125:J125"/>
    <mergeCell ref="H126:J126"/>
    <mergeCell ref="D126:F126"/>
    <mergeCell ref="B132:C132"/>
    <mergeCell ref="N84:P84"/>
    <mergeCell ref="N77:P77"/>
    <mergeCell ref="N78:P78"/>
    <mergeCell ref="N79:P79"/>
    <mergeCell ref="H79:J79"/>
    <mergeCell ref="B76:C76"/>
    <mergeCell ref="B114:C114"/>
    <mergeCell ref="D114:F114"/>
    <mergeCell ref="H114:J114"/>
    <mergeCell ref="H119:J119"/>
    <mergeCell ref="D120:F120"/>
    <mergeCell ref="H120:J120"/>
    <mergeCell ref="B121:C121"/>
    <mergeCell ref="D121:F121"/>
    <mergeCell ref="H121:J121"/>
    <mergeCell ref="B122:C122"/>
    <mergeCell ref="D123:F123"/>
    <mergeCell ref="H123:J123"/>
    <mergeCell ref="H124:J124"/>
    <mergeCell ref="D85:F85"/>
    <mergeCell ref="H85:J85"/>
    <mergeCell ref="D107:F107"/>
    <mergeCell ref="H102:J102"/>
    <mergeCell ref="N76:P76"/>
    <mergeCell ref="D79:F79"/>
    <mergeCell ref="N80:P80"/>
    <mergeCell ref="N81:P81"/>
    <mergeCell ref="N83:P83"/>
    <mergeCell ref="B73:C73"/>
    <mergeCell ref="D73:F73"/>
    <mergeCell ref="B81:C81"/>
    <mergeCell ref="B83:C83"/>
    <mergeCell ref="D80:F80"/>
    <mergeCell ref="D81:F81"/>
    <mergeCell ref="D83:F83"/>
    <mergeCell ref="H80:J80"/>
    <mergeCell ref="H81:J81"/>
    <mergeCell ref="H83:J83"/>
    <mergeCell ref="B80:C80"/>
    <mergeCell ref="B258:D258"/>
    <mergeCell ref="E40:P40"/>
    <mergeCell ref="A62:G62"/>
    <mergeCell ref="B69:P69"/>
    <mergeCell ref="H71:J71"/>
    <mergeCell ref="P192:P193"/>
    <mergeCell ref="H91:J91"/>
    <mergeCell ref="A192:A193"/>
    <mergeCell ref="G192:I192"/>
    <mergeCell ref="H60:H61"/>
    <mergeCell ref="O43:P43"/>
    <mergeCell ref="D84:F84"/>
    <mergeCell ref="K245:L245"/>
    <mergeCell ref="K244:L244"/>
    <mergeCell ref="K241:L241"/>
    <mergeCell ref="B238:P238"/>
    <mergeCell ref="N245:P245"/>
    <mergeCell ref="N241:P241"/>
    <mergeCell ref="H72:J72"/>
    <mergeCell ref="B241:C241"/>
    <mergeCell ref="H44:J45"/>
    <mergeCell ref="N68:O68"/>
    <mergeCell ref="B237:P237"/>
    <mergeCell ref="B190:G190"/>
    <mergeCell ref="J10:P10"/>
    <mergeCell ref="J11:P11"/>
    <mergeCell ref="D71:F71"/>
    <mergeCell ref="D75:F75"/>
    <mergeCell ref="N59:P59"/>
    <mergeCell ref="H93:J93"/>
    <mergeCell ref="B92:C93"/>
    <mergeCell ref="D93:F93"/>
    <mergeCell ref="N93:P93"/>
    <mergeCell ref="D89:F89"/>
    <mergeCell ref="B72:C72"/>
    <mergeCell ref="B84:C84"/>
    <mergeCell ref="B79:C79"/>
    <mergeCell ref="D77:F77"/>
    <mergeCell ref="D78:F78"/>
    <mergeCell ref="H84:J84"/>
    <mergeCell ref="D91:F91"/>
    <mergeCell ref="D90:F90"/>
    <mergeCell ref="N56:O56"/>
    <mergeCell ref="N62:O62"/>
    <mergeCell ref="N71:P71"/>
    <mergeCell ref="N72:P72"/>
    <mergeCell ref="E27:F27"/>
    <mergeCell ref="E39:P39"/>
    <mergeCell ref="N244:P244"/>
    <mergeCell ref="K240:L240"/>
    <mergeCell ref="J1:P3"/>
    <mergeCell ref="J4:P4"/>
    <mergeCell ref="J5:P5"/>
    <mergeCell ref="J6:P6"/>
    <mergeCell ref="J8:P8"/>
    <mergeCell ref="J9:P9"/>
    <mergeCell ref="D17:J17"/>
    <mergeCell ref="J13:P13"/>
    <mergeCell ref="E21:L21"/>
    <mergeCell ref="D18:M18"/>
    <mergeCell ref="L16:P16"/>
    <mergeCell ref="E20:O20"/>
    <mergeCell ref="N110:P110"/>
    <mergeCell ref="H110:J110"/>
    <mergeCell ref="D110:F110"/>
    <mergeCell ref="N104:P104"/>
    <mergeCell ref="B240:D240"/>
    <mergeCell ref="B102:C102"/>
    <mergeCell ref="D101:F101"/>
    <mergeCell ref="N102:P102"/>
    <mergeCell ref="J192:O192"/>
    <mergeCell ref="B27:C27"/>
    <mergeCell ref="A34:A35"/>
    <mergeCell ref="N60:O61"/>
    <mergeCell ref="L12:P12"/>
    <mergeCell ref="J14:P14"/>
    <mergeCell ref="J15:P15"/>
    <mergeCell ref="E26:O26"/>
    <mergeCell ref="E24:L24"/>
    <mergeCell ref="B31:M31"/>
    <mergeCell ref="B29:P29"/>
    <mergeCell ref="E23:O23"/>
    <mergeCell ref="B21:C21"/>
    <mergeCell ref="B23:C23"/>
    <mergeCell ref="B26:C26"/>
    <mergeCell ref="B24:C24"/>
    <mergeCell ref="B20:C20"/>
    <mergeCell ref="D49:G49"/>
    <mergeCell ref="H49:J49"/>
    <mergeCell ref="N49:O49"/>
    <mergeCell ref="D50:G50"/>
    <mergeCell ref="H50:J50"/>
    <mergeCell ref="N50:O50"/>
    <mergeCell ref="D51:G51"/>
    <mergeCell ref="H51:J51"/>
    <mergeCell ref="N51:O51"/>
    <mergeCell ref="H27:L27"/>
    <mergeCell ref="B33:P33"/>
    <mergeCell ref="P44:P45"/>
    <mergeCell ref="H48:J48"/>
    <mergeCell ref="B34:P35"/>
    <mergeCell ref="K44:M44"/>
    <mergeCell ref="H46:J46"/>
    <mergeCell ref="B44:B45"/>
    <mergeCell ref="C44:C45"/>
    <mergeCell ref="N44:O45"/>
    <mergeCell ref="D46:G46"/>
    <mergeCell ref="D44:G45"/>
    <mergeCell ref="D47:G47"/>
    <mergeCell ref="H47:J47"/>
    <mergeCell ref="N47:O47"/>
    <mergeCell ref="K60:M60"/>
    <mergeCell ref="H77:J77"/>
    <mergeCell ref="H78:J78"/>
    <mergeCell ref="D56:G56"/>
    <mergeCell ref="N46:O46"/>
    <mergeCell ref="I62:J62"/>
    <mergeCell ref="A67:G67"/>
    <mergeCell ref="B58:P58"/>
    <mergeCell ref="D48:G48"/>
    <mergeCell ref="B74:C74"/>
    <mergeCell ref="I67:J67"/>
    <mergeCell ref="A64:G64"/>
    <mergeCell ref="A60:G61"/>
    <mergeCell ref="P60:P61"/>
    <mergeCell ref="N64:O64"/>
    <mergeCell ref="I64:J64"/>
    <mergeCell ref="A68:G68"/>
    <mergeCell ref="H76:J76"/>
    <mergeCell ref="D76:F76"/>
    <mergeCell ref="B78:C78"/>
    <mergeCell ref="A63:G63"/>
    <mergeCell ref="I63:J63"/>
    <mergeCell ref="N63:O63"/>
    <mergeCell ref="D52:G52"/>
    <mergeCell ref="A44:A45"/>
    <mergeCell ref="H56:J56"/>
    <mergeCell ref="I68:J68"/>
    <mergeCell ref="N67:O67"/>
    <mergeCell ref="B39:C39"/>
    <mergeCell ref="B40:C40"/>
    <mergeCell ref="D72:F72"/>
    <mergeCell ref="D74:F74"/>
    <mergeCell ref="A94:A96"/>
    <mergeCell ref="B94:C96"/>
    <mergeCell ref="B82:C82"/>
    <mergeCell ref="D82:F82"/>
    <mergeCell ref="H82:J82"/>
    <mergeCell ref="N82:P82"/>
    <mergeCell ref="D96:F96"/>
    <mergeCell ref="H96:J96"/>
    <mergeCell ref="N96:P96"/>
    <mergeCell ref="N89:P89"/>
    <mergeCell ref="H90:J90"/>
    <mergeCell ref="N90:P90"/>
    <mergeCell ref="H89:J89"/>
    <mergeCell ref="B89:C89"/>
    <mergeCell ref="A92:A93"/>
    <mergeCell ref="N48:O48"/>
    <mergeCell ref="A109:A111"/>
    <mergeCell ref="B117:C117"/>
    <mergeCell ref="D117:F117"/>
    <mergeCell ref="H117:J117"/>
    <mergeCell ref="B134:C134"/>
    <mergeCell ref="D134:F134"/>
    <mergeCell ref="H134:J134"/>
    <mergeCell ref="B128:C128"/>
    <mergeCell ref="D128:F128"/>
    <mergeCell ref="H128:J128"/>
    <mergeCell ref="B129:C129"/>
    <mergeCell ref="D129:F129"/>
    <mergeCell ref="H129:J129"/>
    <mergeCell ref="D132:F132"/>
    <mergeCell ref="H132:J132"/>
    <mergeCell ref="B133:C133"/>
    <mergeCell ref="D133:F133"/>
    <mergeCell ref="H133:J133"/>
    <mergeCell ref="H116:J116"/>
    <mergeCell ref="D116:F116"/>
    <mergeCell ref="H112:J112"/>
    <mergeCell ref="D113:F113"/>
    <mergeCell ref="B112:C112"/>
    <mergeCell ref="D112:F112"/>
    <mergeCell ref="N55:O55"/>
    <mergeCell ref="B160:C160"/>
    <mergeCell ref="D160:F160"/>
    <mergeCell ref="H160:J160"/>
    <mergeCell ref="N160:P160"/>
    <mergeCell ref="B163:C163"/>
    <mergeCell ref="D163:F163"/>
    <mergeCell ref="H163:J163"/>
    <mergeCell ref="N163:P163"/>
    <mergeCell ref="B106:C107"/>
    <mergeCell ref="N129:P129"/>
    <mergeCell ref="B130:C130"/>
    <mergeCell ref="D130:F130"/>
    <mergeCell ref="H130:J130"/>
    <mergeCell ref="N130:P130"/>
    <mergeCell ref="B109:C111"/>
    <mergeCell ref="H118:J118"/>
    <mergeCell ref="B135:C135"/>
    <mergeCell ref="D135:F135"/>
    <mergeCell ref="H135:J135"/>
    <mergeCell ref="N135:P135"/>
    <mergeCell ref="B162:C162"/>
    <mergeCell ref="D162:F162"/>
    <mergeCell ref="H162:J162"/>
    <mergeCell ref="B186:C186"/>
    <mergeCell ref="H186:J186"/>
    <mergeCell ref="D55:G55"/>
    <mergeCell ref="H55:J55"/>
    <mergeCell ref="B166:C166"/>
    <mergeCell ref="D166:F166"/>
    <mergeCell ref="H166:J166"/>
    <mergeCell ref="B85:C85"/>
    <mergeCell ref="B104:C104"/>
    <mergeCell ref="B91:C91"/>
    <mergeCell ref="B99:C99"/>
    <mergeCell ref="H104:J104"/>
    <mergeCell ref="B86:C86"/>
    <mergeCell ref="D86:F86"/>
    <mergeCell ref="H108:J108"/>
    <mergeCell ref="B108:C108"/>
    <mergeCell ref="D108:F108"/>
    <mergeCell ref="H111:J111"/>
    <mergeCell ref="B87:C87"/>
    <mergeCell ref="D87:F87"/>
    <mergeCell ref="B71:C71"/>
    <mergeCell ref="B77:C77"/>
    <mergeCell ref="D131:F131"/>
    <mergeCell ref="H131:J131"/>
    <mergeCell ref="B187:C187"/>
    <mergeCell ref="D187:F187"/>
    <mergeCell ref="H187:J187"/>
    <mergeCell ref="B184:C184"/>
    <mergeCell ref="D184:F184"/>
    <mergeCell ref="H184:J184"/>
    <mergeCell ref="N87:P87"/>
    <mergeCell ref="B100:C100"/>
    <mergeCell ref="D100:F100"/>
    <mergeCell ref="H100:K100"/>
    <mergeCell ref="N100:P100"/>
    <mergeCell ref="B115:C115"/>
    <mergeCell ref="D115:F115"/>
    <mergeCell ref="H115:J115"/>
    <mergeCell ref="N115:P115"/>
    <mergeCell ref="N109:P109"/>
    <mergeCell ref="N108:P108"/>
    <mergeCell ref="N106:P107"/>
    <mergeCell ref="N105:P105"/>
    <mergeCell ref="N95:P95"/>
    <mergeCell ref="N94:P94"/>
    <mergeCell ref="N92:P92"/>
    <mergeCell ref="N91:P91"/>
    <mergeCell ref="B180:C180"/>
  </mergeCells>
  <phoneticPr fontId="2" type="noConversion"/>
  <pageMargins left="0.23622047244094491" right="0.19685039370078741" top="0.19685039370078741" bottom="0.19685039370078741" header="0.23622047244094491" footer="0.19685039370078741"/>
  <pageSetup paperSize="9" scale="58" orientation="landscape" r:id="rId1"/>
  <headerFooter alignWithMargins="0"/>
  <rowBreaks count="7" manualBreakCount="7">
    <brk id="50" max="15" man="1"/>
    <brk id="98" max="15" man="1"/>
    <brk id="124" max="15" man="1"/>
    <brk id="147" max="15" man="1"/>
    <brk id="168" max="15" man="1"/>
    <brk id="189" max="15" man="1"/>
    <brk id="214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170703</vt:lpstr>
      <vt:lpstr>Лист2</vt:lpstr>
      <vt:lpstr>Лист3</vt:lpstr>
      <vt:lpstr>'170703'!Область_печати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2018-11-26T10:20:58Z</cp:lastPrinted>
  <dcterms:created xsi:type="dcterms:W3CDTF">2002-01-01T02:33:01Z</dcterms:created>
  <dcterms:modified xsi:type="dcterms:W3CDTF">2019-03-29T12:33:46Z</dcterms:modified>
</cp:coreProperties>
</file>