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835" activeTab="0"/>
  </bookViews>
  <sheets>
    <sheet name="0813104" sheetId="1" r:id="rId1"/>
  </sheets>
  <definedNames>
    <definedName name="_xlnm.Print_Area" localSheetId="0">'0813104'!$A$1:$G$124</definedName>
  </definedNames>
  <calcPr fullCalcOnLoad="1"/>
</workbook>
</file>

<file path=xl/sharedStrings.xml><?xml version="1.0" encoding="utf-8"?>
<sst xmlns="http://schemas.openxmlformats.org/spreadsheetml/2006/main" count="268" uniqueCount="181">
  <si>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</si>
  <si>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</si>
  <si>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</si>
  <si>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</si>
  <si>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</si>
  <si>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</si>
  <si>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</si>
  <si>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</si>
  <si>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</si>
  <si>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7.</t>
  </si>
  <si>
    <t>Завдання бюджетної програми:</t>
  </si>
  <si>
    <t>N з/п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</si>
  <si>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</si>
  <si>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</si>
  <si>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</si>
  <si>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</si>
  <si>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</si>
  <si>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</si>
  <si>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</si>
  <si>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</si>
  <si>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</si>
  <si>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</si>
  <si>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</si>
  <si>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</si>
  <si>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</si>
  <si>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</si>
  <si>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</si>
  <si>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</si>
  <si>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</si>
  <si>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</si>
  <si>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</si>
  <si>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</si>
  <si>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</si>
  <si>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</si>
  <si>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Департамент соціальної політики Житомирської міської ради</t>
  </si>
  <si>
    <t>0800000</t>
  </si>
  <si>
    <t>0810000</t>
  </si>
  <si>
    <t>грн.</t>
  </si>
  <si>
    <t>Обсяг видатків на модернізацію системи освітлення</t>
  </si>
  <si>
    <t>Спеціальний фонд (плата за послуги)</t>
  </si>
  <si>
    <t>Кількість установ</t>
  </si>
  <si>
    <t>Кількість стаціонарних відділень постійного та тимчасового проживання</t>
  </si>
  <si>
    <t>Кількість штатних одиниць персоналу</t>
  </si>
  <si>
    <t>в тому числі професіоналів, фахівців та робітників, які надають соціальні послуги</t>
  </si>
  <si>
    <t>з них соціальних робітників</t>
  </si>
  <si>
    <t>од.</t>
  </si>
  <si>
    <t>у тому числі з V групою активності</t>
  </si>
  <si>
    <t>осіб</t>
  </si>
  <si>
    <t>Кількість осіб, які отримують соціальні послуги постійно (відділення соц. допомоги вдома)</t>
  </si>
  <si>
    <t>Кількість осіб, які отримують соціальні послуги періодично</t>
  </si>
  <si>
    <t>шт.</t>
  </si>
  <si>
    <t>%</t>
  </si>
  <si>
    <t>бюджетної програми місцевого бюджету на 2019 рік</t>
  </si>
  <si>
    <t xml:space="preserve">                       Департамент  соціальної політики Житомирської міської ради</t>
  </si>
  <si>
    <t>Видатки на утримання установи, в т.ч.,</t>
  </si>
  <si>
    <t>розрахунок до кошторису</t>
  </si>
  <si>
    <t>№ з/п</t>
  </si>
  <si>
    <t xml:space="preserve">Завдання </t>
  </si>
  <si>
    <t>чоловіки</t>
  </si>
  <si>
    <t>жінки</t>
  </si>
  <si>
    <t xml:space="preserve">Запровадження програм до проведення здорового способу життя
</t>
  </si>
  <si>
    <t>Навчання комп’ютерної грамотності та вивчення іноземних мов для початківців</t>
  </si>
  <si>
    <t>Статут центру</t>
  </si>
  <si>
    <t>Штатний розпис</t>
  </si>
  <si>
    <t>Державна статистична звітність 12 соц</t>
  </si>
  <si>
    <t>____</t>
  </si>
  <si>
    <t>Середні витрати на соціальне обслуговування (надання соціальних послуг) 1 особи у стаціонарному відділені постійного проживання на рік</t>
  </si>
  <si>
    <t>Середні витрати на соціальне обслуговування (надання соціальних послуг) однієї жінки територіальним центром за винятком стаціонарних відділень на рік</t>
  </si>
  <si>
    <t>Середні витрати на соціальне обслуговування (надання соціальних послуг)  одного чоловіка територіальним центром за винятком стаціонарних відділень на рік</t>
  </si>
  <si>
    <t>___</t>
  </si>
  <si>
    <t>План роботи</t>
  </si>
  <si>
    <t>__</t>
  </si>
  <si>
    <t>Наказ Міністерства фінансів України</t>
  </si>
  <si>
    <t>26 серпня 2014 року № 836</t>
  </si>
  <si>
    <t>(у редакції наказу</t>
  </si>
  <si>
    <t xml:space="preserve">Міністерства фінансів України 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</si>
  <si>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</si>
  <si>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</si>
  <si>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r>
      <rPr>
        <b/>
        <sz val="14"/>
        <color indexed="8"/>
        <rFont val="Times New Roman"/>
        <family val="1"/>
      </rPr>
      <t>Обсяг бюджетних призначень / бюджетних асигнувань</t>
    </r>
    <r>
      <rPr>
        <sz val="14"/>
        <color indexed="8"/>
        <rFont val="Times New Roman"/>
        <family val="1"/>
      </rPr>
      <t xml:space="preserve"> - </t>
    </r>
    <r>
      <rPr>
        <b/>
        <sz val="14"/>
        <color indexed="8"/>
        <rFont val="Times New Roman"/>
        <family val="1"/>
      </rPr>
      <t xml:space="preserve">17302125,78 </t>
    </r>
    <r>
      <rPr>
        <sz val="14"/>
        <color indexed="8"/>
        <rFont val="Times New Roman"/>
        <family val="1"/>
      </rPr>
      <t xml:space="preserve">гривень, у тому числі загального фонду - </t>
    </r>
    <r>
      <rPr>
        <b/>
        <sz val="14"/>
        <color indexed="8"/>
        <rFont val="Times New Roman"/>
        <family val="1"/>
      </rPr>
      <t xml:space="preserve">17274925,78 </t>
    </r>
    <r>
      <rPr>
        <sz val="14"/>
        <color indexed="8"/>
        <rFont val="Times New Roman"/>
        <family val="1"/>
      </rPr>
      <t xml:space="preserve">гривень та спеціального фонду - </t>
    </r>
    <r>
      <rPr>
        <b/>
        <sz val="14"/>
        <color indexed="8"/>
        <rFont val="Times New Roman"/>
        <family val="1"/>
      </rPr>
      <t>27200,00</t>
    </r>
    <r>
      <rPr>
        <sz val="14"/>
        <color indexed="8"/>
        <rFont val="Times New Roman"/>
        <family val="1"/>
      </rPr>
      <t xml:space="preserve"> гривень.</t>
    </r>
  </si>
  <si>
    <r>
      <rPr>
        <b/>
        <sz val="14"/>
        <color indexed="8"/>
        <rFont val="Times New Roman"/>
        <family val="1"/>
      </rPr>
      <t xml:space="preserve">Підстави для виконання бюджетної програми:    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</si>
  <si>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Мета бюджетної програми: </t>
  </si>
  <si>
    <t>Надання соціальних послуг, в тому числі (комплексних правових, психологічних, освітніх, медичних, реабілітаційних та інших заходів, спрямованих на осіб, які перебувають у складних життєвих обставинах, зокрема догляду вдома, денного догляду, громадянам похилого віку, особам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</si>
  <si>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 з метою подолання життєвих труднощів та повернення до повноцінного життя.</t>
  </si>
  <si>
    <t>Підвищення рівня екологічної свідомості працівників та підопічних центру</t>
  </si>
  <si>
    <t>Визначення індивідуальних потреб соціальної послуги з урахуванням рівних можливостей жінок та чоловіків</t>
  </si>
  <si>
    <t>політики міської ради</t>
  </si>
  <si>
    <t>Кількість відділень, які безпосередньо зайняті у наданні послуг</t>
  </si>
  <si>
    <t>затрат</t>
  </si>
  <si>
    <t>Проведенння роз'яснювальної роботи серед працівників щодо раціонального споживаня енергоресурсів</t>
  </si>
  <si>
    <t xml:space="preserve">Підвищення поінформованості отримувачам послуги </t>
  </si>
  <si>
    <t>Кількість осіб, які потребують соціального обслуговування (надання соціальних послуг), з них:</t>
  </si>
  <si>
    <t>Кількість осіб, забезпечених соціальним обслуговуванням (надання соціальних послуг), з них:</t>
  </si>
  <si>
    <t>Кількість обслуговуваних осіб на одну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</si>
  <si>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відділенням на рік</t>
  </si>
  <si>
    <t>Проведенння роз'яснювальної роботи щодо толерантної поведінки до отримувачів соціальних послуг</t>
  </si>
  <si>
    <t>Проведенння роз'яснювальної роботи щодо толерантної поведінки до надавачів соціальних послуг</t>
  </si>
  <si>
    <t>Відсоток осіб, охоплених соціальним обслуговуванням до загальної кількості осіб, які потребують соціальних полслуг</t>
  </si>
  <si>
    <t>Поінформованість підопічних центру щодо ефективного використання енергоносіїв (семінари-навчання)</t>
  </si>
  <si>
    <t>Відсоток виконання запланованих заходів по підвищенню рівня толерантності</t>
  </si>
  <si>
    <t>розрахунково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</si>
  <si>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</si>
  <si>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</si>
  <si>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</si>
  <si>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</si>
  <si>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</si>
  <si>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</si>
  <si>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</si>
  <si>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</si>
  <si>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</si>
  <si>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</si>
  <si>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Інші виплати населенню</t>
  </si>
  <si>
    <t>Кількість відкритих осередків неформальної освіти</t>
  </si>
  <si>
    <t>наказ Міністерства соціальної політики від 25.08.2011 № 326 "Про впровадження соціально-педагогічної послуги "Університет третього віку", план роботи територіального центру</t>
  </si>
  <si>
    <t>Кількість людей похилого віку, які отримують неформальну освіту</t>
  </si>
  <si>
    <t>від 29 грудня 2018 року № 1209)</t>
  </si>
  <si>
    <t>Наказ/розпорядчий документ</t>
  </si>
  <si>
    <t>з урахуванням змін станом на 31.10.2019</t>
  </si>
  <si>
    <t>(код)</t>
  </si>
  <si>
    <t>Рішення міської ради від 18.12.2018 № 1297 "Про бюджет Житомирської міської об'єднаної територіальної громади (бюджет міста Житомира) на 2019 рік" (із змінами та доповненнями)</t>
  </si>
  <si>
    <t xml:space="preserve">Концепція інтегрованого розвитку Житомира до 2030 року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</si>
  <si>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</si>
  <si>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</si>
  <si>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Посилення соціальної підтримки найбільш вразливих категорій населення</t>
  </si>
  <si>
    <t>гривень</t>
  </si>
  <si>
    <t>Погашення заборгованості за бюджетними зобов'язаннями минулих років, узятими на облік органами,що здійснюють казначейське обслуговування бюджетних коштів, станом на 01.01.2019 року</t>
  </si>
  <si>
    <t>Комплексна  Програма соціального захисту населення Житомирської міської об'єднаної територіальної громади  на 2016-2020 роки</t>
  </si>
  <si>
    <t>11.</t>
  </si>
  <si>
    <t>1.1.</t>
  </si>
  <si>
    <t>Рішення міської ради від 18.12.2018 № 1297 "Про бюджет Житомирської міської об'єднаної територіальної громади (бюджет міста Житомира) на 2019 рік"(із змінами), розрахунок до кошторису</t>
  </si>
  <si>
    <t>1.1.1.</t>
  </si>
  <si>
    <t>1.2.</t>
  </si>
  <si>
    <t>1.3.</t>
  </si>
  <si>
    <t>1.4.</t>
  </si>
  <si>
    <t>1.5.</t>
  </si>
  <si>
    <t>1.6.</t>
  </si>
  <si>
    <t>1.6.1.</t>
  </si>
  <si>
    <t>1.6.1.1.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</si>
  <si>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</si>
  <si>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</si>
  <si>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</si>
  <si>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</si>
  <si>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</si>
  <si>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</si>
  <si>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</si>
  <si>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</si>
  <si>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</si>
  <si>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</si>
  <si>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</si>
  <si>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</si>
  <si>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</si>
  <si>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</si>
  <si>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</si>
  <si>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</si>
  <si>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</si>
  <si>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</si>
  <si>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</si>
  <si>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</si>
  <si>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</si>
  <si>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</si>
  <si>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</si>
  <si>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</si>
  <si>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</si>
  <si>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4.2.</t>
  </si>
  <si>
    <t>Директор департаменту соціальної</t>
  </si>
  <si>
    <t>В.Краснопір</t>
  </si>
  <si>
    <t>Директор департаменту бюджету та фінансів міської ради</t>
  </si>
  <si>
    <t>Д.Прохорчук</t>
  </si>
  <si>
    <t>(ініціали/ініціал, прізвище)</t>
  </si>
  <si>
    <t>Департамент бюджету та фінансів міської ради</t>
  </si>
  <si>
    <t>Дата погодження</t>
  </si>
  <si>
    <t>4.3.</t>
  </si>
  <si>
    <t>Річна економія витрачання енергоресурсів в натуральному виразі по теплу</t>
  </si>
  <si>
    <t>спожиті Гкал до запланованих</t>
  </si>
  <si>
    <t>п.2.2./1.6.1.</t>
  </si>
  <si>
    <t>п.1.1./2.2.</t>
  </si>
  <si>
    <t>п.2.2./2.1.</t>
  </si>
  <si>
    <t>розрахунок до кошторису,                             Статут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</si>
  <si>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</si>
  <si>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Забезпечення ефективного використання енергоресурсів</t>
  </si>
  <si>
    <t>від 12.11.2019</t>
  </si>
  <si>
    <t>№  75-Н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</si>
</sst>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55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58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184" fontId="2" fillId="0" borderId="10" xfId="55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distributed" vertical="center" wrapText="1"/>
    </xf>
    <xf numFmtId="0" fontId="2" fillId="0" borderId="14" xfId="0" applyFont="1" applyBorder="1" applyAlignment="1">
      <alignment horizontal="center" wrapText="1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4"/>
  <sheetViews>
    <sheetView tabSelected="1" view="pageBreakPreview" zoomScaleNormal="120" zoomScaleSheetLayoutView="100" zoomScalePageLayoutView="0" workbookViewId="0" topLeftCell="C2">
      <selection activeCell="D9" sqref="D9"/>
    </sheetView>
  </sheetViews>
  <sheetFormatPr defaultColWidth="21.57421875" defaultRowHeight="15"/>
  <cols>
    <col min="1" max="1" width="5.00390625" style="4" customWidth="1"/>
    <col min="2" max="2" width="41.421875" style="4" customWidth="1"/>
    <col min="3" max="3" width="28.7109375" style="4" customWidth="1"/>
    <col min="4" max="4" width="37.140625" style="4" customWidth="1"/>
    <col min="5" max="5" width="11.00390625" style="4" customWidth="1"/>
    <col min="6" max="6" width="17.7109375" style="4" customWidth="1"/>
    <col min="7" max="7" width="37.140625" style="4" customWidth="1"/>
    <col min="8" max="8" width="5.28125" style="4" customWidth="1"/>
    <col min="9" max="16384" width="21.57421875" style="4" customWidth="1"/>
  </cols>
  <sheetData>
    <row r="1" ht="9" customHeight="1" hidden="1"/>
    <row r="2" spans="5:11" ht="18.75">
      <c r="E2" s="21" t="s">
        <v>0</v>
      </c>
      <c r="F2" s="21"/>
      <c r="G2" s="21"/>
      <c r="H2" s="21"/>
      <c r="I2" s="21"/>
      <c r="J2" s="21"/>
      <c r="K2" s="60"/>
    </row>
    <row r="3" spans="5:11" ht="18.75">
      <c r="E3" s="126" t="s">
        <v>72</v>
      </c>
      <c r="F3" s="126"/>
      <c r="G3" s="126"/>
      <c r="H3" s="126"/>
      <c r="I3" s="126"/>
      <c r="J3" s="126"/>
      <c r="K3" s="60"/>
    </row>
    <row r="4" spans="5:11" ht="18.75">
      <c r="E4" s="126" t="s">
        <v>73</v>
      </c>
      <c r="F4" s="126"/>
      <c r="G4" s="126"/>
      <c r="H4" s="126"/>
      <c r="I4" s="126"/>
      <c r="J4" s="126"/>
      <c r="K4" s="60"/>
    </row>
    <row r="5" spans="5:11" ht="3.75" customHeight="1">
      <c r="E5" s="21"/>
      <c r="F5" s="21"/>
      <c r="G5" s="21"/>
      <c r="H5" s="21"/>
      <c r="I5" s="21"/>
      <c r="J5" s="21"/>
      <c r="K5" s="60"/>
    </row>
    <row r="6" spans="5:11" ht="18.75">
      <c r="E6" s="21" t="s">
        <v>74</v>
      </c>
      <c r="F6" s="21"/>
      <c r="G6" s="21"/>
      <c r="H6" s="21"/>
      <c r="I6" s="21"/>
      <c r="J6" s="21"/>
      <c r="K6" s="60"/>
    </row>
    <row r="7" spans="5:11" ht="18.75">
      <c r="E7" s="21" t="s">
        <v>75</v>
      </c>
      <c r="F7" s="21"/>
      <c r="G7" s="21"/>
      <c r="H7" s="21"/>
      <c r="I7" s="21"/>
      <c r="J7" s="21"/>
      <c r="K7" s="60"/>
    </row>
    <row r="8" spans="5:11" ht="18.75" customHeight="1">
      <c r="E8" s="21" t="s">
        <v>114</v>
      </c>
      <c r="F8" s="21"/>
      <c r="G8" s="21"/>
      <c r="H8" s="21"/>
      <c r="I8" s="21"/>
      <c r="J8" s="21"/>
      <c r="K8" s="60"/>
    </row>
    <row r="9" spans="1:11" ht="3.75" customHeight="1">
      <c r="A9" s="1"/>
      <c r="E9" s="61"/>
      <c r="F9" s="61"/>
      <c r="G9" s="61"/>
      <c r="H9" s="61"/>
      <c r="I9" s="61"/>
      <c r="J9" s="60"/>
      <c r="K9" s="60"/>
    </row>
    <row r="10" spans="1:11" ht="18.75">
      <c r="A10" s="1"/>
      <c r="E10" s="62" t="s">
        <v>0</v>
      </c>
      <c r="F10" s="21"/>
      <c r="G10" s="21"/>
      <c r="H10" s="62"/>
      <c r="I10" s="62"/>
      <c r="J10" s="62"/>
      <c r="K10" s="62"/>
    </row>
    <row r="11" spans="1:11" ht="18.75">
      <c r="A11" s="1"/>
      <c r="B11" s="1"/>
      <c r="E11" s="129" t="s">
        <v>115</v>
      </c>
      <c r="F11" s="129"/>
      <c r="G11" s="129"/>
      <c r="H11" s="130"/>
      <c r="I11" s="130"/>
      <c r="J11" s="130"/>
      <c r="K11" s="130"/>
    </row>
    <row r="12" spans="1:11" ht="6" customHeight="1">
      <c r="A12" s="1"/>
      <c r="E12" s="21"/>
      <c r="F12" s="21"/>
      <c r="G12" s="21"/>
      <c r="H12" s="21"/>
      <c r="I12" s="21"/>
      <c r="J12" s="21"/>
      <c r="K12" s="21"/>
    </row>
    <row r="13" spans="1:12" ht="18.75" customHeight="1">
      <c r="A13" s="1"/>
      <c r="E13" s="89" t="s">
        <v>34</v>
      </c>
      <c r="F13" s="89"/>
      <c r="G13" s="89"/>
      <c r="H13" s="66"/>
      <c r="I13" s="66"/>
      <c r="J13" s="66"/>
      <c r="K13" s="66"/>
      <c r="L13" s="63"/>
    </row>
    <row r="14" spans="1:12" ht="25.5" customHeight="1">
      <c r="A14" s="1"/>
      <c r="B14" s="1"/>
      <c r="E14" s="112" t="s">
        <v>1</v>
      </c>
      <c r="F14" s="112"/>
      <c r="G14" s="112"/>
      <c r="H14" s="67"/>
      <c r="I14" s="68"/>
      <c r="J14" s="68"/>
      <c r="K14" s="68"/>
      <c r="L14" s="63"/>
    </row>
    <row r="15" spans="1:11" ht="24.75" customHeight="1">
      <c r="A15" s="1"/>
      <c r="E15" s="90" t="s">
        <v>179</v>
      </c>
      <c r="F15" s="90"/>
      <c r="G15" s="64" t="s">
        <v>180</v>
      </c>
      <c r="H15" s="21"/>
      <c r="I15" s="21"/>
      <c r="J15" s="21"/>
      <c r="K15" s="21"/>
    </row>
    <row r="16" spans="5:10" ht="14.25" customHeight="1">
      <c r="E16" s="63"/>
      <c r="F16" s="63"/>
      <c r="G16" s="63"/>
      <c r="H16" s="63"/>
      <c r="I16" s="63"/>
      <c r="J16" s="63"/>
    </row>
    <row r="17" ht="15" hidden="1"/>
    <row r="18" spans="1:7" ht="18.75">
      <c r="A18" s="122" t="s">
        <v>2</v>
      </c>
      <c r="B18" s="122"/>
      <c r="C18" s="122"/>
      <c r="D18" s="122"/>
      <c r="E18" s="122"/>
      <c r="F18" s="122"/>
      <c r="G18" s="122"/>
    </row>
    <row r="19" spans="1:7" ht="18.75">
      <c r="A19" s="122" t="s">
        <v>52</v>
      </c>
      <c r="B19" s="122"/>
      <c r="C19" s="122"/>
      <c r="D19" s="122"/>
      <c r="E19" s="122"/>
      <c r="F19" s="122"/>
      <c r="G19" s="122"/>
    </row>
    <row r="20" spans="4:10" ht="15">
      <c r="D20" s="65" t="s">
        <v>116</v>
      </c>
      <c r="E20" s="65"/>
      <c r="F20" s="65"/>
      <c r="G20" s="65"/>
      <c r="H20" s="65"/>
      <c r="I20" s="65"/>
      <c r="J20" s="65"/>
    </row>
    <row r="21" ht="12.75" customHeight="1"/>
    <row r="22" spans="1:7" ht="28.5" customHeight="1">
      <c r="A22" s="124" t="s">
        <v>3</v>
      </c>
      <c r="B22" s="24" t="s">
        <v>35</v>
      </c>
      <c r="C22" s="125"/>
      <c r="D22" s="123" t="s">
        <v>34</v>
      </c>
      <c r="E22" s="123"/>
      <c r="F22" s="123"/>
      <c r="G22" s="123"/>
    </row>
    <row r="23" spans="1:7" ht="26.25" customHeight="1">
      <c r="A23" s="124"/>
      <c r="B23" s="25" t="s">
        <v>117</v>
      </c>
      <c r="C23" s="125"/>
      <c r="D23" s="91" t="s">
        <v>32</v>
      </c>
      <c r="E23" s="91"/>
      <c r="F23" s="91"/>
      <c r="G23" s="91"/>
    </row>
    <row r="24" spans="1:7" ht="18.75" customHeight="1">
      <c r="A24" s="48" t="s">
        <v>4</v>
      </c>
      <c r="B24" s="26" t="s">
        <v>36</v>
      </c>
      <c r="C24" s="92"/>
      <c r="D24" s="93" t="s">
        <v>53</v>
      </c>
      <c r="E24" s="93"/>
      <c r="F24" s="93"/>
      <c r="G24" s="93"/>
    </row>
    <row r="25" spans="1:7" ht="27.75" customHeight="1">
      <c r="A25" s="47"/>
      <c r="B25" s="27" t="s">
        <v>117</v>
      </c>
      <c r="C25" s="92"/>
      <c r="D25" s="128" t="s">
        <v>31</v>
      </c>
      <c r="E25" s="128"/>
      <c r="F25" s="128"/>
      <c r="G25" s="128"/>
    </row>
    <row r="26" spans="1:9" ht="39.75" customHeight="1">
      <c r="A26" s="127" t="s">
        <v>5</v>
      </c>
      <c r="B26" s="26" t="s">
        <v>76</v>
      </c>
      <c r="C26" s="28">
        <v>1020</v>
      </c>
      <c r="D26" s="104" t="s">
        <v>77</v>
      </c>
      <c r="E26" s="104"/>
      <c r="F26" s="104"/>
      <c r="G26" s="104"/>
      <c r="H26" s="29"/>
      <c r="I26" s="29"/>
    </row>
    <row r="27" spans="1:7" ht="25.5" customHeight="1">
      <c r="A27" s="127"/>
      <c r="B27" s="23" t="s">
        <v>117</v>
      </c>
      <c r="C27" s="23" t="s">
        <v>6</v>
      </c>
      <c r="D27" s="91" t="s">
        <v>33</v>
      </c>
      <c r="E27" s="91"/>
      <c r="F27" s="91"/>
      <c r="G27" s="91"/>
    </row>
    <row r="28" spans="1:7" ht="46.5" customHeight="1">
      <c r="A28" s="23" t="s">
        <v>7</v>
      </c>
      <c r="B28" s="105" t="s">
        <v>78</v>
      </c>
      <c r="C28" s="105"/>
      <c r="D28" s="105"/>
      <c r="E28" s="105"/>
      <c r="F28" s="105"/>
      <c r="G28" s="105"/>
    </row>
    <row r="29" spans="1:7" ht="31.5" customHeight="1">
      <c r="A29" s="23" t="s">
        <v>8</v>
      </c>
      <c r="B29" s="106" t="s">
        <v>79</v>
      </c>
      <c r="C29" s="106"/>
      <c r="D29" s="106"/>
      <c r="E29" s="106"/>
      <c r="F29" s="106"/>
      <c r="G29" s="106"/>
    </row>
    <row r="30" spans="1:16" ht="34.5" customHeight="1">
      <c r="A30" s="108" t="s">
        <v>177</v>
      </c>
      <c r="B30" s="108"/>
      <c r="C30" s="108"/>
      <c r="D30" s="108"/>
      <c r="E30" s="108"/>
      <c r="F30" s="108"/>
      <c r="G30" s="108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22.5" customHeight="1">
      <c r="A31" s="108" t="s">
        <v>118</v>
      </c>
      <c r="B31" s="108"/>
      <c r="C31" s="108"/>
      <c r="D31" s="108"/>
      <c r="E31" s="108"/>
      <c r="F31" s="108"/>
      <c r="G31" s="108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21" customHeight="1">
      <c r="A32" s="108" t="s">
        <v>119</v>
      </c>
      <c r="B32" s="108"/>
      <c r="C32" s="108"/>
      <c r="D32" s="108"/>
      <c r="E32" s="108"/>
      <c r="F32" s="108"/>
      <c r="G32" s="108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43.5" customHeight="1">
      <c r="A33" s="84" t="s">
        <v>120</v>
      </c>
      <c r="B33" s="84"/>
      <c r="C33" s="84"/>
      <c r="D33" s="84"/>
      <c r="E33" s="84"/>
      <c r="F33" s="84"/>
      <c r="G33" s="84"/>
      <c r="H33" s="69"/>
      <c r="I33" s="69"/>
      <c r="J33" s="69"/>
      <c r="K33" s="69"/>
      <c r="L33" s="69"/>
      <c r="M33" s="69"/>
      <c r="N33" s="69"/>
      <c r="O33" s="70"/>
      <c r="P33" s="70"/>
    </row>
    <row r="34" spans="1:16" ht="39.75" customHeight="1">
      <c r="A34" s="74" t="s">
        <v>56</v>
      </c>
      <c r="B34" s="85" t="s">
        <v>121</v>
      </c>
      <c r="C34" s="86"/>
      <c r="D34" s="86"/>
      <c r="E34" s="86"/>
      <c r="F34" s="86"/>
      <c r="G34" s="86"/>
      <c r="H34" s="71"/>
      <c r="I34" s="71"/>
      <c r="J34" s="71"/>
      <c r="K34" s="71"/>
      <c r="L34" s="71"/>
      <c r="M34" s="71"/>
      <c r="N34" s="71"/>
      <c r="O34" s="71"/>
      <c r="P34" s="71"/>
    </row>
    <row r="35" spans="1:16" ht="36" customHeight="1">
      <c r="A35" s="73">
        <v>1</v>
      </c>
      <c r="B35" s="87" t="s">
        <v>122</v>
      </c>
      <c r="C35" s="88"/>
      <c r="D35" s="88"/>
      <c r="E35" s="88"/>
      <c r="F35" s="88"/>
      <c r="G35" s="88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34.5" customHeight="1">
      <c r="A36" s="30" t="s">
        <v>9</v>
      </c>
      <c r="B36" s="83" t="s">
        <v>80</v>
      </c>
      <c r="C36" s="83"/>
      <c r="D36" s="83"/>
      <c r="E36" s="83"/>
      <c r="F36" s="83"/>
      <c r="G36" s="83"/>
      <c r="H36" s="63"/>
      <c r="I36" s="63"/>
      <c r="J36" s="63"/>
      <c r="K36" s="63"/>
      <c r="L36" s="63"/>
      <c r="M36" s="63"/>
      <c r="N36" s="63"/>
      <c r="O36" s="63"/>
      <c r="P36" s="63"/>
    </row>
    <row r="37" spans="1:7" ht="69.75" customHeight="1">
      <c r="A37" s="106" t="s">
        <v>81</v>
      </c>
      <c r="B37" s="106"/>
      <c r="C37" s="106"/>
      <c r="D37" s="106"/>
      <c r="E37" s="106"/>
      <c r="F37" s="106"/>
      <c r="G37" s="106"/>
    </row>
    <row r="38" spans="1:7" ht="31.5" customHeight="1">
      <c r="A38" s="30" t="s">
        <v>12</v>
      </c>
      <c r="B38" s="113" t="s">
        <v>10</v>
      </c>
      <c r="C38" s="113"/>
      <c r="D38" s="113"/>
      <c r="E38" s="22"/>
      <c r="F38" s="22"/>
      <c r="G38" s="22"/>
    </row>
    <row r="39" spans="1:7" ht="41.25" customHeight="1">
      <c r="A39" s="31" t="s">
        <v>56</v>
      </c>
      <c r="B39" s="119" t="s">
        <v>57</v>
      </c>
      <c r="C39" s="120"/>
      <c r="D39" s="120"/>
      <c r="E39" s="120"/>
      <c r="F39" s="120"/>
      <c r="G39" s="121"/>
    </row>
    <row r="40" spans="1:7" ht="60" customHeight="1">
      <c r="A40" s="31">
        <v>1</v>
      </c>
      <c r="B40" s="109" t="s">
        <v>82</v>
      </c>
      <c r="C40" s="110"/>
      <c r="D40" s="110"/>
      <c r="E40" s="110"/>
      <c r="F40" s="110"/>
      <c r="G40" s="111"/>
    </row>
    <row r="41" spans="1:7" ht="51" customHeight="1">
      <c r="A41" s="82">
        <v>2</v>
      </c>
      <c r="B41" s="115" t="s">
        <v>178</v>
      </c>
      <c r="C41" s="116"/>
      <c r="D41" s="116"/>
      <c r="E41" s="116"/>
      <c r="F41" s="116"/>
      <c r="G41" s="117"/>
    </row>
    <row r="42" spans="1:7" ht="30.75" customHeight="1">
      <c r="A42" s="82">
        <v>3</v>
      </c>
      <c r="B42" s="118" t="s">
        <v>84</v>
      </c>
      <c r="C42" s="118"/>
      <c r="D42" s="118"/>
      <c r="E42" s="118"/>
      <c r="F42" s="118"/>
      <c r="G42" s="118"/>
    </row>
    <row r="43" spans="1:7" ht="29.25" customHeight="1">
      <c r="A43" s="82">
        <v>4</v>
      </c>
      <c r="B43" s="109" t="s">
        <v>83</v>
      </c>
      <c r="C43" s="110"/>
      <c r="D43" s="110"/>
      <c r="E43" s="110"/>
      <c r="F43" s="110"/>
      <c r="G43" s="111"/>
    </row>
    <row r="44" ht="25.5" customHeight="1">
      <c r="A44" s="3"/>
    </row>
    <row r="45" spans="1:7" ht="21" customHeight="1">
      <c r="A45" s="33" t="s">
        <v>18</v>
      </c>
      <c r="B45" s="107" t="s">
        <v>13</v>
      </c>
      <c r="C45" s="107"/>
      <c r="D45" s="107"/>
      <c r="E45" s="107"/>
      <c r="F45" s="107"/>
      <c r="G45" s="107"/>
    </row>
    <row r="46" spans="1:7" ht="15.75">
      <c r="A46" s="3"/>
      <c r="F46" s="16"/>
      <c r="G46" s="16" t="s">
        <v>123</v>
      </c>
    </row>
    <row r="47" spans="1:7" ht="51" customHeight="1">
      <c r="A47" s="7" t="s">
        <v>11</v>
      </c>
      <c r="B47" s="7" t="s">
        <v>14</v>
      </c>
      <c r="C47" s="7" t="s">
        <v>15</v>
      </c>
      <c r="D47" s="131" t="s">
        <v>16</v>
      </c>
      <c r="E47" s="132"/>
      <c r="F47" s="94" t="s">
        <v>17</v>
      </c>
      <c r="G47" s="94"/>
    </row>
    <row r="48" spans="1:7" ht="21" customHeight="1">
      <c r="A48" s="38">
        <v>1</v>
      </c>
      <c r="B48" s="38">
        <v>2</v>
      </c>
      <c r="C48" s="38">
        <v>3</v>
      </c>
      <c r="D48" s="133">
        <v>4</v>
      </c>
      <c r="E48" s="134"/>
      <c r="F48" s="96">
        <v>5</v>
      </c>
      <c r="G48" s="96"/>
    </row>
    <row r="49" spans="1:7" ht="30" customHeight="1">
      <c r="A49" s="7">
        <v>1</v>
      </c>
      <c r="B49" s="49" t="s">
        <v>100</v>
      </c>
      <c r="C49" s="50">
        <f>11711492+342100</f>
        <v>12053592</v>
      </c>
      <c r="D49" s="100">
        <v>0</v>
      </c>
      <c r="E49" s="101"/>
      <c r="F49" s="95">
        <f>C49+D49</f>
        <v>12053592</v>
      </c>
      <c r="G49" s="95"/>
    </row>
    <row r="50" spans="1:7" ht="26.25" customHeight="1">
      <c r="A50" s="7">
        <v>2</v>
      </c>
      <c r="B50" s="49" t="s">
        <v>101</v>
      </c>
      <c r="C50" s="50">
        <f>2691231.42-114665.42</f>
        <v>2576566</v>
      </c>
      <c r="D50" s="100">
        <v>0</v>
      </c>
      <c r="E50" s="101"/>
      <c r="F50" s="95">
        <f aca="true" t="shared" si="0" ref="F50:F61">C50+D50</f>
        <v>2576566</v>
      </c>
      <c r="G50" s="95"/>
    </row>
    <row r="51" spans="1:7" ht="42" customHeight="1">
      <c r="A51" s="7">
        <v>3</v>
      </c>
      <c r="B51" s="49" t="s">
        <v>102</v>
      </c>
      <c r="C51" s="50">
        <f>435321.72-171121.72</f>
        <v>264200</v>
      </c>
      <c r="D51" s="100">
        <v>14200</v>
      </c>
      <c r="E51" s="101"/>
      <c r="F51" s="95">
        <f t="shared" si="0"/>
        <v>278400</v>
      </c>
      <c r="G51" s="95"/>
    </row>
    <row r="52" spans="1:7" ht="42.75" customHeight="1">
      <c r="A52" s="7">
        <v>4</v>
      </c>
      <c r="B52" s="49" t="s">
        <v>103</v>
      </c>
      <c r="C52" s="50">
        <v>3700</v>
      </c>
      <c r="D52" s="100">
        <v>0</v>
      </c>
      <c r="E52" s="101"/>
      <c r="F52" s="95">
        <f t="shared" si="0"/>
        <v>3700</v>
      </c>
      <c r="G52" s="95"/>
    </row>
    <row r="53" spans="1:7" ht="30" customHeight="1">
      <c r="A53" s="7">
        <v>5</v>
      </c>
      <c r="B53" s="49" t="s">
        <v>104</v>
      </c>
      <c r="C53" s="50">
        <v>875000</v>
      </c>
      <c r="D53" s="100">
        <v>0</v>
      </c>
      <c r="E53" s="101"/>
      <c r="F53" s="95">
        <f t="shared" si="0"/>
        <v>875000</v>
      </c>
      <c r="G53" s="95"/>
    </row>
    <row r="54" spans="1:7" ht="36" customHeight="1">
      <c r="A54" s="7">
        <v>6</v>
      </c>
      <c r="B54" s="49" t="s">
        <v>105</v>
      </c>
      <c r="C54" s="50">
        <f>148980.64-21880.64</f>
        <v>127100.00000000001</v>
      </c>
      <c r="D54" s="100">
        <v>13000</v>
      </c>
      <c r="E54" s="101"/>
      <c r="F54" s="95">
        <f t="shared" si="0"/>
        <v>140100</v>
      </c>
      <c r="G54" s="95"/>
    </row>
    <row r="55" spans="1:7" ht="29.25" customHeight="1">
      <c r="A55" s="7">
        <v>7</v>
      </c>
      <c r="B55" s="49" t="s">
        <v>106</v>
      </c>
      <c r="C55" s="50">
        <f>264700-130600</f>
        <v>134100</v>
      </c>
      <c r="D55" s="100">
        <v>0</v>
      </c>
      <c r="E55" s="101"/>
      <c r="F55" s="95">
        <f t="shared" si="0"/>
        <v>134100</v>
      </c>
      <c r="G55" s="95"/>
    </row>
    <row r="56" spans="1:7" ht="30.75" customHeight="1">
      <c r="A56" s="7">
        <v>8</v>
      </c>
      <c r="B56" s="49" t="s">
        <v>107</v>
      </c>
      <c r="C56" s="50">
        <f>471200-211500</f>
        <v>259700</v>
      </c>
      <c r="D56" s="100">
        <v>0</v>
      </c>
      <c r="E56" s="101"/>
      <c r="F56" s="95">
        <f t="shared" si="0"/>
        <v>259700</v>
      </c>
      <c r="G56" s="95"/>
    </row>
    <row r="57" spans="1:7" ht="41.25" customHeight="1">
      <c r="A57" s="7">
        <v>9</v>
      </c>
      <c r="B57" s="49" t="s">
        <v>108</v>
      </c>
      <c r="C57" s="50">
        <v>10400</v>
      </c>
      <c r="D57" s="100">
        <v>0</v>
      </c>
      <c r="E57" s="101"/>
      <c r="F57" s="95">
        <f t="shared" si="0"/>
        <v>10400</v>
      </c>
      <c r="G57" s="95"/>
    </row>
    <row r="58" spans="1:7" ht="30" customHeight="1">
      <c r="A58" s="7">
        <v>10</v>
      </c>
      <c r="B58" s="49" t="s">
        <v>109</v>
      </c>
      <c r="C58" s="50">
        <v>41900</v>
      </c>
      <c r="D58" s="100">
        <v>0</v>
      </c>
      <c r="E58" s="101"/>
      <c r="F58" s="95">
        <f t="shared" si="0"/>
        <v>41900</v>
      </c>
      <c r="G58" s="95"/>
    </row>
    <row r="59" spans="1:7" ht="34.5" customHeight="1">
      <c r="A59" s="7">
        <v>11</v>
      </c>
      <c r="B59" s="51" t="s">
        <v>110</v>
      </c>
      <c r="C59" s="50">
        <v>621000</v>
      </c>
      <c r="D59" s="100">
        <v>0</v>
      </c>
      <c r="E59" s="101"/>
      <c r="F59" s="95">
        <f>C59+D59</f>
        <v>621000</v>
      </c>
      <c r="G59" s="95"/>
    </row>
    <row r="60" spans="1:7" ht="108" customHeight="1">
      <c r="A60" s="7">
        <v>12</v>
      </c>
      <c r="B60" s="51" t="s">
        <v>124</v>
      </c>
      <c r="C60" s="50">
        <v>307667.78</v>
      </c>
      <c r="D60" s="100">
        <v>0</v>
      </c>
      <c r="E60" s="101"/>
      <c r="F60" s="95">
        <f t="shared" si="0"/>
        <v>307667.78</v>
      </c>
      <c r="G60" s="95"/>
    </row>
    <row r="61" spans="1:7" ht="30.75" customHeight="1">
      <c r="A61" s="114" t="s">
        <v>17</v>
      </c>
      <c r="B61" s="114"/>
      <c r="C61" s="52">
        <f>C60+C59+C58+C57+C56+C55+C54+C53+C52+C51+C50+C49</f>
        <v>17274925.78</v>
      </c>
      <c r="D61" s="136">
        <f>D49+D50+D51+D52+D53+D54+D55+D56+D57+D58+D60</f>
        <v>27200</v>
      </c>
      <c r="E61" s="137"/>
      <c r="F61" s="103">
        <f t="shared" si="0"/>
        <v>17302125.78</v>
      </c>
      <c r="G61" s="103"/>
    </row>
    <row r="62" ht="6" customHeight="1">
      <c r="A62" s="3"/>
    </row>
    <row r="63" ht="15" customHeight="1">
      <c r="A63" s="3"/>
    </row>
    <row r="64" spans="1:7" ht="18.75">
      <c r="A64" s="32" t="s">
        <v>21</v>
      </c>
      <c r="B64" s="83" t="s">
        <v>19</v>
      </c>
      <c r="C64" s="83"/>
      <c r="D64" s="83"/>
      <c r="E64" s="83"/>
      <c r="F64" s="83"/>
      <c r="G64" s="83"/>
    </row>
    <row r="65" spans="1:7" ht="21.75" customHeight="1">
      <c r="A65" s="1"/>
      <c r="E65" s="16"/>
      <c r="G65" s="16" t="s">
        <v>123</v>
      </c>
    </row>
    <row r="66" spans="1:7" ht="42" customHeight="1">
      <c r="A66" s="7" t="s">
        <v>11</v>
      </c>
      <c r="B66" s="7" t="s">
        <v>20</v>
      </c>
      <c r="C66" s="7" t="s">
        <v>15</v>
      </c>
      <c r="D66" s="7" t="s">
        <v>16</v>
      </c>
      <c r="E66" s="94" t="s">
        <v>17</v>
      </c>
      <c r="F66" s="94"/>
      <c r="G66" s="94"/>
    </row>
    <row r="67" spans="1:7" ht="21" customHeight="1">
      <c r="A67" s="7">
        <v>1</v>
      </c>
      <c r="B67" s="7">
        <v>2</v>
      </c>
      <c r="C67" s="7">
        <v>3</v>
      </c>
      <c r="D67" s="7">
        <v>4</v>
      </c>
      <c r="E67" s="94">
        <v>5</v>
      </c>
      <c r="F67" s="94"/>
      <c r="G67" s="94"/>
    </row>
    <row r="68" spans="1:7" ht="75" customHeight="1">
      <c r="A68" s="11" t="s">
        <v>3</v>
      </c>
      <c r="B68" s="11" t="s">
        <v>125</v>
      </c>
      <c r="C68" s="35">
        <f>SUM(C61)</f>
        <v>17274925.78</v>
      </c>
      <c r="D68" s="35">
        <f>SUM(D61)</f>
        <v>27200</v>
      </c>
      <c r="E68" s="99">
        <f>SUM(C68:D68)</f>
        <v>17302125.78</v>
      </c>
      <c r="F68" s="99"/>
      <c r="G68" s="99"/>
    </row>
    <row r="69" spans="1:7" ht="32.25" customHeight="1">
      <c r="A69" s="94" t="s">
        <v>17</v>
      </c>
      <c r="B69" s="94"/>
      <c r="C69" s="35">
        <f>SUM(C68:C68)</f>
        <v>17274925.78</v>
      </c>
      <c r="D69" s="35">
        <f>SUM(D68:D68)</f>
        <v>27200</v>
      </c>
      <c r="E69" s="99">
        <f>SUM(C69:D69)</f>
        <v>17302125.78</v>
      </c>
      <c r="F69" s="99"/>
      <c r="G69" s="99"/>
    </row>
    <row r="70" ht="10.5" customHeight="1">
      <c r="A70" s="3"/>
    </row>
    <row r="71" ht="9" customHeight="1">
      <c r="A71" s="3"/>
    </row>
    <row r="72" spans="1:7" ht="28.5" customHeight="1">
      <c r="A72" s="30" t="s">
        <v>126</v>
      </c>
      <c r="B72" s="83" t="s">
        <v>22</v>
      </c>
      <c r="C72" s="83"/>
      <c r="D72" s="83"/>
      <c r="E72" s="83"/>
      <c r="F72" s="83"/>
      <c r="G72" s="83"/>
    </row>
    <row r="73" ht="24" customHeight="1">
      <c r="A73" s="3"/>
    </row>
    <row r="74" spans="1:7" ht="58.5" customHeight="1">
      <c r="A74" s="7" t="s">
        <v>11</v>
      </c>
      <c r="B74" s="7" t="s">
        <v>23</v>
      </c>
      <c r="C74" s="7" t="s">
        <v>24</v>
      </c>
      <c r="D74" s="7" t="s">
        <v>25</v>
      </c>
      <c r="E74" s="7" t="s">
        <v>15</v>
      </c>
      <c r="F74" s="7" t="s">
        <v>16</v>
      </c>
      <c r="G74" s="7" t="s">
        <v>17</v>
      </c>
    </row>
    <row r="75" spans="1:7" ht="17.25" customHeight="1">
      <c r="A75" s="7">
        <v>1</v>
      </c>
      <c r="B75" s="7">
        <v>2</v>
      </c>
      <c r="C75" s="7">
        <v>3</v>
      </c>
      <c r="D75" s="7">
        <v>4</v>
      </c>
      <c r="E75" s="7">
        <v>5</v>
      </c>
      <c r="F75" s="7">
        <v>6</v>
      </c>
      <c r="G75" s="7">
        <v>7</v>
      </c>
    </row>
    <row r="76" spans="1:7" ht="24" customHeight="1">
      <c r="A76" s="7">
        <v>1</v>
      </c>
      <c r="B76" s="13" t="s">
        <v>87</v>
      </c>
      <c r="C76" s="7"/>
      <c r="D76" s="7"/>
      <c r="E76" s="7"/>
      <c r="F76" s="7"/>
      <c r="G76" s="7"/>
    </row>
    <row r="77" spans="1:9" ht="99" customHeight="1">
      <c r="A77" s="7" t="s">
        <v>127</v>
      </c>
      <c r="B77" s="8" t="s">
        <v>54</v>
      </c>
      <c r="C77" s="7" t="s">
        <v>37</v>
      </c>
      <c r="D77" s="15" t="s">
        <v>128</v>
      </c>
      <c r="E77" s="18">
        <f>SUM(C61)</f>
        <v>17274925.78</v>
      </c>
      <c r="F77" s="17">
        <f>SUM(D61)</f>
        <v>27200</v>
      </c>
      <c r="G77" s="7">
        <f>SUM(E77:F77)</f>
        <v>17302125.78</v>
      </c>
      <c r="H77" s="15"/>
      <c r="I77" s="15"/>
    </row>
    <row r="78" spans="1:7" ht="31.5" customHeight="1">
      <c r="A78" s="76" t="s">
        <v>129</v>
      </c>
      <c r="B78" s="37" t="s">
        <v>38</v>
      </c>
      <c r="C78" s="38" t="s">
        <v>37</v>
      </c>
      <c r="D78" s="38" t="s">
        <v>55</v>
      </c>
      <c r="E78" s="39">
        <v>600</v>
      </c>
      <c r="F78" s="38">
        <v>0</v>
      </c>
      <c r="G78" s="39">
        <f>SUM(E78:F78)</f>
        <v>600</v>
      </c>
    </row>
    <row r="79" spans="1:7" ht="105.75" customHeight="1">
      <c r="A79" s="7" t="s">
        <v>130</v>
      </c>
      <c r="B79" s="8" t="s">
        <v>39</v>
      </c>
      <c r="C79" s="7" t="s">
        <v>37</v>
      </c>
      <c r="D79" s="15" t="s">
        <v>128</v>
      </c>
      <c r="E79" s="7">
        <v>0</v>
      </c>
      <c r="F79" s="17">
        <f>SUM(F77)</f>
        <v>27200</v>
      </c>
      <c r="G79" s="17">
        <f>SUM(E79:F79)</f>
        <v>27200</v>
      </c>
    </row>
    <row r="80" spans="1:7" ht="33" customHeight="1">
      <c r="A80" s="7" t="s">
        <v>131</v>
      </c>
      <c r="B80" s="8" t="s">
        <v>40</v>
      </c>
      <c r="C80" s="7" t="s">
        <v>37</v>
      </c>
      <c r="D80" s="81" t="s">
        <v>176</v>
      </c>
      <c r="E80" s="7">
        <v>1</v>
      </c>
      <c r="F80" s="7"/>
      <c r="G80" s="20">
        <f>SUM(E80:F80)</f>
        <v>1</v>
      </c>
    </row>
    <row r="81" spans="1:7" ht="36.75" customHeight="1">
      <c r="A81" s="7" t="s">
        <v>132</v>
      </c>
      <c r="B81" s="8" t="s">
        <v>86</v>
      </c>
      <c r="C81" s="7" t="s">
        <v>45</v>
      </c>
      <c r="D81" s="7" t="s">
        <v>62</v>
      </c>
      <c r="E81" s="7">
        <v>3</v>
      </c>
      <c r="F81" s="7"/>
      <c r="G81" s="20">
        <f>SUM(E81:F81)</f>
        <v>3</v>
      </c>
    </row>
    <row r="82" spans="1:7" ht="35.25" customHeight="1">
      <c r="A82" s="7" t="s">
        <v>133</v>
      </c>
      <c r="B82" s="8" t="s">
        <v>41</v>
      </c>
      <c r="C82" s="7" t="s">
        <v>45</v>
      </c>
      <c r="D82" s="7"/>
      <c r="E82" s="7" t="s">
        <v>71</v>
      </c>
      <c r="F82" s="7" t="s">
        <v>71</v>
      </c>
      <c r="G82" s="7" t="s">
        <v>71</v>
      </c>
    </row>
    <row r="83" spans="1:7" ht="23.25" customHeight="1">
      <c r="A83" s="7" t="s">
        <v>134</v>
      </c>
      <c r="B83" s="8" t="s">
        <v>42</v>
      </c>
      <c r="C83" s="7" t="s">
        <v>45</v>
      </c>
      <c r="D83" s="7" t="s">
        <v>63</v>
      </c>
      <c r="E83" s="7">
        <v>204.5</v>
      </c>
      <c r="F83" s="7"/>
      <c r="G83" s="19">
        <f>SUM(E83:F83)</f>
        <v>204.5</v>
      </c>
    </row>
    <row r="84" spans="1:7" ht="52.5" customHeight="1">
      <c r="A84" s="75" t="s">
        <v>135</v>
      </c>
      <c r="B84" s="11" t="s">
        <v>43</v>
      </c>
      <c r="C84" s="7" t="s">
        <v>45</v>
      </c>
      <c r="D84" s="7" t="s">
        <v>63</v>
      </c>
      <c r="E84" s="19">
        <v>190</v>
      </c>
      <c r="F84" s="19"/>
      <c r="G84" s="19">
        <f>SUM(E84:F84)</f>
        <v>190</v>
      </c>
    </row>
    <row r="85" spans="1:7" ht="24.75" customHeight="1">
      <c r="A85" s="75" t="s">
        <v>136</v>
      </c>
      <c r="B85" s="11" t="s">
        <v>44</v>
      </c>
      <c r="C85" s="7" t="s">
        <v>45</v>
      </c>
      <c r="D85" s="7" t="s">
        <v>63</v>
      </c>
      <c r="E85" s="19">
        <v>167</v>
      </c>
      <c r="F85" s="19"/>
      <c r="G85" s="19">
        <f>SUM(E85:F85)</f>
        <v>167</v>
      </c>
    </row>
    <row r="86" spans="1:7" ht="31.5" customHeight="1">
      <c r="A86" s="7">
        <v>2</v>
      </c>
      <c r="B86" s="13" t="s">
        <v>26</v>
      </c>
      <c r="C86" s="7"/>
      <c r="D86" s="7"/>
      <c r="E86" s="7"/>
      <c r="F86" s="7"/>
      <c r="G86" s="17">
        <f>SUM(E86:F86)</f>
        <v>0</v>
      </c>
    </row>
    <row r="87" spans="1:7" ht="63.75" customHeight="1">
      <c r="A87" s="8" t="s">
        <v>137</v>
      </c>
      <c r="B87" s="8" t="s">
        <v>90</v>
      </c>
      <c r="C87" s="7" t="s">
        <v>47</v>
      </c>
      <c r="D87" s="7" t="s">
        <v>64</v>
      </c>
      <c r="E87" s="7">
        <v>5500</v>
      </c>
      <c r="F87" s="7">
        <v>5500</v>
      </c>
      <c r="G87" s="20">
        <v>5500</v>
      </c>
    </row>
    <row r="88" spans="1:7" ht="31.5" customHeight="1">
      <c r="A88" s="77" t="s">
        <v>138</v>
      </c>
      <c r="B88" s="58" t="s">
        <v>58</v>
      </c>
      <c r="C88" s="59" t="s">
        <v>47</v>
      </c>
      <c r="D88" s="38" t="s">
        <v>64</v>
      </c>
      <c r="E88" s="34">
        <v>1326</v>
      </c>
      <c r="F88" s="34">
        <v>1326</v>
      </c>
      <c r="G88" s="40">
        <f>SUM(E88)</f>
        <v>1326</v>
      </c>
    </row>
    <row r="89" spans="1:7" ht="24.75" customHeight="1">
      <c r="A89" s="77" t="s">
        <v>139</v>
      </c>
      <c r="B89" s="58" t="s">
        <v>59</v>
      </c>
      <c r="C89" s="59" t="s">
        <v>47</v>
      </c>
      <c r="D89" s="38" t="s">
        <v>64</v>
      </c>
      <c r="E89" s="34">
        <f>E87-E88</f>
        <v>4174</v>
      </c>
      <c r="F89" s="34">
        <v>4174</v>
      </c>
      <c r="G89" s="40">
        <f>E89</f>
        <v>4174</v>
      </c>
    </row>
    <row r="90" spans="1:7" ht="35.25" customHeight="1">
      <c r="A90" s="77" t="s">
        <v>140</v>
      </c>
      <c r="B90" s="57" t="s">
        <v>46</v>
      </c>
      <c r="C90" s="56" t="s">
        <v>47</v>
      </c>
      <c r="D90" s="56" t="s">
        <v>64</v>
      </c>
      <c r="E90" s="7">
        <v>132</v>
      </c>
      <c r="F90" s="7">
        <v>132</v>
      </c>
      <c r="G90" s="20">
        <f aca="true" t="shared" si="1" ref="G90:G98">E90</f>
        <v>132</v>
      </c>
    </row>
    <row r="91" spans="1:7" ht="64.5" customHeight="1">
      <c r="A91" s="8" t="s">
        <v>141</v>
      </c>
      <c r="B91" s="8" t="s">
        <v>91</v>
      </c>
      <c r="C91" s="7" t="s">
        <v>47</v>
      </c>
      <c r="D91" s="7" t="s">
        <v>64</v>
      </c>
      <c r="E91" s="7">
        <v>5489</v>
      </c>
      <c r="F91" s="7">
        <v>5489</v>
      </c>
      <c r="G91" s="20">
        <f t="shared" si="1"/>
        <v>5489</v>
      </c>
    </row>
    <row r="92" spans="1:7" ht="35.25" customHeight="1">
      <c r="A92" s="77" t="s">
        <v>142</v>
      </c>
      <c r="B92" s="54" t="s">
        <v>58</v>
      </c>
      <c r="C92" s="38" t="s">
        <v>47</v>
      </c>
      <c r="D92" s="38" t="s">
        <v>64</v>
      </c>
      <c r="E92" s="38">
        <v>1326</v>
      </c>
      <c r="F92" s="38">
        <v>1326</v>
      </c>
      <c r="G92" s="55">
        <f t="shared" si="1"/>
        <v>1326</v>
      </c>
    </row>
    <row r="93" spans="1:7" ht="40.5" customHeight="1">
      <c r="A93" s="77" t="s">
        <v>143</v>
      </c>
      <c r="B93" s="54" t="s">
        <v>59</v>
      </c>
      <c r="C93" s="38" t="s">
        <v>47</v>
      </c>
      <c r="D93" s="38" t="s">
        <v>64</v>
      </c>
      <c r="E93" s="38">
        <f>E91-E92</f>
        <v>4163</v>
      </c>
      <c r="F93" s="38">
        <v>4163</v>
      </c>
      <c r="G93" s="55">
        <f t="shared" si="1"/>
        <v>4163</v>
      </c>
    </row>
    <row r="94" spans="1:7" ht="52.5" customHeight="1">
      <c r="A94" s="77" t="s">
        <v>144</v>
      </c>
      <c r="B94" s="8" t="s">
        <v>46</v>
      </c>
      <c r="C94" s="7" t="s">
        <v>47</v>
      </c>
      <c r="D94" s="7" t="s">
        <v>64</v>
      </c>
      <c r="E94" s="7">
        <v>132</v>
      </c>
      <c r="F94" s="7">
        <v>132</v>
      </c>
      <c r="G94" s="20">
        <f t="shared" si="1"/>
        <v>132</v>
      </c>
    </row>
    <row r="95" spans="1:7" ht="81.75" customHeight="1">
      <c r="A95" s="8" t="s">
        <v>145</v>
      </c>
      <c r="B95" s="14" t="s">
        <v>48</v>
      </c>
      <c r="C95" s="7" t="s">
        <v>47</v>
      </c>
      <c r="D95" s="7" t="s">
        <v>64</v>
      </c>
      <c r="E95" s="7">
        <v>1903</v>
      </c>
      <c r="F95" s="7">
        <v>1903</v>
      </c>
      <c r="G95" s="20">
        <f t="shared" si="1"/>
        <v>1903</v>
      </c>
    </row>
    <row r="96" spans="1:7" ht="48" customHeight="1">
      <c r="A96" s="8" t="s">
        <v>146</v>
      </c>
      <c r="B96" s="8" t="s">
        <v>49</v>
      </c>
      <c r="C96" s="7" t="s">
        <v>47</v>
      </c>
      <c r="D96" s="7" t="s">
        <v>64</v>
      </c>
      <c r="E96" s="7">
        <f>E91-E95</f>
        <v>3586</v>
      </c>
      <c r="F96" s="7">
        <v>3586</v>
      </c>
      <c r="G96" s="20">
        <f>E96</f>
        <v>3586</v>
      </c>
    </row>
    <row r="97" spans="1:7" ht="82.5" customHeight="1">
      <c r="A97" s="8" t="s">
        <v>147</v>
      </c>
      <c r="B97" s="8" t="s">
        <v>111</v>
      </c>
      <c r="C97" s="7" t="s">
        <v>45</v>
      </c>
      <c r="D97" s="56" t="s">
        <v>112</v>
      </c>
      <c r="E97" s="7">
        <v>1</v>
      </c>
      <c r="F97" s="7" t="s">
        <v>65</v>
      </c>
      <c r="G97" s="20">
        <f>E97</f>
        <v>1</v>
      </c>
    </row>
    <row r="98" spans="1:7" ht="41.25" customHeight="1">
      <c r="A98" s="8" t="s">
        <v>148</v>
      </c>
      <c r="B98" s="53" t="s">
        <v>113</v>
      </c>
      <c r="C98" s="7" t="s">
        <v>47</v>
      </c>
      <c r="D98" s="7" t="s">
        <v>64</v>
      </c>
      <c r="E98" s="7">
        <v>25</v>
      </c>
      <c r="F98" s="7" t="s">
        <v>65</v>
      </c>
      <c r="G98" s="20">
        <f t="shared" si="1"/>
        <v>25</v>
      </c>
    </row>
    <row r="99" spans="1:7" ht="42.75" customHeight="1">
      <c r="A99" s="7">
        <v>3</v>
      </c>
      <c r="B99" s="13" t="s">
        <v>27</v>
      </c>
      <c r="C99" s="7"/>
      <c r="D99" s="7"/>
      <c r="E99" s="7"/>
      <c r="F99" s="7"/>
      <c r="G99" s="20"/>
    </row>
    <row r="100" spans="1:7" ht="91.5" customHeight="1">
      <c r="A100" s="7" t="s">
        <v>149</v>
      </c>
      <c r="B100" s="8" t="s">
        <v>92</v>
      </c>
      <c r="C100" s="7" t="s">
        <v>47</v>
      </c>
      <c r="D100" s="7" t="s">
        <v>173</v>
      </c>
      <c r="E100" s="20">
        <f>E91/E84</f>
        <v>28.889473684210525</v>
      </c>
      <c r="F100" s="7"/>
      <c r="G100" s="20">
        <f>E100</f>
        <v>28.889473684210525</v>
      </c>
    </row>
    <row r="101" spans="1:7" ht="89.25" customHeight="1">
      <c r="A101" s="7" t="s">
        <v>150</v>
      </c>
      <c r="B101" s="8" t="s">
        <v>93</v>
      </c>
      <c r="C101" s="7" t="s">
        <v>37</v>
      </c>
      <c r="D101" s="7" t="s">
        <v>174</v>
      </c>
      <c r="E101" s="17">
        <f>E77/E91</f>
        <v>3147.189976316269</v>
      </c>
      <c r="F101" s="17">
        <f>F77/F91</f>
        <v>4.9553652760065585</v>
      </c>
      <c r="G101" s="17">
        <f>E101+F101</f>
        <v>3152.1453415922756</v>
      </c>
    </row>
    <row r="102" spans="1:7" ht="93" customHeight="1">
      <c r="A102" s="7" t="s">
        <v>151</v>
      </c>
      <c r="B102" s="11" t="s">
        <v>68</v>
      </c>
      <c r="C102" s="34" t="s">
        <v>37</v>
      </c>
      <c r="D102" s="7" t="s">
        <v>99</v>
      </c>
      <c r="E102" s="41">
        <v>3147.19</v>
      </c>
      <c r="F102" s="41">
        <v>4.96</v>
      </c>
      <c r="G102" s="41">
        <f>E102+F102</f>
        <v>3152.15</v>
      </c>
    </row>
    <row r="103" spans="1:7" ht="93" customHeight="1">
      <c r="A103" s="7" t="s">
        <v>152</v>
      </c>
      <c r="B103" s="11" t="s">
        <v>67</v>
      </c>
      <c r="C103" s="34" t="s">
        <v>37</v>
      </c>
      <c r="D103" s="7" t="s">
        <v>99</v>
      </c>
      <c r="E103" s="41">
        <v>3147.19</v>
      </c>
      <c r="F103" s="41">
        <v>4.96</v>
      </c>
      <c r="G103" s="41">
        <f>E103+F103</f>
        <v>3152.15</v>
      </c>
    </row>
    <row r="104" spans="1:7" ht="61.5" customHeight="1">
      <c r="A104" s="7" t="s">
        <v>153</v>
      </c>
      <c r="B104" s="42" t="s">
        <v>66</v>
      </c>
      <c r="C104" s="43" t="s">
        <v>37</v>
      </c>
      <c r="D104" s="43" t="s">
        <v>69</v>
      </c>
      <c r="E104" s="44" t="s">
        <v>69</v>
      </c>
      <c r="F104" s="43" t="s">
        <v>69</v>
      </c>
      <c r="G104" s="43" t="s">
        <v>69</v>
      </c>
    </row>
    <row r="105" spans="1:7" ht="66" customHeight="1">
      <c r="A105" s="7" t="s">
        <v>154</v>
      </c>
      <c r="B105" s="8" t="s">
        <v>97</v>
      </c>
      <c r="C105" s="7" t="s">
        <v>50</v>
      </c>
      <c r="D105" s="7" t="s">
        <v>70</v>
      </c>
      <c r="E105" s="7">
        <v>4</v>
      </c>
      <c r="F105" s="7" t="s">
        <v>69</v>
      </c>
      <c r="G105" s="20">
        <f aca="true" t="shared" si="2" ref="G105:G111">SUM(E105:F105)</f>
        <v>4</v>
      </c>
    </row>
    <row r="106" spans="1:7" ht="54.75" customHeight="1">
      <c r="A106" s="7" t="s">
        <v>155</v>
      </c>
      <c r="B106" s="8" t="s">
        <v>88</v>
      </c>
      <c r="C106" s="7" t="s">
        <v>50</v>
      </c>
      <c r="D106" s="7" t="s">
        <v>70</v>
      </c>
      <c r="E106" s="7">
        <v>12</v>
      </c>
      <c r="F106" s="7" t="s">
        <v>69</v>
      </c>
      <c r="G106" s="20">
        <f t="shared" si="2"/>
        <v>12</v>
      </c>
    </row>
    <row r="107" spans="1:7" ht="47.25" customHeight="1">
      <c r="A107" s="7" t="s">
        <v>156</v>
      </c>
      <c r="B107" s="8" t="s">
        <v>89</v>
      </c>
      <c r="C107" s="7" t="s">
        <v>50</v>
      </c>
      <c r="D107" s="7" t="s">
        <v>70</v>
      </c>
      <c r="E107" s="7">
        <v>12</v>
      </c>
      <c r="F107" s="7" t="s">
        <v>69</v>
      </c>
      <c r="G107" s="20">
        <f t="shared" si="2"/>
        <v>12</v>
      </c>
    </row>
    <row r="108" spans="1:7" ht="49.5" customHeight="1">
      <c r="A108" s="7" t="s">
        <v>157</v>
      </c>
      <c r="B108" s="8" t="s">
        <v>94</v>
      </c>
      <c r="C108" s="7" t="s">
        <v>50</v>
      </c>
      <c r="D108" s="7" t="s">
        <v>70</v>
      </c>
      <c r="E108" s="7">
        <v>24</v>
      </c>
      <c r="F108" s="7" t="s">
        <v>69</v>
      </c>
      <c r="G108" s="20">
        <f t="shared" si="2"/>
        <v>24</v>
      </c>
    </row>
    <row r="109" spans="1:7" ht="48" customHeight="1">
      <c r="A109" s="43" t="s">
        <v>158</v>
      </c>
      <c r="B109" s="8" t="s">
        <v>95</v>
      </c>
      <c r="C109" s="7" t="s">
        <v>50</v>
      </c>
      <c r="D109" s="7" t="s">
        <v>70</v>
      </c>
      <c r="E109" s="7">
        <v>12</v>
      </c>
      <c r="F109" s="7" t="s">
        <v>69</v>
      </c>
      <c r="G109" s="20">
        <f t="shared" si="2"/>
        <v>12</v>
      </c>
    </row>
    <row r="110" spans="1:7" ht="30" customHeight="1">
      <c r="A110" s="43" t="s">
        <v>159</v>
      </c>
      <c r="B110" s="12" t="s">
        <v>60</v>
      </c>
      <c r="C110" s="7" t="s">
        <v>50</v>
      </c>
      <c r="D110" s="7" t="s">
        <v>70</v>
      </c>
      <c r="E110" s="7">
        <v>48</v>
      </c>
      <c r="F110" s="7" t="s">
        <v>69</v>
      </c>
      <c r="G110" s="20">
        <f t="shared" si="2"/>
        <v>48</v>
      </c>
    </row>
    <row r="111" spans="1:7" ht="47.25" customHeight="1">
      <c r="A111" s="43" t="s">
        <v>160</v>
      </c>
      <c r="B111" s="8" t="s">
        <v>61</v>
      </c>
      <c r="C111" s="7" t="s">
        <v>50</v>
      </c>
      <c r="D111" s="7" t="s">
        <v>70</v>
      </c>
      <c r="E111" s="7">
        <v>24</v>
      </c>
      <c r="F111" s="7" t="s">
        <v>69</v>
      </c>
      <c r="G111" s="20">
        <f t="shared" si="2"/>
        <v>24</v>
      </c>
    </row>
    <row r="112" spans="1:7" ht="21" customHeight="1">
      <c r="A112" s="7">
        <v>4</v>
      </c>
      <c r="B112" s="13" t="s">
        <v>28</v>
      </c>
      <c r="C112" s="7"/>
      <c r="D112" s="7"/>
      <c r="E112" s="7"/>
      <c r="F112" s="7"/>
      <c r="G112" s="20"/>
    </row>
    <row r="113" spans="1:7" ht="54.75" customHeight="1">
      <c r="A113" s="7" t="s">
        <v>161</v>
      </c>
      <c r="B113" s="8" t="s">
        <v>96</v>
      </c>
      <c r="C113" s="7" t="s">
        <v>51</v>
      </c>
      <c r="D113" s="7" t="s">
        <v>175</v>
      </c>
      <c r="E113" s="79">
        <f>E91/E87*100</f>
        <v>99.8</v>
      </c>
      <c r="F113" s="19">
        <v>0</v>
      </c>
      <c r="G113" s="79">
        <f>SUM(E113:F113)</f>
        <v>99.8</v>
      </c>
    </row>
    <row r="114" spans="1:7" ht="51" customHeight="1">
      <c r="A114" s="7" t="s">
        <v>162</v>
      </c>
      <c r="B114" s="8" t="s">
        <v>171</v>
      </c>
      <c r="C114" s="7" t="s">
        <v>51</v>
      </c>
      <c r="D114" s="7" t="s">
        <v>172</v>
      </c>
      <c r="E114" s="79">
        <v>0.8</v>
      </c>
      <c r="F114" s="20">
        <v>0</v>
      </c>
      <c r="G114" s="79">
        <v>0.8</v>
      </c>
    </row>
    <row r="115" spans="1:7" ht="30" customHeight="1">
      <c r="A115" s="45" t="s">
        <v>170</v>
      </c>
      <c r="B115" s="46" t="s">
        <v>98</v>
      </c>
      <c r="C115" s="7" t="s">
        <v>51</v>
      </c>
      <c r="D115" s="7" t="s">
        <v>99</v>
      </c>
      <c r="E115" s="36">
        <f>E92/E88*100</f>
        <v>100</v>
      </c>
      <c r="F115" s="80">
        <v>0</v>
      </c>
      <c r="G115" s="36">
        <f>SUM(E115:F115)</f>
        <v>100</v>
      </c>
    </row>
    <row r="116" ht="25.5" customHeight="1">
      <c r="A116" s="3"/>
    </row>
    <row r="117" spans="1:4" ht="15.75">
      <c r="A117" s="98" t="s">
        <v>163</v>
      </c>
      <c r="B117" s="98"/>
      <c r="C117" s="98"/>
      <c r="D117" s="1"/>
    </row>
    <row r="118" spans="1:7" ht="20.25" customHeight="1">
      <c r="A118" s="98" t="s">
        <v>85</v>
      </c>
      <c r="B118" s="98"/>
      <c r="C118" s="98"/>
      <c r="D118" s="10"/>
      <c r="E118" s="9"/>
      <c r="F118" s="102" t="s">
        <v>164</v>
      </c>
      <c r="G118" s="102"/>
    </row>
    <row r="119" spans="1:7" ht="15.75">
      <c r="A119" s="5"/>
      <c r="B119" s="2"/>
      <c r="D119" s="6" t="s">
        <v>29</v>
      </c>
      <c r="F119" s="97" t="s">
        <v>167</v>
      </c>
      <c r="G119" s="97"/>
    </row>
    <row r="120" spans="1:4" ht="34.5" customHeight="1">
      <c r="A120" s="108" t="s">
        <v>30</v>
      </c>
      <c r="B120" s="108"/>
      <c r="C120" s="2"/>
      <c r="D120" s="2"/>
    </row>
    <row r="121" spans="1:4" ht="34.5" customHeight="1">
      <c r="A121" s="135" t="s">
        <v>168</v>
      </c>
      <c r="B121" s="135"/>
      <c r="C121" s="2"/>
      <c r="D121" s="2"/>
    </row>
    <row r="122" spans="1:7" ht="50.25" customHeight="1">
      <c r="A122" s="108" t="s">
        <v>165</v>
      </c>
      <c r="B122" s="108"/>
      <c r="C122" s="2"/>
      <c r="D122" s="10"/>
      <c r="E122" s="9"/>
      <c r="F122" s="102" t="s">
        <v>166</v>
      </c>
      <c r="G122" s="102"/>
    </row>
    <row r="123" spans="1:7" ht="15.75">
      <c r="A123" s="1"/>
      <c r="B123" s="2"/>
      <c r="C123" s="2"/>
      <c r="D123" s="6" t="s">
        <v>29</v>
      </c>
      <c r="F123" s="97" t="s">
        <v>167</v>
      </c>
      <c r="G123" s="97"/>
    </row>
    <row r="124" spans="1:2" ht="17.25" customHeight="1">
      <c r="A124" s="78" t="s">
        <v>169</v>
      </c>
      <c r="B124" s="78"/>
    </row>
  </sheetData>
  <sheetProtection/>
  <mergeCells count="82">
    <mergeCell ref="A121:B121"/>
    <mergeCell ref="D60:E60"/>
    <mergeCell ref="D61:E61"/>
    <mergeCell ref="D59:E59"/>
    <mergeCell ref="F59:G59"/>
    <mergeCell ref="D53:E53"/>
    <mergeCell ref="D54:E54"/>
    <mergeCell ref="D55:E55"/>
    <mergeCell ref="D56:E56"/>
    <mergeCell ref="D57:E57"/>
    <mergeCell ref="D47:E47"/>
    <mergeCell ref="D48:E48"/>
    <mergeCell ref="D49:E49"/>
    <mergeCell ref="D50:E50"/>
    <mergeCell ref="D51:E51"/>
    <mergeCell ref="D52:E52"/>
    <mergeCell ref="E3:J3"/>
    <mergeCell ref="E4:J4"/>
    <mergeCell ref="A30:G30"/>
    <mergeCell ref="A31:G31"/>
    <mergeCell ref="A32:G32"/>
    <mergeCell ref="A26:A27"/>
    <mergeCell ref="A18:G18"/>
    <mergeCell ref="D25:G25"/>
    <mergeCell ref="E11:K11"/>
    <mergeCell ref="B42:G42"/>
    <mergeCell ref="B39:G39"/>
    <mergeCell ref="F54:G54"/>
    <mergeCell ref="F55:G55"/>
    <mergeCell ref="A37:G37"/>
    <mergeCell ref="A19:G19"/>
    <mergeCell ref="D23:G23"/>
    <mergeCell ref="D22:G22"/>
    <mergeCell ref="A22:A23"/>
    <mergeCell ref="C22:C23"/>
    <mergeCell ref="A122:B122"/>
    <mergeCell ref="A120:B120"/>
    <mergeCell ref="F118:G118"/>
    <mergeCell ref="B40:G40"/>
    <mergeCell ref="B43:G43"/>
    <mergeCell ref="E14:G14"/>
    <mergeCell ref="B38:D38"/>
    <mergeCell ref="A61:B61"/>
    <mergeCell ref="B64:G64"/>
    <mergeCell ref="B41:G41"/>
    <mergeCell ref="F122:G122"/>
    <mergeCell ref="E66:G66"/>
    <mergeCell ref="E67:G67"/>
    <mergeCell ref="F61:G61"/>
    <mergeCell ref="F123:G123"/>
    <mergeCell ref="D26:G26"/>
    <mergeCell ref="B28:G28"/>
    <mergeCell ref="B29:G29"/>
    <mergeCell ref="B45:G45"/>
    <mergeCell ref="F50:G50"/>
    <mergeCell ref="F119:G119"/>
    <mergeCell ref="A118:C118"/>
    <mergeCell ref="F51:G51"/>
    <mergeCell ref="E68:G68"/>
    <mergeCell ref="E69:G69"/>
    <mergeCell ref="A117:C117"/>
    <mergeCell ref="B72:G72"/>
    <mergeCell ref="A69:B69"/>
    <mergeCell ref="D58:E58"/>
    <mergeCell ref="F47:G47"/>
    <mergeCell ref="F58:G58"/>
    <mergeCell ref="F60:G60"/>
    <mergeCell ref="F57:G57"/>
    <mergeCell ref="F48:G48"/>
    <mergeCell ref="F49:G49"/>
    <mergeCell ref="F52:G52"/>
    <mergeCell ref="F53:G53"/>
    <mergeCell ref="F56:G56"/>
    <mergeCell ref="B36:G36"/>
    <mergeCell ref="A33:G33"/>
    <mergeCell ref="B34:G34"/>
    <mergeCell ref="B35:G35"/>
    <mergeCell ref="E13:G13"/>
    <mergeCell ref="E15:F15"/>
    <mergeCell ref="D27:G27"/>
    <mergeCell ref="C24:C25"/>
    <mergeCell ref="D24:G24"/>
  </mergeCells>
  <printOptions/>
  <pageMargins left="0.3937007874015748" right="0.15748031496062992" top="0.11811023622047245" bottom="0" header="0.31496062992125984" footer="0.31496062992125984"/>
  <pageSetup horizontalDpi="600" verticalDpi="600" orientation="landscape" paperSize="9" scale="77" r:id="rId1"/>
  <rowBreaks count="4" manualBreakCount="4">
    <brk id="35" max="6" man="1"/>
    <brk id="77" max="6" man="1"/>
    <brk id="94" max="6" man="1"/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Игорь</cp:lastModifiedBy>
  <cp:lastPrinted>2019-11-13T08:30:30Z</cp:lastPrinted>
  <dcterms:created xsi:type="dcterms:W3CDTF">2018-12-28T08:43:53Z</dcterms:created>
  <dcterms:modified xsi:type="dcterms:W3CDTF">2019-11-13T08:49:39Z</dcterms:modified>
  <cp:category/>
  <cp:version/>
  <cp:contentType/>
  <cp:contentStatus/>
</cp:coreProperties>
</file>