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G:\Бюджетний запит Вереси оприлюднення\"/>
    </mc:Choice>
  </mc:AlternateContent>
  <bookViews>
    <workbookView xWindow="0" yWindow="0" windowWidth="20730" windowHeight="11760" tabRatio="779" firstSheet="4" activeTab="4"/>
  </bookViews>
  <sheets>
    <sheet name="101000pdtl  (2)" sheetId="26" state="hidden" r:id="rId1"/>
    <sheet name="10000 звед" sheetId="25" state="hidden" r:id="rId2"/>
    <sheet name="додаток 1" sheetId="1" state="hidden" r:id="rId3"/>
    <sheet name="1010160 ПК (2)" sheetId="28" state="hidden" r:id="rId4"/>
    <sheet name="1014060 ПК" sheetId="23" r:id="rId5"/>
    <sheet name="1011100 ШК" sheetId="16" state="hidden" r:id="rId6"/>
    <sheet name="1014080 УПР (2)" sheetId="29" state="hidden" r:id="rId7"/>
    <sheet name="1014080 УПР" sheetId="18" state="hidden" r:id="rId8"/>
    <sheet name="1014070 Кіно" sheetId="19" state="hidden" r:id="rId9"/>
    <sheet name="1016030 Парк" sheetId="20" state="hidden" r:id="rId10"/>
    <sheet name="2414030" sheetId="21" state="hidden" r:id="rId11"/>
    <sheet name="1100001" sheetId="22" state="hidden" r:id="rId12"/>
  </sheets>
  <definedNames>
    <definedName name="_xlnm.Print_Area" localSheetId="1">'10000 звед'!$A$1:$Q$504</definedName>
    <definedName name="_xlnm.Print_Area" localSheetId="0">'101000pdtl  (2)'!$A$1:$R$766</definedName>
    <definedName name="_xlnm.Print_Area" localSheetId="3">'1010160 ПК (2)'!$A$1:$T$543</definedName>
    <definedName name="_xlnm.Print_Area" localSheetId="5">'1011100 ШК'!$A$1:$Q$495</definedName>
    <definedName name="_xlnm.Print_Area" localSheetId="4">'1014060 ПК'!$A$1:$T$465</definedName>
    <definedName name="_xlnm.Print_Area" localSheetId="8">'1014070 Кіно'!$A$1:$Q$460</definedName>
    <definedName name="_xlnm.Print_Area" localSheetId="7">'1014080 УПР'!$A$1:$Q$642</definedName>
    <definedName name="_xlnm.Print_Area" localSheetId="6">'1014080 УПР (2)'!$A$1:$Q$644</definedName>
    <definedName name="_xlnm.Print_Area" localSheetId="9">'1016030 Парк'!$A$1:$Q$437</definedName>
    <definedName name="_xlnm.Print_Area" localSheetId="11">'1100001'!$A$1:$Q$388</definedName>
    <definedName name="_xlnm.Print_Area" localSheetId="10">'2414030'!$A$1:$Q$538</definedName>
    <definedName name="_xlnm.Print_Area" localSheetId="2">'додаток 1'!$A$1:$N$87</definedName>
  </definedNames>
  <calcPr calcId="162913"/>
</workbook>
</file>

<file path=xl/calcChain.xml><?xml version="1.0" encoding="utf-8"?>
<calcChain xmlns="http://schemas.openxmlformats.org/spreadsheetml/2006/main">
  <c r="J288" i="23" l="1"/>
  <c r="H144" i="23"/>
  <c r="H141" i="23" s="1"/>
  <c r="H143" i="23"/>
  <c r="H142" i="23"/>
  <c r="M94" i="23"/>
  <c r="M91" i="23" s="1"/>
  <c r="G115" i="23"/>
  <c r="G114" i="23"/>
  <c r="G113" i="23"/>
  <c r="G112" i="23"/>
  <c r="G111" i="23"/>
  <c r="G110" i="23"/>
  <c r="L115" i="23"/>
  <c r="L114" i="23"/>
  <c r="L113" i="23"/>
  <c r="L112" i="23"/>
  <c r="L111" i="23"/>
  <c r="L110" i="23"/>
  <c r="S115" i="23"/>
  <c r="S114" i="23"/>
  <c r="S113" i="23"/>
  <c r="S112" i="23"/>
  <c r="S111" i="23"/>
  <c r="S110" i="23"/>
  <c r="S109" i="23"/>
  <c r="S108" i="23"/>
  <c r="S106" i="23"/>
  <c r="S105" i="23"/>
  <c r="L109" i="23"/>
  <c r="L108" i="23"/>
  <c r="L107" i="23"/>
  <c r="L106" i="23"/>
  <c r="L105" i="23"/>
  <c r="G108" i="23"/>
  <c r="G107" i="23"/>
  <c r="G106" i="23"/>
  <c r="G105" i="23"/>
  <c r="L99" i="23"/>
  <c r="L98" i="23"/>
  <c r="L97" i="23"/>
  <c r="L96" i="23"/>
  <c r="L95" i="23"/>
  <c r="L94" i="23"/>
  <c r="J291" i="23"/>
  <c r="I291" i="23"/>
  <c r="O291" i="23"/>
  <c r="G291" i="23"/>
  <c r="K246" i="23"/>
  <c r="F244" i="23"/>
  <c r="K244" i="23" s="1"/>
  <c r="K242" i="23"/>
  <c r="K240" i="23"/>
  <c r="S240" i="23"/>
  <c r="S241" i="23"/>
  <c r="S242" i="23"/>
  <c r="S243" i="23"/>
  <c r="S244" i="23"/>
  <c r="S246" i="23"/>
  <c r="P219" i="23"/>
  <c r="S245" i="23" l="1"/>
  <c r="F118" i="23"/>
  <c r="E66" i="23"/>
  <c r="I66" i="23"/>
  <c r="M112" i="26"/>
  <c r="I164" i="26" s="1"/>
  <c r="M164" i="26" s="1"/>
  <c r="M83" i="16"/>
  <c r="M147" i="23"/>
  <c r="M146" i="23"/>
  <c r="P77" i="16"/>
  <c r="K77" i="16"/>
  <c r="P57" i="16"/>
  <c r="K59" i="16"/>
  <c r="K60" i="16"/>
  <c r="K58" i="16"/>
  <c r="K57" i="16"/>
  <c r="I56" i="16"/>
  <c r="I67" i="16" s="1"/>
  <c r="G59" i="16"/>
  <c r="G60" i="16"/>
  <c r="G58" i="16"/>
  <c r="G57" i="16"/>
  <c r="E56" i="16"/>
  <c r="P225" i="16"/>
  <c r="P298" i="26"/>
  <c r="D79" i="22"/>
  <c r="D129" i="22" s="1"/>
  <c r="G129" i="22" s="1"/>
  <c r="G79" i="22"/>
  <c r="H79" i="22"/>
  <c r="H129" i="22" s="1"/>
  <c r="K79" i="22"/>
  <c r="L79" i="22"/>
  <c r="L129" i="22" s="1"/>
  <c r="L113" i="22" s="1"/>
  <c r="Q113" i="22" s="1"/>
  <c r="O79" i="22"/>
  <c r="O129" i="22" s="1"/>
  <c r="H104" i="22"/>
  <c r="I104" i="22"/>
  <c r="I131" i="22" s="1"/>
  <c r="J104" i="22"/>
  <c r="J131" i="22" s="1"/>
  <c r="M104" i="22"/>
  <c r="N104" i="22"/>
  <c r="G105" i="22"/>
  <c r="K105" i="22"/>
  <c r="G106" i="22"/>
  <c r="K106" i="22"/>
  <c r="K107" i="22"/>
  <c r="L107" i="22"/>
  <c r="L104" i="22" s="1"/>
  <c r="G108" i="22"/>
  <c r="K108" i="22"/>
  <c r="G109" i="22"/>
  <c r="K109" i="22"/>
  <c r="G110" i="22"/>
  <c r="K110" i="22"/>
  <c r="G111" i="22"/>
  <c r="K111" i="22"/>
  <c r="G112" i="22"/>
  <c r="K112" i="22"/>
  <c r="D113" i="22"/>
  <c r="E113" i="22"/>
  <c r="E107" i="22" s="1"/>
  <c r="E104" i="22" s="1"/>
  <c r="E131" i="22" s="1"/>
  <c r="F113" i="22"/>
  <c r="F107" i="22" s="1"/>
  <c r="F104" i="22" s="1"/>
  <c r="F131" i="22" s="1"/>
  <c r="H113" i="22"/>
  <c r="I113" i="22"/>
  <c r="J113" i="22"/>
  <c r="G114" i="22"/>
  <c r="K114" i="22"/>
  <c r="G115" i="22"/>
  <c r="K115" i="22"/>
  <c r="G116" i="22"/>
  <c r="K116" i="22"/>
  <c r="G117" i="22"/>
  <c r="K117" i="22"/>
  <c r="G118" i="22"/>
  <c r="K118" i="22"/>
  <c r="G119" i="22"/>
  <c r="K119" i="22"/>
  <c r="G120" i="22"/>
  <c r="K120" i="22"/>
  <c r="G121" i="22"/>
  <c r="K121" i="22"/>
  <c r="G122" i="22"/>
  <c r="K122" i="22"/>
  <c r="G123" i="22"/>
  <c r="K123" i="22"/>
  <c r="G124" i="22"/>
  <c r="K124" i="22"/>
  <c r="G125" i="22"/>
  <c r="K125" i="22"/>
  <c r="G126" i="22"/>
  <c r="K126" i="22"/>
  <c r="G127" i="22"/>
  <c r="K127" i="22"/>
  <c r="G128" i="22"/>
  <c r="K128" i="22"/>
  <c r="E129" i="22"/>
  <c r="F129" i="22"/>
  <c r="I129" i="22"/>
  <c r="K129" i="22" s="1"/>
  <c r="J129" i="22"/>
  <c r="M129" i="22"/>
  <c r="G130" i="22"/>
  <c r="K130" i="22"/>
  <c r="M131" i="22"/>
  <c r="O131" i="22"/>
  <c r="O61" i="21"/>
  <c r="I70" i="21"/>
  <c r="M70" i="21"/>
  <c r="I86" i="21"/>
  <c r="I115" i="21" s="1"/>
  <c r="J86" i="21"/>
  <c r="J115" i="21" s="1"/>
  <c r="K214" i="21" s="1"/>
  <c r="K213" i="21" s="1"/>
  <c r="K217" i="21" s="1"/>
  <c r="M86" i="21"/>
  <c r="M115" i="21" s="1"/>
  <c r="N214" i="21" s="1"/>
  <c r="N213" i="21" s="1"/>
  <c r="N217" i="21" s="1"/>
  <c r="G87" i="21"/>
  <c r="K87" i="21"/>
  <c r="G88" i="21"/>
  <c r="K88" i="21"/>
  <c r="G90" i="21"/>
  <c r="K90" i="21"/>
  <c r="Q90" i="21"/>
  <c r="G91" i="21"/>
  <c r="K91" i="21"/>
  <c r="L91" i="21"/>
  <c r="G92" i="21"/>
  <c r="K92" i="21"/>
  <c r="L92" i="21"/>
  <c r="G93" i="21"/>
  <c r="K93" i="21"/>
  <c r="Q93" i="21"/>
  <c r="G94" i="21"/>
  <c r="K94" i="21"/>
  <c r="L94" i="21"/>
  <c r="Q94" i="21" s="1"/>
  <c r="D95" i="21"/>
  <c r="E95" i="21"/>
  <c r="E89" i="21" s="1"/>
  <c r="E86" i="21" s="1"/>
  <c r="F95" i="21"/>
  <c r="F89" i="21" s="1"/>
  <c r="F86" i="21" s="1"/>
  <c r="F115" i="21" s="1"/>
  <c r="H95" i="21"/>
  <c r="I95" i="21"/>
  <c r="J95" i="21"/>
  <c r="G96" i="21"/>
  <c r="K96" i="21"/>
  <c r="L96" i="21"/>
  <c r="H174" i="21" s="1"/>
  <c r="Q96" i="21"/>
  <c r="G97" i="21"/>
  <c r="K97" i="21"/>
  <c r="L97" i="21"/>
  <c r="H175" i="21" s="1"/>
  <c r="Q97" i="21"/>
  <c r="G98" i="21"/>
  <c r="K98" i="21"/>
  <c r="L98" i="21"/>
  <c r="Q98" i="21"/>
  <c r="G99" i="21"/>
  <c r="K99" i="21"/>
  <c r="L99" i="21"/>
  <c r="H177" i="21" s="1"/>
  <c r="Q99" i="21"/>
  <c r="G100" i="21"/>
  <c r="K100" i="21"/>
  <c r="L100" i="21"/>
  <c r="Q100" i="21"/>
  <c r="G101" i="21"/>
  <c r="K101" i="21"/>
  <c r="L101" i="21"/>
  <c r="H179" i="21" s="1"/>
  <c r="K179" i="21" s="1"/>
  <c r="Q101" i="21"/>
  <c r="G102" i="21"/>
  <c r="L102" i="21"/>
  <c r="Q102" i="21" s="1"/>
  <c r="G103" i="21"/>
  <c r="K103" i="21"/>
  <c r="L103" i="21"/>
  <c r="G104" i="21"/>
  <c r="K104" i="21"/>
  <c r="L104" i="21"/>
  <c r="G105" i="21"/>
  <c r="K105" i="21"/>
  <c r="L105" i="21"/>
  <c r="G106" i="21"/>
  <c r="K106" i="21"/>
  <c r="L106" i="21"/>
  <c r="Q106" i="21" s="1"/>
  <c r="G107" i="21"/>
  <c r="K107" i="21"/>
  <c r="L107" i="21"/>
  <c r="G108" i="21"/>
  <c r="K108" i="21"/>
  <c r="L108" i="21"/>
  <c r="G109" i="21"/>
  <c r="K109" i="21"/>
  <c r="L109" i="21"/>
  <c r="G110" i="21"/>
  <c r="K110" i="21"/>
  <c r="L110" i="21"/>
  <c r="Q110" i="21" s="1"/>
  <c r="G111" i="21"/>
  <c r="K111" i="21"/>
  <c r="L111" i="21"/>
  <c r="E112" i="21"/>
  <c r="F112" i="21"/>
  <c r="I112" i="21"/>
  <c r="J112" i="21"/>
  <c r="M112" i="21"/>
  <c r="O112" i="21"/>
  <c r="G113" i="21"/>
  <c r="K113" i="21"/>
  <c r="L113" i="21"/>
  <c r="Q114" i="21"/>
  <c r="E115" i="21"/>
  <c r="F214" i="21" s="1"/>
  <c r="F213" i="21" s="1"/>
  <c r="F217" i="21" s="1"/>
  <c r="O115" i="21"/>
  <c r="O214" i="21" s="1"/>
  <c r="O213" i="21" s="1"/>
  <c r="O217" i="21" s="1"/>
  <c r="K165" i="21"/>
  <c r="P165" i="21"/>
  <c r="K166" i="21"/>
  <c r="P166" i="21"/>
  <c r="H168" i="21"/>
  <c r="K168" i="21" s="1"/>
  <c r="L168" i="21"/>
  <c r="H171" i="21"/>
  <c r="K171" i="21" s="1"/>
  <c r="H172" i="21"/>
  <c r="K172" i="21" s="1"/>
  <c r="K174" i="21"/>
  <c r="L174" i="21"/>
  <c r="H176" i="21"/>
  <c r="K176" i="21" s="1"/>
  <c r="H178" i="21"/>
  <c r="L179" i="21"/>
  <c r="H180" i="21"/>
  <c r="H188" i="21"/>
  <c r="G214" i="21"/>
  <c r="G213" i="21" s="1"/>
  <c r="G217" i="21" s="1"/>
  <c r="J214" i="21"/>
  <c r="J213" i="21" s="1"/>
  <c r="J217" i="21" s="1"/>
  <c r="I226" i="21"/>
  <c r="I225" i="21" s="1"/>
  <c r="I229" i="21" s="1"/>
  <c r="J226" i="21"/>
  <c r="J225" i="21" s="1"/>
  <c r="J229" i="21" s="1"/>
  <c r="M226" i="21"/>
  <c r="M225" i="21" s="1"/>
  <c r="M229" i="21" s="1"/>
  <c r="O226" i="21"/>
  <c r="O225" i="21" s="1"/>
  <c r="O229" i="21" s="1"/>
  <c r="F242" i="21"/>
  <c r="J242" i="21"/>
  <c r="N242" i="21"/>
  <c r="F285" i="21"/>
  <c r="L285" i="21"/>
  <c r="J403" i="21"/>
  <c r="J404" i="21"/>
  <c r="P404" i="21"/>
  <c r="J405" i="21"/>
  <c r="P405" i="21"/>
  <c r="D406" i="21"/>
  <c r="D403" i="21" s="1"/>
  <c r="D435" i="21" s="1"/>
  <c r="J406" i="21"/>
  <c r="E407" i="21"/>
  <c r="J407" i="21"/>
  <c r="J408" i="21"/>
  <c r="J409" i="21"/>
  <c r="E410" i="21"/>
  <c r="J410" i="21"/>
  <c r="J411" i="21"/>
  <c r="J412" i="21"/>
  <c r="E413" i="21"/>
  <c r="P413" i="21" s="1"/>
  <c r="J413" i="21"/>
  <c r="J414" i="21"/>
  <c r="J415" i="21"/>
  <c r="J416" i="21"/>
  <c r="J417" i="21"/>
  <c r="E418" i="21"/>
  <c r="J418" i="21"/>
  <c r="E419" i="21"/>
  <c r="J419" i="21"/>
  <c r="J420" i="21"/>
  <c r="P420" i="21"/>
  <c r="J421" i="21"/>
  <c r="P421" i="21"/>
  <c r="J422" i="21"/>
  <c r="P422" i="21"/>
  <c r="J423" i="21"/>
  <c r="P423" i="21"/>
  <c r="J424" i="21"/>
  <c r="P424" i="21"/>
  <c r="J425" i="21"/>
  <c r="P425" i="21"/>
  <c r="J426" i="21"/>
  <c r="P426" i="21"/>
  <c r="J427" i="21"/>
  <c r="P427" i="21"/>
  <c r="J428" i="21"/>
  <c r="P428" i="21"/>
  <c r="J429" i="21"/>
  <c r="P429" i="21"/>
  <c r="J430" i="21"/>
  <c r="P430" i="21"/>
  <c r="J431" i="21"/>
  <c r="P431" i="21"/>
  <c r="J432" i="21"/>
  <c r="P432" i="21"/>
  <c r="J433" i="21"/>
  <c r="P433" i="21"/>
  <c r="J434" i="21"/>
  <c r="P434" i="21"/>
  <c r="J435" i="21"/>
  <c r="H445" i="21"/>
  <c r="M445" i="21"/>
  <c r="H446" i="21"/>
  <c r="M446" i="21"/>
  <c r="H447" i="21"/>
  <c r="M447" i="21"/>
  <c r="D449" i="21"/>
  <c r="H449" i="21" s="1"/>
  <c r="I449" i="21"/>
  <c r="M449" i="21" s="1"/>
  <c r="H450" i="21"/>
  <c r="I450" i="21"/>
  <c r="M450" i="21" s="1"/>
  <c r="H451" i="21"/>
  <c r="I451" i="21"/>
  <c r="M451" i="21" s="1"/>
  <c r="D452" i="21"/>
  <c r="H452" i="21" s="1"/>
  <c r="I452" i="21"/>
  <c r="M452" i="21" s="1"/>
  <c r="H453" i="21"/>
  <c r="M453" i="21"/>
  <c r="H454" i="21"/>
  <c r="M454" i="21"/>
  <c r="H455" i="21"/>
  <c r="M455" i="21"/>
  <c r="H456" i="21"/>
  <c r="M456" i="21"/>
  <c r="H457" i="21"/>
  <c r="M457" i="21"/>
  <c r="H458" i="21"/>
  <c r="M458" i="21"/>
  <c r="H459" i="21"/>
  <c r="M459" i="21"/>
  <c r="H460" i="21"/>
  <c r="M460" i="21"/>
  <c r="H461" i="21"/>
  <c r="M461" i="21"/>
  <c r="D462" i="21"/>
  <c r="H462" i="21" s="1"/>
  <c r="I462" i="21"/>
  <c r="M462" i="21" s="1"/>
  <c r="D486" i="21"/>
  <c r="D517" i="21" s="1"/>
  <c r="D487" i="21"/>
  <c r="E487" i="21"/>
  <c r="D488" i="21"/>
  <c r="E488" i="21"/>
  <c r="D489" i="21"/>
  <c r="D490" i="21"/>
  <c r="D491" i="21"/>
  <c r="D492" i="21"/>
  <c r="D493" i="21"/>
  <c r="D494" i="21"/>
  <c r="D495" i="21"/>
  <c r="D496" i="21"/>
  <c r="E496" i="21"/>
  <c r="D497" i="21"/>
  <c r="D498" i="21"/>
  <c r="D499" i="21"/>
  <c r="D500" i="21"/>
  <c r="D501" i="21"/>
  <c r="D502" i="21"/>
  <c r="D503" i="21"/>
  <c r="E503" i="21"/>
  <c r="D504" i="21"/>
  <c r="E504" i="21"/>
  <c r="D505" i="21"/>
  <c r="E505" i="21"/>
  <c r="D506" i="21"/>
  <c r="E506" i="21"/>
  <c r="D507" i="21"/>
  <c r="E507" i="21"/>
  <c r="D508" i="21"/>
  <c r="E508" i="21"/>
  <c r="D509" i="21"/>
  <c r="E509" i="21"/>
  <c r="D510" i="21"/>
  <c r="E510" i="21"/>
  <c r="D511" i="21"/>
  <c r="E511" i="21"/>
  <c r="D512" i="21"/>
  <c r="E512" i="21"/>
  <c r="D513" i="21"/>
  <c r="E513" i="21"/>
  <c r="D514" i="21"/>
  <c r="E514" i="21"/>
  <c r="D515" i="21"/>
  <c r="E515" i="21"/>
  <c r="D516" i="21"/>
  <c r="E516" i="21"/>
  <c r="J71" i="20"/>
  <c r="J122" i="20" s="1"/>
  <c r="O71" i="20"/>
  <c r="O122" i="20" s="1"/>
  <c r="D96" i="20"/>
  <c r="H96" i="20"/>
  <c r="I96" i="20"/>
  <c r="J96" i="20"/>
  <c r="L96" i="20"/>
  <c r="M96" i="20"/>
  <c r="M124" i="20" s="1"/>
  <c r="M49" i="20" s="1"/>
  <c r="P49" i="20" s="1"/>
  <c r="Q96" i="20"/>
  <c r="Q124" i="20" s="1"/>
  <c r="G97" i="20"/>
  <c r="K97" i="20"/>
  <c r="Q97" i="20"/>
  <c r="G98" i="20"/>
  <c r="K98" i="20"/>
  <c r="Q98" i="20"/>
  <c r="K99" i="20"/>
  <c r="L99" i="20"/>
  <c r="Q99" i="20" s="1"/>
  <c r="G100" i="20"/>
  <c r="K100" i="20"/>
  <c r="Q100" i="20"/>
  <c r="G101" i="20"/>
  <c r="K101" i="20"/>
  <c r="Q101" i="20"/>
  <c r="G102" i="20"/>
  <c r="K102" i="20"/>
  <c r="Q102" i="20"/>
  <c r="G103" i="20"/>
  <c r="K103" i="20"/>
  <c r="Q103" i="20"/>
  <c r="G104" i="20"/>
  <c r="K104" i="20"/>
  <c r="Q104" i="20"/>
  <c r="D105" i="20"/>
  <c r="E105" i="20"/>
  <c r="E99" i="20" s="1"/>
  <c r="E96" i="20" s="1"/>
  <c r="F105" i="20"/>
  <c r="F99" i="20" s="1"/>
  <c r="F96" i="20" s="1"/>
  <c r="H105" i="20"/>
  <c r="I105" i="20"/>
  <c r="J105" i="20"/>
  <c r="G106" i="20"/>
  <c r="K106" i="20"/>
  <c r="Q106" i="20"/>
  <c r="G107" i="20"/>
  <c r="K107" i="20"/>
  <c r="Q107" i="20"/>
  <c r="G108" i="20"/>
  <c r="K108" i="20"/>
  <c r="Q108" i="20"/>
  <c r="G109" i="20"/>
  <c r="K109" i="20"/>
  <c r="Q109" i="20"/>
  <c r="G110" i="20"/>
  <c r="K110" i="20"/>
  <c r="Q110" i="20"/>
  <c r="G111" i="20"/>
  <c r="K111" i="20"/>
  <c r="Q111" i="20"/>
  <c r="G112" i="20"/>
  <c r="K112" i="20"/>
  <c r="Q112" i="20"/>
  <c r="G113" i="20"/>
  <c r="K113" i="20"/>
  <c r="Q113" i="20"/>
  <c r="E114" i="20"/>
  <c r="G114" i="20" s="1"/>
  <c r="F114" i="20"/>
  <c r="I114" i="20"/>
  <c r="J114" i="20"/>
  <c r="M114" i="20"/>
  <c r="O114" i="20"/>
  <c r="Q114" i="20"/>
  <c r="G115" i="20"/>
  <c r="K115" i="20"/>
  <c r="Q115" i="20"/>
  <c r="G116" i="20"/>
  <c r="K116" i="20"/>
  <c r="Q116" i="20"/>
  <c r="G117" i="20"/>
  <c r="K117" i="20"/>
  <c r="Q117" i="20"/>
  <c r="G118" i="20"/>
  <c r="K118" i="20"/>
  <c r="Q118" i="20"/>
  <c r="G119" i="20"/>
  <c r="K119" i="20"/>
  <c r="Q119" i="20"/>
  <c r="G120" i="20"/>
  <c r="K120" i="20"/>
  <c r="Q120" i="20"/>
  <c r="G121" i="20"/>
  <c r="K121" i="20"/>
  <c r="Q121" i="20"/>
  <c r="F122" i="20"/>
  <c r="G123" i="20"/>
  <c r="K123" i="20"/>
  <c r="Q123" i="20"/>
  <c r="F124" i="20"/>
  <c r="E49" i="20" s="1"/>
  <c r="L124" i="20"/>
  <c r="O124" i="20"/>
  <c r="O198" i="20" s="1"/>
  <c r="I146" i="20"/>
  <c r="J146" i="20"/>
  <c r="M146" i="20"/>
  <c r="O146" i="20"/>
  <c r="I176" i="20"/>
  <c r="O338" i="20" s="1"/>
  <c r="O344" i="20" s="1"/>
  <c r="J176" i="20"/>
  <c r="J210" i="20" s="1"/>
  <c r="J209" i="20" s="1"/>
  <c r="J213" i="20" s="1"/>
  <c r="M176" i="20"/>
  <c r="O176" i="20"/>
  <c r="O210" i="20" s="1"/>
  <c r="O209" i="20" s="1"/>
  <c r="O213" i="20" s="1"/>
  <c r="G197" i="20"/>
  <c r="G201" i="20" s="1"/>
  <c r="O197" i="20"/>
  <c r="O201" i="20" s="1"/>
  <c r="G198" i="20"/>
  <c r="N198" i="20"/>
  <c r="N197" i="20" s="1"/>
  <c r="N201" i="20" s="1"/>
  <c r="I210" i="20"/>
  <c r="I209" i="20" s="1"/>
  <c r="I213" i="20" s="1"/>
  <c r="M210" i="20"/>
  <c r="M209" i="20" s="1"/>
  <c r="M213" i="20" s="1"/>
  <c r="I224" i="20"/>
  <c r="M224" i="20"/>
  <c r="Q224" i="20"/>
  <c r="F227" i="20"/>
  <c r="J227" i="20"/>
  <c r="L227" i="20"/>
  <c r="N227" i="20"/>
  <c r="I233" i="20"/>
  <c r="P233" i="20"/>
  <c r="I234" i="20"/>
  <c r="M234" i="20"/>
  <c r="Q234" i="20"/>
  <c r="I235" i="20"/>
  <c r="M235" i="20"/>
  <c r="Q235" i="20"/>
  <c r="I239" i="20"/>
  <c r="M239" i="20"/>
  <c r="Q239" i="20"/>
  <c r="I242" i="20"/>
  <c r="M242" i="20"/>
  <c r="Q242" i="20"/>
  <c r="I246" i="20"/>
  <c r="M246" i="20"/>
  <c r="Q246" i="20"/>
  <c r="K264" i="20"/>
  <c r="Q264" i="20"/>
  <c r="F272" i="20"/>
  <c r="K272" i="20" s="1"/>
  <c r="F273" i="20"/>
  <c r="K277" i="20"/>
  <c r="Q277" i="20"/>
  <c r="K280" i="20"/>
  <c r="Q280" i="20"/>
  <c r="K284" i="20"/>
  <c r="Q284" i="20"/>
  <c r="L356" i="20"/>
  <c r="P356" i="20"/>
  <c r="D386" i="20"/>
  <c r="D390" i="20" s="1"/>
  <c r="F386" i="20"/>
  <c r="F390" i="20" s="1"/>
  <c r="H386" i="20"/>
  <c r="H390" i="20" s="1"/>
  <c r="L386" i="20"/>
  <c r="L390" i="20" s="1"/>
  <c r="N386" i="20"/>
  <c r="N390" i="20" s="1"/>
  <c r="J387" i="20"/>
  <c r="J386" i="20" s="1"/>
  <c r="J390" i="20" s="1"/>
  <c r="E399" i="20"/>
  <c r="E403" i="20" s="1"/>
  <c r="F399" i="20"/>
  <c r="F403" i="20" s="1"/>
  <c r="G399" i="20"/>
  <c r="J399" i="20"/>
  <c r="K399" i="20"/>
  <c r="K403" i="20" s="1"/>
  <c r="L399" i="20"/>
  <c r="L403" i="20" s="1"/>
  <c r="G403" i="20"/>
  <c r="J403" i="20"/>
  <c r="F412" i="20"/>
  <c r="H412" i="20"/>
  <c r="H416" i="20" s="1"/>
  <c r="J412" i="20"/>
  <c r="D413" i="20"/>
  <c r="D412" i="20" s="1"/>
  <c r="D416" i="20"/>
  <c r="F416" i="20"/>
  <c r="J416" i="20"/>
  <c r="O64" i="19"/>
  <c r="G89" i="19"/>
  <c r="G90" i="19" s="1"/>
  <c r="K89" i="19"/>
  <c r="K90" i="19" s="1"/>
  <c r="Q89" i="19"/>
  <c r="D90" i="19"/>
  <c r="D40" i="19" s="1"/>
  <c r="E90" i="19"/>
  <c r="F90" i="19"/>
  <c r="G138" i="19" s="1"/>
  <c r="H90" i="19"/>
  <c r="H40" i="19" s="1"/>
  <c r="H64" i="19" s="1"/>
  <c r="I90" i="19"/>
  <c r="J90" i="19"/>
  <c r="K138" i="19" s="1"/>
  <c r="K137" i="19" s="1"/>
  <c r="L90" i="19"/>
  <c r="L40" i="19" s="1"/>
  <c r="M90" i="19"/>
  <c r="O90" i="19"/>
  <c r="Q90" i="19"/>
  <c r="H113" i="19"/>
  <c r="K113" i="19" s="1"/>
  <c r="K116" i="19" s="1"/>
  <c r="L113" i="19"/>
  <c r="L116" i="19" s="1"/>
  <c r="L150" i="19" s="1"/>
  <c r="L149" i="19" s="1"/>
  <c r="L153" i="19" s="1"/>
  <c r="H116" i="19"/>
  <c r="H72" i="19" s="1"/>
  <c r="K72" i="19" s="1"/>
  <c r="K79" i="19" s="1"/>
  <c r="I116" i="19"/>
  <c r="J116" i="19"/>
  <c r="J150" i="19" s="1"/>
  <c r="J149" i="19" s="1"/>
  <c r="J153" i="19" s="1"/>
  <c r="M116" i="19"/>
  <c r="O116" i="19"/>
  <c r="E138" i="19"/>
  <c r="E137" i="19" s="1"/>
  <c r="F138" i="19"/>
  <c r="F141" i="19" s="1"/>
  <c r="I138" i="19"/>
  <c r="I137" i="19" s="1"/>
  <c r="J138" i="19"/>
  <c r="M138" i="19"/>
  <c r="M137" i="19" s="1"/>
  <c r="N138" i="19"/>
  <c r="O138" i="19"/>
  <c r="E141" i="19"/>
  <c r="I141" i="19"/>
  <c r="N141" i="19"/>
  <c r="I150" i="19"/>
  <c r="L151" i="19"/>
  <c r="L152" i="19"/>
  <c r="I164" i="19"/>
  <c r="M164" i="19"/>
  <c r="Q164" i="19"/>
  <c r="F165" i="19"/>
  <c r="F203" i="19" s="1"/>
  <c r="H165" i="19"/>
  <c r="I165" i="19" s="1"/>
  <c r="J165" i="19"/>
  <c r="L165" i="19"/>
  <c r="M165" i="19" s="1"/>
  <c r="N165" i="19"/>
  <c r="P165" i="19"/>
  <c r="I166" i="19"/>
  <c r="M166" i="19"/>
  <c r="Q166" i="19"/>
  <c r="I167" i="19"/>
  <c r="M167" i="19"/>
  <c r="Q167" i="19"/>
  <c r="I168" i="19"/>
  <c r="M168" i="19"/>
  <c r="Q168" i="19"/>
  <c r="I169" i="19"/>
  <c r="M169" i="19"/>
  <c r="Q169" i="19"/>
  <c r="I170" i="19"/>
  <c r="M170" i="19"/>
  <c r="Q170" i="19"/>
  <c r="I171" i="19"/>
  <c r="M171" i="19"/>
  <c r="Q171" i="19"/>
  <c r="I172" i="19"/>
  <c r="M172" i="19"/>
  <c r="Q172" i="19"/>
  <c r="I174" i="19"/>
  <c r="M174" i="19"/>
  <c r="Q174" i="19"/>
  <c r="I175" i="19"/>
  <c r="M175" i="19"/>
  <c r="Q175" i="19"/>
  <c r="I176" i="19"/>
  <c r="M176" i="19"/>
  <c r="Q176" i="19"/>
  <c r="I177" i="19"/>
  <c r="M177" i="19"/>
  <c r="Q177" i="19"/>
  <c r="I178" i="19"/>
  <c r="M178" i="19"/>
  <c r="Q178" i="19"/>
  <c r="I179" i="19"/>
  <c r="M179" i="19"/>
  <c r="N179" i="19"/>
  <c r="Q179" i="19" s="1"/>
  <c r="I180" i="19"/>
  <c r="M180" i="19"/>
  <c r="N180" i="19"/>
  <c r="Q180" i="19" s="1"/>
  <c r="I181" i="19"/>
  <c r="M181" i="19"/>
  <c r="Q181" i="19"/>
  <c r="I182" i="19"/>
  <c r="M182" i="19"/>
  <c r="Q182" i="19"/>
  <c r="I183" i="19"/>
  <c r="M183" i="19"/>
  <c r="Q183" i="19"/>
  <c r="I185" i="19"/>
  <c r="M185" i="19"/>
  <c r="Q185" i="19"/>
  <c r="I186" i="19"/>
  <c r="M186" i="19"/>
  <c r="Q186" i="19"/>
  <c r="I187" i="19"/>
  <c r="M187" i="19"/>
  <c r="Q187" i="19"/>
  <c r="I188" i="19"/>
  <c r="M188" i="19"/>
  <c r="Q188" i="19"/>
  <c r="I189" i="19"/>
  <c r="M189" i="19"/>
  <c r="N189" i="19"/>
  <c r="Q189" i="19" s="1"/>
  <c r="I191" i="19"/>
  <c r="M191" i="19"/>
  <c r="N191" i="19"/>
  <c r="I192" i="19"/>
  <c r="M192" i="19"/>
  <c r="N192" i="19"/>
  <c r="I193" i="19"/>
  <c r="M193" i="19"/>
  <c r="N193" i="19"/>
  <c r="F202" i="19"/>
  <c r="L202" i="19" s="1"/>
  <c r="P202" i="19" s="1"/>
  <c r="F204" i="19"/>
  <c r="L204" i="19" s="1"/>
  <c r="P204" i="19" s="1"/>
  <c r="F205" i="19"/>
  <c r="L205" i="19" s="1"/>
  <c r="P205" i="19" s="1"/>
  <c r="F206" i="19"/>
  <c r="L206" i="19" s="1"/>
  <c r="P206" i="19" s="1"/>
  <c r="F207" i="19"/>
  <c r="L207" i="19" s="1"/>
  <c r="P207" i="19" s="1"/>
  <c r="F208" i="19"/>
  <c r="L208" i="19" s="1"/>
  <c r="P208" i="19" s="1"/>
  <c r="J209" i="19"/>
  <c r="P209" i="19"/>
  <c r="J210" i="19"/>
  <c r="P210" i="19"/>
  <c r="J212" i="19"/>
  <c r="P212" i="19"/>
  <c r="J213" i="19"/>
  <c r="P213" i="19"/>
  <c r="J214" i="19"/>
  <c r="P214" i="19"/>
  <c r="J215" i="19"/>
  <c r="P215" i="19"/>
  <c r="J216" i="19"/>
  <c r="P216" i="19"/>
  <c r="J217" i="19"/>
  <c r="P217" i="19"/>
  <c r="J218" i="19"/>
  <c r="L218" i="19"/>
  <c r="P218" i="19" s="1"/>
  <c r="J219" i="19"/>
  <c r="P219" i="19"/>
  <c r="J220" i="19"/>
  <c r="P220" i="19"/>
  <c r="J222" i="19"/>
  <c r="P222" i="19"/>
  <c r="J223" i="19"/>
  <c r="P223" i="19"/>
  <c r="J224" i="19"/>
  <c r="P224" i="19"/>
  <c r="J225" i="19"/>
  <c r="P225" i="19"/>
  <c r="J226" i="19"/>
  <c r="P226" i="19"/>
  <c r="J228" i="19"/>
  <c r="P228" i="19"/>
  <c r="J229" i="19"/>
  <c r="P229" i="19"/>
  <c r="J230" i="19"/>
  <c r="P230" i="19"/>
  <c r="G285" i="19"/>
  <c r="G288" i="19" s="1"/>
  <c r="H285" i="19"/>
  <c r="J286" i="19"/>
  <c r="K286" i="19"/>
  <c r="L286" i="19"/>
  <c r="M286" i="19"/>
  <c r="M288" i="19" s="1"/>
  <c r="N286" i="19"/>
  <c r="N288" i="19" s="1"/>
  <c r="H288" i="19"/>
  <c r="J288" i="19"/>
  <c r="K288" i="19"/>
  <c r="L288" i="19"/>
  <c r="G296" i="19"/>
  <c r="G300" i="19" s="1"/>
  <c r="I296" i="19"/>
  <c r="I300" i="19" s="1"/>
  <c r="L296" i="19"/>
  <c r="L300" i="19" s="1"/>
  <c r="D343" i="19"/>
  <c r="E343" i="19"/>
  <c r="F343" i="19"/>
  <c r="H343" i="19"/>
  <c r="H369" i="19" s="1"/>
  <c r="L343" i="19"/>
  <c r="L369" i="19" s="1"/>
  <c r="N343" i="19"/>
  <c r="N369" i="19" s="1"/>
  <c r="E359" i="19"/>
  <c r="J359" i="19"/>
  <c r="J343" i="19" s="1"/>
  <c r="J369" i="19" s="1"/>
  <c r="D369" i="19"/>
  <c r="D439" i="19" s="1"/>
  <c r="F369" i="19"/>
  <c r="E378" i="19"/>
  <c r="J378" i="19"/>
  <c r="J404" i="19" s="1"/>
  <c r="K378" i="19"/>
  <c r="K404" i="19" s="1"/>
  <c r="L378" i="19"/>
  <c r="H379" i="19"/>
  <c r="M379" i="19"/>
  <c r="H380" i="19"/>
  <c r="M380" i="19"/>
  <c r="H381" i="19"/>
  <c r="M381" i="19"/>
  <c r="H382" i="19"/>
  <c r="M382" i="19"/>
  <c r="H383" i="19"/>
  <c r="M383" i="19"/>
  <c r="H384" i="19"/>
  <c r="M384" i="19"/>
  <c r="H385" i="19"/>
  <c r="M385" i="19"/>
  <c r="H386" i="19"/>
  <c r="M386" i="19"/>
  <c r="H387" i="19"/>
  <c r="M387" i="19"/>
  <c r="H388" i="19"/>
  <c r="M388" i="19"/>
  <c r="H389" i="19"/>
  <c r="M389" i="19"/>
  <c r="H390" i="19"/>
  <c r="M390" i="19"/>
  <c r="H391" i="19"/>
  <c r="M391" i="19"/>
  <c r="H392" i="19"/>
  <c r="M392" i="19"/>
  <c r="H393" i="19"/>
  <c r="M393" i="19"/>
  <c r="D394" i="19"/>
  <c r="H394" i="19" s="1"/>
  <c r="I394" i="19"/>
  <c r="H395" i="19"/>
  <c r="M395" i="19"/>
  <c r="H396" i="19"/>
  <c r="M396" i="19"/>
  <c r="H397" i="19"/>
  <c r="M397" i="19"/>
  <c r="H398" i="19"/>
  <c r="M398" i="19"/>
  <c r="H399" i="19"/>
  <c r="M399" i="19"/>
  <c r="H400" i="19"/>
  <c r="M400" i="19"/>
  <c r="H401" i="19"/>
  <c r="M401" i="19"/>
  <c r="H402" i="19"/>
  <c r="M402" i="19"/>
  <c r="H403" i="19"/>
  <c r="M403" i="19"/>
  <c r="E404" i="19"/>
  <c r="L404" i="19"/>
  <c r="D413" i="19"/>
  <c r="D414" i="19"/>
  <c r="E414" i="19"/>
  <c r="D415" i="19"/>
  <c r="E415" i="19"/>
  <c r="D416" i="19"/>
  <c r="E416" i="19"/>
  <c r="D417" i="19"/>
  <c r="E417" i="19"/>
  <c r="D418" i="19"/>
  <c r="E418" i="19"/>
  <c r="D419" i="19"/>
  <c r="E419" i="19"/>
  <c r="D420" i="19"/>
  <c r="E420" i="19"/>
  <c r="D421" i="19"/>
  <c r="E421" i="19"/>
  <c r="D422" i="19"/>
  <c r="E422" i="19"/>
  <c r="D423" i="19"/>
  <c r="E423" i="19"/>
  <c r="D424" i="19"/>
  <c r="E424" i="19"/>
  <c r="D425" i="19"/>
  <c r="E425" i="19"/>
  <c r="D426" i="19"/>
  <c r="E426" i="19"/>
  <c r="D427" i="19"/>
  <c r="E427" i="19"/>
  <c r="D428" i="19"/>
  <c r="E428" i="19"/>
  <c r="D429" i="19"/>
  <c r="E429" i="19"/>
  <c r="D430" i="19"/>
  <c r="E430" i="19"/>
  <c r="D431" i="19"/>
  <c r="E431" i="19"/>
  <c r="D432" i="19"/>
  <c r="E432" i="19"/>
  <c r="D433" i="19"/>
  <c r="E433" i="19"/>
  <c r="D434" i="19"/>
  <c r="E434" i="19"/>
  <c r="D435" i="19"/>
  <c r="E435" i="19"/>
  <c r="D436" i="19"/>
  <c r="E436" i="19"/>
  <c r="D437" i="19"/>
  <c r="E437" i="19"/>
  <c r="D438" i="19"/>
  <c r="E438" i="19"/>
  <c r="G52" i="18"/>
  <c r="G53" i="18"/>
  <c r="G54" i="18"/>
  <c r="G55" i="18"/>
  <c r="G56" i="18"/>
  <c r="G57" i="18"/>
  <c r="E58" i="18"/>
  <c r="F58" i="18"/>
  <c r="F76" i="18" s="1"/>
  <c r="G62" i="18"/>
  <c r="G64" i="18"/>
  <c r="G65" i="18"/>
  <c r="G66" i="18"/>
  <c r="G67" i="18"/>
  <c r="O76" i="18"/>
  <c r="O139" i="18" s="1"/>
  <c r="O110" i="18"/>
  <c r="F112" i="18"/>
  <c r="J112" i="18"/>
  <c r="J110" i="18" s="1"/>
  <c r="M112" i="18"/>
  <c r="M110" i="18" s="1"/>
  <c r="O447" i="18" s="1"/>
  <c r="G113" i="18"/>
  <c r="K113" i="18"/>
  <c r="Q113" i="18"/>
  <c r="G114" i="18"/>
  <c r="K114" i="18"/>
  <c r="Q114" i="18"/>
  <c r="G116" i="18"/>
  <c r="K116" i="18"/>
  <c r="Q116" i="18"/>
  <c r="G117" i="18"/>
  <c r="K117" i="18"/>
  <c r="L117" i="18"/>
  <c r="G118" i="18"/>
  <c r="K118" i="18"/>
  <c r="L118" i="18"/>
  <c r="G119" i="18"/>
  <c r="K119" i="18"/>
  <c r="Q119" i="18"/>
  <c r="G120" i="18"/>
  <c r="K120" i="18"/>
  <c r="Q120" i="18"/>
  <c r="D121" i="18"/>
  <c r="E121" i="18"/>
  <c r="E115" i="18" s="1"/>
  <c r="F121" i="18"/>
  <c r="F115" i="18" s="1"/>
  <c r="H121" i="18"/>
  <c r="I121" i="18"/>
  <c r="J121" i="18"/>
  <c r="L121" i="18"/>
  <c r="G122" i="18"/>
  <c r="K122" i="18"/>
  <c r="Q122" i="18"/>
  <c r="G123" i="18"/>
  <c r="K123" i="18"/>
  <c r="Q123" i="18"/>
  <c r="G124" i="18"/>
  <c r="K124" i="18"/>
  <c r="Q124" i="18"/>
  <c r="G125" i="18"/>
  <c r="K125" i="18"/>
  <c r="L125" i="18"/>
  <c r="H189" i="18" s="1"/>
  <c r="G126" i="18"/>
  <c r="K126" i="18"/>
  <c r="L126" i="18"/>
  <c r="I570" i="18" s="1"/>
  <c r="M570" i="18" s="1"/>
  <c r="G127" i="18"/>
  <c r="K127" i="18"/>
  <c r="Q127" i="18"/>
  <c r="G128" i="18"/>
  <c r="K128" i="18"/>
  <c r="K129" i="18"/>
  <c r="Q129" i="18"/>
  <c r="G130" i="18"/>
  <c r="K130" i="18"/>
  <c r="Q130" i="18"/>
  <c r="E131" i="18"/>
  <c r="K446" i="18" s="1"/>
  <c r="F131" i="18"/>
  <c r="I131" i="18"/>
  <c r="J131" i="18"/>
  <c r="K131" i="18"/>
  <c r="L131" i="18"/>
  <c r="G132" i="18"/>
  <c r="K132" i="18"/>
  <c r="L132" i="18"/>
  <c r="H195" i="18" s="1"/>
  <c r="K133" i="18"/>
  <c r="L133" i="18"/>
  <c r="Q133" i="18"/>
  <c r="G134" i="18"/>
  <c r="K134" i="18"/>
  <c r="L134" i="18"/>
  <c r="Q134" i="18"/>
  <c r="G135" i="18"/>
  <c r="K135" i="18"/>
  <c r="L135" i="18"/>
  <c r="Q135" i="18"/>
  <c r="G136" i="18"/>
  <c r="K136" i="18"/>
  <c r="L136" i="18"/>
  <c r="Q136" i="18"/>
  <c r="G137" i="18"/>
  <c r="K137" i="18"/>
  <c r="L137" i="18"/>
  <c r="Q137" i="18"/>
  <c r="G138" i="18"/>
  <c r="K138" i="18"/>
  <c r="L138" i="18"/>
  <c r="Q138" i="18"/>
  <c r="F139" i="18"/>
  <c r="I139" i="18"/>
  <c r="D141" i="18"/>
  <c r="D139" i="18" s="1"/>
  <c r="F313" i="18" s="1"/>
  <c r="E141" i="18"/>
  <c r="D142" i="18"/>
  <c r="G142" i="18" s="1"/>
  <c r="E142" i="18"/>
  <c r="F142" i="18"/>
  <c r="H142" i="18"/>
  <c r="L142" i="18"/>
  <c r="Q142" i="18" s="1"/>
  <c r="G143" i="18"/>
  <c r="K143" i="18"/>
  <c r="Q143" i="18"/>
  <c r="G144" i="18"/>
  <c r="K144" i="18"/>
  <c r="Q144" i="18"/>
  <c r="D145" i="18"/>
  <c r="G145" i="18" s="1"/>
  <c r="H145" i="18"/>
  <c r="K145" i="18" s="1"/>
  <c r="L145" i="18"/>
  <c r="Q145" i="18" s="1"/>
  <c r="G146" i="18"/>
  <c r="K146" i="18"/>
  <c r="Q146" i="18"/>
  <c r="G147" i="18"/>
  <c r="H147" i="18"/>
  <c r="K147" i="18" s="1"/>
  <c r="L147" i="18"/>
  <c r="Q147" i="18" s="1"/>
  <c r="G148" i="18"/>
  <c r="K148" i="18"/>
  <c r="Q148" i="18"/>
  <c r="E149" i="18"/>
  <c r="G150" i="18"/>
  <c r="I174" i="18"/>
  <c r="J174" i="18"/>
  <c r="M176" i="18"/>
  <c r="K177" i="18"/>
  <c r="M177" i="18"/>
  <c r="P177" i="18" s="1"/>
  <c r="K178" i="18"/>
  <c r="M178" i="18"/>
  <c r="P178" i="18" s="1"/>
  <c r="M179" i="18"/>
  <c r="K180" i="18"/>
  <c r="M180" i="18"/>
  <c r="P180" i="18" s="1"/>
  <c r="M181" i="18"/>
  <c r="M182" i="18"/>
  <c r="H183" i="18"/>
  <c r="K183" i="18" s="1"/>
  <c r="M183" i="18"/>
  <c r="P183" i="18" s="1"/>
  <c r="H184" i="18"/>
  <c r="K184" i="18" s="1"/>
  <c r="M184" i="18"/>
  <c r="P184" i="18" s="1"/>
  <c r="M185" i="18"/>
  <c r="H186" i="18"/>
  <c r="K186" i="18"/>
  <c r="M186" i="18"/>
  <c r="P186" i="18" s="1"/>
  <c r="H187" i="18"/>
  <c r="K187" i="18" s="1"/>
  <c r="M187" i="18"/>
  <c r="P187" i="18" s="1"/>
  <c r="H188" i="18"/>
  <c r="L188" i="18" s="1"/>
  <c r="K188" i="18"/>
  <c r="M188" i="18"/>
  <c r="M189" i="18"/>
  <c r="M190" i="18"/>
  <c r="H191" i="18"/>
  <c r="K191" i="18" s="1"/>
  <c r="M191" i="18"/>
  <c r="P191" i="18" s="1"/>
  <c r="H192" i="18"/>
  <c r="M192" i="18"/>
  <c r="H193" i="18"/>
  <c r="K193" i="18"/>
  <c r="M193" i="18"/>
  <c r="P193" i="18" s="1"/>
  <c r="M194" i="18"/>
  <c r="M195" i="18"/>
  <c r="H196" i="18"/>
  <c r="M196" i="18"/>
  <c r="H197" i="18"/>
  <c r="M197" i="18"/>
  <c r="H198" i="18"/>
  <c r="K198" i="18" s="1"/>
  <c r="M198" i="18"/>
  <c r="H199" i="18"/>
  <c r="M199" i="18"/>
  <c r="H200" i="18"/>
  <c r="M200" i="18"/>
  <c r="H201" i="18"/>
  <c r="M201" i="18"/>
  <c r="H205" i="18"/>
  <c r="H204" i="18" s="1"/>
  <c r="H202" i="18" s="1"/>
  <c r="L205" i="18"/>
  <c r="K206" i="18"/>
  <c r="P206" i="18"/>
  <c r="K207" i="18"/>
  <c r="P207" i="18"/>
  <c r="H208" i="18"/>
  <c r="K208" i="18"/>
  <c r="L208" i="18"/>
  <c r="P208" i="18" s="1"/>
  <c r="K209" i="18"/>
  <c r="P209" i="18"/>
  <c r="H210" i="18"/>
  <c r="K210" i="18" s="1"/>
  <c r="L210" i="18"/>
  <c r="P210" i="18"/>
  <c r="K211" i="18"/>
  <c r="P211" i="18"/>
  <c r="J212" i="18"/>
  <c r="O233" i="18"/>
  <c r="O239" i="18" s="1"/>
  <c r="N234" i="18"/>
  <c r="N233" i="18" s="1"/>
  <c r="N239" i="18" s="1"/>
  <c r="O234" i="18"/>
  <c r="H235" i="18"/>
  <c r="L235" i="18"/>
  <c r="E238" i="18"/>
  <c r="P238" i="18"/>
  <c r="J249" i="18"/>
  <c r="J248" i="18" s="1"/>
  <c r="J255" i="18" s="1"/>
  <c r="O249" i="18"/>
  <c r="O248" i="18" s="1"/>
  <c r="O255" i="18" s="1"/>
  <c r="K250" i="18"/>
  <c r="P250" i="18"/>
  <c r="K251" i="18"/>
  <c r="P251" i="18"/>
  <c r="I267" i="18"/>
  <c r="M267" i="18"/>
  <c r="Q267" i="18"/>
  <c r="I268" i="18"/>
  <c r="M268" i="18"/>
  <c r="Q268" i="18"/>
  <c r="I269" i="18"/>
  <c r="M269" i="18"/>
  <c r="Q269" i="18"/>
  <c r="F274" i="18"/>
  <c r="I274" i="18" s="1"/>
  <c r="J274" i="18"/>
  <c r="M274" i="18" s="1"/>
  <c r="N274" i="18"/>
  <c r="Q274" i="18" s="1"/>
  <c r="I275" i="18"/>
  <c r="M275" i="18"/>
  <c r="Q275" i="18"/>
  <c r="I276" i="18"/>
  <c r="M276" i="18"/>
  <c r="Q276" i="18"/>
  <c r="I277" i="18"/>
  <c r="M277" i="18"/>
  <c r="Q277" i="18"/>
  <c r="I278" i="18"/>
  <c r="M278" i="18"/>
  <c r="Q278" i="18"/>
  <c r="F279" i="18"/>
  <c r="I279" i="18" s="1"/>
  <c r="F280" i="18"/>
  <c r="I280" i="18" s="1"/>
  <c r="J280" i="18"/>
  <c r="M280" i="18" s="1"/>
  <c r="Q280" i="18"/>
  <c r="I282" i="18"/>
  <c r="M282" i="18"/>
  <c r="Q282" i="18"/>
  <c r="I283" i="18"/>
  <c r="M283" i="18"/>
  <c r="Q283" i="18"/>
  <c r="I284" i="18"/>
  <c r="M284" i="18"/>
  <c r="Q284" i="18"/>
  <c r="I285" i="18"/>
  <c r="M285" i="18"/>
  <c r="Q285" i="18"/>
  <c r="I287" i="18"/>
  <c r="M287" i="18"/>
  <c r="Q287" i="18"/>
  <c r="I288" i="18"/>
  <c r="M288" i="18"/>
  <c r="Q288" i="18"/>
  <c r="I289" i="18"/>
  <c r="M289" i="18"/>
  <c r="Q289" i="18"/>
  <c r="I290" i="18"/>
  <c r="M290" i="18"/>
  <c r="Q290" i="18"/>
  <c r="I292" i="18"/>
  <c r="M292" i="18"/>
  <c r="Q292" i="18"/>
  <c r="F293" i="18"/>
  <c r="I293" i="18" s="1"/>
  <c r="J293" i="18"/>
  <c r="M293" i="18" s="1"/>
  <c r="N293" i="18"/>
  <c r="Q293" i="18" s="1"/>
  <c r="F294" i="18"/>
  <c r="I294" i="18" s="1"/>
  <c r="J294" i="18"/>
  <c r="M294" i="18" s="1"/>
  <c r="Q294" i="18"/>
  <c r="I298" i="18"/>
  <c r="M298" i="18"/>
  <c r="Q298" i="18"/>
  <c r="I299" i="18"/>
  <c r="M299" i="18"/>
  <c r="Q299" i="18"/>
  <c r="F320" i="18"/>
  <c r="F358" i="26" s="1"/>
  <c r="J320" i="18"/>
  <c r="N320" i="18"/>
  <c r="N358" i="26" s="1"/>
  <c r="K350" i="18"/>
  <c r="L350" i="18"/>
  <c r="Q350" i="18" s="1"/>
  <c r="K351" i="18"/>
  <c r="L351" i="18"/>
  <c r="Q351" i="18" s="1"/>
  <c r="F352" i="18"/>
  <c r="F353" i="18"/>
  <c r="L353" i="18" s="1"/>
  <c r="F354" i="18"/>
  <c r="L354" i="18" s="1"/>
  <c r="F356" i="18"/>
  <c r="F357" i="18"/>
  <c r="L357" i="18"/>
  <c r="F358" i="18"/>
  <c r="F359" i="18"/>
  <c r="F361" i="18"/>
  <c r="K361" i="18" s="1"/>
  <c r="L361" i="18"/>
  <c r="Q361" i="18" s="1"/>
  <c r="K363" i="18"/>
  <c r="Q363" i="18"/>
  <c r="K364" i="18"/>
  <c r="Q364" i="18"/>
  <c r="K365" i="18"/>
  <c r="Q365" i="18"/>
  <c r="K366" i="18"/>
  <c r="Q366" i="18"/>
  <c r="K367" i="18"/>
  <c r="Q367" i="18"/>
  <c r="K368" i="18"/>
  <c r="Q368" i="18"/>
  <c r="K369" i="18"/>
  <c r="Q369" i="18"/>
  <c r="K370" i="18"/>
  <c r="Q370" i="18"/>
  <c r="F372" i="18"/>
  <c r="K372" i="18" s="1"/>
  <c r="F373" i="18"/>
  <c r="K373" i="18" s="1"/>
  <c r="F374" i="18"/>
  <c r="K375" i="18"/>
  <c r="Q375" i="18"/>
  <c r="K377" i="18"/>
  <c r="Q377" i="18"/>
  <c r="K378" i="18"/>
  <c r="Q378" i="18"/>
  <c r="K382" i="18"/>
  <c r="Q382" i="18"/>
  <c r="F383" i="18"/>
  <c r="K383" i="18" s="1"/>
  <c r="K384" i="18"/>
  <c r="Q384" i="18"/>
  <c r="K385" i="18"/>
  <c r="Q385" i="18"/>
  <c r="K386" i="18"/>
  <c r="Q386" i="18"/>
  <c r="K387" i="18"/>
  <c r="Q387" i="18"/>
  <c r="K388" i="18"/>
  <c r="Q388" i="18"/>
  <c r="F391" i="18"/>
  <c r="F392" i="18"/>
  <c r="F393" i="18"/>
  <c r="F394" i="18"/>
  <c r="F395" i="18"/>
  <c r="F396" i="18"/>
  <c r="K405" i="18"/>
  <c r="Q405" i="18"/>
  <c r="K406" i="18"/>
  <c r="Q406" i="18"/>
  <c r="D419" i="18"/>
  <c r="F419" i="18"/>
  <c r="H419" i="18"/>
  <c r="J419" i="18"/>
  <c r="L419" i="18"/>
  <c r="L431" i="18"/>
  <c r="N431" i="18" s="1"/>
  <c r="M431" i="18"/>
  <c r="O431" i="18" s="1"/>
  <c r="P431" i="18"/>
  <c r="Q431" i="18"/>
  <c r="L432" i="18"/>
  <c r="M432" i="18"/>
  <c r="N432" i="18"/>
  <c r="P432" i="18" s="1"/>
  <c r="O432" i="18"/>
  <c r="Q432" i="18" s="1"/>
  <c r="L433" i="18"/>
  <c r="N433" i="18" s="1"/>
  <c r="M433" i="18"/>
  <c r="O433" i="18" s="1"/>
  <c r="Q433" i="18" s="1"/>
  <c r="P433" i="18"/>
  <c r="M434" i="18"/>
  <c r="O434" i="18" s="1"/>
  <c r="Q434" i="18" s="1"/>
  <c r="N434" i="18"/>
  <c r="P434" i="18" s="1"/>
  <c r="D435" i="18"/>
  <c r="E435" i="18"/>
  <c r="H435" i="18"/>
  <c r="I435" i="18"/>
  <c r="L435" i="18"/>
  <c r="M435" i="18"/>
  <c r="O435" i="18" s="1"/>
  <c r="Q435" i="18" s="1"/>
  <c r="J452" i="18"/>
  <c r="M453" i="18"/>
  <c r="O453" i="18"/>
  <c r="P468" i="18"/>
  <c r="L469" i="18"/>
  <c r="P470" i="18"/>
  <c r="J520" i="18"/>
  <c r="E521" i="18"/>
  <c r="P521" i="18" s="1"/>
  <c r="J521" i="18"/>
  <c r="E522" i="18"/>
  <c r="P522" i="18" s="1"/>
  <c r="J522" i="18"/>
  <c r="J523" i="18"/>
  <c r="E524" i="18"/>
  <c r="E596" i="18" s="1"/>
  <c r="J524" i="18"/>
  <c r="E525" i="18"/>
  <c r="J525" i="18"/>
  <c r="P525" i="18"/>
  <c r="E526" i="18"/>
  <c r="P526" i="18" s="1"/>
  <c r="J526" i="18"/>
  <c r="E527" i="18"/>
  <c r="J527" i="18"/>
  <c r="E528" i="18"/>
  <c r="J528" i="18"/>
  <c r="P528" i="18"/>
  <c r="D529" i="18"/>
  <c r="D523" i="18" s="1"/>
  <c r="D595" i="18" s="1"/>
  <c r="J529" i="18"/>
  <c r="E530" i="18"/>
  <c r="P530" i="18" s="1"/>
  <c r="J530" i="18"/>
  <c r="E531" i="18"/>
  <c r="J531" i="18"/>
  <c r="E532" i="18"/>
  <c r="J532" i="18"/>
  <c r="P532" i="18"/>
  <c r="E533" i="18"/>
  <c r="J533" i="18"/>
  <c r="P533" i="18"/>
  <c r="E534" i="18"/>
  <c r="P534" i="18" s="1"/>
  <c r="J534" i="18"/>
  <c r="E535" i="18"/>
  <c r="P535" i="18" s="1"/>
  <c r="J535" i="18"/>
  <c r="D536" i="18"/>
  <c r="E536" i="18"/>
  <c r="H536" i="18"/>
  <c r="P536" i="18" s="1"/>
  <c r="L536" i="18"/>
  <c r="N536" i="18"/>
  <c r="E537" i="18"/>
  <c r="J537" i="18"/>
  <c r="P537" i="18"/>
  <c r="D538" i="18"/>
  <c r="D609" i="18" s="1"/>
  <c r="E538" i="18"/>
  <c r="E609" i="18" s="1"/>
  <c r="J538" i="18"/>
  <c r="P538" i="18"/>
  <c r="E539" i="18"/>
  <c r="J539" i="18"/>
  <c r="E540" i="18"/>
  <c r="J540" i="18"/>
  <c r="E541" i="18"/>
  <c r="P541" i="18" s="1"/>
  <c r="J541" i="18"/>
  <c r="E542" i="18"/>
  <c r="P542" i="18" s="1"/>
  <c r="J542" i="18"/>
  <c r="E543" i="18"/>
  <c r="J543" i="18"/>
  <c r="E544" i="18"/>
  <c r="P544" i="18" s="1"/>
  <c r="J544" i="18"/>
  <c r="E545" i="18"/>
  <c r="E616" i="18" s="1"/>
  <c r="J545" i="18"/>
  <c r="E546" i="18"/>
  <c r="J546" i="18"/>
  <c r="J547" i="18"/>
  <c r="J556" i="18"/>
  <c r="D557" i="18"/>
  <c r="H557" i="18"/>
  <c r="I557" i="18"/>
  <c r="M557" i="18" s="1"/>
  <c r="J557" i="18"/>
  <c r="D558" i="18"/>
  <c r="H558" i="18" s="1"/>
  <c r="I558" i="18"/>
  <c r="M558" i="18" s="1"/>
  <c r="J558" i="18"/>
  <c r="J559" i="18"/>
  <c r="D560" i="18"/>
  <c r="H560" i="18" s="1"/>
  <c r="I560" i="18"/>
  <c r="M560" i="18" s="1"/>
  <c r="J560" i="18"/>
  <c r="D561" i="18"/>
  <c r="H561" i="18"/>
  <c r="J561" i="18"/>
  <c r="D562" i="18"/>
  <c r="H562" i="18" s="1"/>
  <c r="J562" i="18"/>
  <c r="D563" i="18"/>
  <c r="H563" i="18" s="1"/>
  <c r="I563" i="18"/>
  <c r="M563" i="18" s="1"/>
  <c r="J563" i="18"/>
  <c r="D564" i="18"/>
  <c r="H564" i="18" s="1"/>
  <c r="I564" i="18"/>
  <c r="M564" i="18" s="1"/>
  <c r="J564" i="18"/>
  <c r="D565" i="18"/>
  <c r="H565" i="18" s="1"/>
  <c r="J565" i="18"/>
  <c r="D566" i="18"/>
  <c r="H566" i="18" s="1"/>
  <c r="I566" i="18"/>
  <c r="M566" i="18" s="1"/>
  <c r="J566" i="18"/>
  <c r="D567" i="18"/>
  <c r="H567" i="18" s="1"/>
  <c r="I567" i="18"/>
  <c r="J567" i="18"/>
  <c r="M567" i="18"/>
  <c r="D568" i="18"/>
  <c r="H568" i="18" s="1"/>
  <c r="I568" i="18"/>
  <c r="J568" i="18"/>
  <c r="M568" i="18"/>
  <c r="D569" i="18"/>
  <c r="H569" i="18" s="1"/>
  <c r="J569" i="18"/>
  <c r="D570" i="18"/>
  <c r="H570" i="18" s="1"/>
  <c r="J570" i="18"/>
  <c r="D571" i="18"/>
  <c r="H571" i="18" s="1"/>
  <c r="I571" i="18"/>
  <c r="M571" i="18" s="1"/>
  <c r="J571" i="18"/>
  <c r="D572" i="18"/>
  <c r="H572" i="18" s="1"/>
  <c r="I572" i="18"/>
  <c r="M572" i="18" s="1"/>
  <c r="J572" i="18"/>
  <c r="D573" i="18"/>
  <c r="H573" i="18"/>
  <c r="I573" i="18"/>
  <c r="M573" i="18"/>
  <c r="D574" i="18"/>
  <c r="H574" i="18"/>
  <c r="I574" i="18"/>
  <c r="J574" i="18"/>
  <c r="M574" i="18"/>
  <c r="D575" i="18"/>
  <c r="H575" i="18" s="1"/>
  <c r="J575" i="18"/>
  <c r="D576" i="18"/>
  <c r="H576" i="18" s="1"/>
  <c r="J576" i="18"/>
  <c r="D577" i="18"/>
  <c r="H577" i="18" s="1"/>
  <c r="I577" i="18"/>
  <c r="M577" i="18" s="1"/>
  <c r="J577" i="18"/>
  <c r="D578" i="18"/>
  <c r="H578" i="18"/>
  <c r="I578" i="18"/>
  <c r="M578" i="18" s="1"/>
  <c r="J578" i="18"/>
  <c r="D579" i="18"/>
  <c r="H579" i="18" s="1"/>
  <c r="I579" i="18"/>
  <c r="M579" i="18" s="1"/>
  <c r="J579" i="18"/>
  <c r="D580" i="18"/>
  <c r="H580" i="18" s="1"/>
  <c r="I580" i="18"/>
  <c r="J580" i="18"/>
  <c r="M580" i="18"/>
  <c r="D581" i="18"/>
  <c r="H581" i="18" s="1"/>
  <c r="I581" i="18"/>
  <c r="J581" i="18"/>
  <c r="M581" i="18"/>
  <c r="D582" i="18"/>
  <c r="H582" i="18" s="1"/>
  <c r="I582" i="18"/>
  <c r="M582" i="18" s="1"/>
  <c r="J582" i="18"/>
  <c r="J583" i="18"/>
  <c r="D593" i="18"/>
  <c r="E593" i="18"/>
  <c r="D594" i="18"/>
  <c r="D596" i="18"/>
  <c r="D597" i="18"/>
  <c r="E597" i="18"/>
  <c r="D598" i="18"/>
  <c r="E598" i="18"/>
  <c r="D599" i="18"/>
  <c r="D600" i="18"/>
  <c r="E600" i="18"/>
  <c r="D601" i="18"/>
  <c r="D602" i="18"/>
  <c r="E602" i="18"/>
  <c r="D603" i="18"/>
  <c r="D604" i="18"/>
  <c r="E604" i="18"/>
  <c r="D605" i="18"/>
  <c r="E605" i="18"/>
  <c r="D606" i="18"/>
  <c r="E606" i="18"/>
  <c r="D607" i="18"/>
  <c r="E607" i="18"/>
  <c r="D608" i="18"/>
  <c r="E608" i="18"/>
  <c r="D610" i="18"/>
  <c r="D611" i="18"/>
  <c r="D612" i="18"/>
  <c r="E612" i="18"/>
  <c r="D613" i="18"/>
  <c r="E613" i="18"/>
  <c r="D614" i="18"/>
  <c r="D615" i="18"/>
  <c r="E615" i="18"/>
  <c r="D616" i="18"/>
  <c r="D617" i="18"/>
  <c r="G54" i="29"/>
  <c r="G55" i="29"/>
  <c r="G56" i="29"/>
  <c r="G57" i="29"/>
  <c r="G58" i="29"/>
  <c r="G59" i="29"/>
  <c r="E60" i="29"/>
  <c r="F60" i="29"/>
  <c r="F78" i="29" s="1"/>
  <c r="G64" i="29"/>
  <c r="G66" i="29"/>
  <c r="G67" i="29"/>
  <c r="G68" i="29"/>
  <c r="G69" i="29"/>
  <c r="O78" i="29"/>
  <c r="O141" i="29" s="1"/>
  <c r="O112" i="29"/>
  <c r="J114" i="29"/>
  <c r="J112" i="29" s="1"/>
  <c r="M114" i="29"/>
  <c r="M112" i="29" s="1"/>
  <c r="O449" i="29" s="1"/>
  <c r="G115" i="29"/>
  <c r="K115" i="29"/>
  <c r="Q115" i="29"/>
  <c r="G116" i="29"/>
  <c r="K116" i="29"/>
  <c r="Q116" i="29"/>
  <c r="G118" i="29"/>
  <c r="K118" i="29"/>
  <c r="Q118" i="29"/>
  <c r="G119" i="29"/>
  <c r="K119" i="29"/>
  <c r="L119" i="29"/>
  <c r="G120" i="29"/>
  <c r="K120" i="29"/>
  <c r="L120" i="29"/>
  <c r="G121" i="29"/>
  <c r="K121" i="29"/>
  <c r="Q121" i="29"/>
  <c r="G122" i="29"/>
  <c r="K122" i="29"/>
  <c r="Q122" i="29"/>
  <c r="D123" i="29"/>
  <c r="E123" i="29"/>
  <c r="E117" i="29" s="1"/>
  <c r="E114" i="29" s="1"/>
  <c r="E112" i="29" s="1"/>
  <c r="F123" i="29"/>
  <c r="F117" i="29" s="1"/>
  <c r="F114" i="29" s="1"/>
  <c r="F112" i="29" s="1"/>
  <c r="H123" i="29"/>
  <c r="I123" i="29"/>
  <c r="I117" i="29" s="1"/>
  <c r="I114" i="29" s="1"/>
  <c r="J123" i="29"/>
  <c r="L123" i="29"/>
  <c r="Q123" i="29" s="1"/>
  <c r="G124" i="29"/>
  <c r="K124" i="29"/>
  <c r="Q124" i="29"/>
  <c r="G125" i="29"/>
  <c r="K125" i="29"/>
  <c r="Q125" i="29"/>
  <c r="G126" i="29"/>
  <c r="K126" i="29"/>
  <c r="Q126" i="29"/>
  <c r="G127" i="29"/>
  <c r="K127" i="29"/>
  <c r="L127" i="29"/>
  <c r="Q127" i="29" s="1"/>
  <c r="G128" i="29"/>
  <c r="K128" i="29"/>
  <c r="L128" i="29"/>
  <c r="Q128" i="29" s="1"/>
  <c r="G129" i="29"/>
  <c r="K129" i="29"/>
  <c r="Q129" i="29"/>
  <c r="G130" i="29"/>
  <c r="K130" i="29"/>
  <c r="K131" i="29"/>
  <c r="Q131" i="29"/>
  <c r="G132" i="29"/>
  <c r="K132" i="29"/>
  <c r="Q132" i="29"/>
  <c r="E133" i="29"/>
  <c r="G133" i="29" s="1"/>
  <c r="F133" i="29"/>
  <c r="I133" i="29"/>
  <c r="K133" i="29" s="1"/>
  <c r="J133" i="29"/>
  <c r="J153" i="29" s="1"/>
  <c r="L133" i="29"/>
  <c r="Q133" i="29" s="1"/>
  <c r="G134" i="29"/>
  <c r="K134" i="29"/>
  <c r="L134" i="29"/>
  <c r="Q134" i="29" s="1"/>
  <c r="K135" i="29"/>
  <c r="L135" i="29"/>
  <c r="Q135" i="29" s="1"/>
  <c r="G136" i="29"/>
  <c r="K136" i="29"/>
  <c r="L136" i="29"/>
  <c r="G137" i="29"/>
  <c r="K137" i="29"/>
  <c r="L137" i="29"/>
  <c r="G138" i="29"/>
  <c r="K138" i="29"/>
  <c r="L138" i="29"/>
  <c r="I582" i="29" s="1"/>
  <c r="M582" i="29" s="1"/>
  <c r="G139" i="29"/>
  <c r="K139" i="29"/>
  <c r="L139" i="29"/>
  <c r="Q139" i="29" s="1"/>
  <c r="G140" i="29"/>
  <c r="K140" i="29"/>
  <c r="L140" i="29"/>
  <c r="F141" i="29"/>
  <c r="I141" i="29"/>
  <c r="D143" i="29"/>
  <c r="E143" i="29"/>
  <c r="D144" i="29"/>
  <c r="E144" i="29"/>
  <c r="F144" i="29"/>
  <c r="H144" i="29"/>
  <c r="K144" i="29"/>
  <c r="L144" i="29"/>
  <c r="G145" i="29"/>
  <c r="K145" i="29"/>
  <c r="Q145" i="29"/>
  <c r="G146" i="29"/>
  <c r="K146" i="29"/>
  <c r="Q146" i="29"/>
  <c r="D147" i="29"/>
  <c r="G147" i="29" s="1"/>
  <c r="H147" i="29"/>
  <c r="K147" i="29" s="1"/>
  <c r="L147" i="29"/>
  <c r="Q147" i="29" s="1"/>
  <c r="G148" i="29"/>
  <c r="K148" i="29"/>
  <c r="Q148" i="29"/>
  <c r="G149" i="29"/>
  <c r="H149" i="29"/>
  <c r="K149" i="29"/>
  <c r="L149" i="29"/>
  <c r="Q149" i="29" s="1"/>
  <c r="G150" i="29"/>
  <c r="K150" i="29"/>
  <c r="Q150" i="29"/>
  <c r="E151" i="29"/>
  <c r="G152" i="29"/>
  <c r="I176" i="29"/>
  <c r="J176" i="29"/>
  <c r="J214" i="29" s="1"/>
  <c r="J251" i="29" s="1"/>
  <c r="J250" i="29" s="1"/>
  <c r="J257" i="29" s="1"/>
  <c r="M178" i="29"/>
  <c r="K179" i="29"/>
  <c r="M179" i="29"/>
  <c r="P179" i="29" s="1"/>
  <c r="K180" i="29"/>
  <c r="M180" i="29"/>
  <c r="P180" i="29"/>
  <c r="M181" i="29"/>
  <c r="K182" i="29"/>
  <c r="M182" i="29"/>
  <c r="P182" i="29"/>
  <c r="M183" i="29"/>
  <c r="M184" i="29"/>
  <c r="H185" i="29"/>
  <c r="K185" i="29"/>
  <c r="M185" i="29"/>
  <c r="P185" i="29"/>
  <c r="H186" i="29"/>
  <c r="K186" i="29"/>
  <c r="M186" i="29"/>
  <c r="P186" i="29"/>
  <c r="M187" i="29"/>
  <c r="H188" i="29"/>
  <c r="M188" i="29"/>
  <c r="P188" i="29" s="1"/>
  <c r="H189" i="29"/>
  <c r="K189" i="29" s="1"/>
  <c r="M189" i="29"/>
  <c r="P189" i="29" s="1"/>
  <c r="H190" i="29"/>
  <c r="M190" i="29"/>
  <c r="H191" i="29"/>
  <c r="M191" i="29"/>
  <c r="M192" i="29"/>
  <c r="H193" i="29"/>
  <c r="K193" i="29" s="1"/>
  <c r="M193" i="29"/>
  <c r="P193" i="29" s="1"/>
  <c r="H194" i="29"/>
  <c r="K194" i="29" s="1"/>
  <c r="M194" i="29"/>
  <c r="H195" i="29"/>
  <c r="K195" i="29" s="1"/>
  <c r="M195" i="29"/>
  <c r="P195" i="29" s="1"/>
  <c r="M196" i="29"/>
  <c r="M197" i="29"/>
  <c r="H198" i="29"/>
  <c r="M198" i="29"/>
  <c r="M199" i="29"/>
  <c r="M200" i="29"/>
  <c r="M201" i="29"/>
  <c r="H202" i="29"/>
  <c r="M202" i="29"/>
  <c r="M203" i="29"/>
  <c r="H207" i="29"/>
  <c r="K207" i="29" s="1"/>
  <c r="L207" i="29"/>
  <c r="P207" i="29" s="1"/>
  <c r="K208" i="29"/>
  <c r="P208" i="29"/>
  <c r="K209" i="29"/>
  <c r="P209" i="29"/>
  <c r="H210" i="29"/>
  <c r="K210" i="29" s="1"/>
  <c r="L210" i="29"/>
  <c r="P210" i="29" s="1"/>
  <c r="K211" i="29"/>
  <c r="P211" i="29"/>
  <c r="H212" i="29"/>
  <c r="K212" i="29" s="1"/>
  <c r="L212" i="29"/>
  <c r="P212" i="29" s="1"/>
  <c r="K213" i="29"/>
  <c r="P213" i="29"/>
  <c r="N236" i="29"/>
  <c r="N235" i="29" s="1"/>
  <c r="N241" i="29" s="1"/>
  <c r="O236" i="29"/>
  <c r="O235" i="29" s="1"/>
  <c r="H237" i="29"/>
  <c r="L237" i="29"/>
  <c r="P240" i="29"/>
  <c r="O241" i="29"/>
  <c r="O251" i="29"/>
  <c r="O250" i="29" s="1"/>
  <c r="O257" i="29" s="1"/>
  <c r="K252" i="29"/>
  <c r="P252" i="29"/>
  <c r="K253" i="29"/>
  <c r="P253" i="29"/>
  <c r="I269" i="29"/>
  <c r="M269" i="29"/>
  <c r="Q269" i="29"/>
  <c r="I270" i="29"/>
  <c r="M270" i="29"/>
  <c r="Q270" i="29"/>
  <c r="I271" i="29"/>
  <c r="M271" i="29"/>
  <c r="Q271" i="29"/>
  <c r="F276" i="29"/>
  <c r="I276" i="29" s="1"/>
  <c r="J276" i="29"/>
  <c r="M276" i="29" s="1"/>
  <c r="N276" i="29"/>
  <c r="Q276" i="29" s="1"/>
  <c r="I277" i="29"/>
  <c r="M277" i="29"/>
  <c r="Q277" i="29"/>
  <c r="I278" i="29"/>
  <c r="M278" i="29"/>
  <c r="Q278" i="29"/>
  <c r="I279" i="29"/>
  <c r="M279" i="29"/>
  <c r="Q279" i="29"/>
  <c r="I280" i="29"/>
  <c r="M280" i="29"/>
  <c r="Q280" i="29"/>
  <c r="F282" i="29"/>
  <c r="I282" i="29" s="1"/>
  <c r="J282" i="29"/>
  <c r="M282" i="29" s="1"/>
  <c r="Q282" i="29"/>
  <c r="I284" i="29"/>
  <c r="M284" i="29"/>
  <c r="Q284" i="29"/>
  <c r="I285" i="29"/>
  <c r="M285" i="29"/>
  <c r="Q285" i="29"/>
  <c r="I286" i="29"/>
  <c r="M286" i="29"/>
  <c r="Q286" i="29"/>
  <c r="I287" i="29"/>
  <c r="M287" i="29"/>
  <c r="Q287" i="29"/>
  <c r="I289" i="29"/>
  <c r="M289" i="29"/>
  <c r="Q289" i="29"/>
  <c r="I290" i="29"/>
  <c r="M290" i="29"/>
  <c r="Q290" i="29"/>
  <c r="I291" i="29"/>
  <c r="M291" i="29"/>
  <c r="Q291" i="29"/>
  <c r="I292" i="29"/>
  <c r="M292" i="29"/>
  <c r="Q292" i="29"/>
  <c r="I294" i="29"/>
  <c r="M294" i="29"/>
  <c r="Q294" i="29"/>
  <c r="F295" i="29"/>
  <c r="I295" i="29" s="1"/>
  <c r="J295" i="29"/>
  <c r="M295" i="29" s="1"/>
  <c r="N295" i="29"/>
  <c r="Q295" i="29" s="1"/>
  <c r="F296" i="29"/>
  <c r="I296" i="29" s="1"/>
  <c r="J296" i="29"/>
  <c r="M296" i="29" s="1"/>
  <c r="Q296" i="29"/>
  <c r="I300" i="29"/>
  <c r="M300" i="29"/>
  <c r="Q300" i="29"/>
  <c r="I301" i="29"/>
  <c r="M301" i="29"/>
  <c r="Q301" i="29"/>
  <c r="F322" i="29"/>
  <c r="J322" i="29"/>
  <c r="N322" i="29"/>
  <c r="K352" i="29"/>
  <c r="L352" i="29"/>
  <c r="Q352" i="29" s="1"/>
  <c r="K353" i="29"/>
  <c r="L353" i="29"/>
  <c r="Q353" i="29" s="1"/>
  <c r="F354" i="29"/>
  <c r="K354" i="29" s="1"/>
  <c r="F355" i="29"/>
  <c r="L355" i="29" s="1"/>
  <c r="F356" i="29"/>
  <c r="L356" i="29" s="1"/>
  <c r="F358" i="29"/>
  <c r="K358" i="29"/>
  <c r="F359" i="29"/>
  <c r="F375" i="29" s="1"/>
  <c r="K375" i="29" s="1"/>
  <c r="K359" i="29"/>
  <c r="L359" i="29"/>
  <c r="F360" i="29"/>
  <c r="K360" i="29"/>
  <c r="L360" i="29"/>
  <c r="Q360" i="29" s="1"/>
  <c r="F361" i="29"/>
  <c r="F363" i="29"/>
  <c r="K363" i="29"/>
  <c r="L363" i="29"/>
  <c r="Q363" i="29" s="1"/>
  <c r="K365" i="29"/>
  <c r="Q365" i="29"/>
  <c r="K366" i="29"/>
  <c r="Q366" i="29"/>
  <c r="K367" i="29"/>
  <c r="Q367" i="29"/>
  <c r="K368" i="29"/>
  <c r="Q368" i="29"/>
  <c r="K369" i="29"/>
  <c r="Q369" i="29"/>
  <c r="K370" i="29"/>
  <c r="Q370" i="29"/>
  <c r="K371" i="29"/>
  <c r="Q371" i="29"/>
  <c r="K372" i="29"/>
  <c r="Q372" i="29"/>
  <c r="F374" i="29"/>
  <c r="K374" i="29"/>
  <c r="L374" i="29"/>
  <c r="Q374" i="29" s="1"/>
  <c r="L375" i="29"/>
  <c r="Q375" i="29" s="1"/>
  <c r="F376" i="29"/>
  <c r="K377" i="29"/>
  <c r="Q377" i="29"/>
  <c r="K379" i="29"/>
  <c r="Q379" i="29"/>
  <c r="K380" i="29"/>
  <c r="Q380" i="29"/>
  <c r="K384" i="29"/>
  <c r="Q384" i="29"/>
  <c r="F385" i="29"/>
  <c r="K385" i="29" s="1"/>
  <c r="K386" i="29"/>
  <c r="Q386" i="29"/>
  <c r="K387" i="29"/>
  <c r="Q387" i="29"/>
  <c r="K388" i="29"/>
  <c r="Q388" i="29"/>
  <c r="K389" i="29"/>
  <c r="Q389" i="29"/>
  <c r="K390" i="29"/>
  <c r="Q390" i="29"/>
  <c r="F393" i="29"/>
  <c r="F394" i="29"/>
  <c r="L394" i="29" s="1"/>
  <c r="Q394" i="29" s="1"/>
  <c r="K394" i="29"/>
  <c r="F395" i="29"/>
  <c r="L395" i="29" s="1"/>
  <c r="Q395" i="29" s="1"/>
  <c r="F396" i="29"/>
  <c r="L396" i="29" s="1"/>
  <c r="Q396" i="29" s="1"/>
  <c r="K396" i="29"/>
  <c r="F397" i="29"/>
  <c r="F398" i="29"/>
  <c r="K407" i="29"/>
  <c r="Q407" i="29"/>
  <c r="K408" i="29"/>
  <c r="Q408" i="29"/>
  <c r="D421" i="29"/>
  <c r="F421" i="29"/>
  <c r="H421" i="29"/>
  <c r="J421" i="29"/>
  <c r="L421" i="29"/>
  <c r="L433" i="29"/>
  <c r="N433" i="29" s="1"/>
  <c r="P433" i="29" s="1"/>
  <c r="M433" i="29"/>
  <c r="O433" i="29"/>
  <c r="Q433" i="29" s="1"/>
  <c r="L434" i="29"/>
  <c r="N434" i="29" s="1"/>
  <c r="P434" i="29" s="1"/>
  <c r="M434" i="29"/>
  <c r="O434" i="29" s="1"/>
  <c r="Q434" i="29" s="1"/>
  <c r="L435" i="29"/>
  <c r="N435" i="29" s="1"/>
  <c r="P435" i="29" s="1"/>
  <c r="M435" i="29"/>
  <c r="O435" i="29" s="1"/>
  <c r="Q435" i="29" s="1"/>
  <c r="M436" i="29"/>
  <c r="O436" i="29" s="1"/>
  <c r="Q436" i="29" s="1"/>
  <c r="N436" i="29"/>
  <c r="P436" i="29" s="1"/>
  <c r="D437" i="29"/>
  <c r="E437" i="29"/>
  <c r="H437" i="29"/>
  <c r="I437" i="29"/>
  <c r="M437" i="29"/>
  <c r="O437" i="29" s="1"/>
  <c r="Q437" i="29" s="1"/>
  <c r="M455" i="29"/>
  <c r="O455" i="29"/>
  <c r="P470" i="29"/>
  <c r="P474" i="29" s="1"/>
  <c r="L471" i="29"/>
  <c r="P472" i="29"/>
  <c r="J522" i="29"/>
  <c r="E523" i="29"/>
  <c r="P523" i="29" s="1"/>
  <c r="J523" i="29"/>
  <c r="E524" i="29"/>
  <c r="J524" i="29"/>
  <c r="J525" i="29"/>
  <c r="E526" i="29"/>
  <c r="P526" i="29" s="1"/>
  <c r="J526" i="29"/>
  <c r="E527" i="29"/>
  <c r="J527" i="29"/>
  <c r="E528" i="29"/>
  <c r="P528" i="29" s="1"/>
  <c r="J528" i="29"/>
  <c r="E529" i="29"/>
  <c r="E601" i="29" s="1"/>
  <c r="J529" i="29"/>
  <c r="P529" i="29"/>
  <c r="E530" i="29"/>
  <c r="J530" i="29"/>
  <c r="P530" i="29"/>
  <c r="D531" i="29"/>
  <c r="D525" i="29" s="1"/>
  <c r="D597" i="29" s="1"/>
  <c r="J531" i="29"/>
  <c r="E532" i="29"/>
  <c r="E604" i="29" s="1"/>
  <c r="J532" i="29"/>
  <c r="P532" i="29"/>
  <c r="E533" i="29"/>
  <c r="J533" i="29"/>
  <c r="P533" i="29"/>
  <c r="E534" i="29"/>
  <c r="J534" i="29"/>
  <c r="E535" i="29"/>
  <c r="J535" i="29"/>
  <c r="E536" i="29"/>
  <c r="E608" i="29" s="1"/>
  <c r="J536" i="29"/>
  <c r="E537" i="29"/>
  <c r="P537" i="29" s="1"/>
  <c r="J537" i="29"/>
  <c r="D538" i="29"/>
  <c r="E538" i="29"/>
  <c r="H538" i="29"/>
  <c r="P538" i="29" s="1"/>
  <c r="L538" i="29"/>
  <c r="N538" i="29"/>
  <c r="E539" i="29"/>
  <c r="E610" i="29" s="1"/>
  <c r="J539" i="29"/>
  <c r="D540" i="29"/>
  <c r="D611" i="29" s="1"/>
  <c r="E540" i="29"/>
  <c r="E611" i="29" s="1"/>
  <c r="J540" i="29"/>
  <c r="E541" i="29"/>
  <c r="P541" i="29" s="1"/>
  <c r="J541" i="29"/>
  <c r="E542" i="29"/>
  <c r="J542" i="29"/>
  <c r="E543" i="29"/>
  <c r="J543" i="29"/>
  <c r="P543" i="29"/>
  <c r="E544" i="29"/>
  <c r="E615" i="29" s="1"/>
  <c r="J544" i="29"/>
  <c r="P544" i="29"/>
  <c r="E545" i="29"/>
  <c r="J545" i="29"/>
  <c r="E546" i="29"/>
  <c r="J546" i="29"/>
  <c r="E547" i="29"/>
  <c r="E618" i="29" s="1"/>
  <c r="J547" i="29"/>
  <c r="E548" i="29"/>
  <c r="E619" i="29" s="1"/>
  <c r="J548" i="29"/>
  <c r="J549" i="29"/>
  <c r="J558" i="29"/>
  <c r="D559" i="29"/>
  <c r="H559" i="29" s="1"/>
  <c r="I559" i="29"/>
  <c r="M559" i="29" s="1"/>
  <c r="J559" i="29"/>
  <c r="D560" i="29"/>
  <c r="H560" i="29"/>
  <c r="I560" i="29"/>
  <c r="M560" i="29" s="1"/>
  <c r="J560" i="29"/>
  <c r="J561" i="29"/>
  <c r="D562" i="29"/>
  <c r="H562" i="29" s="1"/>
  <c r="I562" i="29"/>
  <c r="M562" i="29" s="1"/>
  <c r="J562" i="29"/>
  <c r="D563" i="29"/>
  <c r="H563" i="29" s="1"/>
  <c r="J563" i="29"/>
  <c r="D564" i="29"/>
  <c r="H564" i="29" s="1"/>
  <c r="J564" i="29"/>
  <c r="D565" i="29"/>
  <c r="H565" i="29" s="1"/>
  <c r="I565" i="29"/>
  <c r="J565" i="29"/>
  <c r="M565" i="29"/>
  <c r="D566" i="29"/>
  <c r="H566" i="29" s="1"/>
  <c r="I566" i="29"/>
  <c r="M566" i="29" s="1"/>
  <c r="J566" i="29"/>
  <c r="D567" i="29"/>
  <c r="H567" i="29" s="1"/>
  <c r="J567" i="29"/>
  <c r="D568" i="29"/>
  <c r="H568" i="29" s="1"/>
  <c r="I568" i="29"/>
  <c r="M568" i="29" s="1"/>
  <c r="J568" i="29"/>
  <c r="D569" i="29"/>
  <c r="H569" i="29" s="1"/>
  <c r="I569" i="29"/>
  <c r="M569" i="29" s="1"/>
  <c r="J569" i="29"/>
  <c r="D570" i="29"/>
  <c r="H570" i="29" s="1"/>
  <c r="I570" i="29"/>
  <c r="M570" i="29" s="1"/>
  <c r="J570" i="29"/>
  <c r="D571" i="29"/>
  <c r="H571" i="29" s="1"/>
  <c r="J571" i="29"/>
  <c r="D572" i="29"/>
  <c r="H572" i="29"/>
  <c r="J572" i="29"/>
  <c r="D573" i="29"/>
  <c r="H573" i="29" s="1"/>
  <c r="I573" i="29"/>
  <c r="M573" i="29" s="1"/>
  <c r="J573" i="29"/>
  <c r="D574" i="29"/>
  <c r="H574" i="29" s="1"/>
  <c r="I574" i="29"/>
  <c r="J574" i="29"/>
  <c r="M574" i="29"/>
  <c r="D575" i="29"/>
  <c r="H575" i="29" s="1"/>
  <c r="I575" i="29"/>
  <c r="M575" i="29" s="1"/>
  <c r="D576" i="29"/>
  <c r="H576" i="29" s="1"/>
  <c r="I576" i="29"/>
  <c r="M576" i="29" s="1"/>
  <c r="J576" i="29"/>
  <c r="D577" i="29"/>
  <c r="H577" i="29" s="1"/>
  <c r="I577" i="29"/>
  <c r="M577" i="29" s="1"/>
  <c r="J577" i="29"/>
  <c r="D578" i="29"/>
  <c r="H578" i="29" s="1"/>
  <c r="J578" i="29"/>
  <c r="D579" i="29"/>
  <c r="H579" i="29"/>
  <c r="I579" i="29"/>
  <c r="M579" i="29" s="1"/>
  <c r="J579" i="29"/>
  <c r="D580" i="29"/>
  <c r="H580" i="29" s="1"/>
  <c r="J580" i="29"/>
  <c r="D581" i="29"/>
  <c r="H581" i="29" s="1"/>
  <c r="I581" i="29"/>
  <c r="M581" i="29" s="1"/>
  <c r="J581" i="29"/>
  <c r="D582" i="29"/>
  <c r="H582" i="29" s="1"/>
  <c r="J582" i="29"/>
  <c r="D583" i="29"/>
  <c r="H583" i="29"/>
  <c r="I583" i="29"/>
  <c r="J583" i="29"/>
  <c r="M583" i="29"/>
  <c r="D584" i="29"/>
  <c r="H584" i="29" s="1"/>
  <c r="J584" i="29"/>
  <c r="J585" i="29"/>
  <c r="D595" i="29"/>
  <c r="D596" i="29"/>
  <c r="D598" i="29"/>
  <c r="D599" i="29"/>
  <c r="D600" i="29"/>
  <c r="D601" i="29"/>
  <c r="D602" i="29"/>
  <c r="E602" i="29"/>
  <c r="D604" i="29"/>
  <c r="D605" i="29"/>
  <c r="E605" i="29"/>
  <c r="D606" i="29"/>
  <c r="D607" i="29"/>
  <c r="D608" i="29"/>
  <c r="D609" i="29"/>
  <c r="E609" i="29"/>
  <c r="D610" i="29"/>
  <c r="D612" i="29"/>
  <c r="E612" i="29"/>
  <c r="D613" i="29"/>
  <c r="D614" i="29"/>
  <c r="E614" i="29"/>
  <c r="D615" i="29"/>
  <c r="D616" i="29"/>
  <c r="D617" i="29"/>
  <c r="D618" i="29"/>
  <c r="D619" i="29"/>
  <c r="G56" i="16"/>
  <c r="K56" i="16"/>
  <c r="G61" i="16"/>
  <c r="K61" i="16"/>
  <c r="G62" i="16"/>
  <c r="K62" i="16"/>
  <c r="G63" i="16"/>
  <c r="K63" i="16"/>
  <c r="G64" i="16"/>
  <c r="G65" i="16"/>
  <c r="G66" i="16"/>
  <c r="E67" i="16"/>
  <c r="E118" i="16" s="1"/>
  <c r="F67" i="16"/>
  <c r="F118" i="16" s="1"/>
  <c r="J67" i="16"/>
  <c r="J118" i="16" s="1"/>
  <c r="J93" i="16"/>
  <c r="G94" i="16"/>
  <c r="K94" i="16"/>
  <c r="Q94" i="16"/>
  <c r="G95" i="16"/>
  <c r="K95" i="16"/>
  <c r="Q95" i="16"/>
  <c r="G97" i="16"/>
  <c r="K97" i="16"/>
  <c r="Q97" i="16"/>
  <c r="G98" i="16"/>
  <c r="K98" i="16"/>
  <c r="L98" i="16"/>
  <c r="G99" i="16"/>
  <c r="K99" i="16"/>
  <c r="L99" i="16"/>
  <c r="I412" i="16" s="1"/>
  <c r="M412" i="16" s="1"/>
  <c r="G100" i="16"/>
  <c r="K100" i="16"/>
  <c r="Q100" i="16"/>
  <c r="G101" i="16"/>
  <c r="K101" i="16"/>
  <c r="Q101" i="16"/>
  <c r="D102" i="16"/>
  <c r="E102" i="16"/>
  <c r="E96" i="16" s="1"/>
  <c r="F102" i="16"/>
  <c r="F96" i="16" s="1"/>
  <c r="F93" i="16" s="1"/>
  <c r="H102" i="16"/>
  <c r="K102" i="16" s="1"/>
  <c r="I102" i="16"/>
  <c r="I96" i="16" s="1"/>
  <c r="J102" i="16"/>
  <c r="M102" i="16"/>
  <c r="M96" i="16" s="1"/>
  <c r="M93" i="16" s="1"/>
  <c r="G103" i="16"/>
  <c r="K103" i="16"/>
  <c r="Q103" i="16"/>
  <c r="G104" i="16"/>
  <c r="K104" i="16"/>
  <c r="Q104" i="16"/>
  <c r="G105" i="16"/>
  <c r="K105" i="16"/>
  <c r="Q105" i="16"/>
  <c r="G106" i="16"/>
  <c r="K106" i="16"/>
  <c r="Q106" i="16"/>
  <c r="G107" i="16"/>
  <c r="K107" i="16"/>
  <c r="L107" i="16"/>
  <c r="L102" i="16" s="1"/>
  <c r="G108" i="16"/>
  <c r="K108" i="16"/>
  <c r="Q108" i="16"/>
  <c r="G109" i="16"/>
  <c r="K109" i="16"/>
  <c r="L109" i="16"/>
  <c r="F110" i="16"/>
  <c r="J110" i="16"/>
  <c r="J120" i="16"/>
  <c r="K191" i="16" s="1"/>
  <c r="K190" i="16" s="1"/>
  <c r="K192" i="16" s="1"/>
  <c r="L110" i="16"/>
  <c r="M110" i="16"/>
  <c r="G111" i="16"/>
  <c r="K111" i="16"/>
  <c r="L111" i="16"/>
  <c r="Q111" i="16"/>
  <c r="E112" i="16"/>
  <c r="G112" i="16" s="1"/>
  <c r="E110" i="16"/>
  <c r="G110" i="16" s="1"/>
  <c r="I112" i="16"/>
  <c r="I110" i="16" s="1"/>
  <c r="L112" i="16"/>
  <c r="I425" i="16" s="1"/>
  <c r="M425" i="16" s="1"/>
  <c r="G113" i="16"/>
  <c r="K113" i="16"/>
  <c r="L113" i="16"/>
  <c r="Q113" i="16" s="1"/>
  <c r="G114" i="16"/>
  <c r="K114" i="16"/>
  <c r="L114" i="16"/>
  <c r="Q114" i="16" s="1"/>
  <c r="G115" i="16"/>
  <c r="K115" i="16"/>
  <c r="L115" i="16"/>
  <c r="H166" i="16" s="1"/>
  <c r="L166" i="16" s="1"/>
  <c r="G116" i="16"/>
  <c r="K116" i="16"/>
  <c r="L116" i="16"/>
  <c r="Q116" i="16" s="1"/>
  <c r="G117" i="16"/>
  <c r="K117" i="16"/>
  <c r="L117" i="16"/>
  <c r="Q117" i="16" s="1"/>
  <c r="O118" i="16"/>
  <c r="G119" i="16"/>
  <c r="K119" i="16"/>
  <c r="Q119" i="16"/>
  <c r="O120" i="16"/>
  <c r="O191" i="16" s="1"/>
  <c r="O190" i="16" s="1"/>
  <c r="O192" i="16" s="1"/>
  <c r="M143" i="16"/>
  <c r="H144" i="16"/>
  <c r="I144" i="16"/>
  <c r="H145" i="16"/>
  <c r="I145" i="16"/>
  <c r="H147" i="16"/>
  <c r="L147" i="16" s="1"/>
  <c r="I147" i="16"/>
  <c r="I148" i="16"/>
  <c r="M148" i="16" s="1"/>
  <c r="I149" i="16"/>
  <c r="H150" i="16"/>
  <c r="M150" i="16"/>
  <c r="H151" i="16"/>
  <c r="M151" i="16"/>
  <c r="P152" i="16"/>
  <c r="H153" i="16"/>
  <c r="I153" i="16"/>
  <c r="M153" i="16" s="1"/>
  <c r="H154" i="16"/>
  <c r="I154" i="16"/>
  <c r="M154" i="16" s="1"/>
  <c r="H155" i="16"/>
  <c r="I155" i="16"/>
  <c r="M155" i="16" s="1"/>
  <c r="H156" i="16"/>
  <c r="L156" i="16" s="1"/>
  <c r="I156" i="16"/>
  <c r="M156" i="16" s="1"/>
  <c r="I157" i="16"/>
  <c r="M157" i="16"/>
  <c r="H158" i="16"/>
  <c r="L158" i="16" s="1"/>
  <c r="I158" i="16"/>
  <c r="M158" i="16" s="1"/>
  <c r="I159" i="16"/>
  <c r="M159" i="16" s="1"/>
  <c r="H160" i="16"/>
  <c r="K160" i="16" s="1"/>
  <c r="H162" i="16"/>
  <c r="L162" i="16" s="1"/>
  <c r="I162" i="16"/>
  <c r="I163" i="16"/>
  <c r="M163" i="16" s="1"/>
  <c r="I164" i="16"/>
  <c r="M164" i="16" s="1"/>
  <c r="I165" i="16"/>
  <c r="M165" i="16" s="1"/>
  <c r="I166" i="16"/>
  <c r="M166" i="16" s="1"/>
  <c r="H167" i="16"/>
  <c r="I167" i="16"/>
  <c r="I168" i="16"/>
  <c r="M168" i="16" s="1"/>
  <c r="J201" i="16"/>
  <c r="J200" i="16" s="1"/>
  <c r="J202" i="16" s="1"/>
  <c r="O201" i="16"/>
  <c r="O200" i="16" s="1"/>
  <c r="O202" i="16" s="1"/>
  <c r="I213" i="16"/>
  <c r="M213" i="16"/>
  <c r="Q213" i="16"/>
  <c r="I214" i="16"/>
  <c r="M214" i="16"/>
  <c r="Q214" i="16"/>
  <c r="I215" i="16"/>
  <c r="M215" i="16"/>
  <c r="Q215" i="16"/>
  <c r="I216" i="16"/>
  <c r="M216" i="16"/>
  <c r="Q216" i="16"/>
  <c r="F217" i="16"/>
  <c r="H217" i="16"/>
  <c r="I217" i="16" s="1"/>
  <c r="J217" i="16"/>
  <c r="L217" i="16"/>
  <c r="I254" i="16" s="1"/>
  <c r="I444" i="26" s="1"/>
  <c r="I218" i="16"/>
  <c r="M218" i="16"/>
  <c r="Q218" i="16"/>
  <c r="I219" i="16"/>
  <c r="M219" i="16"/>
  <c r="N219" i="16"/>
  <c r="N292" i="26" s="1"/>
  <c r="P219" i="16"/>
  <c r="P217" i="16" s="1"/>
  <c r="P290" i="26" s="1"/>
  <c r="I220" i="16"/>
  <c r="M220" i="16"/>
  <c r="N220" i="16"/>
  <c r="I221" i="16"/>
  <c r="M221" i="16"/>
  <c r="N221" i="16"/>
  <c r="I222" i="16"/>
  <c r="M222" i="16"/>
  <c r="N222" i="16"/>
  <c r="Q222" i="16" s="1"/>
  <c r="I223" i="16"/>
  <c r="M223" i="16"/>
  <c r="Q223" i="16"/>
  <c r="I224" i="16"/>
  <c r="M224" i="16"/>
  <c r="Q224" i="16"/>
  <c r="Q227" i="16"/>
  <c r="I228" i="16"/>
  <c r="Q228" i="16"/>
  <c r="I230" i="16"/>
  <c r="M230" i="16"/>
  <c r="Q230" i="16"/>
  <c r="I231" i="16"/>
  <c r="M231" i="16"/>
  <c r="Q231" i="16"/>
  <c r="I233" i="16"/>
  <c r="M233" i="16"/>
  <c r="Q233" i="16"/>
  <c r="I234" i="16"/>
  <c r="J234" i="16"/>
  <c r="M234" i="16" s="1"/>
  <c r="N234" i="16"/>
  <c r="N307" i="26" s="1"/>
  <c r="Q235" i="16"/>
  <c r="F236" i="16"/>
  <c r="H236" i="16"/>
  <c r="H309" i="26" s="1"/>
  <c r="N236" i="16"/>
  <c r="P236" i="16"/>
  <c r="I238" i="16"/>
  <c r="M238" i="16"/>
  <c r="Q238" i="16"/>
  <c r="I239" i="16"/>
  <c r="M239" i="16"/>
  <c r="Q239" i="16"/>
  <c r="M240" i="16"/>
  <c r="Q240" i="16"/>
  <c r="F250" i="16"/>
  <c r="K250" i="16" s="1"/>
  <c r="F251" i="16"/>
  <c r="L251" i="16" s="1"/>
  <c r="Q251" i="16" s="1"/>
  <c r="K251" i="16"/>
  <c r="F252" i="16"/>
  <c r="K252" i="16" s="1"/>
  <c r="F253" i="16"/>
  <c r="L253" i="16" s="1"/>
  <c r="Q253" i="16" s="1"/>
  <c r="F255" i="16"/>
  <c r="I255" i="16"/>
  <c r="I256" i="16"/>
  <c r="O256" i="16"/>
  <c r="Q257" i="16"/>
  <c r="Q258" i="16"/>
  <c r="F260" i="16"/>
  <c r="K260" i="16" s="1"/>
  <c r="K261" i="16"/>
  <c r="L261" i="16"/>
  <c r="Q261" i="16" s="1"/>
  <c r="I262" i="16"/>
  <c r="F265" i="16"/>
  <c r="L265" i="16"/>
  <c r="F267" i="16"/>
  <c r="K268" i="16"/>
  <c r="L268" i="16"/>
  <c r="Q268" i="16"/>
  <c r="F270" i="16"/>
  <c r="K273" i="16"/>
  <c r="K275" i="16"/>
  <c r="Q275" i="16"/>
  <c r="K276" i="16"/>
  <c r="K277" i="16"/>
  <c r="K278" i="16"/>
  <c r="D292" i="16"/>
  <c r="E292" i="16"/>
  <c r="F292" i="16"/>
  <c r="G292" i="16"/>
  <c r="H292" i="16"/>
  <c r="I292" i="16"/>
  <c r="J292" i="16"/>
  <c r="K292" i="16"/>
  <c r="L292" i="16"/>
  <c r="M292" i="16"/>
  <c r="L304" i="16"/>
  <c r="N304" i="16" s="1"/>
  <c r="P304" i="16" s="1"/>
  <c r="M304" i="16"/>
  <c r="M553" i="26" s="1"/>
  <c r="O304" i="16"/>
  <c r="Q304" i="16" s="1"/>
  <c r="L305" i="16"/>
  <c r="M305" i="16"/>
  <c r="O305" i="16" s="1"/>
  <c r="Q305" i="16" s="1"/>
  <c r="N305" i="16"/>
  <c r="P305" i="16" s="1"/>
  <c r="L306" i="16"/>
  <c r="N306" i="16" s="1"/>
  <c r="P306" i="16" s="1"/>
  <c r="M306" i="16"/>
  <c r="O306" i="16"/>
  <c r="Q306" i="16" s="1"/>
  <c r="L307" i="16"/>
  <c r="M307" i="16"/>
  <c r="O307" i="16" s="1"/>
  <c r="Q307" i="16" s="1"/>
  <c r="N307" i="16"/>
  <c r="P307" i="16" s="1"/>
  <c r="P556" i="26" s="1"/>
  <c r="L308" i="16"/>
  <c r="N308" i="16" s="1"/>
  <c r="P308" i="16" s="1"/>
  <c r="M308" i="16"/>
  <c r="O308" i="16"/>
  <c r="Q308" i="16" s="1"/>
  <c r="D309" i="16"/>
  <c r="E309" i="16"/>
  <c r="F309" i="16"/>
  <c r="G309" i="16"/>
  <c r="H309" i="16"/>
  <c r="I309" i="16"/>
  <c r="J309" i="16"/>
  <c r="M309" i="16" s="1"/>
  <c r="O309" i="16" s="1"/>
  <c r="Q309" i="16" s="1"/>
  <c r="K309" i="16"/>
  <c r="L309" i="16"/>
  <c r="N309" i="16" s="1"/>
  <c r="P309" i="16" s="1"/>
  <c r="K332" i="16"/>
  <c r="J371" i="16"/>
  <c r="E372" i="16"/>
  <c r="J372" i="16"/>
  <c r="E373" i="16"/>
  <c r="E443" i="16" s="1"/>
  <c r="J373" i="16"/>
  <c r="J374" i="16"/>
  <c r="E375" i="16"/>
  <c r="E445" i="16" s="1"/>
  <c r="J375" i="16"/>
  <c r="E376" i="16"/>
  <c r="J376" i="16"/>
  <c r="P376" i="16"/>
  <c r="E377" i="16"/>
  <c r="J377" i="16"/>
  <c r="E378" i="16"/>
  <c r="P378" i="16" s="1"/>
  <c r="J378" i="16"/>
  <c r="E379" i="16"/>
  <c r="E449" i="16" s="1"/>
  <c r="J379" i="16"/>
  <c r="P379" i="16"/>
  <c r="D380" i="16"/>
  <c r="D374" i="16" s="1"/>
  <c r="D371" i="16" s="1"/>
  <c r="J380" i="16"/>
  <c r="E381" i="16"/>
  <c r="J381" i="16"/>
  <c r="E382" i="16"/>
  <c r="J382" i="16"/>
  <c r="E383" i="16"/>
  <c r="E453" i="16" s="1"/>
  <c r="J383" i="16"/>
  <c r="E384" i="16"/>
  <c r="J384" i="16"/>
  <c r="P384" i="16"/>
  <c r="E385" i="16"/>
  <c r="J385" i="16"/>
  <c r="E386" i="16"/>
  <c r="P386" i="16" s="1"/>
  <c r="J386" i="16"/>
  <c r="E387" i="16"/>
  <c r="E457" i="16" s="1"/>
  <c r="J387" i="16"/>
  <c r="P387" i="16"/>
  <c r="E388" i="16"/>
  <c r="P388" i="16" s="1"/>
  <c r="J388" i="16"/>
  <c r="E389" i="16"/>
  <c r="J389" i="16"/>
  <c r="E390" i="16"/>
  <c r="J390" i="16"/>
  <c r="E391" i="16"/>
  <c r="E461" i="16" s="1"/>
  <c r="J391" i="16"/>
  <c r="E392" i="16"/>
  <c r="J392" i="16"/>
  <c r="P392" i="16"/>
  <c r="E393" i="16"/>
  <c r="J393" i="16"/>
  <c r="E394" i="16"/>
  <c r="P394" i="16" s="1"/>
  <c r="J394" i="16"/>
  <c r="E395" i="16"/>
  <c r="E465" i="16" s="1"/>
  <c r="J395" i="16"/>
  <c r="P395" i="16"/>
  <c r="J396" i="16"/>
  <c r="J406" i="16"/>
  <c r="D407" i="16"/>
  <c r="H407" i="16" s="1"/>
  <c r="I407" i="16"/>
  <c r="M407" i="16" s="1"/>
  <c r="J407" i="16"/>
  <c r="D408" i="16"/>
  <c r="H408" i="16" s="1"/>
  <c r="I408" i="16"/>
  <c r="M408" i="16" s="1"/>
  <c r="J408" i="16"/>
  <c r="J409" i="16"/>
  <c r="D410" i="16"/>
  <c r="H410" i="16" s="1"/>
  <c r="I410" i="16"/>
  <c r="J410" i="16"/>
  <c r="M410" i="16"/>
  <c r="D411" i="16"/>
  <c r="H411" i="16" s="1"/>
  <c r="J411" i="16"/>
  <c r="D412" i="16"/>
  <c r="H412" i="16" s="1"/>
  <c r="J412" i="16"/>
  <c r="D413" i="16"/>
  <c r="H413" i="16" s="1"/>
  <c r="I413" i="16"/>
  <c r="M413" i="16" s="1"/>
  <c r="J413" i="16"/>
  <c r="D414" i="16"/>
  <c r="H414" i="16" s="1"/>
  <c r="I414" i="16"/>
  <c r="M414" i="16" s="1"/>
  <c r="J414" i="16"/>
  <c r="D415" i="16"/>
  <c r="H415" i="16" s="1"/>
  <c r="J415" i="16"/>
  <c r="D416" i="16"/>
  <c r="H416" i="16" s="1"/>
  <c r="I416" i="16"/>
  <c r="J416" i="16"/>
  <c r="M416" i="16"/>
  <c r="D417" i="16"/>
  <c r="H417" i="16" s="1"/>
  <c r="I417" i="16"/>
  <c r="J417" i="16"/>
  <c r="M417" i="16"/>
  <c r="D418" i="16"/>
  <c r="H418" i="16" s="1"/>
  <c r="I418" i="16"/>
  <c r="J418" i="16"/>
  <c r="M418" i="16"/>
  <c r="D419" i="16"/>
  <c r="H419" i="16"/>
  <c r="I419" i="16"/>
  <c r="M419" i="16" s="1"/>
  <c r="J419" i="16"/>
  <c r="D420" i="16"/>
  <c r="H420" i="16" s="1"/>
  <c r="J420" i="16"/>
  <c r="D421" i="16"/>
  <c r="H421" i="16" s="1"/>
  <c r="I421" i="16"/>
  <c r="M421" i="16" s="1"/>
  <c r="J421" i="16"/>
  <c r="D422" i="16"/>
  <c r="H422" i="16" s="1"/>
  <c r="J422" i="16"/>
  <c r="D423" i="16"/>
  <c r="H423" i="16"/>
  <c r="J423" i="16"/>
  <c r="D424" i="16"/>
  <c r="H424" i="16" s="1"/>
  <c r="I424" i="16"/>
  <c r="J424" i="16"/>
  <c r="M424" i="16"/>
  <c r="D425" i="16"/>
  <c r="H425" i="16" s="1"/>
  <c r="J425" i="16"/>
  <c r="D426" i="16"/>
  <c r="H426" i="16" s="1"/>
  <c r="J426" i="16"/>
  <c r="D427" i="16"/>
  <c r="H427" i="16"/>
  <c r="J427" i="16"/>
  <c r="D428" i="16"/>
  <c r="H428" i="16" s="1"/>
  <c r="J428" i="16"/>
  <c r="D429" i="16"/>
  <c r="H429" i="16" s="1"/>
  <c r="J429" i="16"/>
  <c r="D430" i="16"/>
  <c r="H430" i="16" s="1"/>
  <c r="J430" i="16"/>
  <c r="J431" i="16"/>
  <c r="D442" i="16"/>
  <c r="D443" i="16"/>
  <c r="D445" i="16"/>
  <c r="D446" i="16"/>
  <c r="E446" i="16"/>
  <c r="D447" i="16"/>
  <c r="D448" i="16"/>
  <c r="E448" i="16"/>
  <c r="D449" i="16"/>
  <c r="D451" i="16"/>
  <c r="D452" i="16"/>
  <c r="D453" i="16"/>
  <c r="D454" i="16"/>
  <c r="E454" i="16"/>
  <c r="D455" i="16"/>
  <c r="D456" i="16"/>
  <c r="E456" i="16"/>
  <c r="D457" i="16"/>
  <c r="D458" i="16"/>
  <c r="E458" i="16"/>
  <c r="D459" i="16"/>
  <c r="D460" i="16"/>
  <c r="D461" i="16"/>
  <c r="D462" i="16"/>
  <c r="E462" i="16"/>
  <c r="D463" i="16"/>
  <c r="D464" i="16"/>
  <c r="D465" i="16"/>
  <c r="H536" i="26"/>
  <c r="P552" i="26"/>
  <c r="I44" i="23"/>
  <c r="G46" i="23"/>
  <c r="L46" i="23"/>
  <c r="R46" i="23"/>
  <c r="G47" i="23"/>
  <c r="G48" i="23"/>
  <c r="Q66" i="23"/>
  <c r="Q116" i="23" s="1"/>
  <c r="G92" i="23"/>
  <c r="L92" i="23"/>
  <c r="S92" i="23"/>
  <c r="G93" i="23"/>
  <c r="L93" i="23"/>
  <c r="S93" i="23"/>
  <c r="G95" i="23"/>
  <c r="S95" i="23"/>
  <c r="G96" i="23"/>
  <c r="G97" i="23"/>
  <c r="G98" i="23"/>
  <c r="S98" i="23"/>
  <c r="G99" i="23"/>
  <c r="S99" i="23"/>
  <c r="H106" i="26"/>
  <c r="D686" i="26" s="1"/>
  <c r="H686" i="26" s="1"/>
  <c r="K118" i="23"/>
  <c r="L189" i="23" s="1"/>
  <c r="L192" i="23" s="1"/>
  <c r="G101" i="23"/>
  <c r="L101" i="23"/>
  <c r="S101" i="23"/>
  <c r="G102" i="23"/>
  <c r="L102" i="23"/>
  <c r="S102" i="23"/>
  <c r="G103" i="23"/>
  <c r="L103" i="23"/>
  <c r="S103" i="23"/>
  <c r="G104" i="23"/>
  <c r="L104" i="23"/>
  <c r="S104" i="23"/>
  <c r="I155" i="23"/>
  <c r="N155" i="23" s="1"/>
  <c r="S107" i="23"/>
  <c r="I158" i="23"/>
  <c r="N158" i="23" s="1"/>
  <c r="G109" i="23"/>
  <c r="I160" i="23"/>
  <c r="N160" i="23" s="1"/>
  <c r="I161" i="23"/>
  <c r="N161" i="23" s="1"/>
  <c r="I406" i="23"/>
  <c r="N406" i="23" s="1"/>
  <c r="I162" i="23"/>
  <c r="N162" i="23" s="1"/>
  <c r="I407" i="23"/>
  <c r="N407" i="23" s="1"/>
  <c r="I163" i="23"/>
  <c r="N163" i="23" s="1"/>
  <c r="I164" i="23"/>
  <c r="N164" i="23" s="1"/>
  <c r="I409" i="23"/>
  <c r="N409" i="23" s="1"/>
  <c r="K116" i="23"/>
  <c r="G117" i="23"/>
  <c r="L117" i="23"/>
  <c r="Q118" i="23"/>
  <c r="Q189" i="23" s="1"/>
  <c r="Q192" i="23" s="1"/>
  <c r="L119" i="23"/>
  <c r="L120" i="23"/>
  <c r="K141" i="23"/>
  <c r="I142" i="23"/>
  <c r="M142" i="23"/>
  <c r="I143" i="23"/>
  <c r="N143" i="23" s="1"/>
  <c r="M151" i="26" s="1"/>
  <c r="M143" i="23"/>
  <c r="M145" i="23"/>
  <c r="I145" i="23"/>
  <c r="N145" i="23" s="1"/>
  <c r="I146" i="23"/>
  <c r="N146" i="23" s="1"/>
  <c r="I147" i="23"/>
  <c r="I148" i="23"/>
  <c r="L148" i="23" s="1"/>
  <c r="I149" i="23"/>
  <c r="N149" i="23" s="1"/>
  <c r="I151" i="23"/>
  <c r="N151" i="23" s="1"/>
  <c r="I152" i="23"/>
  <c r="M152" i="23"/>
  <c r="M153" i="23"/>
  <c r="I153" i="23"/>
  <c r="N153" i="23" s="1"/>
  <c r="I156" i="23"/>
  <c r="N156" i="23" s="1"/>
  <c r="I157" i="23"/>
  <c r="N157" i="23" s="1"/>
  <c r="I159" i="23"/>
  <c r="N159" i="23" s="1"/>
  <c r="L166" i="23"/>
  <c r="L167" i="23"/>
  <c r="L168" i="23"/>
  <c r="G189" i="23"/>
  <c r="G192" i="23" s="1"/>
  <c r="K201" i="23"/>
  <c r="K204" i="23" s="1"/>
  <c r="Q201" i="23"/>
  <c r="Q204" i="23" s="1"/>
  <c r="J215" i="23"/>
  <c r="O215" i="23"/>
  <c r="T215" i="23"/>
  <c r="F263" i="26"/>
  <c r="H263" i="26"/>
  <c r="J217" i="23"/>
  <c r="O217" i="23"/>
  <c r="T217" i="23"/>
  <c r="F272" i="26"/>
  <c r="J219" i="23"/>
  <c r="O219" i="23"/>
  <c r="T219" i="23"/>
  <c r="J222" i="23"/>
  <c r="O222" i="23"/>
  <c r="T222" i="23"/>
  <c r="G265" i="23"/>
  <c r="K263" i="23"/>
  <c r="K264" i="23"/>
  <c r="D265" i="23"/>
  <c r="E265" i="23"/>
  <c r="F265" i="23"/>
  <c r="H265" i="23"/>
  <c r="I265" i="23"/>
  <c r="L265" i="23"/>
  <c r="N265" i="23"/>
  <c r="H330" i="23"/>
  <c r="P330" i="23"/>
  <c r="H331" i="23"/>
  <c r="P331" i="23"/>
  <c r="D334" i="23"/>
  <c r="F334" i="23"/>
  <c r="K334" i="23"/>
  <c r="M334" i="23"/>
  <c r="E422" i="23"/>
  <c r="E424" i="23"/>
  <c r="E427" i="23"/>
  <c r="E428" i="23"/>
  <c r="E430" i="23"/>
  <c r="E433" i="23"/>
  <c r="E434" i="23"/>
  <c r="E439" i="23"/>
  <c r="E441" i="23"/>
  <c r="E442" i="23"/>
  <c r="K374" i="23"/>
  <c r="R374" i="23"/>
  <c r="K375" i="23"/>
  <c r="R375" i="23"/>
  <c r="J376" i="23"/>
  <c r="J385" i="23"/>
  <c r="D386" i="23"/>
  <c r="H386" i="23" s="1"/>
  <c r="I386" i="23"/>
  <c r="N386" i="23" s="1"/>
  <c r="J386" i="23"/>
  <c r="D387" i="23"/>
  <c r="H387" i="23" s="1"/>
  <c r="I387" i="23"/>
  <c r="N387" i="23" s="1"/>
  <c r="J387" i="23"/>
  <c r="J388" i="23"/>
  <c r="D389" i="23"/>
  <c r="H389" i="23" s="1"/>
  <c r="I389" i="23"/>
  <c r="J389" i="23"/>
  <c r="N389" i="23"/>
  <c r="D390" i="23"/>
  <c r="H390" i="23" s="1"/>
  <c r="I390" i="23"/>
  <c r="J390" i="23"/>
  <c r="N390" i="23"/>
  <c r="D391" i="23"/>
  <c r="H391" i="23" s="1"/>
  <c r="I391" i="23"/>
  <c r="J391" i="23"/>
  <c r="N391" i="23"/>
  <c r="H392" i="23"/>
  <c r="I392" i="23"/>
  <c r="J392" i="23"/>
  <c r="N392" i="23"/>
  <c r="D393" i="23"/>
  <c r="H393" i="23" s="1"/>
  <c r="I393" i="23"/>
  <c r="N393" i="23" s="1"/>
  <c r="J393" i="23"/>
  <c r="D394" i="23"/>
  <c r="H394" i="23" s="1"/>
  <c r="I394" i="23"/>
  <c r="N394" i="23" s="1"/>
  <c r="J394" i="23"/>
  <c r="D395" i="23"/>
  <c r="H395" i="23" s="1"/>
  <c r="I395" i="23"/>
  <c r="N395" i="23" s="1"/>
  <c r="J395" i="23"/>
  <c r="D396" i="23"/>
  <c r="H396" i="23" s="1"/>
  <c r="I396" i="23"/>
  <c r="N396" i="23" s="1"/>
  <c r="J396" i="23"/>
  <c r="D397" i="23"/>
  <c r="H397" i="23" s="1"/>
  <c r="I397" i="23"/>
  <c r="N397" i="23" s="1"/>
  <c r="J397" i="23"/>
  <c r="D398" i="23"/>
  <c r="H398" i="23" s="1"/>
  <c r="I398" i="23"/>
  <c r="N398" i="23" s="1"/>
  <c r="J398" i="23"/>
  <c r="D399" i="23"/>
  <c r="H399" i="23" s="1"/>
  <c r="I399" i="23"/>
  <c r="N399" i="23" s="1"/>
  <c r="J399" i="23"/>
  <c r="D400" i="23"/>
  <c r="H400" i="23" s="1"/>
  <c r="I400" i="23"/>
  <c r="N400" i="23" s="1"/>
  <c r="J400" i="23"/>
  <c r="D401" i="23"/>
  <c r="H401" i="23" s="1"/>
  <c r="J401" i="23"/>
  <c r="D402" i="23"/>
  <c r="H402" i="23" s="1"/>
  <c r="J402" i="23"/>
  <c r="D403" i="23"/>
  <c r="H403" i="23" s="1"/>
  <c r="J403" i="23"/>
  <c r="D404" i="23"/>
  <c r="H404" i="23" s="1"/>
  <c r="I404" i="23"/>
  <c r="N404" i="23" s="1"/>
  <c r="J404" i="23"/>
  <c r="D405" i="23"/>
  <c r="H405" i="23" s="1"/>
  <c r="J405" i="23"/>
  <c r="D406" i="23"/>
  <c r="H406" i="23" s="1"/>
  <c r="J406" i="23"/>
  <c r="D407" i="23"/>
  <c r="H407" i="23" s="1"/>
  <c r="J407" i="23"/>
  <c r="D408" i="23"/>
  <c r="H408" i="23" s="1"/>
  <c r="J408" i="23"/>
  <c r="D409" i="23"/>
  <c r="H409" i="23" s="1"/>
  <c r="J409" i="23"/>
  <c r="K410" i="23"/>
  <c r="N410" i="23"/>
  <c r="J411" i="23"/>
  <c r="D421" i="23"/>
  <c r="D422" i="23"/>
  <c r="D424" i="23"/>
  <c r="D425" i="23"/>
  <c r="D426" i="23"/>
  <c r="D427" i="23"/>
  <c r="D428" i="23"/>
  <c r="D430" i="23"/>
  <c r="D431" i="23"/>
  <c r="D432" i="23"/>
  <c r="D433" i="23"/>
  <c r="D434" i="23"/>
  <c r="D435" i="23"/>
  <c r="D436" i="23"/>
  <c r="D437" i="23"/>
  <c r="D438" i="23"/>
  <c r="E438" i="23"/>
  <c r="D439" i="23"/>
  <c r="D440" i="23"/>
  <c r="D441" i="23"/>
  <c r="D442" i="23"/>
  <c r="D443" i="23"/>
  <c r="D444" i="23"/>
  <c r="D445" i="23"/>
  <c r="E445" i="23"/>
  <c r="I59" i="28"/>
  <c r="L59" i="28" s="1"/>
  <c r="R59" i="28"/>
  <c r="G60" i="28"/>
  <c r="L60" i="28"/>
  <c r="R60" i="28"/>
  <c r="G61" i="28"/>
  <c r="L61" i="28"/>
  <c r="R61" i="28"/>
  <c r="G62" i="28"/>
  <c r="G63" i="28"/>
  <c r="Q81" i="28"/>
  <c r="G107" i="28"/>
  <c r="L107" i="28"/>
  <c r="S107" i="28"/>
  <c r="G108" i="28"/>
  <c r="L108" i="28"/>
  <c r="S108" i="28"/>
  <c r="G110" i="28"/>
  <c r="L110" i="28"/>
  <c r="S110" i="28"/>
  <c r="G111" i="28"/>
  <c r="L111" i="28"/>
  <c r="S111" i="28"/>
  <c r="G112" i="28"/>
  <c r="L112" i="28"/>
  <c r="S112" i="28"/>
  <c r="G113" i="28"/>
  <c r="L113" i="28"/>
  <c r="S113" i="28"/>
  <c r="G114" i="28"/>
  <c r="L114" i="28"/>
  <c r="S114" i="28"/>
  <c r="D115" i="28"/>
  <c r="E115" i="28"/>
  <c r="E109" i="28" s="1"/>
  <c r="E106" i="28" s="1"/>
  <c r="F115" i="28"/>
  <c r="F109" i="28" s="1"/>
  <c r="F106" i="28" s="1"/>
  <c r="H115" i="28"/>
  <c r="I115" i="28"/>
  <c r="I109" i="28" s="1"/>
  <c r="I106" i="28" s="1"/>
  <c r="K115" i="28"/>
  <c r="K109" i="28" s="1"/>
  <c r="K106" i="28" s="1"/>
  <c r="K133" i="28" s="1"/>
  <c r="L206" i="28" s="1"/>
  <c r="L209" i="28" s="1"/>
  <c r="G116" i="28"/>
  <c r="L116" i="28"/>
  <c r="S116" i="28"/>
  <c r="G117" i="28"/>
  <c r="L117" i="28"/>
  <c r="S117" i="28"/>
  <c r="G118" i="28"/>
  <c r="L118" i="28"/>
  <c r="S118" i="28"/>
  <c r="G119" i="28"/>
  <c r="L119" i="28"/>
  <c r="M119" i="28"/>
  <c r="H169" i="28" s="1"/>
  <c r="M169" i="28" s="1"/>
  <c r="N119" i="28"/>
  <c r="G120" i="28"/>
  <c r="L120" i="28"/>
  <c r="M120" i="28"/>
  <c r="N120" i="28"/>
  <c r="G121" i="28"/>
  <c r="L121" i="28"/>
  <c r="M121" i="28"/>
  <c r="N121" i="28"/>
  <c r="G122" i="28"/>
  <c r="L122" i="28"/>
  <c r="M122" i="28"/>
  <c r="D123" i="28"/>
  <c r="E439" i="28" s="1"/>
  <c r="E123" i="28"/>
  <c r="F123" i="28"/>
  <c r="F133" i="28" s="1"/>
  <c r="G206" i="28" s="1"/>
  <c r="G209" i="28" s="1"/>
  <c r="L123" i="28"/>
  <c r="M123" i="28"/>
  <c r="N123" i="28"/>
  <c r="G124" i="28"/>
  <c r="L124" i="28"/>
  <c r="M124" i="28"/>
  <c r="H174" i="28" s="1"/>
  <c r="N124" i="28"/>
  <c r="S124" i="28"/>
  <c r="G125" i="28"/>
  <c r="L125" i="28"/>
  <c r="M125" i="28"/>
  <c r="N125" i="28"/>
  <c r="G126" i="28"/>
  <c r="G123" i="28" s="1"/>
  <c r="L126" i="28"/>
  <c r="M126" i="28"/>
  <c r="N126" i="28"/>
  <c r="S126" i="28"/>
  <c r="G127" i="28"/>
  <c r="L127" i="28"/>
  <c r="M127" i="28"/>
  <c r="H177" i="28" s="1"/>
  <c r="M177" i="28" s="1"/>
  <c r="N127" i="28"/>
  <c r="G128" i="28"/>
  <c r="L128" i="28"/>
  <c r="M128" i="28"/>
  <c r="N128" i="28"/>
  <c r="I178" i="28" s="1"/>
  <c r="G129" i="28"/>
  <c r="L129" i="28"/>
  <c r="M129" i="28"/>
  <c r="N129" i="28"/>
  <c r="G130" i="28"/>
  <c r="L130" i="28"/>
  <c r="M130" i="28"/>
  <c r="N130" i="28"/>
  <c r="I180" i="28" s="1"/>
  <c r="N180" i="28" s="1"/>
  <c r="K131" i="28"/>
  <c r="Q131" i="28"/>
  <c r="G132" i="28"/>
  <c r="L132" i="28"/>
  <c r="N133" i="28"/>
  <c r="Q133" i="28"/>
  <c r="Q206" i="28" s="1"/>
  <c r="Q209" i="28" s="1"/>
  <c r="L134" i="28"/>
  <c r="L135" i="28"/>
  <c r="K156" i="28"/>
  <c r="H157" i="28"/>
  <c r="I157" i="28"/>
  <c r="N157" i="28"/>
  <c r="H158" i="28"/>
  <c r="I158" i="28"/>
  <c r="N158" i="28"/>
  <c r="H160" i="28"/>
  <c r="I160" i="28"/>
  <c r="N160" i="28" s="1"/>
  <c r="H161" i="28"/>
  <c r="I161" i="28"/>
  <c r="N161" i="28" s="1"/>
  <c r="H162" i="28"/>
  <c r="I162" i="28"/>
  <c r="N162" i="28"/>
  <c r="H163" i="28"/>
  <c r="I163" i="28"/>
  <c r="N163" i="28"/>
  <c r="H164" i="28"/>
  <c r="I164" i="28"/>
  <c r="N164" i="28" s="1"/>
  <c r="I165" i="28"/>
  <c r="N165" i="28" s="1"/>
  <c r="H166" i="28"/>
  <c r="M166" i="28" s="1"/>
  <c r="I166" i="28"/>
  <c r="N166" i="28" s="1"/>
  <c r="H167" i="28"/>
  <c r="M167" i="28" s="1"/>
  <c r="I167" i="28"/>
  <c r="N167" i="28" s="1"/>
  <c r="L167" i="28"/>
  <c r="H168" i="28"/>
  <c r="M168" i="28" s="1"/>
  <c r="I168" i="28"/>
  <c r="N168" i="28" s="1"/>
  <c r="L168" i="28"/>
  <c r="I170" i="28"/>
  <c r="N170" i="28" s="1"/>
  <c r="I172" i="28"/>
  <c r="N172" i="28" s="1"/>
  <c r="H173" i="28"/>
  <c r="M173" i="28" s="1"/>
  <c r="I174" i="28"/>
  <c r="N174" i="28" s="1"/>
  <c r="H175" i="28"/>
  <c r="M175" i="28" s="1"/>
  <c r="H176" i="28"/>
  <c r="M176" i="28" s="1"/>
  <c r="I176" i="28"/>
  <c r="N176" i="28" s="1"/>
  <c r="N178" i="28"/>
  <c r="L181" i="28"/>
  <c r="L182" i="28"/>
  <c r="L183" i="28"/>
  <c r="K218" i="28"/>
  <c r="K221" i="28" s="1"/>
  <c r="Q218" i="28"/>
  <c r="Q221" i="28"/>
  <c r="J233" i="28"/>
  <c r="O233" i="28"/>
  <c r="T233" i="28"/>
  <c r="J234" i="28"/>
  <c r="O234" i="28"/>
  <c r="T234" i="28"/>
  <c r="J235" i="28"/>
  <c r="O235" i="28"/>
  <c r="T235" i="28"/>
  <c r="J236" i="28"/>
  <c r="O236" i="28"/>
  <c r="T236" i="28"/>
  <c r="J237" i="28"/>
  <c r="O237" i="28"/>
  <c r="T237" i="28"/>
  <c r="J238" i="28"/>
  <c r="O238" i="28"/>
  <c r="T238" i="28"/>
  <c r="J239" i="28"/>
  <c r="O239" i="28"/>
  <c r="T239" i="28"/>
  <c r="J240" i="28"/>
  <c r="O240" i="28"/>
  <c r="T240" i="28"/>
  <c r="F241" i="28"/>
  <c r="H241" i="28"/>
  <c r="K241" i="28"/>
  <c r="M241" i="28"/>
  <c r="O241" i="28" s="1"/>
  <c r="P241" i="28"/>
  <c r="F287" i="28" s="1"/>
  <c r="M287" i="28" s="1"/>
  <c r="R241" i="28"/>
  <c r="J242" i="28"/>
  <c r="O242" i="28"/>
  <c r="T242" i="28"/>
  <c r="J243" i="28"/>
  <c r="O243" i="28"/>
  <c r="T243" i="28"/>
  <c r="J244" i="28"/>
  <c r="O244" i="28"/>
  <c r="T244" i="28"/>
  <c r="J245" i="28"/>
  <c r="O245" i="28"/>
  <c r="T245" i="28"/>
  <c r="J248" i="28"/>
  <c r="O248" i="28"/>
  <c r="T248" i="28"/>
  <c r="J249" i="28"/>
  <c r="O249" i="28"/>
  <c r="T249" i="28"/>
  <c r="F250" i="28"/>
  <c r="H250" i="28"/>
  <c r="K250" i="28"/>
  <c r="M250" i="28"/>
  <c r="P250" i="28"/>
  <c r="T250" i="28" s="1"/>
  <c r="J251" i="28"/>
  <c r="O251" i="28"/>
  <c r="T251" i="28"/>
  <c r="R252" i="28"/>
  <c r="J253" i="28"/>
  <c r="O253" i="28"/>
  <c r="T253" i="28"/>
  <c r="J254" i="28"/>
  <c r="O254" i="28"/>
  <c r="T254" i="28"/>
  <c r="J256" i="28"/>
  <c r="O256" i="28"/>
  <c r="T256" i="28"/>
  <c r="J261" i="28"/>
  <c r="O261" i="28"/>
  <c r="T261" i="28"/>
  <c r="F280" i="28"/>
  <c r="K280" i="28" s="1"/>
  <c r="K281" i="28"/>
  <c r="S281" i="28"/>
  <c r="F282" i="28"/>
  <c r="K282" i="28" s="1"/>
  <c r="S282" i="28"/>
  <c r="F283" i="28"/>
  <c r="K283" i="28" s="1"/>
  <c r="S283" i="28"/>
  <c r="F284" i="28"/>
  <c r="Q284" i="28"/>
  <c r="F285" i="28"/>
  <c r="Q285" i="28"/>
  <c r="F286" i="28"/>
  <c r="Q286" i="28"/>
  <c r="F288" i="28"/>
  <c r="K288" i="28" s="1"/>
  <c r="M288" i="28"/>
  <c r="Q288" i="28"/>
  <c r="F289" i="28"/>
  <c r="M289" i="28" s="1"/>
  <c r="F290" i="28"/>
  <c r="K290" i="28" s="1"/>
  <c r="Q290" i="28"/>
  <c r="F291" i="28"/>
  <c r="K291" i="28" s="1"/>
  <c r="M291" i="28"/>
  <c r="Q291" i="28"/>
  <c r="F294" i="28"/>
  <c r="K294" i="28" s="1"/>
  <c r="Q294" i="28"/>
  <c r="F295" i="28"/>
  <c r="K295" i="28" s="1"/>
  <c r="S295" i="28"/>
  <c r="Q296" i="28"/>
  <c r="F297" i="28"/>
  <c r="M297" i="28" s="1"/>
  <c r="K297" i="28"/>
  <c r="Q297" i="28"/>
  <c r="F299" i="28"/>
  <c r="K299" i="28" s="1"/>
  <c r="Q299" i="28"/>
  <c r="S299" i="28" s="1"/>
  <c r="F300" i="28"/>
  <c r="K300" i="28" s="1"/>
  <c r="Q300" i="28"/>
  <c r="S300" i="28" s="1"/>
  <c r="S301" i="28"/>
  <c r="F302" i="28"/>
  <c r="K302" i="28" s="1"/>
  <c r="S302" i="28"/>
  <c r="K306" i="28"/>
  <c r="S306" i="28"/>
  <c r="G322" i="28"/>
  <c r="G329" i="28" s="1"/>
  <c r="K322" i="28"/>
  <c r="M322" i="28" s="1"/>
  <c r="K323" i="28"/>
  <c r="M323" i="28" s="1"/>
  <c r="K324" i="28"/>
  <c r="M324" i="28" s="1"/>
  <c r="K325" i="28"/>
  <c r="M325" i="28"/>
  <c r="K326" i="28"/>
  <c r="M326" i="28" s="1"/>
  <c r="K327" i="28"/>
  <c r="K328" i="28"/>
  <c r="D329" i="28"/>
  <c r="E329" i="28"/>
  <c r="F329" i="28"/>
  <c r="H329" i="28"/>
  <c r="N329" i="28"/>
  <c r="D345" i="28"/>
  <c r="E345" i="28"/>
  <c r="F345" i="28"/>
  <c r="G345" i="28"/>
  <c r="H345" i="28"/>
  <c r="I345" i="28"/>
  <c r="K345" i="28"/>
  <c r="L345" i="28"/>
  <c r="M345" i="28"/>
  <c r="N345" i="28"/>
  <c r="P345" i="28"/>
  <c r="R345" i="28"/>
  <c r="S345" i="28"/>
  <c r="J356" i="28"/>
  <c r="H398" i="28"/>
  <c r="P398" i="28"/>
  <c r="H399" i="28"/>
  <c r="P399" i="28"/>
  <c r="P402" i="28" s="1"/>
  <c r="D402" i="28"/>
  <c r="F402" i="28"/>
  <c r="H402" i="28"/>
  <c r="K402" i="28"/>
  <c r="M402" i="28"/>
  <c r="J422" i="28"/>
  <c r="E423" i="28"/>
  <c r="E494" i="28" s="1"/>
  <c r="J423" i="28"/>
  <c r="E424" i="28"/>
  <c r="J424" i="28"/>
  <c r="J425" i="28"/>
  <c r="E426" i="28"/>
  <c r="E497" i="28" s="1"/>
  <c r="J426" i="28"/>
  <c r="E427" i="28"/>
  <c r="J427" i="28"/>
  <c r="E428" i="28"/>
  <c r="J428" i="28"/>
  <c r="E429" i="28"/>
  <c r="J429" i="28"/>
  <c r="R429" i="28"/>
  <c r="E430" i="28"/>
  <c r="E501" i="28" s="1"/>
  <c r="J430" i="28"/>
  <c r="R430" i="28"/>
  <c r="D431" i="28"/>
  <c r="D425" i="28" s="1"/>
  <c r="J431" i="28"/>
  <c r="E432" i="28"/>
  <c r="J432" i="28"/>
  <c r="R432" i="28"/>
  <c r="E433" i="28"/>
  <c r="E504" i="28" s="1"/>
  <c r="J433" i="28"/>
  <c r="R433" i="28"/>
  <c r="E434" i="28"/>
  <c r="R434" i="28" s="1"/>
  <c r="J434" i="28"/>
  <c r="E435" i="28"/>
  <c r="J435" i="28"/>
  <c r="E436" i="28"/>
  <c r="R436" i="28" s="1"/>
  <c r="J436" i="28"/>
  <c r="E437" i="28"/>
  <c r="E508" i="28" s="1"/>
  <c r="J437" i="28"/>
  <c r="E438" i="28"/>
  <c r="J438" i="28"/>
  <c r="J439" i="28"/>
  <c r="E440" i="28"/>
  <c r="J440" i="28"/>
  <c r="E441" i="28"/>
  <c r="J441" i="28"/>
  <c r="E442" i="28"/>
  <c r="J442" i="28"/>
  <c r="R442" i="28"/>
  <c r="E443" i="28"/>
  <c r="E514" i="28" s="1"/>
  <c r="J443" i="28"/>
  <c r="E444" i="28"/>
  <c r="R444" i="28" s="1"/>
  <c r="J444" i="28"/>
  <c r="E445" i="28"/>
  <c r="J445" i="28"/>
  <c r="E446" i="28"/>
  <c r="R446" i="28" s="1"/>
  <c r="J446" i="28"/>
  <c r="K447" i="28"/>
  <c r="R447" i="28"/>
  <c r="K448" i="28"/>
  <c r="R448" i="28"/>
  <c r="J449" i="28"/>
  <c r="J458" i="28"/>
  <c r="D459" i="28"/>
  <c r="H459" i="28" s="1"/>
  <c r="I459" i="28"/>
  <c r="J459" i="28"/>
  <c r="N459" i="28"/>
  <c r="D460" i="28"/>
  <c r="H460" i="28" s="1"/>
  <c r="I460" i="28"/>
  <c r="J460" i="28"/>
  <c r="N460" i="28"/>
  <c r="J461" i="28"/>
  <c r="D462" i="28"/>
  <c r="H462" i="28" s="1"/>
  <c r="I462" i="28"/>
  <c r="N462" i="28" s="1"/>
  <c r="J462" i="28"/>
  <c r="D463" i="28"/>
  <c r="H463" i="28"/>
  <c r="I463" i="28"/>
  <c r="N463" i="28" s="1"/>
  <c r="J463" i="28"/>
  <c r="D464" i="28"/>
  <c r="H464" i="28" s="1"/>
  <c r="I464" i="28"/>
  <c r="N464" i="28" s="1"/>
  <c r="J464" i="28"/>
  <c r="D465" i="28"/>
  <c r="H465" i="28"/>
  <c r="I465" i="28"/>
  <c r="N465" i="28" s="1"/>
  <c r="J465" i="28"/>
  <c r="D466" i="28"/>
  <c r="H466" i="28" s="1"/>
  <c r="I466" i="28"/>
  <c r="N466" i="28" s="1"/>
  <c r="J466" i="28"/>
  <c r="J467" i="28"/>
  <c r="D468" i="28"/>
  <c r="H468" i="28" s="1"/>
  <c r="I468" i="28"/>
  <c r="J468" i="28"/>
  <c r="N468" i="28"/>
  <c r="D469" i="28"/>
  <c r="H469" i="28" s="1"/>
  <c r="I469" i="28"/>
  <c r="J469" i="28"/>
  <c r="N469" i="28"/>
  <c r="D470" i="28"/>
  <c r="H470" i="28" s="1"/>
  <c r="I470" i="28"/>
  <c r="J470" i="28"/>
  <c r="N470" i="28"/>
  <c r="D471" i="28"/>
  <c r="H471" i="28" s="1"/>
  <c r="I471" i="28"/>
  <c r="N471" i="28" s="1"/>
  <c r="J471" i="28"/>
  <c r="D472" i="28"/>
  <c r="H472" i="28" s="1"/>
  <c r="J472" i="28"/>
  <c r="D473" i="28"/>
  <c r="H473" i="28" s="1"/>
  <c r="J473" i="28"/>
  <c r="D474" i="28"/>
  <c r="H474" i="28" s="1"/>
  <c r="J474" i="28"/>
  <c r="D475" i="28"/>
  <c r="H475" i="28" s="1"/>
  <c r="I475" i="28"/>
  <c r="N475" i="28" s="1"/>
  <c r="J475" i="28"/>
  <c r="D476" i="28"/>
  <c r="H476" i="28" s="1"/>
  <c r="J476" i="28"/>
  <c r="D477" i="28"/>
  <c r="H477" i="28" s="1"/>
  <c r="I477" i="28"/>
  <c r="N477" i="28" s="1"/>
  <c r="J477" i="28"/>
  <c r="D478" i="28"/>
  <c r="H478" i="28" s="1"/>
  <c r="I478" i="28"/>
  <c r="N478" i="28" s="1"/>
  <c r="J478" i="28"/>
  <c r="D479" i="28"/>
  <c r="H479" i="28" s="1"/>
  <c r="I479" i="28"/>
  <c r="N479" i="28" s="1"/>
  <c r="J479" i="28"/>
  <c r="D480" i="28"/>
  <c r="H480" i="28" s="1"/>
  <c r="J480" i="28"/>
  <c r="D481" i="28"/>
  <c r="H481" i="28" s="1"/>
  <c r="J481" i="28"/>
  <c r="D482" i="28"/>
  <c r="H482" i="28" s="1"/>
  <c r="J482" i="28"/>
  <c r="K483" i="28"/>
  <c r="N483" i="28"/>
  <c r="J484" i="28"/>
  <c r="D494" i="28"/>
  <c r="D495" i="28"/>
  <c r="D497" i="28"/>
  <c r="D498" i="28"/>
  <c r="D499" i="28"/>
  <c r="D500" i="28"/>
  <c r="E500" i="28"/>
  <c r="D501" i="28"/>
  <c r="D502" i="28"/>
  <c r="D503" i="28"/>
  <c r="E503" i="28"/>
  <c r="D504" i="28"/>
  <c r="D505" i="28"/>
  <c r="D506" i="28"/>
  <c r="D507" i="28"/>
  <c r="E507" i="28"/>
  <c r="D508" i="28"/>
  <c r="D509" i="28"/>
  <c r="D510" i="28"/>
  <c r="D511" i="28"/>
  <c r="D512" i="28"/>
  <c r="D513" i="28"/>
  <c r="E513" i="28"/>
  <c r="D514" i="28"/>
  <c r="D515" i="28"/>
  <c r="E515" i="28"/>
  <c r="D516" i="28"/>
  <c r="D517" i="28"/>
  <c r="E517" i="28"/>
  <c r="D518" i="28"/>
  <c r="E518" i="28"/>
  <c r="F22" i="1"/>
  <c r="J22" i="1"/>
  <c r="N22" i="1"/>
  <c r="F23" i="1"/>
  <c r="J23" i="1"/>
  <c r="E26" i="1"/>
  <c r="E30" i="1" s="1"/>
  <c r="F26" i="1"/>
  <c r="I26" i="1"/>
  <c r="I30" i="1" s="1"/>
  <c r="J26" i="1"/>
  <c r="N26" i="1"/>
  <c r="F27" i="1"/>
  <c r="F28" i="1"/>
  <c r="D30" i="1"/>
  <c r="H30" i="1"/>
  <c r="L30" i="1"/>
  <c r="M30" i="1"/>
  <c r="J37" i="1"/>
  <c r="N37" i="1"/>
  <c r="H41" i="1"/>
  <c r="I41" i="1"/>
  <c r="H43" i="1"/>
  <c r="I62" i="1"/>
  <c r="C21" i="1" s="1"/>
  <c r="J62" i="1"/>
  <c r="G21" i="1" s="1"/>
  <c r="L62" i="1"/>
  <c r="K21" i="1" s="1"/>
  <c r="K30" i="1" s="1"/>
  <c r="N30" i="1" s="1"/>
  <c r="M62" i="1"/>
  <c r="G36" i="1" s="1"/>
  <c r="G43" i="1" s="1"/>
  <c r="N62" i="1"/>
  <c r="K36" i="1" s="1"/>
  <c r="K43" i="1" s="1"/>
  <c r="I81" i="1"/>
  <c r="J81" i="1"/>
  <c r="K81" i="1"/>
  <c r="L81" i="1"/>
  <c r="M81" i="1"/>
  <c r="N81" i="1"/>
  <c r="J54" i="25"/>
  <c r="M55" i="25"/>
  <c r="P55" i="25" s="1"/>
  <c r="G56" i="25"/>
  <c r="K56" i="25"/>
  <c r="G57" i="25"/>
  <c r="K57" i="25"/>
  <c r="G58" i="25"/>
  <c r="G59" i="25"/>
  <c r="G60" i="25"/>
  <c r="F61" i="25"/>
  <c r="F111" i="25" s="1"/>
  <c r="J86" i="25"/>
  <c r="G87" i="25"/>
  <c r="K87" i="25"/>
  <c r="Q87" i="25"/>
  <c r="G88" i="25"/>
  <c r="K88" i="25"/>
  <c r="Q88" i="25"/>
  <c r="G90" i="25"/>
  <c r="K90" i="25"/>
  <c r="Q90" i="25"/>
  <c r="G91" i="25"/>
  <c r="K91" i="25"/>
  <c r="L91" i="25"/>
  <c r="G92" i="25"/>
  <c r="K92" i="25"/>
  <c r="L92" i="25"/>
  <c r="G93" i="25"/>
  <c r="K93" i="25"/>
  <c r="Q93" i="25"/>
  <c r="G94" i="25"/>
  <c r="K94" i="25"/>
  <c r="Q94" i="25"/>
  <c r="D95" i="25"/>
  <c r="E389" i="25" s="1"/>
  <c r="P389" i="25" s="1"/>
  <c r="E95" i="25"/>
  <c r="E89" i="25" s="1"/>
  <c r="E86" i="25" s="1"/>
  <c r="F95" i="25"/>
  <c r="F89" i="25" s="1"/>
  <c r="F86" i="25" s="1"/>
  <c r="H95" i="25"/>
  <c r="I95" i="25"/>
  <c r="I89" i="25" s="1"/>
  <c r="I86" i="25" s="1"/>
  <c r="J95" i="25"/>
  <c r="M95" i="25"/>
  <c r="M89" i="25" s="1"/>
  <c r="M86" i="25" s="1"/>
  <c r="M113" i="25" s="1"/>
  <c r="G96" i="25"/>
  <c r="K96" i="25"/>
  <c r="Q96" i="25"/>
  <c r="G97" i="25"/>
  <c r="K97" i="25"/>
  <c r="Q97" i="25"/>
  <c r="G98" i="25"/>
  <c r="K98" i="25"/>
  <c r="Q98" i="25"/>
  <c r="G99" i="25"/>
  <c r="K99" i="25"/>
  <c r="Q99" i="25"/>
  <c r="G100" i="25"/>
  <c r="K100" i="25"/>
  <c r="L100" i="25"/>
  <c r="H150" i="25" s="1"/>
  <c r="G101" i="25"/>
  <c r="K101" i="25"/>
  <c r="Q101" i="25"/>
  <c r="G102" i="25"/>
  <c r="K102" i="25"/>
  <c r="L102" i="25"/>
  <c r="Q102" i="25"/>
  <c r="E103" i="25"/>
  <c r="G103" i="25"/>
  <c r="J103" i="25"/>
  <c r="L103" i="25"/>
  <c r="Q103" i="25" s="1"/>
  <c r="G104" i="25"/>
  <c r="K104" i="25"/>
  <c r="L104" i="25"/>
  <c r="Q104" i="25" s="1"/>
  <c r="G105" i="25"/>
  <c r="I105" i="25"/>
  <c r="I103" i="25" s="1"/>
  <c r="K103" i="25" s="1"/>
  <c r="K105" i="25"/>
  <c r="L105" i="25"/>
  <c r="Q105" i="25" s="1"/>
  <c r="G106" i="25"/>
  <c r="K106" i="25"/>
  <c r="L106" i="25"/>
  <c r="Q106" i="25" s="1"/>
  <c r="G107" i="25"/>
  <c r="K107" i="25"/>
  <c r="L107" i="25"/>
  <c r="Q107" i="25" s="1"/>
  <c r="G108" i="25"/>
  <c r="K108" i="25"/>
  <c r="L108" i="25"/>
  <c r="Q108" i="25" s="1"/>
  <c r="G109" i="25"/>
  <c r="K109" i="25"/>
  <c r="L109" i="25"/>
  <c r="Q109" i="25" s="1"/>
  <c r="G110" i="25"/>
  <c r="K110" i="25"/>
  <c r="L110" i="25"/>
  <c r="Q110" i="25" s="1"/>
  <c r="O111" i="25"/>
  <c r="G112" i="25"/>
  <c r="K112" i="25"/>
  <c r="Q112" i="25"/>
  <c r="O113" i="25"/>
  <c r="K137" i="25"/>
  <c r="P137" i="25"/>
  <c r="K138" i="25"/>
  <c r="P138" i="25"/>
  <c r="L139" i="25"/>
  <c r="L136" i="25" s="1"/>
  <c r="I140" i="25"/>
  <c r="K140" i="25" s="1"/>
  <c r="M140" i="25"/>
  <c r="P140" i="25"/>
  <c r="I141" i="25"/>
  <c r="H142" i="25"/>
  <c r="L142" i="25" s="1"/>
  <c r="I142" i="25"/>
  <c r="I143" i="25"/>
  <c r="M143" i="25" s="1"/>
  <c r="P143" i="25" s="1"/>
  <c r="I144" i="25"/>
  <c r="M144" i="25" s="1"/>
  <c r="P144" i="25" s="1"/>
  <c r="L145" i="25"/>
  <c r="I146" i="25"/>
  <c r="K146" i="25" s="1"/>
  <c r="P146" i="25"/>
  <c r="I147" i="25"/>
  <c r="K147" i="25" s="1"/>
  <c r="I148" i="25"/>
  <c r="K148" i="25" s="1"/>
  <c r="I149" i="25"/>
  <c r="K149" i="25" s="1"/>
  <c r="I150" i="25"/>
  <c r="M150" i="25" s="1"/>
  <c r="H151" i="25"/>
  <c r="L151" i="25" s="1"/>
  <c r="I151" i="25"/>
  <c r="M151" i="25" s="1"/>
  <c r="H152" i="25"/>
  <c r="L152" i="25" s="1"/>
  <c r="I152" i="25"/>
  <c r="M152" i="25" s="1"/>
  <c r="K153" i="25"/>
  <c r="P153" i="25"/>
  <c r="I154" i="25"/>
  <c r="H155" i="25"/>
  <c r="L155" i="25" s="1"/>
  <c r="I155" i="25"/>
  <c r="M155" i="25" s="1"/>
  <c r="H156" i="25"/>
  <c r="L156" i="25" s="1"/>
  <c r="I156" i="25"/>
  <c r="M156" i="25" s="1"/>
  <c r="H157" i="25"/>
  <c r="L157" i="25" s="1"/>
  <c r="I157" i="25"/>
  <c r="M157" i="25" s="1"/>
  <c r="H158" i="25"/>
  <c r="L158" i="25" s="1"/>
  <c r="I158" i="25"/>
  <c r="M158" i="25" s="1"/>
  <c r="H159" i="25"/>
  <c r="L159" i="25" s="1"/>
  <c r="I159" i="25"/>
  <c r="M159" i="25" s="1"/>
  <c r="H160" i="25"/>
  <c r="L160" i="25" s="1"/>
  <c r="I160" i="25"/>
  <c r="M160" i="25" s="1"/>
  <c r="H161" i="25"/>
  <c r="L161" i="25" s="1"/>
  <c r="I161" i="25"/>
  <c r="M161" i="25" s="1"/>
  <c r="G184" i="25"/>
  <c r="G183" i="25" s="1"/>
  <c r="G185" i="25" s="1"/>
  <c r="O184" i="25"/>
  <c r="O183" i="25" s="1"/>
  <c r="O185" i="25" s="1"/>
  <c r="J194" i="25"/>
  <c r="J193" i="25" s="1"/>
  <c r="J195" i="25" s="1"/>
  <c r="O194" i="25"/>
  <c r="O193" i="25" s="1"/>
  <c r="O195" i="25" s="1"/>
  <c r="F210" i="25"/>
  <c r="H210" i="25"/>
  <c r="J210" i="25"/>
  <c r="L210" i="25"/>
  <c r="I247" i="25" s="1"/>
  <c r="N212" i="25"/>
  <c r="P212" i="25"/>
  <c r="P210" i="25" s="1"/>
  <c r="N213" i="25"/>
  <c r="N214" i="25"/>
  <c r="N215" i="25"/>
  <c r="F252" i="25" s="1"/>
  <c r="L252" i="25" s="1"/>
  <c r="F227" i="25"/>
  <c r="J227" i="25"/>
  <c r="N227" i="25"/>
  <c r="F229" i="25"/>
  <c r="J229" i="25"/>
  <c r="N229" i="25"/>
  <c r="F243" i="25"/>
  <c r="L243" i="25" s="1"/>
  <c r="F244" i="25"/>
  <c r="L244" i="25" s="1"/>
  <c r="F245" i="25"/>
  <c r="L245" i="25" s="1"/>
  <c r="F246" i="25"/>
  <c r="L246" i="25"/>
  <c r="F248" i="25"/>
  <c r="I248" i="25"/>
  <c r="L248" i="25"/>
  <c r="I249" i="25"/>
  <c r="O249" i="25" s="1"/>
  <c r="O247" i="25" s="1"/>
  <c r="F250" i="25"/>
  <c r="L250" i="25" s="1"/>
  <c r="F251" i="25"/>
  <c r="L251" i="25" s="1"/>
  <c r="F253" i="25"/>
  <c r="L253" i="25" s="1"/>
  <c r="F254" i="25"/>
  <c r="L254" i="25" s="1"/>
  <c r="F260" i="25"/>
  <c r="L260" i="25" s="1"/>
  <c r="L264" i="25" s="1"/>
  <c r="F261" i="25"/>
  <c r="L261" i="25" s="1"/>
  <c r="F263" i="25"/>
  <c r="L263" i="25" s="1"/>
  <c r="D284" i="25"/>
  <c r="E284" i="25"/>
  <c r="F284" i="25"/>
  <c r="G284" i="25"/>
  <c r="H284" i="25"/>
  <c r="I284" i="25"/>
  <c r="J284" i="25"/>
  <c r="K284" i="25"/>
  <c r="L284" i="25"/>
  <c r="M284" i="25"/>
  <c r="L296" i="25"/>
  <c r="M296" i="25"/>
  <c r="N296" i="25"/>
  <c r="P296" i="25" s="1"/>
  <c r="O296" i="25"/>
  <c r="Q296" i="25" s="1"/>
  <c r="L297" i="25"/>
  <c r="N297" i="25" s="1"/>
  <c r="P297" i="25" s="1"/>
  <c r="M297" i="25"/>
  <c r="O297" i="25" s="1"/>
  <c r="Q297" i="25" s="1"/>
  <c r="L298" i="25"/>
  <c r="N298" i="25" s="1"/>
  <c r="P298" i="25" s="1"/>
  <c r="M298" i="25"/>
  <c r="O298" i="25" s="1"/>
  <c r="Q298" i="25" s="1"/>
  <c r="L299" i="25"/>
  <c r="N299" i="25" s="1"/>
  <c r="P299" i="25" s="1"/>
  <c r="M299" i="25"/>
  <c r="O299" i="25" s="1"/>
  <c r="Q299" i="25" s="1"/>
  <c r="L300" i="25"/>
  <c r="M300" i="25"/>
  <c r="N300" i="25"/>
  <c r="P300" i="25" s="1"/>
  <c r="O300" i="25"/>
  <c r="Q300" i="25" s="1"/>
  <c r="D301" i="25"/>
  <c r="E301" i="25"/>
  <c r="F301" i="25"/>
  <c r="G301" i="25"/>
  <c r="H301" i="25"/>
  <c r="L301" i="25" s="1"/>
  <c r="I301" i="25"/>
  <c r="J301" i="25"/>
  <c r="M301" i="25"/>
  <c r="O301" i="25" s="1"/>
  <c r="Q301" i="25" s="1"/>
  <c r="N301" i="25"/>
  <c r="P301" i="25" s="1"/>
  <c r="E339" i="25"/>
  <c r="K343" i="25"/>
  <c r="J380" i="25"/>
  <c r="E381" i="25"/>
  <c r="P381" i="25" s="1"/>
  <c r="J381" i="25"/>
  <c r="E382" i="25"/>
  <c r="P382" i="25" s="1"/>
  <c r="J382" i="25"/>
  <c r="J383" i="25"/>
  <c r="E384" i="25"/>
  <c r="J384" i="25"/>
  <c r="P384" i="25"/>
  <c r="E385" i="25"/>
  <c r="P385" i="25" s="1"/>
  <c r="J385" i="25"/>
  <c r="E386" i="25"/>
  <c r="P386" i="25" s="1"/>
  <c r="J386" i="25"/>
  <c r="E387" i="25"/>
  <c r="J387" i="25"/>
  <c r="E388" i="25"/>
  <c r="P388" i="25" s="1"/>
  <c r="J388" i="25"/>
  <c r="D389" i="25"/>
  <c r="D383" i="25" s="1"/>
  <c r="J389" i="25"/>
  <c r="E390" i="25"/>
  <c r="P390" i="25" s="1"/>
  <c r="J390" i="25"/>
  <c r="E391" i="25"/>
  <c r="P391" i="25" s="1"/>
  <c r="J391" i="25"/>
  <c r="E392" i="25"/>
  <c r="J392" i="25"/>
  <c r="E393" i="25"/>
  <c r="P393" i="25" s="1"/>
  <c r="J393" i="25"/>
  <c r="E394" i="25"/>
  <c r="J394" i="25"/>
  <c r="P394" i="25"/>
  <c r="E395" i="25"/>
  <c r="P395" i="25" s="1"/>
  <c r="J395" i="25"/>
  <c r="E396" i="25"/>
  <c r="J396" i="25"/>
  <c r="E397" i="25"/>
  <c r="J397" i="25"/>
  <c r="P397" i="25"/>
  <c r="E398" i="25"/>
  <c r="P398" i="25" s="1"/>
  <c r="J398" i="25"/>
  <c r="E399" i="25"/>
  <c r="P399" i="25" s="1"/>
  <c r="J399" i="25"/>
  <c r="E400" i="25"/>
  <c r="J400" i="25"/>
  <c r="E401" i="25"/>
  <c r="P401" i="25" s="1"/>
  <c r="J401" i="25"/>
  <c r="E402" i="25"/>
  <c r="J402" i="25"/>
  <c r="P402" i="25"/>
  <c r="E403" i="25"/>
  <c r="P403" i="25" s="1"/>
  <c r="J403" i="25"/>
  <c r="E404" i="25"/>
  <c r="J404" i="25"/>
  <c r="J405" i="25"/>
  <c r="J415" i="25"/>
  <c r="D416" i="25"/>
  <c r="H416" i="25" s="1"/>
  <c r="I416" i="25"/>
  <c r="M416" i="25" s="1"/>
  <c r="J416" i="25"/>
  <c r="D417" i="25"/>
  <c r="H417" i="25" s="1"/>
  <c r="I417" i="25"/>
  <c r="M417" i="25" s="1"/>
  <c r="J417" i="25"/>
  <c r="J418" i="25"/>
  <c r="D419" i="25"/>
  <c r="H419" i="25" s="1"/>
  <c r="I419" i="25"/>
  <c r="J419" i="25"/>
  <c r="M419" i="25"/>
  <c r="D420" i="25"/>
  <c r="H420" i="25" s="1"/>
  <c r="J420" i="25"/>
  <c r="D421" i="25"/>
  <c r="H421" i="25" s="1"/>
  <c r="J421" i="25"/>
  <c r="D422" i="25"/>
  <c r="H422" i="25" s="1"/>
  <c r="I422" i="25"/>
  <c r="J422" i="25"/>
  <c r="M422" i="25"/>
  <c r="D423" i="25"/>
  <c r="H423" i="25"/>
  <c r="I423" i="25"/>
  <c r="M423" i="25" s="1"/>
  <c r="J423" i="25"/>
  <c r="J424" i="25"/>
  <c r="D425" i="25"/>
  <c r="H425" i="25" s="1"/>
  <c r="I425" i="25"/>
  <c r="M425" i="25" s="1"/>
  <c r="J425" i="25"/>
  <c r="D426" i="25"/>
  <c r="H426" i="25" s="1"/>
  <c r="I426" i="25"/>
  <c r="M426" i="25" s="1"/>
  <c r="J426" i="25"/>
  <c r="D427" i="25"/>
  <c r="H427" i="25"/>
  <c r="I427" i="25"/>
  <c r="M427" i="25" s="1"/>
  <c r="J427" i="25"/>
  <c r="D428" i="25"/>
  <c r="H428" i="25" s="1"/>
  <c r="I428" i="25"/>
  <c r="M428" i="25" s="1"/>
  <c r="J428" i="25"/>
  <c r="D429" i="25"/>
  <c r="H429" i="25"/>
  <c r="I429" i="25"/>
  <c r="M429" i="25" s="1"/>
  <c r="J429" i="25"/>
  <c r="D430" i="25"/>
  <c r="H430" i="25" s="1"/>
  <c r="I430" i="25"/>
  <c r="M430" i="25" s="1"/>
  <c r="J430" i="25"/>
  <c r="D431" i="25"/>
  <c r="H431" i="25" s="1"/>
  <c r="I431" i="25"/>
  <c r="J431" i="25"/>
  <c r="M431" i="25"/>
  <c r="D432" i="25"/>
  <c r="H432" i="25" s="1"/>
  <c r="J432" i="25"/>
  <c r="D433" i="25"/>
  <c r="H433" i="25" s="1"/>
  <c r="I433" i="25"/>
  <c r="M433" i="25" s="1"/>
  <c r="J433" i="25"/>
  <c r="D434" i="25"/>
  <c r="H434" i="25" s="1"/>
  <c r="I434" i="25"/>
  <c r="M434" i="25" s="1"/>
  <c r="J434" i="25"/>
  <c r="D435" i="25"/>
  <c r="H435" i="25"/>
  <c r="I435" i="25"/>
  <c r="M435" i="25" s="1"/>
  <c r="J435" i="25"/>
  <c r="D436" i="25"/>
  <c r="H436" i="25" s="1"/>
  <c r="I436" i="25"/>
  <c r="M436" i="25" s="1"/>
  <c r="J436" i="25"/>
  <c r="D437" i="25"/>
  <c r="H437" i="25"/>
  <c r="I437" i="25"/>
  <c r="M437" i="25" s="1"/>
  <c r="J437" i="25"/>
  <c r="D438" i="25"/>
  <c r="H438" i="25" s="1"/>
  <c r="I438" i="25"/>
  <c r="M438" i="25" s="1"/>
  <c r="J438" i="25"/>
  <c r="D439" i="25"/>
  <c r="H439" i="25" s="1"/>
  <c r="I439" i="25"/>
  <c r="J439" i="25"/>
  <c r="M439" i="25"/>
  <c r="J440" i="25"/>
  <c r="D451" i="25"/>
  <c r="E451" i="25"/>
  <c r="D452" i="25"/>
  <c r="E452" i="25"/>
  <c r="D454" i="25"/>
  <c r="E454" i="25"/>
  <c r="D455" i="25"/>
  <c r="E455" i="25"/>
  <c r="D456" i="25"/>
  <c r="D457" i="25"/>
  <c r="D458" i="25"/>
  <c r="E458" i="25"/>
  <c r="D460" i="25"/>
  <c r="E460" i="25"/>
  <c r="D461" i="25"/>
  <c r="E461" i="25"/>
  <c r="D462" i="25"/>
  <c r="D463" i="25"/>
  <c r="E463" i="25"/>
  <c r="D464" i="25"/>
  <c r="E464" i="25"/>
  <c r="D465" i="25"/>
  <c r="E465" i="25"/>
  <c r="D466" i="25"/>
  <c r="D467" i="25"/>
  <c r="E467" i="25"/>
  <c r="D468" i="25"/>
  <c r="E468" i="25"/>
  <c r="D469" i="25"/>
  <c r="E469" i="25"/>
  <c r="D470" i="25"/>
  <c r="D471" i="25"/>
  <c r="E471" i="25"/>
  <c r="D472" i="25"/>
  <c r="E472" i="25"/>
  <c r="D473" i="25"/>
  <c r="D474" i="25"/>
  <c r="G67" i="26"/>
  <c r="K67" i="26"/>
  <c r="G68" i="26"/>
  <c r="K68" i="26"/>
  <c r="G69" i="26"/>
  <c r="G70" i="26"/>
  <c r="G71" i="26"/>
  <c r="F72" i="26"/>
  <c r="F124" i="26" s="1"/>
  <c r="J97" i="26"/>
  <c r="D98" i="26"/>
  <c r="E641" i="26" s="1"/>
  <c r="E98" i="26"/>
  <c r="H98" i="26"/>
  <c r="D678" i="26" s="1"/>
  <c r="H678" i="26" s="1"/>
  <c r="I98" i="26"/>
  <c r="L98" i="26"/>
  <c r="I678" i="26" s="1"/>
  <c r="M678" i="26" s="1"/>
  <c r="M98" i="26"/>
  <c r="D99" i="26"/>
  <c r="E642" i="26" s="1"/>
  <c r="E99" i="26"/>
  <c r="H99" i="26"/>
  <c r="D679" i="26" s="1"/>
  <c r="H679" i="26" s="1"/>
  <c r="I99" i="26"/>
  <c r="L99" i="26"/>
  <c r="I679" i="26" s="1"/>
  <c r="M679" i="26" s="1"/>
  <c r="M99" i="26"/>
  <c r="D101" i="26"/>
  <c r="E644" i="26" s="1"/>
  <c r="E101" i="26"/>
  <c r="F101" i="26"/>
  <c r="H101" i="26"/>
  <c r="D681" i="26" s="1"/>
  <c r="H681" i="26" s="1"/>
  <c r="I101" i="26"/>
  <c r="M101" i="26"/>
  <c r="G102" i="26"/>
  <c r="I102" i="26"/>
  <c r="K102" i="26" s="1"/>
  <c r="L102" i="26"/>
  <c r="H154" i="26" s="1"/>
  <c r="M102" i="26"/>
  <c r="I154" i="26" s="1"/>
  <c r="G103" i="26"/>
  <c r="I103" i="26"/>
  <c r="K103" i="26" s="1"/>
  <c r="L103" i="26"/>
  <c r="H155" i="26" s="1"/>
  <c r="D104" i="26"/>
  <c r="E647" i="26" s="1"/>
  <c r="E719" i="26" s="1"/>
  <c r="E104" i="26"/>
  <c r="H104" i="26"/>
  <c r="D684" i="26" s="1"/>
  <c r="H684" i="26" s="1"/>
  <c r="I104" i="26"/>
  <c r="L104" i="26"/>
  <c r="I684" i="26" s="1"/>
  <c r="M684" i="26" s="1"/>
  <c r="M104" i="26"/>
  <c r="D105" i="26"/>
  <c r="E648" i="26" s="1"/>
  <c r="E105" i="26"/>
  <c r="H105" i="26"/>
  <c r="D685" i="26" s="1"/>
  <c r="H685" i="26" s="1"/>
  <c r="I105" i="26"/>
  <c r="L105" i="26"/>
  <c r="I685" i="26" s="1"/>
  <c r="M685" i="26" s="1"/>
  <c r="M105" i="26"/>
  <c r="F106" i="26"/>
  <c r="J106" i="26"/>
  <c r="D107" i="26"/>
  <c r="E650" i="26" s="1"/>
  <c r="E722" i="26" s="1"/>
  <c r="E107" i="26"/>
  <c r="H107" i="26"/>
  <c r="D687" i="26" s="1"/>
  <c r="H687" i="26" s="1"/>
  <c r="I107" i="26"/>
  <c r="L107" i="26"/>
  <c r="I687" i="26" s="1"/>
  <c r="M687" i="26" s="1"/>
  <c r="M107" i="26"/>
  <c r="D108" i="26"/>
  <c r="E651" i="26" s="1"/>
  <c r="E108" i="26"/>
  <c r="H108" i="26"/>
  <c r="D688" i="26" s="1"/>
  <c r="H688" i="26" s="1"/>
  <c r="I108" i="26"/>
  <c r="L108" i="26"/>
  <c r="I688" i="26" s="1"/>
  <c r="M688" i="26" s="1"/>
  <c r="M108" i="26"/>
  <c r="D109" i="26"/>
  <c r="E652" i="26" s="1"/>
  <c r="E109" i="26"/>
  <c r="H109" i="26"/>
  <c r="D689" i="26" s="1"/>
  <c r="H689" i="26" s="1"/>
  <c r="I109" i="26"/>
  <c r="L109" i="26"/>
  <c r="I689" i="26" s="1"/>
  <c r="M689" i="26" s="1"/>
  <c r="M109" i="26"/>
  <c r="D110" i="26"/>
  <c r="E653" i="26" s="1"/>
  <c r="E110" i="26"/>
  <c r="H110" i="26"/>
  <c r="D690" i="26" s="1"/>
  <c r="H690" i="26" s="1"/>
  <c r="I110" i="26"/>
  <c r="G111" i="26"/>
  <c r="K111" i="26"/>
  <c r="L111" i="26"/>
  <c r="H163" i="26" s="1"/>
  <c r="D112" i="26"/>
  <c r="G112" i="26" s="1"/>
  <c r="H112" i="26"/>
  <c r="D692" i="26" s="1"/>
  <c r="H692" i="26" s="1"/>
  <c r="I112" i="26"/>
  <c r="D113" i="26"/>
  <c r="E113" i="26"/>
  <c r="F113" i="26"/>
  <c r="H113" i="26"/>
  <c r="I113" i="26"/>
  <c r="J113" i="26"/>
  <c r="L113" i="26"/>
  <c r="D114" i="26"/>
  <c r="E114" i="26"/>
  <c r="F114" i="26"/>
  <c r="H114" i="26"/>
  <c r="I114" i="26"/>
  <c r="J114" i="26"/>
  <c r="L114" i="26"/>
  <c r="G115" i="26"/>
  <c r="K115" i="26"/>
  <c r="L115" i="26"/>
  <c r="Q115" i="26" s="1"/>
  <c r="F116" i="26"/>
  <c r="L116" i="26"/>
  <c r="Q116" i="26" s="1"/>
  <c r="E117" i="26"/>
  <c r="G117" i="26" s="1"/>
  <c r="F117" i="26"/>
  <c r="I117" i="26"/>
  <c r="K117" i="26" s="1"/>
  <c r="J117" i="26"/>
  <c r="L117" i="26"/>
  <c r="Q117" i="26" s="1"/>
  <c r="E118" i="26"/>
  <c r="G118" i="26" s="1"/>
  <c r="I118" i="26"/>
  <c r="K118" i="26" s="1"/>
  <c r="L118" i="26"/>
  <c r="Q118" i="26" s="1"/>
  <c r="G119" i="26"/>
  <c r="K119" i="26"/>
  <c r="L119" i="26"/>
  <c r="Q119" i="26" s="1"/>
  <c r="G120" i="26"/>
  <c r="K120" i="26"/>
  <c r="L120" i="26"/>
  <c r="H174" i="26" s="1"/>
  <c r="G121" i="26"/>
  <c r="K121" i="26"/>
  <c r="L121" i="26"/>
  <c r="Q121" i="26" s="1"/>
  <c r="G122" i="26"/>
  <c r="K122" i="26"/>
  <c r="L122" i="26"/>
  <c r="Q122" i="26" s="1"/>
  <c r="G123" i="26"/>
  <c r="K123" i="26"/>
  <c r="L123" i="26"/>
  <c r="Q123" i="26" s="1"/>
  <c r="O124" i="26"/>
  <c r="G125" i="26"/>
  <c r="K125" i="26"/>
  <c r="Q125" i="26"/>
  <c r="O126" i="26"/>
  <c r="L154" i="26"/>
  <c r="H156" i="26"/>
  <c r="I158" i="26"/>
  <c r="H160" i="26"/>
  <c r="I165" i="26"/>
  <c r="M165" i="26" s="1"/>
  <c r="H167" i="26"/>
  <c r="K167" i="26" s="1"/>
  <c r="L167" i="26"/>
  <c r="M167" i="26"/>
  <c r="H168" i="26"/>
  <c r="K168" i="26" s="1"/>
  <c r="L168" i="26"/>
  <c r="M168" i="26"/>
  <c r="H169" i="26"/>
  <c r="K169" i="26" s="1"/>
  <c r="L169" i="26"/>
  <c r="I170" i="26"/>
  <c r="H171" i="26"/>
  <c r="I171" i="26"/>
  <c r="M171" i="26" s="1"/>
  <c r="H172" i="26"/>
  <c r="I172" i="26"/>
  <c r="M172" i="26" s="1"/>
  <c r="H173" i="26"/>
  <c r="I173" i="26"/>
  <c r="M173" i="26" s="1"/>
  <c r="I174" i="26"/>
  <c r="M174" i="26" s="1"/>
  <c r="H175" i="26"/>
  <c r="I175" i="26"/>
  <c r="M175" i="26" s="1"/>
  <c r="I176" i="26"/>
  <c r="M176" i="26" s="1"/>
  <c r="H177" i="26"/>
  <c r="I177" i="26"/>
  <c r="M177" i="26" s="1"/>
  <c r="G200" i="26"/>
  <c r="G199" i="26" s="1"/>
  <c r="G201" i="26" s="1"/>
  <c r="O200" i="26"/>
  <c r="O199" i="26" s="1"/>
  <c r="O201" i="26" s="1"/>
  <c r="J210" i="26"/>
  <c r="J209" i="26" s="1"/>
  <c r="J211" i="26" s="1"/>
  <c r="O210" i="26"/>
  <c r="O209" i="26" s="1"/>
  <c r="O211" i="26" s="1"/>
  <c r="F222" i="26"/>
  <c r="H222" i="26"/>
  <c r="J222" i="26"/>
  <c r="L222" i="26"/>
  <c r="N222" i="26"/>
  <c r="P222" i="26"/>
  <c r="F226" i="26"/>
  <c r="H226" i="26"/>
  <c r="J226" i="26"/>
  <c r="L226" i="26"/>
  <c r="P226" i="26"/>
  <c r="F227" i="26"/>
  <c r="H227" i="26"/>
  <c r="J227" i="26"/>
  <c r="L227" i="26"/>
  <c r="N227" i="26"/>
  <c r="P227" i="26"/>
  <c r="H228" i="26"/>
  <c r="L228" i="26"/>
  <c r="I390" i="26" s="1"/>
  <c r="O390" i="26" s="1"/>
  <c r="P228" i="26"/>
  <c r="F229" i="26"/>
  <c r="H229" i="26"/>
  <c r="J229" i="26"/>
  <c r="L229" i="26"/>
  <c r="N229" i="26"/>
  <c r="F230" i="26"/>
  <c r="H230" i="26"/>
  <c r="J230" i="26"/>
  <c r="L230" i="26"/>
  <c r="N230" i="26"/>
  <c r="F231" i="26"/>
  <c r="H231" i="26"/>
  <c r="J231" i="26"/>
  <c r="L231" i="26"/>
  <c r="N231" i="26"/>
  <c r="P231" i="26"/>
  <c r="F239" i="26"/>
  <c r="H239" i="26"/>
  <c r="J239" i="26"/>
  <c r="L239" i="26"/>
  <c r="N239" i="26"/>
  <c r="P239" i="26"/>
  <c r="F240" i="26"/>
  <c r="H240" i="26"/>
  <c r="J240" i="26"/>
  <c r="L240" i="26"/>
  <c r="N240" i="26"/>
  <c r="P240" i="26"/>
  <c r="F241" i="26"/>
  <c r="H241" i="26"/>
  <c r="J241" i="26"/>
  <c r="L241" i="26"/>
  <c r="N241" i="26"/>
  <c r="P241" i="26"/>
  <c r="F242" i="26"/>
  <c r="H242" i="26"/>
  <c r="J242" i="26"/>
  <c r="L242" i="26"/>
  <c r="N242" i="26"/>
  <c r="P242" i="26"/>
  <c r="F243" i="26"/>
  <c r="H243" i="26"/>
  <c r="J243" i="26"/>
  <c r="L243" i="26"/>
  <c r="N243" i="26"/>
  <c r="P243" i="26"/>
  <c r="F244" i="26"/>
  <c r="H244" i="26"/>
  <c r="J244" i="26"/>
  <c r="L244" i="26"/>
  <c r="N244" i="26"/>
  <c r="P244" i="26"/>
  <c r="F245" i="26"/>
  <c r="H245" i="26"/>
  <c r="J245" i="26"/>
  <c r="L245" i="26"/>
  <c r="N245" i="26"/>
  <c r="P245" i="26"/>
  <c r="F246" i="26"/>
  <c r="H246" i="26"/>
  <c r="J246" i="26"/>
  <c r="L246" i="26"/>
  <c r="N246" i="26"/>
  <c r="P246" i="26"/>
  <c r="F248" i="26"/>
  <c r="H248" i="26"/>
  <c r="J248" i="26"/>
  <c r="L248" i="26"/>
  <c r="N248" i="26"/>
  <c r="P248" i="26"/>
  <c r="H249" i="26"/>
  <c r="J249" i="26"/>
  <c r="L249" i="26"/>
  <c r="N249" i="26"/>
  <c r="P249" i="26"/>
  <c r="F250" i="26"/>
  <c r="H250" i="26"/>
  <c r="J250" i="26"/>
  <c r="L250" i="26"/>
  <c r="N250" i="26"/>
  <c r="P250" i="26"/>
  <c r="F252" i="26"/>
  <c r="H252" i="26"/>
  <c r="J252" i="26"/>
  <c r="L252" i="26"/>
  <c r="N252" i="26"/>
  <c r="P252" i="26"/>
  <c r="F253" i="26"/>
  <c r="H253" i="26"/>
  <c r="J253" i="26"/>
  <c r="L253" i="26"/>
  <c r="N253" i="26"/>
  <c r="P253" i="26"/>
  <c r="F255" i="26"/>
  <c r="H255" i="26"/>
  <c r="J255" i="26"/>
  <c r="L255" i="26"/>
  <c r="N255" i="26"/>
  <c r="P255" i="26"/>
  <c r="F256" i="26"/>
  <c r="H256" i="26"/>
  <c r="J256" i="26"/>
  <c r="L256" i="26"/>
  <c r="N256" i="26"/>
  <c r="P256" i="26"/>
  <c r="F257" i="26"/>
  <c r="H257" i="26"/>
  <c r="J257" i="26"/>
  <c r="L257" i="26"/>
  <c r="N257" i="26"/>
  <c r="P257" i="26"/>
  <c r="F258" i="26"/>
  <c r="H258" i="26"/>
  <c r="J258" i="26"/>
  <c r="L258" i="26"/>
  <c r="N258" i="26"/>
  <c r="P258" i="26"/>
  <c r="F259" i="26"/>
  <c r="H259" i="26"/>
  <c r="J259" i="26"/>
  <c r="L259" i="26"/>
  <c r="N259" i="26"/>
  <c r="P259" i="26"/>
  <c r="F260" i="26"/>
  <c r="H260" i="26"/>
  <c r="J260" i="26"/>
  <c r="L260" i="26"/>
  <c r="N260" i="26"/>
  <c r="P260" i="26"/>
  <c r="F261" i="26"/>
  <c r="H261" i="26"/>
  <c r="J261" i="26"/>
  <c r="L261" i="26"/>
  <c r="N261" i="26"/>
  <c r="P261" i="26"/>
  <c r="F262" i="26"/>
  <c r="H262" i="26"/>
  <c r="J262" i="26"/>
  <c r="L262" i="26"/>
  <c r="N262" i="26"/>
  <c r="P262" i="26"/>
  <c r="J263" i="26"/>
  <c r="L263" i="26"/>
  <c r="N263" i="26"/>
  <c r="P263" i="26"/>
  <c r="F264" i="26"/>
  <c r="H264" i="26"/>
  <c r="J264" i="26"/>
  <c r="L264" i="26"/>
  <c r="N264" i="26"/>
  <c r="P264" i="26"/>
  <c r="F265" i="26"/>
  <c r="H265" i="26"/>
  <c r="J265" i="26"/>
  <c r="L265" i="26"/>
  <c r="N265" i="26"/>
  <c r="P265" i="26"/>
  <c r="F266" i="26"/>
  <c r="H266" i="26"/>
  <c r="J266" i="26"/>
  <c r="L266" i="26"/>
  <c r="N266" i="26"/>
  <c r="P266" i="26"/>
  <c r="F267" i="26"/>
  <c r="H267" i="26"/>
  <c r="J267" i="26"/>
  <c r="L267" i="26"/>
  <c r="N267" i="26"/>
  <c r="P267" i="26"/>
  <c r="J268" i="26"/>
  <c r="L268" i="26"/>
  <c r="N268" i="26"/>
  <c r="P268" i="26"/>
  <c r="F270" i="26"/>
  <c r="H270" i="26"/>
  <c r="J270" i="26"/>
  <c r="L270" i="26"/>
  <c r="N270" i="26"/>
  <c r="P270" i="26"/>
  <c r="F271" i="26"/>
  <c r="H271" i="26"/>
  <c r="J271" i="26"/>
  <c r="L271" i="26"/>
  <c r="N271" i="26"/>
  <c r="P271" i="26"/>
  <c r="H272" i="26"/>
  <c r="J272" i="26"/>
  <c r="L272" i="26"/>
  <c r="N272" i="26"/>
  <c r="P272" i="26"/>
  <c r="F273" i="26"/>
  <c r="H273" i="26"/>
  <c r="J273" i="26"/>
  <c r="L273" i="26"/>
  <c r="N273" i="26"/>
  <c r="P273" i="26"/>
  <c r="F274" i="26"/>
  <c r="J274" i="26"/>
  <c r="L274" i="26"/>
  <c r="N274" i="26"/>
  <c r="P274" i="26"/>
  <c r="F275" i="26"/>
  <c r="H275" i="26"/>
  <c r="J275" i="26"/>
  <c r="L275" i="26"/>
  <c r="N275" i="26"/>
  <c r="P275" i="26"/>
  <c r="F276" i="26"/>
  <c r="H276" i="26"/>
  <c r="J276" i="26"/>
  <c r="L276" i="26"/>
  <c r="N276" i="26"/>
  <c r="P276" i="26"/>
  <c r="F278" i="26"/>
  <c r="H278" i="26"/>
  <c r="J278" i="26"/>
  <c r="L278" i="26"/>
  <c r="N278" i="26"/>
  <c r="P278" i="26"/>
  <c r="J279" i="26"/>
  <c r="L279" i="26"/>
  <c r="N279" i="26"/>
  <c r="P279" i="26"/>
  <c r="J280" i="26"/>
  <c r="L280" i="26"/>
  <c r="N280" i="26"/>
  <c r="P280" i="26"/>
  <c r="F282" i="26"/>
  <c r="H282" i="26"/>
  <c r="J282" i="26"/>
  <c r="L282" i="26"/>
  <c r="N282" i="26"/>
  <c r="P282" i="26"/>
  <c r="F286" i="26"/>
  <c r="H286" i="26"/>
  <c r="J286" i="26"/>
  <c r="L286" i="26"/>
  <c r="N286" i="26"/>
  <c r="P286" i="26"/>
  <c r="F287" i="26"/>
  <c r="H287" i="26"/>
  <c r="J287" i="26"/>
  <c r="L287" i="26"/>
  <c r="N287" i="26"/>
  <c r="P287" i="26"/>
  <c r="F288" i="26"/>
  <c r="H288" i="26"/>
  <c r="J288" i="26"/>
  <c r="L288" i="26"/>
  <c r="N288" i="26"/>
  <c r="P288" i="26"/>
  <c r="F289" i="26"/>
  <c r="H289" i="26"/>
  <c r="J289" i="26"/>
  <c r="L289" i="26"/>
  <c r="N289" i="26"/>
  <c r="P289" i="26"/>
  <c r="F290" i="26"/>
  <c r="H290" i="26"/>
  <c r="L290" i="26"/>
  <c r="F291" i="26"/>
  <c r="H291" i="26"/>
  <c r="J291" i="26"/>
  <c r="L291" i="26"/>
  <c r="N291" i="26"/>
  <c r="P291" i="26"/>
  <c r="F292" i="26"/>
  <c r="H292" i="26"/>
  <c r="J292" i="26"/>
  <c r="L292" i="26"/>
  <c r="P292" i="26"/>
  <c r="F293" i="26"/>
  <c r="H293" i="26"/>
  <c r="J293" i="26"/>
  <c r="L293" i="26"/>
  <c r="P293" i="26"/>
  <c r="F294" i="26"/>
  <c r="H294" i="26"/>
  <c r="J294" i="26"/>
  <c r="L294" i="26"/>
  <c r="N294" i="26"/>
  <c r="P294" i="26"/>
  <c r="F295" i="26"/>
  <c r="H295" i="26"/>
  <c r="J295" i="26"/>
  <c r="L295" i="26"/>
  <c r="P295" i="26"/>
  <c r="F296" i="26"/>
  <c r="H296" i="26"/>
  <c r="J296" i="26"/>
  <c r="L296" i="26"/>
  <c r="N296" i="26"/>
  <c r="P296" i="26"/>
  <c r="F297" i="26"/>
  <c r="H297" i="26"/>
  <c r="J297" i="26"/>
  <c r="L297" i="26"/>
  <c r="N297" i="26"/>
  <c r="P297" i="26"/>
  <c r="H299" i="26"/>
  <c r="L299" i="26"/>
  <c r="P299" i="26"/>
  <c r="F300" i="26"/>
  <c r="J300" i="26"/>
  <c r="N300" i="26"/>
  <c r="P300" i="26"/>
  <c r="F301" i="26"/>
  <c r="H301" i="26"/>
  <c r="J301" i="26"/>
  <c r="N301" i="26"/>
  <c r="P301" i="26"/>
  <c r="F303" i="26"/>
  <c r="H303" i="26"/>
  <c r="J303" i="26"/>
  <c r="L303" i="26"/>
  <c r="N303" i="26"/>
  <c r="P303" i="26"/>
  <c r="F304" i="26"/>
  <c r="H304" i="26"/>
  <c r="J304" i="26"/>
  <c r="L304" i="26"/>
  <c r="N304" i="26"/>
  <c r="P304" i="26"/>
  <c r="F306" i="26"/>
  <c r="H306" i="26"/>
  <c r="J306" i="26"/>
  <c r="L306" i="26"/>
  <c r="N306" i="26"/>
  <c r="P306" i="26"/>
  <c r="F307" i="26"/>
  <c r="H307" i="26"/>
  <c r="J307" i="26"/>
  <c r="L307" i="26"/>
  <c r="P307" i="26"/>
  <c r="H308" i="26"/>
  <c r="L308" i="26"/>
  <c r="N308" i="26"/>
  <c r="P308" i="26"/>
  <c r="F309" i="26"/>
  <c r="J309" i="26"/>
  <c r="N309" i="26"/>
  <c r="P309" i="26"/>
  <c r="F311" i="26"/>
  <c r="H311" i="26"/>
  <c r="J311" i="26"/>
  <c r="L311" i="26"/>
  <c r="N311" i="26"/>
  <c r="P311" i="26"/>
  <c r="F312" i="26"/>
  <c r="H312" i="26"/>
  <c r="J312" i="26"/>
  <c r="L312" i="26"/>
  <c r="N312" i="26"/>
  <c r="P312" i="26"/>
  <c r="F313" i="26"/>
  <c r="J313" i="26"/>
  <c r="L313" i="26"/>
  <c r="N313" i="26"/>
  <c r="P313" i="26"/>
  <c r="F318" i="26"/>
  <c r="H318" i="26"/>
  <c r="J318" i="26"/>
  <c r="L318" i="26"/>
  <c r="N318" i="26"/>
  <c r="P318" i="26"/>
  <c r="F319" i="26"/>
  <c r="H319" i="26"/>
  <c r="J319" i="26"/>
  <c r="L319" i="26"/>
  <c r="N319" i="26"/>
  <c r="P319" i="26"/>
  <c r="F320" i="26"/>
  <c r="H320" i="26"/>
  <c r="J320" i="26"/>
  <c r="L320" i="26"/>
  <c r="N320" i="26"/>
  <c r="P320" i="26"/>
  <c r="H323" i="26"/>
  <c r="J323" i="26"/>
  <c r="L323" i="26"/>
  <c r="P323" i="26"/>
  <c r="F324" i="26"/>
  <c r="H324" i="26"/>
  <c r="J324" i="26"/>
  <c r="L324" i="26"/>
  <c r="N324" i="26"/>
  <c r="P324" i="26"/>
  <c r="F325" i="26"/>
  <c r="H325" i="26"/>
  <c r="J325" i="26"/>
  <c r="L325" i="26"/>
  <c r="N325" i="26"/>
  <c r="P325" i="26"/>
  <c r="F326" i="26"/>
  <c r="H326" i="26"/>
  <c r="J326" i="26"/>
  <c r="L326" i="26"/>
  <c r="N326" i="26"/>
  <c r="P326" i="26"/>
  <c r="F327" i="26"/>
  <c r="H327" i="26"/>
  <c r="J327" i="26"/>
  <c r="L327" i="26"/>
  <c r="N327" i="26"/>
  <c r="P327" i="26"/>
  <c r="F328" i="26"/>
  <c r="H328" i="26"/>
  <c r="L328" i="26"/>
  <c r="P328" i="26"/>
  <c r="F329" i="26"/>
  <c r="H329" i="26"/>
  <c r="J329" i="26"/>
  <c r="L329" i="26"/>
  <c r="N329" i="26"/>
  <c r="P329" i="26"/>
  <c r="F331" i="26"/>
  <c r="H331" i="26"/>
  <c r="J331" i="26"/>
  <c r="L331" i="26"/>
  <c r="N331" i="26"/>
  <c r="P331" i="26"/>
  <c r="F332" i="26"/>
  <c r="H332" i="26"/>
  <c r="J332" i="26"/>
  <c r="L332" i="26"/>
  <c r="N332" i="26"/>
  <c r="P332" i="26"/>
  <c r="F333" i="26"/>
  <c r="H333" i="26"/>
  <c r="J333" i="26"/>
  <c r="L333" i="26"/>
  <c r="N333" i="26"/>
  <c r="P333" i="26"/>
  <c r="F334" i="26"/>
  <c r="H334" i="26"/>
  <c r="J334" i="26"/>
  <c r="L334" i="26"/>
  <c r="N334" i="26"/>
  <c r="P334" i="26"/>
  <c r="F335" i="26"/>
  <c r="H335" i="26"/>
  <c r="J335" i="26"/>
  <c r="L335" i="26"/>
  <c r="N335" i="26"/>
  <c r="P335" i="26"/>
  <c r="F336" i="26"/>
  <c r="H336" i="26"/>
  <c r="J336" i="26"/>
  <c r="L336" i="26"/>
  <c r="N336" i="26"/>
  <c r="P336" i="26"/>
  <c r="F337" i="26"/>
  <c r="H337" i="26"/>
  <c r="J337" i="26"/>
  <c r="L337" i="26"/>
  <c r="N337" i="26"/>
  <c r="P337" i="26"/>
  <c r="F338" i="26"/>
  <c r="H338" i="26"/>
  <c r="J338" i="26"/>
  <c r="L338" i="26"/>
  <c r="N338" i="26"/>
  <c r="P338" i="26"/>
  <c r="F340" i="26"/>
  <c r="H340" i="26"/>
  <c r="J340" i="26"/>
  <c r="L340" i="26"/>
  <c r="N340" i="26"/>
  <c r="P340" i="26"/>
  <c r="F341" i="26"/>
  <c r="H341" i="26"/>
  <c r="J341" i="26"/>
  <c r="L341" i="26"/>
  <c r="N341" i="26"/>
  <c r="P341" i="26"/>
  <c r="F342" i="26"/>
  <c r="H342" i="26"/>
  <c r="J342" i="26"/>
  <c r="L342" i="26"/>
  <c r="N342" i="26"/>
  <c r="P342" i="26"/>
  <c r="F343" i="26"/>
  <c r="H343" i="26"/>
  <c r="J343" i="26"/>
  <c r="L343" i="26"/>
  <c r="N343" i="26"/>
  <c r="P343" i="26"/>
  <c r="F345" i="26"/>
  <c r="H345" i="26"/>
  <c r="J345" i="26"/>
  <c r="L345" i="26"/>
  <c r="N345" i="26"/>
  <c r="P345" i="26"/>
  <c r="F346" i="26"/>
  <c r="H346" i="26"/>
  <c r="J346" i="26"/>
  <c r="L346" i="26"/>
  <c r="N346" i="26"/>
  <c r="P346" i="26"/>
  <c r="F350" i="26"/>
  <c r="H350" i="26"/>
  <c r="J350" i="26"/>
  <c r="L350" i="26"/>
  <c r="N350" i="26"/>
  <c r="P350" i="26"/>
  <c r="F351" i="26"/>
  <c r="L351" i="26"/>
  <c r="P351" i="26"/>
  <c r="F352" i="26"/>
  <c r="H352" i="26"/>
  <c r="J352" i="26"/>
  <c r="L352" i="26"/>
  <c r="N352" i="26"/>
  <c r="P352" i="26"/>
  <c r="F353" i="26"/>
  <c r="J353" i="26"/>
  <c r="L353" i="26"/>
  <c r="N353" i="26"/>
  <c r="P353" i="26"/>
  <c r="F354" i="26"/>
  <c r="H354" i="26"/>
  <c r="J354" i="26"/>
  <c r="L354" i="26"/>
  <c r="N354" i="26"/>
  <c r="P354" i="26"/>
  <c r="F355" i="26"/>
  <c r="H355" i="26"/>
  <c r="J355" i="26"/>
  <c r="L355" i="26"/>
  <c r="N355" i="26"/>
  <c r="P355" i="26"/>
  <c r="F356" i="26"/>
  <c r="H356" i="26"/>
  <c r="J356" i="26"/>
  <c r="L356" i="26"/>
  <c r="N356" i="26"/>
  <c r="P356" i="26"/>
  <c r="H358" i="26"/>
  <c r="J358" i="26"/>
  <c r="L358" i="26"/>
  <c r="P358" i="26"/>
  <c r="F359" i="26"/>
  <c r="H359" i="26"/>
  <c r="J359" i="26"/>
  <c r="L359" i="26"/>
  <c r="N359" i="26"/>
  <c r="P359" i="26"/>
  <c r="F360" i="26"/>
  <c r="H360" i="26"/>
  <c r="J360" i="26"/>
  <c r="L360" i="26"/>
  <c r="N360" i="26"/>
  <c r="P360" i="26"/>
  <c r="F361" i="26"/>
  <c r="H361" i="26"/>
  <c r="J361" i="26"/>
  <c r="L361" i="26"/>
  <c r="N361" i="26"/>
  <c r="P361" i="26"/>
  <c r="F362" i="26"/>
  <c r="H362" i="26"/>
  <c r="J362" i="26"/>
  <c r="L362" i="26"/>
  <c r="N362" i="26"/>
  <c r="P362" i="26"/>
  <c r="F363" i="26"/>
  <c r="H363" i="26"/>
  <c r="J363" i="26"/>
  <c r="L363" i="26"/>
  <c r="N363" i="26"/>
  <c r="P363" i="26"/>
  <c r="F364" i="26"/>
  <c r="H364" i="26"/>
  <c r="J364" i="26"/>
  <c r="L364" i="26"/>
  <c r="N364" i="26"/>
  <c r="P364" i="26"/>
  <c r="H366" i="26"/>
  <c r="L366" i="26"/>
  <c r="N366" i="26"/>
  <c r="P366" i="26"/>
  <c r="H367" i="26"/>
  <c r="L367" i="26"/>
  <c r="N367" i="26"/>
  <c r="P367" i="26"/>
  <c r="H368" i="26"/>
  <c r="L368" i="26"/>
  <c r="N368" i="26"/>
  <c r="P368" i="26"/>
  <c r="H369" i="26"/>
  <c r="L369" i="26"/>
  <c r="N369" i="26"/>
  <c r="P369" i="26"/>
  <c r="H370" i="26"/>
  <c r="L370" i="26"/>
  <c r="N370" i="26"/>
  <c r="P370" i="26"/>
  <c r="F371" i="26"/>
  <c r="H371" i="26"/>
  <c r="L371" i="26"/>
  <c r="N371" i="26"/>
  <c r="P371" i="26"/>
  <c r="F373" i="26"/>
  <c r="H373" i="26"/>
  <c r="J373" i="26"/>
  <c r="L373" i="26"/>
  <c r="N373" i="26"/>
  <c r="P373" i="26"/>
  <c r="F374" i="26"/>
  <c r="H374" i="26"/>
  <c r="J374" i="26"/>
  <c r="L374" i="26"/>
  <c r="N374" i="26"/>
  <c r="P374" i="26"/>
  <c r="F384" i="26"/>
  <c r="I384" i="26"/>
  <c r="L384" i="26"/>
  <c r="O384" i="26"/>
  <c r="I385" i="26"/>
  <c r="O385" i="26"/>
  <c r="F386" i="26"/>
  <c r="I386" i="26"/>
  <c r="O386" i="26"/>
  <c r="I387" i="26"/>
  <c r="O387" i="26"/>
  <c r="I388" i="26"/>
  <c r="O388" i="26"/>
  <c r="F389" i="26"/>
  <c r="I389" i="26"/>
  <c r="O389" i="26"/>
  <c r="F390" i="26"/>
  <c r="L390" i="26" s="1"/>
  <c r="F391" i="26"/>
  <c r="I391" i="26"/>
  <c r="O391" i="26"/>
  <c r="F392" i="26"/>
  <c r="I392" i="26"/>
  <c r="F393" i="26"/>
  <c r="I393" i="26"/>
  <c r="O393" i="26" s="1"/>
  <c r="F394" i="26"/>
  <c r="I394" i="26"/>
  <c r="F395" i="26"/>
  <c r="L395" i="26" s="1"/>
  <c r="F396" i="26"/>
  <c r="I396" i="26"/>
  <c r="O396" i="26"/>
  <c r="F397" i="26"/>
  <c r="I397" i="26"/>
  <c r="O397" i="26"/>
  <c r="F398" i="26"/>
  <c r="I398" i="26"/>
  <c r="O398" i="26"/>
  <c r="F399" i="26"/>
  <c r="I399" i="26"/>
  <c r="F401" i="26"/>
  <c r="I401" i="26"/>
  <c r="O401" i="26"/>
  <c r="F402" i="26"/>
  <c r="I402" i="26"/>
  <c r="O402" i="26"/>
  <c r="F403" i="26"/>
  <c r="I403" i="26"/>
  <c r="O403" i="26"/>
  <c r="F405" i="26"/>
  <c r="I405" i="26"/>
  <c r="L405" i="26"/>
  <c r="O405" i="26"/>
  <c r="F406" i="26"/>
  <c r="I406" i="26"/>
  <c r="L406" i="26"/>
  <c r="O406" i="26"/>
  <c r="I409" i="26"/>
  <c r="L409" i="26"/>
  <c r="O409" i="26"/>
  <c r="I410" i="26"/>
  <c r="L410" i="26"/>
  <c r="I411" i="26"/>
  <c r="L411" i="26"/>
  <c r="F412" i="26"/>
  <c r="I412" i="26"/>
  <c r="L412" i="26"/>
  <c r="I413" i="26"/>
  <c r="L413" i="26"/>
  <c r="F414" i="26"/>
  <c r="I414" i="26"/>
  <c r="L414" i="26"/>
  <c r="I415" i="26"/>
  <c r="L415" i="26"/>
  <c r="F416" i="26"/>
  <c r="I416" i="26"/>
  <c r="L416" i="26"/>
  <c r="L417" i="26"/>
  <c r="O417" i="26"/>
  <c r="I418" i="26"/>
  <c r="L418" i="26"/>
  <c r="O418" i="26"/>
  <c r="F419" i="26"/>
  <c r="L419" i="26"/>
  <c r="O419" i="26"/>
  <c r="I420" i="26"/>
  <c r="L420" i="26"/>
  <c r="O420" i="26"/>
  <c r="I421" i="26"/>
  <c r="L421" i="26"/>
  <c r="O421" i="26"/>
  <c r="L422" i="26"/>
  <c r="O422" i="26"/>
  <c r="I424" i="26"/>
  <c r="L424" i="26"/>
  <c r="O424" i="26"/>
  <c r="I425" i="26"/>
  <c r="L425" i="26"/>
  <c r="O425" i="26"/>
  <c r="I426" i="26"/>
  <c r="L426" i="26"/>
  <c r="O426" i="26"/>
  <c r="I427" i="26"/>
  <c r="L427" i="26"/>
  <c r="O427" i="26"/>
  <c r="F428" i="26"/>
  <c r="L428" i="26"/>
  <c r="O428" i="26"/>
  <c r="I429" i="26"/>
  <c r="L429" i="26"/>
  <c r="O429" i="26"/>
  <c r="I430" i="26"/>
  <c r="L430" i="26"/>
  <c r="O430" i="26"/>
  <c r="I432" i="26"/>
  <c r="L432" i="26"/>
  <c r="O432" i="26"/>
  <c r="L433" i="26"/>
  <c r="O433" i="26"/>
  <c r="L434" i="26"/>
  <c r="O434" i="26"/>
  <c r="F436" i="26"/>
  <c r="I436" i="26"/>
  <c r="L436" i="26"/>
  <c r="O436" i="26"/>
  <c r="I440" i="26"/>
  <c r="O440" i="26"/>
  <c r="F441" i="26"/>
  <c r="I441" i="26"/>
  <c r="L441" i="26"/>
  <c r="O441" i="26"/>
  <c r="I442" i="26"/>
  <c r="O442" i="26"/>
  <c r="F443" i="26"/>
  <c r="I443" i="26"/>
  <c r="L443" i="26"/>
  <c r="O443" i="26"/>
  <c r="F445" i="26"/>
  <c r="I445" i="26"/>
  <c r="O445" i="26"/>
  <c r="I446" i="26"/>
  <c r="L446" i="26"/>
  <c r="I447" i="26"/>
  <c r="L447" i="26"/>
  <c r="O447" i="26"/>
  <c r="I448" i="26"/>
  <c r="L448" i="26"/>
  <c r="O448" i="26"/>
  <c r="I449" i="26"/>
  <c r="O449" i="26"/>
  <c r="F450" i="26"/>
  <c r="I450" i="26"/>
  <c r="O450" i="26"/>
  <c r="F451" i="26"/>
  <c r="I451" i="26"/>
  <c r="L451" i="26"/>
  <c r="O451" i="26"/>
  <c r="I452" i="26"/>
  <c r="O452" i="26"/>
  <c r="I453" i="26"/>
  <c r="O453" i="26"/>
  <c r="L454" i="26"/>
  <c r="F455" i="26"/>
  <c r="L455" i="26"/>
  <c r="I457" i="26"/>
  <c r="O457" i="26"/>
  <c r="F458" i="26"/>
  <c r="I458" i="26"/>
  <c r="L458" i="26"/>
  <c r="O458" i="26"/>
  <c r="F460" i="26"/>
  <c r="I460" i="26"/>
  <c r="O460" i="26"/>
  <c r="I461" i="26"/>
  <c r="O461" i="26"/>
  <c r="I462" i="26"/>
  <c r="O462" i="26"/>
  <c r="F463" i="26"/>
  <c r="I463" i="26"/>
  <c r="L463" i="26"/>
  <c r="F465" i="26"/>
  <c r="I465" i="26"/>
  <c r="L465" i="26"/>
  <c r="O465" i="26"/>
  <c r="F466" i="26"/>
  <c r="I466" i="26"/>
  <c r="L466" i="26"/>
  <c r="O466" i="26"/>
  <c r="F467" i="26"/>
  <c r="I467" i="26"/>
  <c r="L467" i="26"/>
  <c r="O467" i="26"/>
  <c r="F472" i="26"/>
  <c r="I472" i="26"/>
  <c r="L472" i="26"/>
  <c r="O472" i="26"/>
  <c r="F473" i="26"/>
  <c r="I473" i="26"/>
  <c r="L473" i="26"/>
  <c r="O473" i="26"/>
  <c r="F474" i="26"/>
  <c r="I474" i="26"/>
  <c r="O474" i="26"/>
  <c r="F475" i="26"/>
  <c r="I475" i="26"/>
  <c r="L475" i="26"/>
  <c r="O475" i="26"/>
  <c r="I476" i="26"/>
  <c r="O476" i="26"/>
  <c r="F477" i="26"/>
  <c r="I477" i="26"/>
  <c r="O477" i="26"/>
  <c r="F478" i="26"/>
  <c r="I478" i="26"/>
  <c r="L478" i="26"/>
  <c r="O478" i="26"/>
  <c r="F479" i="26"/>
  <c r="I479" i="26"/>
  <c r="O479" i="26"/>
  <c r="F480" i="26"/>
  <c r="I480" i="26"/>
  <c r="O480" i="26"/>
  <c r="I481" i="26"/>
  <c r="O481" i="26"/>
  <c r="F482" i="26"/>
  <c r="I482" i="26"/>
  <c r="L482" i="26"/>
  <c r="O482" i="26"/>
  <c r="F484" i="26"/>
  <c r="I484" i="26"/>
  <c r="L484" i="26"/>
  <c r="O484" i="26"/>
  <c r="F485" i="26"/>
  <c r="I485" i="26"/>
  <c r="L485" i="26"/>
  <c r="O485" i="26"/>
  <c r="F486" i="26"/>
  <c r="I486" i="26"/>
  <c r="L486" i="26"/>
  <c r="O486" i="26"/>
  <c r="F487" i="26"/>
  <c r="I487" i="26"/>
  <c r="L487" i="26"/>
  <c r="O487" i="26"/>
  <c r="F488" i="26"/>
  <c r="I488" i="26"/>
  <c r="L488" i="26"/>
  <c r="O488" i="26"/>
  <c r="F489" i="26"/>
  <c r="I489" i="26"/>
  <c r="L489" i="26"/>
  <c r="O489" i="26"/>
  <c r="F490" i="26"/>
  <c r="I490" i="26"/>
  <c r="L490" i="26"/>
  <c r="O490" i="26"/>
  <c r="F491" i="26"/>
  <c r="I491" i="26"/>
  <c r="L491" i="26"/>
  <c r="O491" i="26"/>
  <c r="I493" i="26"/>
  <c r="O493" i="26"/>
  <c r="F494" i="26"/>
  <c r="I494" i="26"/>
  <c r="O494" i="26"/>
  <c r="F495" i="26"/>
  <c r="F496" i="26"/>
  <c r="I496" i="26"/>
  <c r="L496" i="26"/>
  <c r="O496" i="26"/>
  <c r="F498" i="26"/>
  <c r="I498" i="26"/>
  <c r="L498" i="26"/>
  <c r="O498" i="26"/>
  <c r="F499" i="26"/>
  <c r="I499" i="26"/>
  <c r="L499" i="26"/>
  <c r="O499" i="26"/>
  <c r="F503" i="26"/>
  <c r="I503" i="26"/>
  <c r="L503" i="26"/>
  <c r="O503" i="26"/>
  <c r="F504" i="26"/>
  <c r="I504" i="26"/>
  <c r="O504" i="26"/>
  <c r="F505" i="26"/>
  <c r="I505" i="26"/>
  <c r="L505" i="26"/>
  <c r="O505" i="26"/>
  <c r="F506" i="26"/>
  <c r="I506" i="26"/>
  <c r="L506" i="26"/>
  <c r="O506" i="26"/>
  <c r="F507" i="26"/>
  <c r="I507" i="26"/>
  <c r="L507" i="26"/>
  <c r="O507" i="26"/>
  <c r="F508" i="26"/>
  <c r="I508" i="26"/>
  <c r="L508" i="26"/>
  <c r="O508" i="26"/>
  <c r="F509" i="26"/>
  <c r="I509" i="26"/>
  <c r="L509" i="26"/>
  <c r="O509" i="26"/>
  <c r="I511" i="26"/>
  <c r="O511" i="26"/>
  <c r="F512" i="26"/>
  <c r="I512" i="26"/>
  <c r="O512" i="26"/>
  <c r="F513" i="26"/>
  <c r="I513" i="26"/>
  <c r="O513" i="26"/>
  <c r="F514" i="26"/>
  <c r="I514" i="26"/>
  <c r="O514" i="26"/>
  <c r="F515" i="26"/>
  <c r="I515" i="26"/>
  <c r="O515" i="26"/>
  <c r="F516" i="26"/>
  <c r="I516" i="26"/>
  <c r="O516" i="26"/>
  <c r="F517" i="26"/>
  <c r="I517" i="26"/>
  <c r="O517" i="26"/>
  <c r="I519" i="26"/>
  <c r="O519" i="26"/>
  <c r="I520" i="26"/>
  <c r="O520" i="26"/>
  <c r="I521" i="26"/>
  <c r="O521" i="26"/>
  <c r="I522" i="26"/>
  <c r="O522" i="26"/>
  <c r="I523" i="26"/>
  <c r="O523" i="26"/>
  <c r="I524" i="26"/>
  <c r="O524" i="26"/>
  <c r="F526" i="26"/>
  <c r="I526" i="26"/>
  <c r="L526" i="26"/>
  <c r="O526" i="26"/>
  <c r="F527" i="26"/>
  <c r="I527" i="26"/>
  <c r="L527" i="26"/>
  <c r="O527" i="26"/>
  <c r="D535" i="26"/>
  <c r="E535" i="26"/>
  <c r="F535" i="26"/>
  <c r="G535" i="26"/>
  <c r="H535" i="26"/>
  <c r="I535" i="26"/>
  <c r="K535" i="26"/>
  <c r="M535" i="26"/>
  <c r="D536" i="26"/>
  <c r="E536" i="26"/>
  <c r="F536" i="26"/>
  <c r="G536" i="26"/>
  <c r="I536" i="26"/>
  <c r="K536" i="26"/>
  <c r="M536" i="26"/>
  <c r="D537" i="26"/>
  <c r="E537" i="26"/>
  <c r="F537" i="26"/>
  <c r="G537" i="26"/>
  <c r="H537" i="26"/>
  <c r="I537" i="26"/>
  <c r="K537" i="26"/>
  <c r="M537" i="26"/>
  <c r="D538" i="26"/>
  <c r="E538" i="26"/>
  <c r="F538" i="26"/>
  <c r="G538" i="26"/>
  <c r="I538" i="26"/>
  <c r="K538" i="26"/>
  <c r="M538" i="26"/>
  <c r="D539" i="26"/>
  <c r="E539" i="26"/>
  <c r="F539" i="26"/>
  <c r="G539" i="26"/>
  <c r="I539" i="26"/>
  <c r="K539" i="26"/>
  <c r="M539" i="26"/>
  <c r="D552" i="26"/>
  <c r="E552" i="26"/>
  <c r="F552" i="26"/>
  <c r="G552" i="26"/>
  <c r="H552" i="26"/>
  <c r="I552" i="26"/>
  <c r="J552" i="26"/>
  <c r="K552" i="26"/>
  <c r="M552" i="26"/>
  <c r="O552" i="26"/>
  <c r="D553" i="26"/>
  <c r="E553" i="26"/>
  <c r="F553" i="26"/>
  <c r="G553" i="26"/>
  <c r="H553" i="26"/>
  <c r="I553" i="26"/>
  <c r="J553" i="26"/>
  <c r="K553" i="26"/>
  <c r="O553" i="26"/>
  <c r="Q553" i="26" s="1"/>
  <c r="L554" i="26"/>
  <c r="N554" i="26" s="1"/>
  <c r="P554" i="26" s="1"/>
  <c r="M554" i="26"/>
  <c r="O554" i="26" s="1"/>
  <c r="Q554" i="26" s="1"/>
  <c r="D555" i="26"/>
  <c r="E555" i="26"/>
  <c r="F555" i="26"/>
  <c r="G555" i="26"/>
  <c r="H555" i="26"/>
  <c r="I555" i="26"/>
  <c r="J555" i="26"/>
  <c r="K555" i="26"/>
  <c r="M555" i="26"/>
  <c r="D556" i="26"/>
  <c r="E556" i="26"/>
  <c r="F556" i="26"/>
  <c r="G556" i="26"/>
  <c r="H556" i="26"/>
  <c r="I556" i="26"/>
  <c r="J556" i="26"/>
  <c r="K556" i="26"/>
  <c r="M556" i="26"/>
  <c r="D557" i="26"/>
  <c r="E557" i="26"/>
  <c r="F557" i="26"/>
  <c r="G557" i="26"/>
  <c r="H557" i="26"/>
  <c r="I557" i="26"/>
  <c r="J557" i="26"/>
  <c r="K557" i="26"/>
  <c r="M557" i="26"/>
  <c r="O557" i="26" s="1"/>
  <c r="Q557" i="26" s="1"/>
  <c r="J640" i="26"/>
  <c r="D641" i="26"/>
  <c r="D713" i="26" s="1"/>
  <c r="J641" i="26"/>
  <c r="D642" i="26"/>
  <c r="D714" i="26" s="1"/>
  <c r="J642" i="26"/>
  <c r="J643" i="26"/>
  <c r="D644" i="26"/>
  <c r="D716" i="26" s="1"/>
  <c r="J644" i="26"/>
  <c r="E645" i="26"/>
  <c r="E717" i="26" s="1"/>
  <c r="J645" i="26"/>
  <c r="P645" i="26"/>
  <c r="E646" i="26"/>
  <c r="J646" i="26"/>
  <c r="D647" i="26"/>
  <c r="D719" i="26" s="1"/>
  <c r="J647" i="26"/>
  <c r="D648" i="26"/>
  <c r="D720" i="26" s="1"/>
  <c r="J648" i="26"/>
  <c r="J649" i="26"/>
  <c r="D650" i="26"/>
  <c r="D722" i="26" s="1"/>
  <c r="J650" i="26"/>
  <c r="D651" i="26"/>
  <c r="D723" i="26" s="1"/>
  <c r="J651" i="26"/>
  <c r="D652" i="26"/>
  <c r="D724" i="26" s="1"/>
  <c r="J652" i="26"/>
  <c r="J653" i="26"/>
  <c r="E654" i="26"/>
  <c r="J654" i="26"/>
  <c r="D655" i="26"/>
  <c r="D727" i="26" s="1"/>
  <c r="J655" i="26"/>
  <c r="D656" i="26"/>
  <c r="E656" i="26"/>
  <c r="P656" i="26" s="1"/>
  <c r="D657" i="26"/>
  <c r="E657" i="26"/>
  <c r="P657" i="26" s="1"/>
  <c r="D658" i="26"/>
  <c r="D728" i="26" s="1"/>
  <c r="J658" i="26"/>
  <c r="E659" i="26"/>
  <c r="P659" i="26" s="1"/>
  <c r="J659" i="26"/>
  <c r="E660" i="26"/>
  <c r="P660" i="26" s="1"/>
  <c r="J660" i="26"/>
  <c r="E661" i="26"/>
  <c r="J661" i="26"/>
  <c r="E662" i="26"/>
  <c r="P662" i="26" s="1"/>
  <c r="J662" i="26"/>
  <c r="E663" i="26"/>
  <c r="J663" i="26"/>
  <c r="P663" i="26"/>
  <c r="E664" i="26"/>
  <c r="J664" i="26"/>
  <c r="P664" i="26"/>
  <c r="E665" i="26"/>
  <c r="J665" i="26"/>
  <c r="E666" i="26"/>
  <c r="P666" i="26" s="1"/>
  <c r="J666" i="26"/>
  <c r="J667" i="26"/>
  <c r="J677" i="26"/>
  <c r="J678" i="26"/>
  <c r="J679" i="26"/>
  <c r="J680" i="26"/>
  <c r="J681" i="26"/>
  <c r="D682" i="26"/>
  <c r="H682" i="26" s="1"/>
  <c r="J682" i="26"/>
  <c r="D683" i="26"/>
  <c r="H683" i="26" s="1"/>
  <c r="J683" i="26"/>
  <c r="J684" i="26"/>
  <c r="J685" i="26"/>
  <c r="J686" i="26"/>
  <c r="J687" i="26"/>
  <c r="J688" i="26"/>
  <c r="J689" i="26"/>
  <c r="J690" i="26"/>
  <c r="D691" i="26"/>
  <c r="H691" i="26" s="1"/>
  <c r="J691" i="26"/>
  <c r="J692" i="26"/>
  <c r="D693" i="26"/>
  <c r="H693" i="26" s="1"/>
  <c r="J693" i="26"/>
  <c r="D694" i="26"/>
  <c r="H694" i="26" s="1"/>
  <c r="I694" i="26"/>
  <c r="M694" i="26" s="1"/>
  <c r="J694" i="26"/>
  <c r="D695" i="26"/>
  <c r="H695" i="26" s="1"/>
  <c r="J695" i="26"/>
  <c r="D696" i="26"/>
  <c r="H696" i="26" s="1"/>
  <c r="I696" i="26"/>
  <c r="M696" i="26" s="1"/>
  <c r="J696" i="26"/>
  <c r="D697" i="26"/>
  <c r="H697" i="26" s="1"/>
  <c r="J697" i="26"/>
  <c r="D698" i="26"/>
  <c r="H698" i="26" s="1"/>
  <c r="J698" i="26"/>
  <c r="D699" i="26"/>
  <c r="H699" i="26" s="1"/>
  <c r="J699" i="26"/>
  <c r="D700" i="26"/>
  <c r="H700" i="26" s="1"/>
  <c r="I700" i="26"/>
  <c r="M700" i="26" s="1"/>
  <c r="J700" i="26"/>
  <c r="D701" i="26"/>
  <c r="H701" i="26" s="1"/>
  <c r="J701" i="26"/>
  <c r="J702" i="26"/>
  <c r="D717" i="26"/>
  <c r="D718" i="26"/>
  <c r="D725" i="26"/>
  <c r="D726" i="26"/>
  <c r="D729" i="26"/>
  <c r="E729" i="26"/>
  <c r="D730" i="26"/>
  <c r="E730" i="26"/>
  <c r="D731" i="26"/>
  <c r="D732" i="26"/>
  <c r="D733" i="26"/>
  <c r="E733" i="26"/>
  <c r="D734" i="26"/>
  <c r="E734" i="26"/>
  <c r="D735" i="26"/>
  <c r="D736" i="26"/>
  <c r="L106" i="26"/>
  <c r="I686" i="26" s="1"/>
  <c r="M686" i="26" s="1"/>
  <c r="I415" i="16"/>
  <c r="M415" i="16" s="1"/>
  <c r="E93" i="16"/>
  <c r="D444" i="16"/>
  <c r="K110" i="16"/>
  <c r="I93" i="16"/>
  <c r="H96" i="16"/>
  <c r="D409" i="16" s="1"/>
  <c r="H409" i="16" s="1"/>
  <c r="Q236" i="16"/>
  <c r="M149" i="16"/>
  <c r="M147" i="16"/>
  <c r="P147" i="16" s="1"/>
  <c r="M167" i="16"/>
  <c r="I118" i="16"/>
  <c r="H93" i="16"/>
  <c r="H120" i="16" s="1"/>
  <c r="M154" i="23"/>
  <c r="F425" i="26"/>
  <c r="F421" i="26"/>
  <c r="F410" i="26"/>
  <c r="F409" i="26"/>
  <c r="M110" i="26"/>
  <c r="I162" i="26" s="1"/>
  <c r="I401" i="23"/>
  <c r="N401" i="23" s="1"/>
  <c r="M157" i="23"/>
  <c r="I154" i="23"/>
  <c r="L154" i="23" s="1"/>
  <c r="S100" i="23"/>
  <c r="N142" i="23"/>
  <c r="M150" i="26" s="1"/>
  <c r="D388" i="23"/>
  <c r="H388" i="23" s="1"/>
  <c r="I118" i="23"/>
  <c r="N552" i="26"/>
  <c r="D422" i="28" l="1"/>
  <c r="D496" i="28"/>
  <c r="K96" i="16"/>
  <c r="K93" i="16"/>
  <c r="H176" i="26"/>
  <c r="F266" i="25"/>
  <c r="K150" i="25"/>
  <c r="K144" i="25"/>
  <c r="R443" i="28"/>
  <c r="R423" i="28"/>
  <c r="K329" i="28"/>
  <c r="D406" i="16"/>
  <c r="H406" i="16" s="1"/>
  <c r="K161" i="25"/>
  <c r="K160" i="25"/>
  <c r="K159" i="25"/>
  <c r="K158" i="25"/>
  <c r="K157" i="25"/>
  <c r="K156" i="25"/>
  <c r="K155" i="25"/>
  <c r="K151" i="25"/>
  <c r="J113" i="25"/>
  <c r="E505" i="28"/>
  <c r="R437" i="28"/>
  <c r="R426" i="28"/>
  <c r="F296" i="28"/>
  <c r="K296" i="28" s="1"/>
  <c r="M294" i="28"/>
  <c r="S294" i="28" s="1"/>
  <c r="K265" i="23"/>
  <c r="I427" i="16"/>
  <c r="M427" i="16" s="1"/>
  <c r="I146" i="16"/>
  <c r="I578" i="29"/>
  <c r="M578" i="29" s="1"/>
  <c r="I572" i="29"/>
  <c r="M572" i="29" s="1"/>
  <c r="I571" i="29"/>
  <c r="M571" i="29" s="1"/>
  <c r="K448" i="29"/>
  <c r="H196" i="29"/>
  <c r="L194" i="29"/>
  <c r="P194" i="29" s="1"/>
  <c r="E141" i="29"/>
  <c r="K454" i="29" s="1"/>
  <c r="K457" i="29" s="1"/>
  <c r="E594" i="18"/>
  <c r="K205" i="18"/>
  <c r="J207" i="19"/>
  <c r="J205" i="19"/>
  <c r="J202" i="19"/>
  <c r="M141" i="19"/>
  <c r="P113" i="19"/>
  <c r="P116" i="19" s="1"/>
  <c r="E411" i="21"/>
  <c r="L171" i="21"/>
  <c r="P171" i="21" s="1"/>
  <c r="O250" i="28"/>
  <c r="L157" i="28"/>
  <c r="I429" i="16"/>
  <c r="M429" i="16" s="1"/>
  <c r="I428" i="16"/>
  <c r="M428" i="16" s="1"/>
  <c r="H168" i="16"/>
  <c r="H165" i="16"/>
  <c r="P156" i="16"/>
  <c r="M120" i="16"/>
  <c r="E598" i="29"/>
  <c r="P547" i="29"/>
  <c r="P536" i="29"/>
  <c r="O457" i="29"/>
  <c r="L354" i="29"/>
  <c r="Q354" i="29" s="1"/>
  <c r="H192" i="29"/>
  <c r="P545" i="18"/>
  <c r="P524" i="18"/>
  <c r="L198" i="18"/>
  <c r="G131" i="18"/>
  <c r="I285" i="19"/>
  <c r="I288" i="19" s="1"/>
  <c r="H79" i="19"/>
  <c r="K105" i="20"/>
  <c r="L172" i="21"/>
  <c r="Q107" i="22"/>
  <c r="P79" i="22"/>
  <c r="Q129" i="22" s="1"/>
  <c r="J250" i="28"/>
  <c r="D450" i="16"/>
  <c r="I430" i="16"/>
  <c r="M430" i="16" s="1"/>
  <c r="P391" i="16"/>
  <c r="P383" i="16"/>
  <c r="P375" i="16"/>
  <c r="P373" i="16"/>
  <c r="F259" i="16"/>
  <c r="K253" i="16"/>
  <c r="H163" i="16"/>
  <c r="K147" i="16"/>
  <c r="Q115" i="16"/>
  <c r="Q112" i="16"/>
  <c r="P548" i="29"/>
  <c r="P540" i="29"/>
  <c r="P539" i="29"/>
  <c r="K395" i="29"/>
  <c r="H197" i="29"/>
  <c r="J208" i="19"/>
  <c r="J206" i="19"/>
  <c r="J204" i="19"/>
  <c r="Q165" i="19"/>
  <c r="H150" i="19"/>
  <c r="H149" i="19" s="1"/>
  <c r="H153" i="19" s="1"/>
  <c r="L272" i="20"/>
  <c r="Q272" i="20" s="1"/>
  <c r="N154" i="23"/>
  <c r="M162" i="26" s="1"/>
  <c r="L142" i="23"/>
  <c r="Q105" i="26"/>
  <c r="Q107" i="26"/>
  <c r="P555" i="26"/>
  <c r="P334" i="23"/>
  <c r="D385" i="23"/>
  <c r="H385" i="23" s="1"/>
  <c r="L553" i="26"/>
  <c r="J538" i="26"/>
  <c r="L100" i="23"/>
  <c r="F66" i="23"/>
  <c r="F116" i="23" s="1"/>
  <c r="D106" i="26"/>
  <c r="E649" i="26" s="1"/>
  <c r="E721" i="26" s="1"/>
  <c r="G94" i="23"/>
  <c r="L176" i="26"/>
  <c r="P176" i="26" s="1"/>
  <c r="K176" i="26"/>
  <c r="L172" i="26"/>
  <c r="P172" i="26" s="1"/>
  <c r="K172" i="26"/>
  <c r="H89" i="25"/>
  <c r="D424" i="25"/>
  <c r="H424" i="25" s="1"/>
  <c r="D89" i="25"/>
  <c r="E383" i="25" s="1"/>
  <c r="K284" i="28"/>
  <c r="M284" i="28"/>
  <c r="S284" i="28" s="1"/>
  <c r="M163" i="28"/>
  <c r="R163" i="28" s="1"/>
  <c r="L163" i="28"/>
  <c r="I150" i="26"/>
  <c r="K95" i="25"/>
  <c r="G95" i="25"/>
  <c r="E516" i="28"/>
  <c r="R445" i="28"/>
  <c r="E511" i="28"/>
  <c r="R440" i="28"/>
  <c r="K285" i="28"/>
  <c r="M285" i="28"/>
  <c r="M164" i="28"/>
  <c r="R164" i="28" s="1"/>
  <c r="L164" i="28"/>
  <c r="M160" i="28"/>
  <c r="L160" i="28"/>
  <c r="S122" i="28"/>
  <c r="H172" i="28"/>
  <c r="I474" i="28"/>
  <c r="N474" i="28" s="1"/>
  <c r="H171" i="28"/>
  <c r="M171" i="28" s="1"/>
  <c r="I473" i="28"/>
  <c r="N473" i="28" s="1"/>
  <c r="H170" i="28"/>
  <c r="S120" i="28"/>
  <c r="E431" i="23"/>
  <c r="I419" i="26"/>
  <c r="M165" i="23"/>
  <c r="M155" i="23"/>
  <c r="R155" i="23" s="1"/>
  <c r="L155" i="23"/>
  <c r="L167" i="16"/>
  <c r="K167" i="16"/>
  <c r="M162" i="16"/>
  <c r="M161" i="16" s="1"/>
  <c r="M169" i="16" s="1"/>
  <c r="I161" i="16"/>
  <c r="I169" i="16" s="1"/>
  <c r="L398" i="29"/>
  <c r="Q398" i="29" s="1"/>
  <c r="K398" i="29"/>
  <c r="P546" i="18"/>
  <c r="E617" i="18"/>
  <c r="P543" i="18"/>
  <c r="E614" i="18"/>
  <c r="P540" i="18"/>
  <c r="E611" i="18"/>
  <c r="G137" i="19"/>
  <c r="G141" i="19"/>
  <c r="P419" i="21"/>
  <c r="E502" i="21"/>
  <c r="L174" i="26"/>
  <c r="P174" i="26" s="1"/>
  <c r="K174" i="26"/>
  <c r="Q120" i="26"/>
  <c r="I698" i="26"/>
  <c r="M698" i="26" s="1"/>
  <c r="I113" i="25"/>
  <c r="H340" i="25"/>
  <c r="I340" i="25" s="1"/>
  <c r="R438" i="28"/>
  <c r="E509" i="28"/>
  <c r="E506" i="28"/>
  <c r="R435" i="28"/>
  <c r="R427" i="28"/>
  <c r="E498" i="28"/>
  <c r="M158" i="28"/>
  <c r="L158" i="28"/>
  <c r="E443" i="23"/>
  <c r="E440" i="23"/>
  <c r="E426" i="23"/>
  <c r="L163" i="16"/>
  <c r="P163" i="16" s="1"/>
  <c r="K163" i="16"/>
  <c r="L145" i="16"/>
  <c r="P145" i="16" s="1"/>
  <c r="K145" i="16"/>
  <c r="P545" i="29"/>
  <c r="E616" i="29"/>
  <c r="E613" i="29"/>
  <c r="P542" i="29"/>
  <c r="E606" i="29"/>
  <c r="P534" i="29"/>
  <c r="K191" i="29"/>
  <c r="L191" i="29"/>
  <c r="P527" i="18"/>
  <c r="E599" i="18"/>
  <c r="M103" i="26"/>
  <c r="I155" i="26" s="1"/>
  <c r="K155" i="26" s="1"/>
  <c r="E731" i="26"/>
  <c r="P661" i="26"/>
  <c r="E726" i="26"/>
  <c r="P654" i="26"/>
  <c r="P400" i="25"/>
  <c r="E470" i="25"/>
  <c r="P392" i="25"/>
  <c r="E462" i="25"/>
  <c r="N210" i="25"/>
  <c r="F247" i="25" s="1"/>
  <c r="L247" i="25" s="1"/>
  <c r="F249" i="25"/>
  <c r="L249" i="25" s="1"/>
  <c r="E113" i="25"/>
  <c r="E732" i="26"/>
  <c r="L177" i="26"/>
  <c r="P177" i="26" s="1"/>
  <c r="K177" i="26"/>
  <c r="L175" i="26"/>
  <c r="P175" i="26" s="1"/>
  <c r="K175" i="26"/>
  <c r="L173" i="26"/>
  <c r="P173" i="26" s="1"/>
  <c r="K173" i="26"/>
  <c r="L171" i="26"/>
  <c r="P171" i="26" s="1"/>
  <c r="K171" i="26"/>
  <c r="E473" i="25"/>
  <c r="P387" i="25"/>
  <c r="E457" i="25"/>
  <c r="K152" i="25"/>
  <c r="K143" i="25"/>
  <c r="Q91" i="25"/>
  <c r="H141" i="25"/>
  <c r="L141" i="25" s="1"/>
  <c r="I420" i="25"/>
  <c r="M420" i="25" s="1"/>
  <c r="J41" i="1"/>
  <c r="N41" i="1" s="1"/>
  <c r="L41" i="1"/>
  <c r="L43" i="1" s="1"/>
  <c r="E499" i="28"/>
  <c r="R428" i="28"/>
  <c r="S291" i="28"/>
  <c r="L176" i="28"/>
  <c r="M161" i="28"/>
  <c r="R161" i="28" s="1"/>
  <c r="L161" i="28"/>
  <c r="S130" i="28"/>
  <c r="H180" i="28"/>
  <c r="I482" i="28"/>
  <c r="N482" i="28" s="1"/>
  <c r="H179" i="28"/>
  <c r="M179" i="28" s="1"/>
  <c r="I481" i="28"/>
  <c r="N481" i="28" s="1"/>
  <c r="H178" i="28"/>
  <c r="S128" i="28"/>
  <c r="E444" i="23"/>
  <c r="E435" i="23"/>
  <c r="E432" i="23"/>
  <c r="E425" i="23"/>
  <c r="F427" i="26"/>
  <c r="F417" i="26"/>
  <c r="O555" i="26"/>
  <c r="Q555" i="26" s="1"/>
  <c r="H539" i="26"/>
  <c r="L255" i="16"/>
  <c r="K255" i="16"/>
  <c r="I236" i="16"/>
  <c r="Q234" i="16"/>
  <c r="M217" i="16"/>
  <c r="J290" i="26"/>
  <c r="K359" i="18"/>
  <c r="L359" i="18"/>
  <c r="K356" i="18"/>
  <c r="L356" i="18"/>
  <c r="K200" i="18"/>
  <c r="L200" i="18"/>
  <c r="Q121" i="18"/>
  <c r="I565" i="18"/>
  <c r="M565" i="18" s="1"/>
  <c r="Q117" i="18"/>
  <c r="H181" i="18"/>
  <c r="I561" i="18"/>
  <c r="M561" i="18" s="1"/>
  <c r="K141" i="19"/>
  <c r="O137" i="19"/>
  <c r="O141" i="19"/>
  <c r="S285" i="28"/>
  <c r="R246" i="28"/>
  <c r="R258" i="28" s="1"/>
  <c r="P206" i="28"/>
  <c r="P209" i="28" s="1"/>
  <c r="M151" i="23"/>
  <c r="L150" i="23"/>
  <c r="K151" i="16"/>
  <c r="L151" i="16"/>
  <c r="P151" i="16" s="1"/>
  <c r="M170" i="26"/>
  <c r="M106" i="26"/>
  <c r="Q106" i="26" s="1"/>
  <c r="E106" i="26"/>
  <c r="E736" i="26"/>
  <c r="E735" i="26"/>
  <c r="P665" i="26"/>
  <c r="E718" i="26"/>
  <c r="P646" i="26"/>
  <c r="E459" i="25"/>
  <c r="E456" i="25"/>
  <c r="P404" i="25"/>
  <c r="E474" i="25"/>
  <c r="P396" i="25"/>
  <c r="E466" i="25"/>
  <c r="M154" i="25"/>
  <c r="Q92" i="25"/>
  <c r="I421" i="25"/>
  <c r="M421" i="25" s="1"/>
  <c r="E512" i="28"/>
  <c r="R441" i="28"/>
  <c r="R424" i="28"/>
  <c r="E495" i="28"/>
  <c r="K286" i="28"/>
  <c r="M286" i="28"/>
  <c r="S286" i="28" s="1"/>
  <c r="L166" i="28"/>
  <c r="M162" i="28"/>
  <c r="R162" i="28" s="1"/>
  <c r="L162" i="28"/>
  <c r="N159" i="28"/>
  <c r="F432" i="26"/>
  <c r="F420" i="26"/>
  <c r="M158" i="23"/>
  <c r="S158" i="23" s="1"/>
  <c r="I402" i="23"/>
  <c r="N402" i="23" s="1"/>
  <c r="E463" i="16"/>
  <c r="P393" i="16"/>
  <c r="P390" i="16"/>
  <c r="E460" i="16"/>
  <c r="E455" i="16"/>
  <c r="P385" i="16"/>
  <c r="P382" i="16"/>
  <c r="E452" i="16"/>
  <c r="E447" i="16"/>
  <c r="P377" i="16"/>
  <c r="P372" i="16"/>
  <c r="E442" i="16"/>
  <c r="L252" i="16"/>
  <c r="F442" i="26"/>
  <c r="L250" i="16"/>
  <c r="F440" i="26"/>
  <c r="Q220" i="16"/>
  <c r="F257" i="16"/>
  <c r="K154" i="16"/>
  <c r="L154" i="16"/>
  <c r="P154" i="16" s="1"/>
  <c r="I423" i="16"/>
  <c r="M423" i="16" s="1"/>
  <c r="Q110" i="16"/>
  <c r="Q109" i="16"/>
  <c r="I422" i="16"/>
  <c r="M422" i="16" s="1"/>
  <c r="H159" i="16"/>
  <c r="D603" i="29"/>
  <c r="E600" i="29"/>
  <c r="L143" i="29"/>
  <c r="Q144" i="29"/>
  <c r="Q137" i="29"/>
  <c r="H200" i="29"/>
  <c r="L466" i="29"/>
  <c r="L474" i="29" s="1"/>
  <c r="I214" i="29"/>
  <c r="L115" i="18"/>
  <c r="H182" i="18"/>
  <c r="Q118" i="18"/>
  <c r="I562" i="18"/>
  <c r="M562" i="18" s="1"/>
  <c r="H89" i="21"/>
  <c r="K95" i="21"/>
  <c r="L95" i="21"/>
  <c r="L397" i="29"/>
  <c r="Q397" i="29" s="1"/>
  <c r="K397" i="29"/>
  <c r="F493" i="26"/>
  <c r="P152" i="25"/>
  <c r="P151" i="25"/>
  <c r="R176" i="28"/>
  <c r="R168" i="28"/>
  <c r="R167" i="28"/>
  <c r="R166" i="28"/>
  <c r="E116" i="26"/>
  <c r="G116" i="26" s="1"/>
  <c r="E459" i="16"/>
  <c r="P389" i="16"/>
  <c r="E451" i="16"/>
  <c r="P381" i="16"/>
  <c r="K270" i="16"/>
  <c r="L270" i="16"/>
  <c r="K156" i="16"/>
  <c r="E595" i="29"/>
  <c r="E617" i="29"/>
  <c r="P546" i="29"/>
  <c r="P535" i="29"/>
  <c r="E607" i="29"/>
  <c r="E599" i="29"/>
  <c r="P527" i="29"/>
  <c r="F392" i="29"/>
  <c r="L393" i="29"/>
  <c r="Q393" i="29" s="1"/>
  <c r="K393" i="29"/>
  <c r="K202" i="29"/>
  <c r="L202" i="29"/>
  <c r="P202" i="29" s="1"/>
  <c r="K197" i="29"/>
  <c r="L197" i="29"/>
  <c r="H184" i="29"/>
  <c r="K184" i="29" s="1"/>
  <c r="I564" i="29"/>
  <c r="M564" i="29" s="1"/>
  <c r="P531" i="18"/>
  <c r="E603" i="18"/>
  <c r="P435" i="18"/>
  <c r="P167" i="16"/>
  <c r="E120" i="16"/>
  <c r="M169" i="26"/>
  <c r="G114" i="26"/>
  <c r="L101" i="26"/>
  <c r="I681" i="26" s="1"/>
  <c r="M681" i="26" s="1"/>
  <c r="I432" i="25"/>
  <c r="M432" i="25" s="1"/>
  <c r="F264" i="25"/>
  <c r="P161" i="25"/>
  <c r="P160" i="25"/>
  <c r="P159" i="25"/>
  <c r="P158" i="25"/>
  <c r="P157" i="25"/>
  <c r="P156" i="25"/>
  <c r="P155" i="25"/>
  <c r="S297" i="28"/>
  <c r="S288" i="28"/>
  <c r="J241" i="28"/>
  <c r="H157" i="26"/>
  <c r="N553" i="26"/>
  <c r="P553" i="26" s="1"/>
  <c r="E464" i="16"/>
  <c r="K150" i="16"/>
  <c r="L150" i="16"/>
  <c r="P150" i="16" s="1"/>
  <c r="P166" i="16"/>
  <c r="H164" i="16"/>
  <c r="L164" i="16" s="1"/>
  <c r="P164" i="16" s="1"/>
  <c r="I426" i="16"/>
  <c r="M426" i="16" s="1"/>
  <c r="E596" i="29"/>
  <c r="P524" i="29"/>
  <c r="K361" i="29"/>
  <c r="L361" i="29"/>
  <c r="Q361" i="29" s="1"/>
  <c r="Q359" i="29"/>
  <c r="O376" i="29"/>
  <c r="L376" i="29"/>
  <c r="F357" i="29"/>
  <c r="L357" i="29" s="1"/>
  <c r="Q357" i="29" s="1"/>
  <c r="L358" i="29"/>
  <c r="Q358" i="29" s="1"/>
  <c r="D141" i="29"/>
  <c r="G141" i="29" s="1"/>
  <c r="G143" i="29"/>
  <c r="P472" i="18"/>
  <c r="I124" i="20"/>
  <c r="K114" i="20"/>
  <c r="D99" i="20"/>
  <c r="G105" i="20"/>
  <c r="Q102" i="16"/>
  <c r="P197" i="29"/>
  <c r="G144" i="29"/>
  <c r="K123" i="29"/>
  <c r="H117" i="29"/>
  <c r="D561" i="29" s="1"/>
  <c r="H561" i="29" s="1"/>
  <c r="L204" i="18"/>
  <c r="P205" i="18"/>
  <c r="K196" i="18"/>
  <c r="L196" i="18"/>
  <c r="D115" i="18"/>
  <c r="D112" i="18" s="1"/>
  <c r="G121" i="18"/>
  <c r="E529" i="18"/>
  <c r="F151" i="18"/>
  <c r="E63" i="18" s="1"/>
  <c r="G63" i="18" s="1"/>
  <c r="Q108" i="21"/>
  <c r="H186" i="21"/>
  <c r="Q104" i="21"/>
  <c r="H182" i="21"/>
  <c r="K182" i="21" s="1"/>
  <c r="K162" i="16"/>
  <c r="P158" i="16"/>
  <c r="F120" i="16"/>
  <c r="G191" i="16" s="1"/>
  <c r="G190" i="16" s="1"/>
  <c r="G192" i="16" s="1"/>
  <c r="I376" i="29"/>
  <c r="K376" i="29" s="1"/>
  <c r="H143" i="29"/>
  <c r="H141" i="29" s="1"/>
  <c r="J315" i="29" s="1"/>
  <c r="J330" i="29" s="1"/>
  <c r="J335" i="29" s="1"/>
  <c r="P539" i="18"/>
  <c r="E610" i="18"/>
  <c r="N435" i="18"/>
  <c r="K352" i="18"/>
  <c r="L352" i="18"/>
  <c r="J137" i="19"/>
  <c r="L138" i="19"/>
  <c r="J141" i="19"/>
  <c r="E493" i="21"/>
  <c r="P410" i="21"/>
  <c r="P407" i="21"/>
  <c r="E490" i="21"/>
  <c r="L178" i="21"/>
  <c r="E417" i="21"/>
  <c r="K178" i="21"/>
  <c r="P191" i="29"/>
  <c r="K358" i="18"/>
  <c r="L358" i="18"/>
  <c r="P196" i="18"/>
  <c r="I149" i="19"/>
  <c r="I153" i="19" s="1"/>
  <c r="H296" i="19" s="1"/>
  <c r="H300" i="19" s="1"/>
  <c r="K150" i="19"/>
  <c r="K149" i="19" s="1"/>
  <c r="K153" i="19" s="1"/>
  <c r="N137" i="19"/>
  <c r="P138" i="19"/>
  <c r="P137" i="19" s="1"/>
  <c r="P141" i="19" s="1"/>
  <c r="O286" i="19" s="1"/>
  <c r="O288" i="19" s="1"/>
  <c r="J296" i="19"/>
  <c r="N297" i="19"/>
  <c r="K273" i="20"/>
  <c r="L273" i="20"/>
  <c r="Q273" i="20" s="1"/>
  <c r="K96" i="20"/>
  <c r="K188" i="21"/>
  <c r="L188" i="21"/>
  <c r="K180" i="21"/>
  <c r="L180" i="21"/>
  <c r="P180" i="21" s="1"/>
  <c r="K175" i="21"/>
  <c r="L175" i="21"/>
  <c r="E414" i="21"/>
  <c r="G113" i="22"/>
  <c r="L156" i="26"/>
  <c r="E501" i="21"/>
  <c r="P418" i="21"/>
  <c r="L176" i="21"/>
  <c r="E415" i="21"/>
  <c r="K113" i="22"/>
  <c r="P200" i="18"/>
  <c r="L464" i="18"/>
  <c r="L472" i="18" s="1"/>
  <c r="I212" i="18"/>
  <c r="M212" i="18" s="1"/>
  <c r="H115" i="18"/>
  <c r="K121" i="18"/>
  <c r="P150" i="19"/>
  <c r="F137" i="19"/>
  <c r="H138" i="19"/>
  <c r="L72" i="19"/>
  <c r="H124" i="20"/>
  <c r="L338" i="20" s="1"/>
  <c r="L344" i="20" s="1"/>
  <c r="L167" i="21"/>
  <c r="P168" i="21"/>
  <c r="D89" i="21"/>
  <c r="G95" i="21"/>
  <c r="D107" i="22"/>
  <c r="D104" i="22" s="1"/>
  <c r="G104" i="22" s="1"/>
  <c r="O455" i="18"/>
  <c r="H167" i="21"/>
  <c r="H164" i="21" s="1"/>
  <c r="P198" i="18"/>
  <c r="P188" i="18"/>
  <c r="E124" i="20"/>
  <c r="J124" i="20"/>
  <c r="K198" i="20" s="1"/>
  <c r="K197" i="20" s="1"/>
  <c r="K201" i="20" s="1"/>
  <c r="H184" i="21"/>
  <c r="P168" i="26"/>
  <c r="K114" i="26"/>
  <c r="L91" i="23"/>
  <c r="H334" i="23"/>
  <c r="R146" i="23"/>
  <c r="M160" i="23"/>
  <c r="S160" i="23" s="1"/>
  <c r="L160" i="23"/>
  <c r="L146" i="23"/>
  <c r="L157" i="23"/>
  <c r="D429" i="23"/>
  <c r="F424" i="26"/>
  <c r="D649" i="26"/>
  <c r="D721" i="26" s="1"/>
  <c r="J539" i="26"/>
  <c r="F430" i="26"/>
  <c r="F429" i="26"/>
  <c r="F413" i="26"/>
  <c r="L163" i="23"/>
  <c r="M162" i="23"/>
  <c r="S162" i="23" s="1"/>
  <c r="L147" i="23"/>
  <c r="L538" i="26"/>
  <c r="H159" i="26"/>
  <c r="R153" i="23"/>
  <c r="L151" i="23"/>
  <c r="N148" i="23"/>
  <c r="R148" i="23" s="1"/>
  <c r="L143" i="23"/>
  <c r="L535" i="26"/>
  <c r="H161" i="26"/>
  <c r="M149" i="23"/>
  <c r="R149" i="23" s="1"/>
  <c r="P169" i="26"/>
  <c r="P167" i="26"/>
  <c r="G113" i="26"/>
  <c r="E723" i="26"/>
  <c r="P651" i="26"/>
  <c r="Q108" i="26"/>
  <c r="K104" i="26"/>
  <c r="I683" i="26"/>
  <c r="M683" i="26" s="1"/>
  <c r="I682" i="26"/>
  <c r="M682" i="26" s="1"/>
  <c r="H153" i="26"/>
  <c r="H151" i="26"/>
  <c r="E725" i="26"/>
  <c r="P653" i="26"/>
  <c r="I541" i="26"/>
  <c r="E541" i="26"/>
  <c r="E55" i="25"/>
  <c r="G55" i="25" s="1"/>
  <c r="Q104" i="26"/>
  <c r="G110" i="26"/>
  <c r="K105" i="26"/>
  <c r="M153" i="26"/>
  <c r="L557" i="26"/>
  <c r="N557" i="26" s="1"/>
  <c r="P557" i="26" s="1"/>
  <c r="L556" i="26"/>
  <c r="H538" i="26"/>
  <c r="Q109" i="26"/>
  <c r="G107" i="26"/>
  <c r="G105" i="26"/>
  <c r="K101" i="26"/>
  <c r="F100" i="26"/>
  <c r="F97" i="26" s="1"/>
  <c r="Q98" i="26"/>
  <c r="H166" i="26"/>
  <c r="E558" i="26"/>
  <c r="E655" i="26"/>
  <c r="E727" i="26" s="1"/>
  <c r="G99" i="26"/>
  <c r="G101" i="26"/>
  <c r="G98" i="26"/>
  <c r="J535" i="26"/>
  <c r="I157" i="26"/>
  <c r="L537" i="26"/>
  <c r="P650" i="26"/>
  <c r="H150" i="26"/>
  <c r="H100" i="26"/>
  <c r="D680" i="26" s="1"/>
  <c r="H680" i="26" s="1"/>
  <c r="P648" i="26"/>
  <c r="E720" i="26"/>
  <c r="E716" i="26"/>
  <c r="P644" i="26"/>
  <c r="M541" i="26"/>
  <c r="K108" i="26"/>
  <c r="Q102" i="26"/>
  <c r="Q99" i="26"/>
  <c r="K99" i="26"/>
  <c r="I116" i="26"/>
  <c r="K116" i="26" s="1"/>
  <c r="O556" i="26"/>
  <c r="Q556" i="26" s="1"/>
  <c r="I65" i="26"/>
  <c r="K65" i="26" s="1"/>
  <c r="I54" i="25"/>
  <c r="K54" i="25" s="1"/>
  <c r="I116" i="23"/>
  <c r="I388" i="23"/>
  <c r="N388" i="23" s="1"/>
  <c r="S94" i="23"/>
  <c r="D423" i="23"/>
  <c r="D643" i="26"/>
  <c r="D715" i="26" s="1"/>
  <c r="I417" i="26"/>
  <c r="R145" i="23"/>
  <c r="L153" i="26"/>
  <c r="M100" i="26"/>
  <c r="R143" i="23"/>
  <c r="H558" i="26"/>
  <c r="L558" i="26" s="1"/>
  <c r="N558" i="26" s="1"/>
  <c r="P558" i="26" s="1"/>
  <c r="G558" i="26"/>
  <c r="K112" i="26"/>
  <c r="K110" i="26"/>
  <c r="L153" i="23"/>
  <c r="L145" i="23"/>
  <c r="L539" i="26"/>
  <c r="F541" i="26"/>
  <c r="M265" i="23"/>
  <c r="R151" i="23"/>
  <c r="R142" i="23"/>
  <c r="I106" i="26"/>
  <c r="K106" i="26" s="1"/>
  <c r="P641" i="26"/>
  <c r="E713" i="26"/>
  <c r="J558" i="26"/>
  <c r="M558" i="26" s="1"/>
  <c r="O558" i="26" s="1"/>
  <c r="Q558" i="26" s="1"/>
  <c r="F558" i="26"/>
  <c r="D558" i="26"/>
  <c r="G541" i="26"/>
  <c r="D541" i="26"/>
  <c r="K113" i="26"/>
  <c r="K109" i="26"/>
  <c r="G108" i="26"/>
  <c r="K107" i="26"/>
  <c r="G104" i="26"/>
  <c r="I558" i="26"/>
  <c r="K541" i="26"/>
  <c r="K154" i="26"/>
  <c r="K192" i="23"/>
  <c r="M56" i="16"/>
  <c r="O320" i="16"/>
  <c r="O323" i="16" s="1"/>
  <c r="N191" i="16"/>
  <c r="N190" i="16" s="1"/>
  <c r="N192" i="16" s="1"/>
  <c r="H227" i="16"/>
  <c r="I319" i="16"/>
  <c r="I323" i="16" s="1"/>
  <c r="I264" i="16"/>
  <c r="F191" i="16"/>
  <c r="F190" i="16" s="1"/>
  <c r="F192" i="16" s="1"/>
  <c r="L163" i="26"/>
  <c r="P642" i="26"/>
  <c r="E714" i="26"/>
  <c r="D380" i="25"/>
  <c r="D453" i="25"/>
  <c r="I58" i="28"/>
  <c r="I133" i="28"/>
  <c r="M252" i="28"/>
  <c r="O252" i="28" s="1"/>
  <c r="D396" i="16"/>
  <c r="D466" i="16" s="1"/>
  <c r="D441" i="16"/>
  <c r="I191" i="16"/>
  <c r="H55" i="16"/>
  <c r="J226" i="16"/>
  <c r="K320" i="16"/>
  <c r="P652" i="26"/>
  <c r="E724" i="26"/>
  <c r="O311" i="25"/>
  <c r="O315" i="25" s="1"/>
  <c r="N184" i="25"/>
  <c r="N183" i="25" s="1"/>
  <c r="N185" i="25" s="1"/>
  <c r="N220" i="25"/>
  <c r="K340" i="25"/>
  <c r="L340" i="25" s="1"/>
  <c r="J220" i="25"/>
  <c r="M311" i="25"/>
  <c r="M315" i="25" s="1"/>
  <c r="J184" i="25"/>
  <c r="J183" i="25" s="1"/>
  <c r="J185" i="25" s="1"/>
  <c r="D449" i="28"/>
  <c r="D493" i="28"/>
  <c r="D519" i="28" s="1"/>
  <c r="M178" i="28"/>
  <c r="R178" i="28" s="1"/>
  <c r="L178" i="28"/>
  <c r="M174" i="28"/>
  <c r="R174" i="28" s="1"/>
  <c r="L174" i="28"/>
  <c r="E510" i="28"/>
  <c r="R439" i="28"/>
  <c r="M170" i="28"/>
  <c r="R170" i="28" s="1"/>
  <c r="L170" i="28"/>
  <c r="E58" i="28"/>
  <c r="H252" i="28"/>
  <c r="J252" i="28" s="1"/>
  <c r="E133" i="28"/>
  <c r="E437" i="23"/>
  <c r="D118" i="23"/>
  <c r="G91" i="23"/>
  <c r="H162" i="26"/>
  <c r="K162" i="26" s="1"/>
  <c r="I153" i="29"/>
  <c r="I112" i="29"/>
  <c r="M449" i="29" s="1"/>
  <c r="M457" i="29" s="1"/>
  <c r="E112" i="18"/>
  <c r="E110" i="18" s="1"/>
  <c r="E100" i="26"/>
  <c r="N156" i="28"/>
  <c r="N184" i="28" s="1"/>
  <c r="H145" i="25"/>
  <c r="L150" i="25"/>
  <c r="P150" i="25" s="1"/>
  <c r="D86" i="25"/>
  <c r="G89" i="25"/>
  <c r="M41" i="1"/>
  <c r="M43" i="1" s="1"/>
  <c r="I43" i="1"/>
  <c r="J21" i="1"/>
  <c r="G30" i="1"/>
  <c r="J30" i="1" s="1"/>
  <c r="R160" i="28"/>
  <c r="S129" i="28"/>
  <c r="I179" i="28"/>
  <c r="S125" i="28"/>
  <c r="I175" i="28"/>
  <c r="S121" i="28"/>
  <c r="I171" i="28"/>
  <c r="D109" i="28"/>
  <c r="G115" i="28"/>
  <c r="I160" i="26"/>
  <c r="K160" i="26" s="1"/>
  <c r="N152" i="23"/>
  <c r="I408" i="23"/>
  <c r="N408" i="23" s="1"/>
  <c r="K267" i="16"/>
  <c r="F271" i="16"/>
  <c r="O254" i="16"/>
  <c r="O444" i="26" s="1"/>
  <c r="Q256" i="16"/>
  <c r="G102" i="16"/>
  <c r="E380" i="16"/>
  <c r="Q98" i="16"/>
  <c r="H148" i="16"/>
  <c r="I411" i="16"/>
  <c r="M411" i="16" s="1"/>
  <c r="L392" i="29"/>
  <c r="Q392" i="29" s="1"/>
  <c r="F400" i="29"/>
  <c r="J331" i="29"/>
  <c r="J332" i="29"/>
  <c r="J333" i="29"/>
  <c r="J334" i="29"/>
  <c r="J55" i="29"/>
  <c r="K236" i="29"/>
  <c r="K235" i="29" s="1"/>
  <c r="K241" i="29" s="1"/>
  <c r="L141" i="29"/>
  <c r="Q143" i="29"/>
  <c r="M239" i="29"/>
  <c r="N455" i="29"/>
  <c r="H63" i="29"/>
  <c r="K141" i="29"/>
  <c r="I240" i="29"/>
  <c r="J281" i="29"/>
  <c r="M281" i="29" s="1"/>
  <c r="L455" i="29"/>
  <c r="D63" i="29"/>
  <c r="J454" i="29"/>
  <c r="Q140" i="29"/>
  <c r="H203" i="29"/>
  <c r="Q138" i="29"/>
  <c r="H201" i="29"/>
  <c r="Q136" i="29"/>
  <c r="H199" i="29"/>
  <c r="G123" i="29"/>
  <c r="E531" i="29"/>
  <c r="E525" i="29" s="1"/>
  <c r="Q119" i="29"/>
  <c r="H183" i="29"/>
  <c r="K395" i="18"/>
  <c r="L395" i="18"/>
  <c r="K393" i="18"/>
  <c r="L393" i="18"/>
  <c r="K391" i="18"/>
  <c r="L391" i="18"/>
  <c r="Q357" i="18"/>
  <c r="L374" i="18"/>
  <c r="O374" i="18"/>
  <c r="O495" i="26" s="1"/>
  <c r="H238" i="18"/>
  <c r="E237" i="18"/>
  <c r="H237" i="18" s="1"/>
  <c r="L202" i="18"/>
  <c r="P204" i="18"/>
  <c r="H254" i="18"/>
  <c r="H93" i="18"/>
  <c r="F360" i="18"/>
  <c r="K201" i="18"/>
  <c r="L201" i="18"/>
  <c r="P201" i="18" s="1"/>
  <c r="K199" i="18"/>
  <c r="L199" i="18"/>
  <c r="P199" i="18" s="1"/>
  <c r="K197" i="18"/>
  <c r="L197" i="18"/>
  <c r="P197" i="18" s="1"/>
  <c r="K195" i="18"/>
  <c r="L195" i="18"/>
  <c r="P195" i="18" s="1"/>
  <c r="K192" i="18"/>
  <c r="L192" i="18"/>
  <c r="P192" i="18" s="1"/>
  <c r="K189" i="18"/>
  <c r="L189" i="18"/>
  <c r="K181" i="18"/>
  <c r="L181" i="18"/>
  <c r="K142" i="18"/>
  <c r="H141" i="18"/>
  <c r="Q131" i="18"/>
  <c r="H194" i="18"/>
  <c r="Q125" i="18"/>
  <c r="I569" i="18"/>
  <c r="M569" i="18" s="1"/>
  <c r="L203" i="19"/>
  <c r="P203" i="19" s="1"/>
  <c r="J203" i="19"/>
  <c r="G96" i="20"/>
  <c r="D124" i="20"/>
  <c r="K186" i="21"/>
  <c r="L186" i="21"/>
  <c r="D131" i="22"/>
  <c r="G131" i="22" s="1"/>
  <c r="K142" i="25"/>
  <c r="M142" i="25"/>
  <c r="P142" i="25" s="1"/>
  <c r="K141" i="25"/>
  <c r="M141" i="25"/>
  <c r="P141" i="25" s="1"/>
  <c r="L95" i="25"/>
  <c r="Q100" i="25"/>
  <c r="F21" i="1"/>
  <c r="C30" i="1"/>
  <c r="F30" i="1" s="1"/>
  <c r="T241" i="28"/>
  <c r="I289" i="28"/>
  <c r="M157" i="28"/>
  <c r="S127" i="28"/>
  <c r="I177" i="28"/>
  <c r="N177" i="28" s="1"/>
  <c r="S123" i="28"/>
  <c r="I173" i="28"/>
  <c r="N173" i="28" s="1"/>
  <c r="R173" i="28" s="1"/>
  <c r="S119" i="28"/>
  <c r="I169" i="28"/>
  <c r="N169" i="28" s="1"/>
  <c r="H109" i="28"/>
  <c r="L115" i="28"/>
  <c r="D467" i="28"/>
  <c r="H467" i="28" s="1"/>
  <c r="E658" i="26"/>
  <c r="E436" i="23"/>
  <c r="E421" i="23"/>
  <c r="I165" i="23"/>
  <c r="I405" i="23"/>
  <c r="N405" i="23" s="1"/>
  <c r="I403" i="23"/>
  <c r="N403" i="23" s="1"/>
  <c r="Q221" i="16"/>
  <c r="F258" i="16"/>
  <c r="N217" i="16"/>
  <c r="Q219" i="16"/>
  <c r="F256" i="16"/>
  <c r="L155" i="16"/>
  <c r="P155" i="16" s="1"/>
  <c r="K155" i="16"/>
  <c r="L153" i="16"/>
  <c r="K153" i="16"/>
  <c r="L144" i="16"/>
  <c r="K144" i="16"/>
  <c r="Q99" i="16"/>
  <c r="H149" i="16"/>
  <c r="K198" i="29"/>
  <c r="L198" i="29"/>
  <c r="P198" i="29" s="1"/>
  <c r="K196" i="29"/>
  <c r="L196" i="29"/>
  <c r="P196" i="29" s="1"/>
  <c r="K192" i="29"/>
  <c r="L192" i="29"/>
  <c r="P192" i="29" s="1"/>
  <c r="K190" i="29"/>
  <c r="L190" i="29"/>
  <c r="H187" i="29"/>
  <c r="K187" i="29" s="1"/>
  <c r="K188" i="29"/>
  <c r="L184" i="29"/>
  <c r="P184" i="29" s="1"/>
  <c r="E153" i="29"/>
  <c r="F236" i="29" s="1"/>
  <c r="F235" i="29" s="1"/>
  <c r="F241" i="29" s="1"/>
  <c r="H315" i="29"/>
  <c r="H317" i="29" s="1"/>
  <c r="K117" i="29"/>
  <c r="K396" i="18"/>
  <c r="L396" i="18"/>
  <c r="K394" i="18"/>
  <c r="L394" i="18"/>
  <c r="K392" i="18"/>
  <c r="L392" i="18"/>
  <c r="G141" i="18"/>
  <c r="E139" i="18"/>
  <c r="G139" i="18" s="1"/>
  <c r="G112" i="18"/>
  <c r="G110" i="18" s="1"/>
  <c r="D110" i="18"/>
  <c r="I378" i="19"/>
  <c r="M394" i="19"/>
  <c r="I400" i="20"/>
  <c r="H162" i="20"/>
  <c r="M198" i="20"/>
  <c r="N233" i="20"/>
  <c r="Q233" i="20" s="1"/>
  <c r="G49" i="20"/>
  <c r="E71" i="20"/>
  <c r="E122" i="20" s="1"/>
  <c r="F198" i="20"/>
  <c r="F197" i="20" s="1"/>
  <c r="F201" i="20" s="1"/>
  <c r="K337" i="20"/>
  <c r="K344" i="20" s="1"/>
  <c r="K177" i="21"/>
  <c r="L177" i="21"/>
  <c r="E416" i="21"/>
  <c r="H170" i="26"/>
  <c r="H154" i="25"/>
  <c r="I145" i="25"/>
  <c r="I139" i="25" s="1"/>
  <c r="I136" i="25" s="1"/>
  <c r="I162" i="25" s="1"/>
  <c r="L89" i="25"/>
  <c r="N36" i="1"/>
  <c r="N43" i="1" s="1"/>
  <c r="R177" i="28"/>
  <c r="R169" i="28"/>
  <c r="H165" i="28"/>
  <c r="M115" i="28"/>
  <c r="E59" i="28"/>
  <c r="K392" i="29"/>
  <c r="K357" i="29"/>
  <c r="L206" i="29"/>
  <c r="D117" i="29"/>
  <c r="K202" i="18"/>
  <c r="L141" i="18"/>
  <c r="I115" i="18"/>
  <c r="E97" i="26"/>
  <c r="M150" i="23"/>
  <c r="N556" i="26"/>
  <c r="M291" i="23"/>
  <c r="S157" i="23"/>
  <c r="M161" i="26"/>
  <c r="P647" i="26"/>
  <c r="G100" i="23"/>
  <c r="I141" i="23"/>
  <c r="G109" i="26"/>
  <c r="M111" i="26"/>
  <c r="I163" i="26" s="1"/>
  <c r="M163" i="26" s="1"/>
  <c r="I151" i="26"/>
  <c r="K98" i="26"/>
  <c r="N147" i="23"/>
  <c r="I120" i="16"/>
  <c r="Q101" i="26"/>
  <c r="D96" i="16"/>
  <c r="L96" i="16"/>
  <c r="H161" i="16"/>
  <c r="I701" i="26"/>
  <c r="M701" i="26" s="1"/>
  <c r="I699" i="26"/>
  <c r="M699" i="26" s="1"/>
  <c r="I697" i="26"/>
  <c r="M697" i="26" s="1"/>
  <c r="I695" i="26"/>
  <c r="M695" i="26" s="1"/>
  <c r="I693" i="26"/>
  <c r="M693" i="26" s="1"/>
  <c r="I691" i="26"/>
  <c r="M691" i="26" s="1"/>
  <c r="N555" i="26"/>
  <c r="L555" i="26"/>
  <c r="L552" i="26"/>
  <c r="J537" i="26"/>
  <c r="F457" i="26"/>
  <c r="O446" i="26"/>
  <c r="F418" i="26"/>
  <c r="F415" i="26"/>
  <c r="F411" i="26"/>
  <c r="L399" i="26"/>
  <c r="L398" i="26"/>
  <c r="L397" i="26"/>
  <c r="L396" i="26"/>
  <c r="L392" i="26"/>
  <c r="L391" i="26"/>
  <c r="L389" i="26"/>
  <c r="L388" i="26"/>
  <c r="L386" i="26"/>
  <c r="N323" i="26"/>
  <c r="F323" i="26"/>
  <c r="N295" i="26"/>
  <c r="N293" i="26"/>
  <c r="H165" i="26"/>
  <c r="I161" i="26"/>
  <c r="I159" i="26"/>
  <c r="I156" i="26"/>
  <c r="K156" i="26" s="1"/>
  <c r="I153" i="26"/>
  <c r="J116" i="26"/>
  <c r="J126" i="26" s="1"/>
  <c r="K200" i="26" s="1"/>
  <c r="K199" i="26" s="1"/>
  <c r="K201" i="26" s="1"/>
  <c r="L112" i="26"/>
  <c r="L110" i="26"/>
  <c r="D459" i="25"/>
  <c r="M149" i="25"/>
  <c r="P149" i="25" s="1"/>
  <c r="M148" i="25"/>
  <c r="P148" i="25" s="1"/>
  <c r="M147" i="25"/>
  <c r="K89" i="25"/>
  <c r="J36" i="1"/>
  <c r="J43" i="1" s="1"/>
  <c r="I480" i="28"/>
  <c r="N480" i="28" s="1"/>
  <c r="I476" i="28"/>
  <c r="N476" i="28" s="1"/>
  <c r="I472" i="28"/>
  <c r="N472" i="28" s="1"/>
  <c r="E431" i="28"/>
  <c r="Q356" i="28"/>
  <c r="Q359" i="28" s="1"/>
  <c r="M329" i="28"/>
  <c r="M296" i="28"/>
  <c r="S296" i="28" s="1"/>
  <c r="M290" i="28"/>
  <c r="S290" i="28" s="1"/>
  <c r="M280" i="28"/>
  <c r="S280" i="28" s="1"/>
  <c r="R257" i="28"/>
  <c r="T257" i="28" s="1"/>
  <c r="P252" i="28"/>
  <c r="T252" i="28" s="1"/>
  <c r="I159" i="28"/>
  <c r="I156" i="28" s="1"/>
  <c r="I184" i="28" s="1"/>
  <c r="H159" i="28"/>
  <c r="R158" i="28"/>
  <c r="N58" i="28"/>
  <c r="I420" i="16"/>
  <c r="M420" i="16" s="1"/>
  <c r="L267" i="16"/>
  <c r="L260" i="16"/>
  <c r="L259" i="16"/>
  <c r="K166" i="16"/>
  <c r="K164" i="16"/>
  <c r="L160" i="16"/>
  <c r="K158" i="16"/>
  <c r="H157" i="16"/>
  <c r="K112" i="16"/>
  <c r="Q107" i="16"/>
  <c r="I584" i="29"/>
  <c r="M584" i="29" s="1"/>
  <c r="I580" i="29"/>
  <c r="M580" i="29" s="1"/>
  <c r="I567" i="29"/>
  <c r="M567" i="29" s="1"/>
  <c r="I563" i="29"/>
  <c r="M563" i="29" s="1"/>
  <c r="D522" i="29"/>
  <c r="P437" i="29"/>
  <c r="N437" i="29"/>
  <c r="L437" i="29"/>
  <c r="H206" i="29"/>
  <c r="F153" i="29"/>
  <c r="K143" i="29"/>
  <c r="I575" i="18"/>
  <c r="M575" i="18" s="1"/>
  <c r="J469" i="18"/>
  <c r="F390" i="18"/>
  <c r="L373" i="18"/>
  <c r="L372" i="18"/>
  <c r="E236" i="18"/>
  <c r="H236" i="18" s="1"/>
  <c r="G234" i="18"/>
  <c r="G233" i="18" s="1"/>
  <c r="G239" i="18" s="1"/>
  <c r="K204" i="18"/>
  <c r="J151" i="18"/>
  <c r="F110" i="18"/>
  <c r="E76" i="18"/>
  <c r="L47" i="20"/>
  <c r="L117" i="29"/>
  <c r="Q120" i="29"/>
  <c r="K357" i="18"/>
  <c r="I374" i="18"/>
  <c r="Q132" i="18"/>
  <c r="I576" i="18"/>
  <c r="M576" i="18" s="1"/>
  <c r="Q126" i="18"/>
  <c r="H190" i="18"/>
  <c r="K115" i="18"/>
  <c r="D559" i="18"/>
  <c r="H559" i="18" s="1"/>
  <c r="Q115" i="18"/>
  <c r="I559" i="18"/>
  <c r="M559" i="18" s="1"/>
  <c r="P359" i="19"/>
  <c r="P343" i="19" s="1"/>
  <c r="P369" i="19" s="1"/>
  <c r="E369" i="19"/>
  <c r="E439" i="19" s="1"/>
  <c r="E413" i="19"/>
  <c r="L64" i="19"/>
  <c r="P64" i="19" s="1"/>
  <c r="P40" i="19"/>
  <c r="D64" i="19"/>
  <c r="G40" i="19"/>
  <c r="G64" i="19" s="1"/>
  <c r="K124" i="20"/>
  <c r="D400" i="20"/>
  <c r="H47" i="20"/>
  <c r="I198" i="20"/>
  <c r="Q113" i="21"/>
  <c r="H191" i="21"/>
  <c r="Q111" i="21"/>
  <c r="H189" i="21"/>
  <c r="Q109" i="21"/>
  <c r="H187" i="21"/>
  <c r="Q107" i="21"/>
  <c r="H185" i="21"/>
  <c r="Q105" i="21"/>
  <c r="H183" i="21"/>
  <c r="Q103" i="21"/>
  <c r="H181" i="21"/>
  <c r="L89" i="21"/>
  <c r="Q92" i="21"/>
  <c r="H170" i="21"/>
  <c r="K104" i="22"/>
  <c r="H131" i="22"/>
  <c r="K131" i="22" s="1"/>
  <c r="L152" i="23"/>
  <c r="L149" i="23"/>
  <c r="E523" i="18"/>
  <c r="D520" i="18"/>
  <c r="F355" i="18"/>
  <c r="F328" i="18"/>
  <c r="G115" i="18"/>
  <c r="L112" i="18"/>
  <c r="H112" i="18"/>
  <c r="D61" i="18"/>
  <c r="D378" i="19"/>
  <c r="K40" i="19"/>
  <c r="K64" i="19" s="1"/>
  <c r="G99" i="20"/>
  <c r="I448" i="21"/>
  <c r="J198" i="20"/>
  <c r="J197" i="20" s="1"/>
  <c r="J201" i="20" s="1"/>
  <c r="M338" i="20"/>
  <c r="M344" i="20" s="1"/>
  <c r="O49" i="20"/>
  <c r="M71" i="20"/>
  <c r="M122" i="20" s="1"/>
  <c r="Q91" i="21"/>
  <c r="H169" i="21"/>
  <c r="Q104" i="22"/>
  <c r="Q131" i="22" s="1"/>
  <c r="L131" i="22"/>
  <c r="D448" i="21"/>
  <c r="E406" i="21"/>
  <c r="K167" i="21"/>
  <c r="K168" i="16" l="1"/>
  <c r="L168" i="16"/>
  <c r="P168" i="16" s="1"/>
  <c r="K259" i="16"/>
  <c r="F449" i="26"/>
  <c r="P411" i="21"/>
  <c r="E494" i="21"/>
  <c r="K184" i="25"/>
  <c r="K183" i="25" s="1"/>
  <c r="K185" i="25" s="1"/>
  <c r="H339" i="25"/>
  <c r="H343" i="25" s="1"/>
  <c r="L165" i="16"/>
  <c r="P165" i="16" s="1"/>
  <c r="K165" i="16"/>
  <c r="R154" i="23"/>
  <c r="P649" i="26"/>
  <c r="D411" i="23"/>
  <c r="H411" i="23" s="1"/>
  <c r="L158" i="23"/>
  <c r="L162" i="23"/>
  <c r="L157" i="26"/>
  <c r="H118" i="23"/>
  <c r="I189" i="23" s="1"/>
  <c r="E126" i="26"/>
  <c r="K569" i="26" s="1"/>
  <c r="K574" i="26" s="1"/>
  <c r="K157" i="26"/>
  <c r="G106" i="26"/>
  <c r="K161" i="26"/>
  <c r="Q103" i="26"/>
  <c r="H541" i="26"/>
  <c r="E429" i="23"/>
  <c r="H114" i="29"/>
  <c r="I249" i="18"/>
  <c r="I248" i="18" s="1"/>
  <c r="I255" i="18" s="1"/>
  <c r="F281" i="29"/>
  <c r="I281" i="29" s="1"/>
  <c r="K150" i="26"/>
  <c r="E66" i="26"/>
  <c r="G66" i="26" s="1"/>
  <c r="K184" i="21"/>
  <c r="L184" i="21"/>
  <c r="P149" i="19"/>
  <c r="P153" i="19"/>
  <c r="Q358" i="18"/>
  <c r="L479" i="26"/>
  <c r="E500" i="21"/>
  <c r="P417" i="21"/>
  <c r="E601" i="18"/>
  <c r="P529" i="18"/>
  <c r="P162" i="16"/>
  <c r="I49" i="20"/>
  <c r="L233" i="20"/>
  <c r="M233" i="20" s="1"/>
  <c r="H173" i="21"/>
  <c r="Q95" i="21"/>
  <c r="M214" i="29"/>
  <c r="M251" i="29" s="1"/>
  <c r="M250" i="29" s="1"/>
  <c r="M257" i="29" s="1"/>
  <c r="I251" i="29"/>
  <c r="I250" i="29" s="1"/>
  <c r="I257" i="29" s="1"/>
  <c r="L159" i="16"/>
  <c r="P159" i="16" s="1"/>
  <c r="K159" i="16"/>
  <c r="Q252" i="16"/>
  <c r="L442" i="26"/>
  <c r="Q359" i="18"/>
  <c r="L480" i="26"/>
  <c r="F426" i="26"/>
  <c r="E118" i="23"/>
  <c r="G118" i="23" s="1"/>
  <c r="P383" i="25"/>
  <c r="E453" i="25"/>
  <c r="E498" i="21"/>
  <c r="P415" i="21"/>
  <c r="E497" i="21"/>
  <c r="P414" i="21"/>
  <c r="L137" i="19"/>
  <c r="L141" i="19"/>
  <c r="L460" i="26"/>
  <c r="Q270" i="16"/>
  <c r="K257" i="16"/>
  <c r="F447" i="26"/>
  <c r="G107" i="22"/>
  <c r="F315" i="29"/>
  <c r="F330" i="29" s="1"/>
  <c r="F334" i="29" s="1"/>
  <c r="L182" i="21"/>
  <c r="E240" i="29"/>
  <c r="M163" i="23"/>
  <c r="S163" i="23" s="1"/>
  <c r="K164" i="21"/>
  <c r="H192" i="21"/>
  <c r="G89" i="21"/>
  <c r="D86" i="21"/>
  <c r="P72" i="19"/>
  <c r="P79" i="19" s="1"/>
  <c r="L79" i="19"/>
  <c r="Q352" i="18"/>
  <c r="L474" i="26"/>
  <c r="K182" i="18"/>
  <c r="L182" i="18"/>
  <c r="P182" i="18" s="1"/>
  <c r="M180" i="28"/>
  <c r="R180" i="28" s="1"/>
  <c r="L180" i="28"/>
  <c r="K311" i="25"/>
  <c r="K315" i="25" s="1"/>
  <c r="F184" i="25"/>
  <c r="F183" i="25" s="1"/>
  <c r="F185" i="25" s="1"/>
  <c r="F220" i="25"/>
  <c r="E340" i="25"/>
  <c r="L160" i="26"/>
  <c r="M172" i="28"/>
  <c r="R172" i="28" s="1"/>
  <c r="L172" i="28"/>
  <c r="L164" i="21"/>
  <c r="P164" i="21" s="1"/>
  <c r="P167" i="21"/>
  <c r="L445" i="26"/>
  <c r="Q255" i="16"/>
  <c r="M201" i="16"/>
  <c r="M200" i="16" s="1"/>
  <c r="M202" i="16" s="1"/>
  <c r="N332" i="16"/>
  <c r="N335" i="16" s="1"/>
  <c r="M76" i="16"/>
  <c r="P76" i="16" s="1"/>
  <c r="O264" i="16"/>
  <c r="H137" i="19"/>
  <c r="H141" i="19"/>
  <c r="N296" i="19"/>
  <c r="N300" i="19" s="1"/>
  <c r="J300" i="19"/>
  <c r="Q376" i="29"/>
  <c r="H86" i="21"/>
  <c r="K89" i="21"/>
  <c r="K200" i="29"/>
  <c r="L200" i="29"/>
  <c r="P200" i="29" s="1"/>
  <c r="Q250" i="16"/>
  <c r="L440" i="26"/>
  <c r="Q356" i="18"/>
  <c r="L477" i="26"/>
  <c r="I76" i="16"/>
  <c r="I201" i="16"/>
  <c r="I200" i="16" s="1"/>
  <c r="I202" i="16" s="1"/>
  <c r="J331" i="16"/>
  <c r="J335" i="16" s="1"/>
  <c r="H86" i="25"/>
  <c r="D418" i="25"/>
  <c r="H418" i="25" s="1"/>
  <c r="E54" i="25"/>
  <c r="G54" i="25" s="1"/>
  <c r="E116" i="23"/>
  <c r="K153" i="26"/>
  <c r="K159" i="26"/>
  <c r="P655" i="26"/>
  <c r="E65" i="26"/>
  <c r="G65" i="26" s="1"/>
  <c r="E423" i="23"/>
  <c r="K151" i="26"/>
  <c r="P153" i="26"/>
  <c r="L151" i="26"/>
  <c r="P151" i="26" s="1"/>
  <c r="F388" i="26"/>
  <c r="I166" i="26"/>
  <c r="K166" i="26" s="1"/>
  <c r="N226" i="26"/>
  <c r="L394" i="26"/>
  <c r="L402" i="26"/>
  <c r="I152" i="26"/>
  <c r="L393" i="26"/>
  <c r="L401" i="26"/>
  <c r="L403" i="26"/>
  <c r="M118" i="23"/>
  <c r="S91" i="23"/>
  <c r="S118" i="23" s="1"/>
  <c r="I385" i="23"/>
  <c r="N118" i="23"/>
  <c r="D420" i="23"/>
  <c r="D446" i="23" s="1"/>
  <c r="D376" i="23"/>
  <c r="Q111" i="26"/>
  <c r="K163" i="26"/>
  <c r="E489" i="21"/>
  <c r="E403" i="21"/>
  <c r="P406" i="21"/>
  <c r="L169" i="21"/>
  <c r="P169" i="21" s="1"/>
  <c r="K169" i="21"/>
  <c r="E408" i="21"/>
  <c r="H378" i="19"/>
  <c r="D404" i="19"/>
  <c r="H404" i="19" s="1"/>
  <c r="H110" i="18"/>
  <c r="D556" i="18"/>
  <c r="F329" i="18"/>
  <c r="F367" i="26" s="1"/>
  <c r="F330" i="18"/>
  <c r="F368" i="26" s="1"/>
  <c r="F331" i="18"/>
  <c r="F369" i="26" s="1"/>
  <c r="F332" i="18"/>
  <c r="F370" i="26" s="1"/>
  <c r="F366" i="26"/>
  <c r="D592" i="18"/>
  <c r="D547" i="18"/>
  <c r="D618" i="18" s="1"/>
  <c r="P523" i="18"/>
  <c r="E595" i="18"/>
  <c r="L181" i="21"/>
  <c r="K181" i="21"/>
  <c r="L183" i="21"/>
  <c r="K183" i="21"/>
  <c r="L185" i="21"/>
  <c r="K185" i="21"/>
  <c r="L187" i="21"/>
  <c r="K187" i="21"/>
  <c r="L189" i="21"/>
  <c r="K189" i="21"/>
  <c r="L191" i="21"/>
  <c r="K191" i="21"/>
  <c r="L198" i="20"/>
  <c r="L197" i="20" s="1"/>
  <c r="L201" i="20" s="1"/>
  <c r="I197" i="20"/>
  <c r="I201" i="20" s="1"/>
  <c r="D399" i="20"/>
  <c r="D403" i="20" s="1"/>
  <c r="H400" i="20"/>
  <c r="H399" i="20" s="1"/>
  <c r="H403" i="20" s="1"/>
  <c r="L114" i="29"/>
  <c r="Q117" i="29"/>
  <c r="I561" i="29"/>
  <c r="M561" i="29" s="1"/>
  <c r="P47" i="20"/>
  <c r="L71" i="20"/>
  <c r="Q373" i="18"/>
  <c r="L494" i="26"/>
  <c r="E65" i="29"/>
  <c r="G236" i="29"/>
  <c r="G235" i="29" s="1"/>
  <c r="G241" i="29" s="1"/>
  <c r="F332" i="29"/>
  <c r="E597" i="29"/>
  <c r="P525" i="29"/>
  <c r="L157" i="16"/>
  <c r="P157" i="16" s="1"/>
  <c r="K157" i="16"/>
  <c r="H152" i="16"/>
  <c r="P160" i="16"/>
  <c r="L146" i="16"/>
  <c r="P146" i="16" s="1"/>
  <c r="Q260" i="16"/>
  <c r="L450" i="26"/>
  <c r="L100" i="26"/>
  <c r="M156" i="26"/>
  <c r="P156" i="26" s="1"/>
  <c r="F387" i="26"/>
  <c r="I90" i="28"/>
  <c r="I292" i="28"/>
  <c r="I218" i="28"/>
  <c r="I221" i="28" s="1"/>
  <c r="I298" i="28"/>
  <c r="K298" i="28" s="1"/>
  <c r="I367" i="28"/>
  <c r="I690" i="26"/>
  <c r="M690" i="26" s="1"/>
  <c r="Q110" i="26"/>
  <c r="Q264" i="16"/>
  <c r="O265" i="16"/>
  <c r="Q96" i="16"/>
  <c r="L93" i="16"/>
  <c r="I409" i="16"/>
  <c r="M409" i="16" s="1"/>
  <c r="R147" i="23"/>
  <c r="M155" i="26"/>
  <c r="P155" i="26" s="1"/>
  <c r="I169" i="23"/>
  <c r="P206" i="29"/>
  <c r="L204" i="29"/>
  <c r="M109" i="28"/>
  <c r="S115" i="28"/>
  <c r="I467" i="28"/>
  <c r="N467" i="28" s="1"/>
  <c r="L154" i="25"/>
  <c r="K154" i="25"/>
  <c r="E499" i="21"/>
  <c r="P416" i="21"/>
  <c r="P198" i="20"/>
  <c r="P197" i="20" s="1"/>
  <c r="P201" i="20" s="1"/>
  <c r="M197" i="20"/>
  <c r="M201" i="20" s="1"/>
  <c r="N338" i="20" s="1"/>
  <c r="N344" i="20" s="1"/>
  <c r="M400" i="20"/>
  <c r="M399" i="20" s="1"/>
  <c r="M403" i="20" s="1"/>
  <c r="I399" i="20"/>
  <c r="I403" i="20" s="1"/>
  <c r="M378" i="19"/>
  <c r="I404" i="19"/>
  <c r="M404" i="19" s="1"/>
  <c r="H112" i="29"/>
  <c r="D558" i="29"/>
  <c r="K114" i="29"/>
  <c r="K112" i="29" s="1"/>
  <c r="P144" i="16"/>
  <c r="L143" i="16"/>
  <c r="L150" i="26"/>
  <c r="P150" i="26" s="1"/>
  <c r="P153" i="16"/>
  <c r="L159" i="26"/>
  <c r="K258" i="16"/>
  <c r="F448" i="26"/>
  <c r="M159" i="26"/>
  <c r="L165" i="23"/>
  <c r="N165" i="23"/>
  <c r="S165" i="23" s="1"/>
  <c r="P658" i="26"/>
  <c r="E728" i="26"/>
  <c r="R157" i="28"/>
  <c r="Q289" i="28"/>
  <c r="S289" i="28" s="1"/>
  <c r="I287" i="28"/>
  <c r="K289" i="28"/>
  <c r="G124" i="20"/>
  <c r="E198" i="20"/>
  <c r="J337" i="20"/>
  <c r="J344" i="20" s="1"/>
  <c r="D47" i="20"/>
  <c r="E387" i="20"/>
  <c r="L194" i="18"/>
  <c r="P194" i="18" s="1"/>
  <c r="K194" i="18"/>
  <c r="H139" i="18"/>
  <c r="K141" i="18"/>
  <c r="P181" i="18"/>
  <c r="P189" i="18"/>
  <c r="K360" i="18"/>
  <c r="F481" i="26"/>
  <c r="H252" i="18"/>
  <c r="K252" i="18" s="1"/>
  <c r="H253" i="18"/>
  <c r="K253" i="18" s="1"/>
  <c r="K254" i="18"/>
  <c r="L252" i="18"/>
  <c r="P202" i="18"/>
  <c r="L383" i="18"/>
  <c r="L93" i="18"/>
  <c r="L360" i="18"/>
  <c r="N470" i="18"/>
  <c r="M249" i="18"/>
  <c r="M248" i="18" s="1"/>
  <c r="M255" i="18" s="1"/>
  <c r="M157" i="26"/>
  <c r="P157" i="26" s="1"/>
  <c r="Q374" i="18"/>
  <c r="L495" i="26"/>
  <c r="Q391" i="18"/>
  <c r="L512" i="26"/>
  <c r="Q393" i="18"/>
  <c r="L514" i="26"/>
  <c r="Q395" i="18"/>
  <c r="L516" i="26"/>
  <c r="H181" i="29"/>
  <c r="L183" i="29"/>
  <c r="K183" i="29"/>
  <c r="P531" i="29"/>
  <c r="E603" i="29"/>
  <c r="L199" i="29"/>
  <c r="P199" i="29" s="1"/>
  <c r="K199" i="29"/>
  <c r="L201" i="29"/>
  <c r="P201" i="29" s="1"/>
  <c r="K201" i="29"/>
  <c r="L203" i="29"/>
  <c r="P203" i="29" s="1"/>
  <c r="K203" i="29"/>
  <c r="E238" i="29"/>
  <c r="H238" i="29" s="1"/>
  <c r="E239" i="29"/>
  <c r="H239" i="29" s="1"/>
  <c r="H240" i="29"/>
  <c r="D61" i="29"/>
  <c r="G61" i="29" s="1"/>
  <c r="G63" i="29"/>
  <c r="F401" i="29"/>
  <c r="K401" i="29" s="1"/>
  <c r="F402" i="29"/>
  <c r="K402" i="29" s="1"/>
  <c r="F403" i="29"/>
  <c r="K403" i="29" s="1"/>
  <c r="F404" i="29"/>
  <c r="K404" i="29" s="1"/>
  <c r="F405" i="29"/>
  <c r="K405" i="29" s="1"/>
  <c r="K400" i="29"/>
  <c r="D106" i="28"/>
  <c r="E425" i="28"/>
  <c r="G109" i="28"/>
  <c r="G86" i="25"/>
  <c r="D113" i="25"/>
  <c r="E380" i="25"/>
  <c r="H139" i="25"/>
  <c r="K145" i="25"/>
  <c r="N90" i="28"/>
  <c r="P368" i="28"/>
  <c r="P371" i="28" s="1"/>
  <c r="N218" i="28"/>
  <c r="N221" i="28" s="1"/>
  <c r="Q298" i="28"/>
  <c r="S298" i="28" s="1"/>
  <c r="Q292" i="28"/>
  <c r="E189" i="23"/>
  <c r="H246" i="28"/>
  <c r="I355" i="28"/>
  <c r="I359" i="28" s="1"/>
  <c r="F206" i="28"/>
  <c r="F209" i="28" s="1"/>
  <c r="G58" i="28"/>
  <c r="E81" i="28"/>
  <c r="E131" i="28" s="1"/>
  <c r="J225" i="16"/>
  <c r="J299" i="26"/>
  <c r="M226" i="16"/>
  <c r="K55" i="16"/>
  <c r="H67" i="16"/>
  <c r="M356" i="28"/>
  <c r="K206" i="28"/>
  <c r="K209" i="28" s="1"/>
  <c r="M246" i="28"/>
  <c r="M67" i="16"/>
  <c r="M118" i="16" s="1"/>
  <c r="M65" i="26"/>
  <c r="P56" i="16"/>
  <c r="M54" i="25"/>
  <c r="H448" i="21"/>
  <c r="D444" i="21"/>
  <c r="M448" i="21"/>
  <c r="I444" i="21"/>
  <c r="G61" i="18"/>
  <c r="D59" i="18"/>
  <c r="G59" i="18" s="1"/>
  <c r="L110" i="18"/>
  <c r="Q112" i="18"/>
  <c r="Q110" i="18" s="1"/>
  <c r="I556" i="18"/>
  <c r="K355" i="18"/>
  <c r="L355" i="18"/>
  <c r="F476" i="26"/>
  <c r="L170" i="21"/>
  <c r="P170" i="21" s="1"/>
  <c r="E409" i="21"/>
  <c r="K170" i="21"/>
  <c r="L86" i="21"/>
  <c r="Q89" i="21"/>
  <c r="K47" i="20"/>
  <c r="H71" i="20"/>
  <c r="H122" i="20" s="1"/>
  <c r="L190" i="18"/>
  <c r="P190" i="18" s="1"/>
  <c r="K190" i="18"/>
  <c r="K374" i="18"/>
  <c r="I495" i="26"/>
  <c r="J53" i="18"/>
  <c r="K234" i="18"/>
  <c r="K233" i="18" s="1"/>
  <c r="K239" i="18" s="1"/>
  <c r="Q372" i="18"/>
  <c r="L493" i="26"/>
  <c r="K390" i="18"/>
  <c r="L390" i="18"/>
  <c r="F398" i="18"/>
  <c r="F511" i="26"/>
  <c r="K206" i="29"/>
  <c r="H204" i="29"/>
  <c r="D549" i="29"/>
  <c r="D620" i="29" s="1"/>
  <c r="D594" i="29"/>
  <c r="Q259" i="16"/>
  <c r="L254" i="16"/>
  <c r="L449" i="26"/>
  <c r="Q267" i="16"/>
  <c r="L271" i="16"/>
  <c r="L457" i="26"/>
  <c r="M97" i="26"/>
  <c r="M126" i="26" s="1"/>
  <c r="R58" i="28"/>
  <c r="N81" i="28"/>
  <c r="N131" i="28" s="1"/>
  <c r="E502" i="28"/>
  <c r="R431" i="28"/>
  <c r="I70" i="25"/>
  <c r="L323" i="25"/>
  <c r="L327" i="25" s="1"/>
  <c r="F355" i="25"/>
  <c r="I194" i="25"/>
  <c r="I193" i="25" s="1"/>
  <c r="I195" i="25" s="1"/>
  <c r="F257" i="25"/>
  <c r="M145" i="25"/>
  <c r="P147" i="25"/>
  <c r="H164" i="26"/>
  <c r="I692" i="26"/>
  <c r="M692" i="26" s="1"/>
  <c r="Q112" i="26"/>
  <c r="K165" i="26"/>
  <c r="L165" i="26"/>
  <c r="P165" i="26" s="1"/>
  <c r="L161" i="16"/>
  <c r="P161" i="16" s="1"/>
  <c r="K161" i="16"/>
  <c r="D93" i="16"/>
  <c r="E374" i="16"/>
  <c r="G96" i="16"/>
  <c r="J191" i="16"/>
  <c r="J190" i="16" s="1"/>
  <c r="J192" i="16" s="1"/>
  <c r="L227" i="16"/>
  <c r="L320" i="16"/>
  <c r="L323" i="16" s="1"/>
  <c r="M292" i="23"/>
  <c r="I112" i="18"/>
  <c r="K112" i="18" s="1"/>
  <c r="K110" i="18" s="1"/>
  <c r="I100" i="26"/>
  <c r="K100" i="26" s="1"/>
  <c r="Q141" i="18"/>
  <c r="L139" i="18"/>
  <c r="M237" i="18"/>
  <c r="N453" i="18"/>
  <c r="D114" i="29"/>
  <c r="G117" i="29"/>
  <c r="F59" i="28"/>
  <c r="F81" i="28" s="1"/>
  <c r="F131" i="28" s="1"/>
  <c r="G59" i="28"/>
  <c r="M165" i="28"/>
  <c r="L165" i="28"/>
  <c r="L86" i="25"/>
  <c r="Q89" i="25"/>
  <c r="I418" i="25"/>
  <c r="M418" i="25" s="1"/>
  <c r="L170" i="26"/>
  <c r="P170" i="26" s="1"/>
  <c r="K170" i="26"/>
  <c r="K162" i="20"/>
  <c r="K146" i="20" s="1"/>
  <c r="K176" i="20" s="1"/>
  <c r="H146" i="20"/>
  <c r="H176" i="20" s="1"/>
  <c r="D51" i="18"/>
  <c r="D151" i="18"/>
  <c r="E234" i="18"/>
  <c r="J446" i="18"/>
  <c r="J455" i="18" s="1"/>
  <c r="K452" i="18"/>
  <c r="K455" i="18" s="1"/>
  <c r="H313" i="18"/>
  <c r="E151" i="18"/>
  <c r="F234" i="18" s="1"/>
  <c r="F233" i="18" s="1"/>
  <c r="F239" i="18" s="1"/>
  <c r="Q392" i="18"/>
  <c r="L513" i="26"/>
  <c r="Q394" i="18"/>
  <c r="L515" i="26"/>
  <c r="Q396" i="18"/>
  <c r="L517" i="26"/>
  <c r="L187" i="29"/>
  <c r="P187" i="29" s="1"/>
  <c r="P190" i="29"/>
  <c r="K149" i="16"/>
  <c r="L149" i="16"/>
  <c r="P149" i="16" s="1"/>
  <c r="K256" i="16"/>
  <c r="F446" i="26"/>
  <c r="F254" i="16"/>
  <c r="Q217" i="16"/>
  <c r="N290" i="26"/>
  <c r="J536" i="26"/>
  <c r="J541" i="26" s="1"/>
  <c r="M159" i="23"/>
  <c r="S159" i="23" s="1"/>
  <c r="L159" i="23"/>
  <c r="L161" i="23"/>
  <c r="M161" i="23"/>
  <c r="S161" i="23" s="1"/>
  <c r="H106" i="28"/>
  <c r="D461" i="28"/>
  <c r="H461" i="28" s="1"/>
  <c r="L109" i="28"/>
  <c r="Q95" i="25"/>
  <c r="I424" i="25"/>
  <c r="M424" i="25" s="1"/>
  <c r="K93" i="18"/>
  <c r="H91" i="18"/>
  <c r="K91" i="18" s="1"/>
  <c r="I239" i="29"/>
  <c r="L240" i="29"/>
  <c r="H61" i="29"/>
  <c r="K61" i="29" s="1"/>
  <c r="K63" i="29"/>
  <c r="M238" i="29"/>
  <c r="P238" i="29" s="1"/>
  <c r="P239" i="29"/>
  <c r="L63" i="29"/>
  <c r="Q141" i="29"/>
  <c r="N281" i="29"/>
  <c r="Q281" i="29" s="1"/>
  <c r="N315" i="29"/>
  <c r="J60" i="29"/>
  <c r="J78" i="29"/>
  <c r="K148" i="16"/>
  <c r="L148" i="16"/>
  <c r="P148" i="16" s="1"/>
  <c r="P380" i="16"/>
  <c r="E450" i="16"/>
  <c r="K271" i="16"/>
  <c r="F461" i="26"/>
  <c r="M156" i="23"/>
  <c r="S156" i="23" s="1"/>
  <c r="L156" i="23"/>
  <c r="M164" i="23"/>
  <c r="S164" i="23" s="1"/>
  <c r="L164" i="23"/>
  <c r="M160" i="26"/>
  <c r="R152" i="23"/>
  <c r="N150" i="23"/>
  <c r="N144" i="23" s="1"/>
  <c r="N171" i="28"/>
  <c r="R171" i="28" s="1"/>
  <c r="L171" i="28"/>
  <c r="N175" i="28"/>
  <c r="R175" i="28" s="1"/>
  <c r="L175" i="28"/>
  <c r="N179" i="28"/>
  <c r="R179" i="28" s="1"/>
  <c r="L179" i="28"/>
  <c r="I55" i="29"/>
  <c r="J236" i="29"/>
  <c r="J235" i="29" s="1"/>
  <c r="J241" i="29" s="1"/>
  <c r="E376" i="23"/>
  <c r="R376" i="23" s="1"/>
  <c r="E420" i="23"/>
  <c r="E446" i="23" s="1"/>
  <c r="M320" i="16"/>
  <c r="M323" i="16" s="1"/>
  <c r="K323" i="16"/>
  <c r="I190" i="16"/>
  <c r="I192" i="16" s="1"/>
  <c r="L58" i="28"/>
  <c r="I81" i="28"/>
  <c r="I131" i="28" s="1"/>
  <c r="D405" i="25"/>
  <c r="D475" i="25" s="1"/>
  <c r="D450" i="25"/>
  <c r="I265" i="16"/>
  <c r="K264" i="16"/>
  <c r="I454" i="26"/>
  <c r="H300" i="26"/>
  <c r="I227" i="16"/>
  <c r="H225" i="16"/>
  <c r="H298" i="26" s="1"/>
  <c r="L162" i="26"/>
  <c r="P162" i="26" s="1"/>
  <c r="L161" i="26"/>
  <c r="P161" i="26" s="1"/>
  <c r="D640" i="26"/>
  <c r="E520" i="18"/>
  <c r="L159" i="28"/>
  <c r="L169" i="28"/>
  <c r="L173" i="28"/>
  <c r="L177" i="28"/>
  <c r="D100" i="26"/>
  <c r="H185" i="18"/>
  <c r="E522" i="29"/>
  <c r="H156" i="28"/>
  <c r="L166" i="26"/>
  <c r="K120" i="16"/>
  <c r="P163" i="26"/>
  <c r="F200" i="26" l="1"/>
  <c r="F199" i="26" s="1"/>
  <c r="F201" i="26" s="1"/>
  <c r="K291" i="23"/>
  <c r="L118" i="23"/>
  <c r="M144" i="23"/>
  <c r="H97" i="26"/>
  <c r="F333" i="29"/>
  <c r="L144" i="23"/>
  <c r="F340" i="25"/>
  <c r="E343" i="25"/>
  <c r="G86" i="21"/>
  <c r="D115" i="21"/>
  <c r="H113" i="25"/>
  <c r="K86" i="25"/>
  <c r="D415" i="25"/>
  <c r="H415" i="25" s="1"/>
  <c r="E412" i="21"/>
  <c r="L173" i="21"/>
  <c r="K173" i="21"/>
  <c r="F189" i="23"/>
  <c r="F192" i="23" s="1"/>
  <c r="K49" i="20"/>
  <c r="K71" i="20" s="1"/>
  <c r="I71" i="20"/>
  <c r="I122" i="20" s="1"/>
  <c r="K122" i="20" s="1"/>
  <c r="F331" i="29"/>
  <c r="P160" i="26"/>
  <c r="K76" i="16"/>
  <c r="I83" i="16"/>
  <c r="H115" i="21"/>
  <c r="K86" i="21"/>
  <c r="K192" i="21"/>
  <c r="H69" i="21"/>
  <c r="H226" i="21"/>
  <c r="L192" i="21"/>
  <c r="H274" i="26"/>
  <c r="E72" i="26"/>
  <c r="E124" i="26" s="1"/>
  <c r="E61" i="25"/>
  <c r="E111" i="25" s="1"/>
  <c r="I192" i="23"/>
  <c r="M189" i="23"/>
  <c r="M192" i="23" s="1"/>
  <c r="H66" i="23"/>
  <c r="N288" i="23"/>
  <c r="N291" i="23" s="1"/>
  <c r="I149" i="26"/>
  <c r="I178" i="26" s="1"/>
  <c r="I210" i="26" s="1"/>
  <c r="I209" i="26" s="1"/>
  <c r="I211" i="26" s="1"/>
  <c r="M166" i="26"/>
  <c r="P166" i="26" s="1"/>
  <c r="N385" i="23"/>
  <c r="I411" i="23"/>
  <c r="N411" i="23" s="1"/>
  <c r="O189" i="23"/>
  <c r="O192" i="23" s="1"/>
  <c r="R150" i="23"/>
  <c r="H184" i="28"/>
  <c r="L156" i="28"/>
  <c r="F279" i="28"/>
  <c r="K185" i="18"/>
  <c r="H179" i="18"/>
  <c r="H126" i="26"/>
  <c r="D667" i="26"/>
  <c r="D737" i="26" s="1"/>
  <c r="D712" i="26"/>
  <c r="I455" i="26"/>
  <c r="K265" i="16"/>
  <c r="I78" i="29"/>
  <c r="K55" i="29"/>
  <c r="I60" i="29"/>
  <c r="M154" i="26"/>
  <c r="P154" i="26" s="1"/>
  <c r="H133" i="28"/>
  <c r="K232" i="28"/>
  <c r="O232" i="28" s="1"/>
  <c r="D458" i="28"/>
  <c r="L106" i="28"/>
  <c r="L536" i="26"/>
  <c r="L541" i="26" s="1"/>
  <c r="H234" i="18"/>
  <c r="H233" i="18" s="1"/>
  <c r="H239" i="18" s="1"/>
  <c r="E233" i="18"/>
  <c r="E239" i="18" s="1"/>
  <c r="D49" i="18"/>
  <c r="D76" i="18" s="1"/>
  <c r="G76" i="18" s="1"/>
  <c r="G51" i="18"/>
  <c r="G58" i="18" s="1"/>
  <c r="D58" i="18"/>
  <c r="L61" i="18"/>
  <c r="N279" i="18"/>
  <c r="N313" i="18"/>
  <c r="N351" i="26" s="1"/>
  <c r="Q139" i="18"/>
  <c r="Q151" i="18" s="1"/>
  <c r="P374" i="16"/>
  <c r="E444" i="16"/>
  <c r="L164" i="26"/>
  <c r="P164" i="26" s="1"/>
  <c r="K164" i="26"/>
  <c r="P145" i="25"/>
  <c r="M139" i="25"/>
  <c r="O570" i="26"/>
  <c r="O574" i="26" s="1"/>
  <c r="N200" i="26"/>
  <c r="N199" i="26" s="1"/>
  <c r="N201" i="26" s="1"/>
  <c r="Q254" i="16"/>
  <c r="L444" i="26"/>
  <c r="H95" i="29"/>
  <c r="K204" i="29"/>
  <c r="F362" i="29"/>
  <c r="K362" i="29" s="1"/>
  <c r="J471" i="29"/>
  <c r="H256" i="29"/>
  <c r="Q390" i="18"/>
  <c r="L511" i="26"/>
  <c r="L115" i="21"/>
  <c r="Q86" i="21"/>
  <c r="Q115" i="21" s="1"/>
  <c r="P409" i="21"/>
  <c r="E492" i="21"/>
  <c r="M444" i="21"/>
  <c r="M477" i="21" s="1"/>
  <c r="I477" i="21"/>
  <c r="H444" i="21"/>
  <c r="H477" i="21" s="1"/>
  <c r="D477" i="21"/>
  <c r="P54" i="25"/>
  <c r="M61" i="25"/>
  <c r="M111" i="25" s="1"/>
  <c r="P65" i="26"/>
  <c r="M72" i="26"/>
  <c r="M124" i="26" s="1"/>
  <c r="M257" i="28"/>
  <c r="O257" i="28" s="1"/>
  <c r="M258" i="28"/>
  <c r="M360" i="28"/>
  <c r="M359" i="28"/>
  <c r="H258" i="28"/>
  <c r="H257" i="28"/>
  <c r="J257" i="28" s="1"/>
  <c r="E192" i="23"/>
  <c r="Q303" i="28"/>
  <c r="S303" i="28" s="1"/>
  <c r="Q304" i="28"/>
  <c r="N96" i="28"/>
  <c r="R90" i="28"/>
  <c r="H136" i="25"/>
  <c r="K139" i="25"/>
  <c r="E184" i="25"/>
  <c r="F219" i="25"/>
  <c r="F218" i="25" s="1"/>
  <c r="G113" i="25"/>
  <c r="J311" i="25"/>
  <c r="J315" i="25" s="1"/>
  <c r="D339" i="25"/>
  <c r="D133" i="28"/>
  <c r="F232" i="28"/>
  <c r="J232" i="28" s="1"/>
  <c r="E422" i="28"/>
  <c r="G106" i="28"/>
  <c r="F258" i="28"/>
  <c r="K181" i="29"/>
  <c r="H178" i="29"/>
  <c r="Q360" i="18"/>
  <c r="L481" i="26"/>
  <c r="Q383" i="18"/>
  <c r="L398" i="18"/>
  <c r="L504" i="26"/>
  <c r="L253" i="18"/>
  <c r="P253" i="18" s="1"/>
  <c r="L254" i="18"/>
  <c r="P254" i="18" s="1"/>
  <c r="P252" i="18"/>
  <c r="E386" i="20"/>
  <c r="E390" i="20" s="1"/>
  <c r="E413" i="20"/>
  <c r="E412" i="20" s="1"/>
  <c r="E416" i="20" s="1"/>
  <c r="P387" i="20"/>
  <c r="P386" i="20" s="1"/>
  <c r="P390" i="20" s="1"/>
  <c r="K287" i="28"/>
  <c r="Q287" i="28"/>
  <c r="S287" i="28" s="1"/>
  <c r="D585" i="29"/>
  <c r="H585" i="29" s="1"/>
  <c r="H558" i="29"/>
  <c r="M106" i="28"/>
  <c r="I461" i="28"/>
  <c r="N461" i="28" s="1"/>
  <c r="S109" i="28"/>
  <c r="I201" i="23"/>
  <c r="I204" i="23" s="1"/>
  <c r="I75" i="23"/>
  <c r="N141" i="23"/>
  <c r="I304" i="28"/>
  <c r="I303" i="28"/>
  <c r="K303" i="28" s="1"/>
  <c r="I680" i="26"/>
  <c r="M680" i="26" s="1"/>
  <c r="Q100" i="26"/>
  <c r="P71" i="20"/>
  <c r="L122" i="20"/>
  <c r="L112" i="29"/>
  <c r="Q114" i="29"/>
  <c r="Q112" i="29" s="1"/>
  <c r="Q153" i="29" s="1"/>
  <c r="I558" i="29"/>
  <c r="H556" i="18"/>
  <c r="D583" i="18"/>
  <c r="H583" i="18" s="1"/>
  <c r="D677" i="26"/>
  <c r="H677" i="26" s="1"/>
  <c r="E594" i="29"/>
  <c r="E549" i="29"/>
  <c r="P522" i="29"/>
  <c r="G100" i="26"/>
  <c r="E643" i="26"/>
  <c r="P520" i="18"/>
  <c r="E547" i="18"/>
  <c r="E592" i="18"/>
  <c r="F385" i="26"/>
  <c r="L61" i="29"/>
  <c r="P61" i="29" s="1"/>
  <c r="P63" i="29"/>
  <c r="I238" i="29"/>
  <c r="L238" i="29" s="1"/>
  <c r="L239" i="29"/>
  <c r="K254" i="16"/>
  <c r="F444" i="26"/>
  <c r="H315" i="18"/>
  <c r="H353" i="26" s="1"/>
  <c r="H351" i="26"/>
  <c r="F267" i="20"/>
  <c r="K267" i="20" s="1"/>
  <c r="J352" i="20"/>
  <c r="J356" i="20" s="1"/>
  <c r="H210" i="20"/>
  <c r="H79" i="20"/>
  <c r="L162" i="20"/>
  <c r="Q86" i="25"/>
  <c r="L113" i="25"/>
  <c r="I415" i="25"/>
  <c r="M415" i="25" s="1"/>
  <c r="R165" i="28"/>
  <c r="M159" i="28"/>
  <c r="D112" i="29"/>
  <c r="G114" i="29"/>
  <c r="G112" i="29" s="1"/>
  <c r="P237" i="18"/>
  <c r="M236" i="18"/>
  <c r="P236" i="18" s="1"/>
  <c r="I110" i="18"/>
  <c r="M447" i="18" s="1"/>
  <c r="M455" i="18" s="1"/>
  <c r="I151" i="18"/>
  <c r="I97" i="26"/>
  <c r="I126" i="26" s="1"/>
  <c r="L300" i="26"/>
  <c r="M227" i="16"/>
  <c r="L228" i="16"/>
  <c r="L225" i="16"/>
  <c r="L298" i="26" s="1"/>
  <c r="D120" i="16"/>
  <c r="G93" i="16"/>
  <c r="E371" i="16"/>
  <c r="D97" i="26"/>
  <c r="H355" i="25"/>
  <c r="F358" i="25"/>
  <c r="I76" i="25"/>
  <c r="K70" i="25"/>
  <c r="L461" i="26"/>
  <c r="Q271" i="16"/>
  <c r="K398" i="18"/>
  <c r="F399" i="18"/>
  <c r="F401" i="18"/>
  <c r="F403" i="18"/>
  <c r="F400" i="18"/>
  <c r="F402" i="18"/>
  <c r="F519" i="26"/>
  <c r="J76" i="18"/>
  <c r="J55" i="25"/>
  <c r="J61" i="25" s="1"/>
  <c r="J111" i="25" s="1"/>
  <c r="J66" i="26"/>
  <c r="J72" i="26" s="1"/>
  <c r="J124" i="26" s="1"/>
  <c r="J58" i="18"/>
  <c r="Q355" i="18"/>
  <c r="L476" i="26"/>
  <c r="M556" i="18"/>
  <c r="I583" i="18"/>
  <c r="M583" i="18" s="1"/>
  <c r="L51" i="18"/>
  <c r="L151" i="18"/>
  <c r="M234" i="18"/>
  <c r="N447" i="18"/>
  <c r="N455" i="18" s="1"/>
  <c r="K67" i="16"/>
  <c r="H118" i="16"/>
  <c r="J235" i="16"/>
  <c r="J298" i="26"/>
  <c r="F268" i="26"/>
  <c r="D66" i="23"/>
  <c r="P380" i="25"/>
  <c r="E450" i="25"/>
  <c r="R425" i="28"/>
  <c r="E496" i="28"/>
  <c r="L181" i="29"/>
  <c r="P183" i="29"/>
  <c r="P93" i="18"/>
  <c r="L91" i="18"/>
  <c r="P91" i="18" s="1"/>
  <c r="K139" i="18"/>
  <c r="J313" i="18"/>
  <c r="I238" i="18"/>
  <c r="H61" i="18"/>
  <c r="L453" i="18"/>
  <c r="J279" i="18"/>
  <c r="G47" i="20"/>
  <c r="G71" i="20" s="1"/>
  <c r="D71" i="20"/>
  <c r="D122" i="20" s="1"/>
  <c r="G122" i="20" s="1"/>
  <c r="H198" i="20"/>
  <c r="H197" i="20" s="1"/>
  <c r="H201" i="20" s="1"/>
  <c r="E197" i="20"/>
  <c r="E201" i="20" s="1"/>
  <c r="L169" i="16"/>
  <c r="P143" i="16"/>
  <c r="H153" i="29"/>
  <c r="K153" i="29" s="1"/>
  <c r="I236" i="29"/>
  <c r="L449" i="29"/>
  <c r="L457" i="29" s="1"/>
  <c r="H53" i="29"/>
  <c r="P154" i="25"/>
  <c r="L162" i="25"/>
  <c r="L95" i="29"/>
  <c r="P204" i="29"/>
  <c r="L362" i="29"/>
  <c r="Q362" i="29" s="1"/>
  <c r="L385" i="29"/>
  <c r="N472" i="29"/>
  <c r="L254" i="29"/>
  <c r="L120" i="16"/>
  <c r="I406" i="16"/>
  <c r="M406" i="16" s="1"/>
  <c r="Q93" i="16"/>
  <c r="Q265" i="16"/>
  <c r="O455" i="26"/>
  <c r="O273" i="16"/>
  <c r="L90" i="28"/>
  <c r="I96" i="28"/>
  <c r="L387" i="26"/>
  <c r="L97" i="26"/>
  <c r="H146" i="16"/>
  <c r="H158" i="26"/>
  <c r="K158" i="26" s="1"/>
  <c r="G65" i="29"/>
  <c r="E78" i="29"/>
  <c r="H51" i="18"/>
  <c r="H151" i="18"/>
  <c r="K151" i="18" s="1"/>
  <c r="I234" i="18"/>
  <c r="L447" i="18"/>
  <c r="L455" i="18" s="1"/>
  <c r="E491" i="21"/>
  <c r="P408" i="21"/>
  <c r="E435" i="21"/>
  <c r="P435" i="21" s="1"/>
  <c r="E486" i="21"/>
  <c r="E517" i="21" s="1"/>
  <c r="P403" i="21"/>
  <c r="P159" i="26"/>
  <c r="L191" i="16"/>
  <c r="L190" i="16" s="1"/>
  <c r="L192" i="16" s="1"/>
  <c r="G151" i="18"/>
  <c r="L185" i="18"/>
  <c r="R144" i="23" l="1"/>
  <c r="M141" i="23"/>
  <c r="H189" i="23"/>
  <c r="H192" i="23" s="1"/>
  <c r="H169" i="23"/>
  <c r="L141" i="23"/>
  <c r="K69" i="21"/>
  <c r="K76" i="21" s="1"/>
  <c r="H76" i="21"/>
  <c r="D37" i="21"/>
  <c r="G115" i="21"/>
  <c r="E214" i="21"/>
  <c r="L69" i="21"/>
  <c r="P192" i="21"/>
  <c r="L226" i="21"/>
  <c r="H279" i="26"/>
  <c r="H268" i="26"/>
  <c r="H280" i="26"/>
  <c r="P412" i="21"/>
  <c r="E495" i="21"/>
  <c r="K226" i="21"/>
  <c r="K225" i="21" s="1"/>
  <c r="K229" i="21" s="1"/>
  <c r="H225" i="21"/>
  <c r="H229" i="21" s="1"/>
  <c r="F296" i="21" s="1"/>
  <c r="K115" i="21"/>
  <c r="I214" i="21"/>
  <c r="H36" i="21"/>
  <c r="I184" i="25"/>
  <c r="L311" i="25"/>
  <c r="L315" i="25" s="1"/>
  <c r="J219" i="25"/>
  <c r="J218" i="25" s="1"/>
  <c r="G339" i="25"/>
  <c r="K113" i="25"/>
  <c r="N292" i="23"/>
  <c r="H116" i="23"/>
  <c r="L66" i="23"/>
  <c r="L582" i="26"/>
  <c r="L586" i="26" s="1"/>
  <c r="M158" i="26"/>
  <c r="F249" i="26"/>
  <c r="N66" i="23"/>
  <c r="N116" i="23" s="1"/>
  <c r="R288" i="23"/>
  <c r="R291" i="23" s="1"/>
  <c r="R189" i="23"/>
  <c r="R192" i="23" s="1"/>
  <c r="N192" i="23"/>
  <c r="R41" i="23"/>
  <c r="M66" i="23"/>
  <c r="P185" i="18"/>
  <c r="L158" i="26"/>
  <c r="L179" i="18"/>
  <c r="L126" i="26"/>
  <c r="I677" i="26"/>
  <c r="M677" i="26" s="1"/>
  <c r="Q97" i="26"/>
  <c r="L385" i="26"/>
  <c r="N320" i="16"/>
  <c r="N571" i="26" s="1"/>
  <c r="N226" i="16"/>
  <c r="M191" i="16"/>
  <c r="Q120" i="16"/>
  <c r="L55" i="16"/>
  <c r="L93" i="29"/>
  <c r="P93" i="29" s="1"/>
  <c r="P95" i="29"/>
  <c r="L201" i="16"/>
  <c r="P169" i="16"/>
  <c r="L75" i="16"/>
  <c r="L263" i="16"/>
  <c r="L332" i="16"/>
  <c r="L238" i="18"/>
  <c r="I237" i="18"/>
  <c r="P181" i="29"/>
  <c r="L178" i="29"/>
  <c r="D116" i="23"/>
  <c r="G116" i="23" s="1"/>
  <c r="G66" i="23"/>
  <c r="F279" i="26"/>
  <c r="F280" i="26"/>
  <c r="D431" i="16"/>
  <c r="H431" i="16" s="1"/>
  <c r="K118" i="16"/>
  <c r="K402" i="18"/>
  <c r="F523" i="26"/>
  <c r="K403" i="18"/>
  <c r="F524" i="26"/>
  <c r="K399" i="18"/>
  <c r="F520" i="26"/>
  <c r="G97" i="26"/>
  <c r="D126" i="26"/>
  <c r="M569" i="26"/>
  <c r="M574" i="26" s="1"/>
  <c r="J200" i="26"/>
  <c r="J199" i="26" s="1"/>
  <c r="J201" i="26" s="1"/>
  <c r="D53" i="29"/>
  <c r="D153" i="29"/>
  <c r="G153" i="29" s="1"/>
  <c r="E236" i="29"/>
  <c r="J448" i="29"/>
  <c r="J457" i="29" s="1"/>
  <c r="Q113" i="25"/>
  <c r="M184" i="25"/>
  <c r="N219" i="25"/>
  <c r="N218" i="25" s="1"/>
  <c r="N311" i="25"/>
  <c r="N315" i="25" s="1"/>
  <c r="J339" i="25"/>
  <c r="P162" i="20"/>
  <c r="P146" i="20" s="1"/>
  <c r="P176" i="20" s="1"/>
  <c r="L146" i="20"/>
  <c r="L176" i="20" s="1"/>
  <c r="K210" i="20"/>
  <c r="K209" i="20" s="1"/>
  <c r="K213" i="20" s="1"/>
  <c r="H209" i="20"/>
  <c r="H213" i="20" s="1"/>
  <c r="E620" i="29"/>
  <c r="P549" i="29"/>
  <c r="L105" i="20"/>
  <c r="Q105" i="20" s="1"/>
  <c r="Q122" i="20"/>
  <c r="N169" i="23"/>
  <c r="L75" i="23"/>
  <c r="I81" i="26"/>
  <c r="I81" i="23"/>
  <c r="I433" i="26"/>
  <c r="I422" i="26"/>
  <c r="I434" i="26"/>
  <c r="F339" i="25"/>
  <c r="F343" i="25" s="1"/>
  <c r="D343" i="25"/>
  <c r="E183" i="25"/>
  <c r="E185" i="25" s="1"/>
  <c r="H184" i="25"/>
  <c r="H183" i="25" s="1"/>
  <c r="H185" i="25" s="1"/>
  <c r="K136" i="25"/>
  <c r="H162" i="25"/>
  <c r="L36" i="21"/>
  <c r="M214" i="21"/>
  <c r="M136" i="25"/>
  <c r="P139" i="25"/>
  <c r="Q279" i="18"/>
  <c r="N328" i="26"/>
  <c r="H458" i="28"/>
  <c r="D484" i="28"/>
  <c r="H484" i="28" s="1"/>
  <c r="I206" i="28"/>
  <c r="K246" i="28"/>
  <c r="O246" i="28" s="1"/>
  <c r="H57" i="28"/>
  <c r="L133" i="28"/>
  <c r="K356" i="28"/>
  <c r="H176" i="18"/>
  <c r="K179" i="18"/>
  <c r="K279" i="28"/>
  <c r="F304" i="28"/>
  <c r="K304" i="28" s="1"/>
  <c r="H89" i="28"/>
  <c r="L184" i="28"/>
  <c r="K258" i="28" s="1"/>
  <c r="O258" i="28" s="1"/>
  <c r="H218" i="28"/>
  <c r="G367" i="28"/>
  <c r="F292" i="28"/>
  <c r="K292" i="28" s="1"/>
  <c r="I233" i="18"/>
  <c r="H49" i="18"/>
  <c r="K51" i="18"/>
  <c r="H58" i="18"/>
  <c r="H64" i="26"/>
  <c r="H53" i="25"/>
  <c r="H143" i="16"/>
  <c r="H152" i="26"/>
  <c r="K152" i="26" s="1"/>
  <c r="Q273" i="16"/>
  <c r="O463" i="26"/>
  <c r="P254" i="29"/>
  <c r="L255" i="29"/>
  <c r="P255" i="29" s="1"/>
  <c r="L256" i="29"/>
  <c r="P256" i="29" s="1"/>
  <c r="L400" i="29"/>
  <c r="Q385" i="29"/>
  <c r="L69" i="25"/>
  <c r="L194" i="25"/>
  <c r="L256" i="25"/>
  <c r="J354" i="25"/>
  <c r="N323" i="25"/>
  <c r="N327" i="25" s="1"/>
  <c r="K53" i="29"/>
  <c r="K60" i="29" s="1"/>
  <c r="H60" i="29"/>
  <c r="H51" i="29"/>
  <c r="I235" i="29"/>
  <c r="I241" i="29" s="1"/>
  <c r="L236" i="29"/>
  <c r="L235" i="29" s="1"/>
  <c r="L241" i="29" s="1"/>
  <c r="M279" i="18"/>
  <c r="J328" i="26"/>
  <c r="K61" i="18"/>
  <c r="H59" i="18"/>
  <c r="K59" i="18" s="1"/>
  <c r="J328" i="18"/>
  <c r="J351" i="26"/>
  <c r="J308" i="26"/>
  <c r="M235" i="16"/>
  <c r="P234" i="18"/>
  <c r="P233" i="18" s="1"/>
  <c r="P232" i="18" s="1"/>
  <c r="P239" i="18" s="1"/>
  <c r="M233" i="18"/>
  <c r="L49" i="18"/>
  <c r="L58" i="18"/>
  <c r="P58" i="18" s="1"/>
  <c r="P51" i="18"/>
  <c r="K400" i="18"/>
  <c r="F521" i="26"/>
  <c r="K401" i="18"/>
  <c r="F522" i="26"/>
  <c r="E441" i="16"/>
  <c r="P371" i="16"/>
  <c r="E640" i="26"/>
  <c r="E191" i="16"/>
  <c r="H319" i="16"/>
  <c r="F263" i="16"/>
  <c r="F226" i="16"/>
  <c r="D55" i="16"/>
  <c r="G120" i="16"/>
  <c r="L301" i="26"/>
  <c r="L236" i="16"/>
  <c r="M228" i="16"/>
  <c r="I53" i="18"/>
  <c r="J234" i="18"/>
  <c r="J233" i="18" s="1"/>
  <c r="J239" i="18" s="1"/>
  <c r="R159" i="28"/>
  <c r="M156" i="28"/>
  <c r="K79" i="20"/>
  <c r="K86" i="20" s="1"/>
  <c r="H86" i="20"/>
  <c r="P547" i="18"/>
  <c r="E618" i="18"/>
  <c r="P643" i="26"/>
  <c r="E715" i="26"/>
  <c r="M558" i="29"/>
  <c r="I585" i="29"/>
  <c r="M585" i="29" s="1"/>
  <c r="L53" i="29"/>
  <c r="L153" i="29"/>
  <c r="M236" i="29"/>
  <c r="N449" i="29"/>
  <c r="N457" i="29" s="1"/>
  <c r="I428" i="26"/>
  <c r="M133" i="28"/>
  <c r="P232" i="28"/>
  <c r="T232" i="28" s="1"/>
  <c r="S106" i="28"/>
  <c r="S133" i="28" s="1"/>
  <c r="P258" i="28"/>
  <c r="T258" i="28" s="1"/>
  <c r="I458" i="28"/>
  <c r="Q398" i="18"/>
  <c r="L399" i="18"/>
  <c r="L400" i="18"/>
  <c r="L401" i="18"/>
  <c r="L402" i="18"/>
  <c r="L403" i="18"/>
  <c r="L519" i="26"/>
  <c r="K178" i="29"/>
  <c r="K176" i="29" s="1"/>
  <c r="K214" i="29" s="1"/>
  <c r="H176" i="29"/>
  <c r="R422" i="28"/>
  <c r="E449" i="28"/>
  <c r="R449" i="28" s="1"/>
  <c r="E493" i="28"/>
  <c r="E519" i="28" s="1"/>
  <c r="E206" i="28"/>
  <c r="G133" i="28"/>
  <c r="D57" i="28"/>
  <c r="F246" i="28"/>
  <c r="J246" i="28" s="1"/>
  <c r="G355" i="28"/>
  <c r="F228" i="25"/>
  <c r="F233" i="25"/>
  <c r="K256" i="29"/>
  <c r="H254" i="29"/>
  <c r="K254" i="29" s="1"/>
  <c r="H255" i="29"/>
  <c r="K255" i="29" s="1"/>
  <c r="H93" i="29"/>
  <c r="K93" i="29" s="1"/>
  <c r="K95" i="29"/>
  <c r="P61" i="18"/>
  <c r="L59" i="18"/>
  <c r="P59" i="18" s="1"/>
  <c r="M169" i="23"/>
  <c r="R141" i="23"/>
  <c r="L569" i="26"/>
  <c r="L574" i="26" s="1"/>
  <c r="K126" i="26"/>
  <c r="I200" i="26"/>
  <c r="K97" i="26"/>
  <c r="M225" i="16"/>
  <c r="J258" i="28"/>
  <c r="H61" i="21" l="1"/>
  <c r="H112" i="21" s="1"/>
  <c r="K36" i="21"/>
  <c r="K61" i="21" s="1"/>
  <c r="P69" i="21"/>
  <c r="P76" i="21" s="1"/>
  <c r="L76" i="21"/>
  <c r="I183" i="25"/>
  <c r="I185" i="25" s="1"/>
  <c r="L184" i="25"/>
  <c r="L183" i="25" s="1"/>
  <c r="L185" i="25" s="1"/>
  <c r="I213" i="21"/>
  <c r="I217" i="21" s="1"/>
  <c r="L214" i="21"/>
  <c r="L213" i="21" s="1"/>
  <c r="L217" i="21" s="1"/>
  <c r="H214" i="21"/>
  <c r="H213" i="21" s="1"/>
  <c r="H217" i="21" s="1"/>
  <c r="E213" i="21"/>
  <c r="E217" i="21" s="1"/>
  <c r="I339" i="25"/>
  <c r="I343" i="25" s="1"/>
  <c r="G343" i="25"/>
  <c r="L225" i="21"/>
  <c r="L229" i="21" s="1"/>
  <c r="L296" i="21" s="1"/>
  <c r="P226" i="21"/>
  <c r="P225" i="21" s="1"/>
  <c r="P229" i="21" s="1"/>
  <c r="J228" i="25"/>
  <c r="J233" i="25"/>
  <c r="F298" i="21"/>
  <c r="F301" i="21"/>
  <c r="F297" i="21"/>
  <c r="G37" i="21"/>
  <c r="G61" i="21" s="1"/>
  <c r="D61" i="21"/>
  <c r="D112" i="21" s="1"/>
  <c r="G112" i="21" s="1"/>
  <c r="L169" i="23"/>
  <c r="L116" i="23"/>
  <c r="D410" i="23"/>
  <c r="H410" i="23" s="1"/>
  <c r="P158" i="26"/>
  <c r="R66" i="23"/>
  <c r="S116" i="23" s="1"/>
  <c r="M116" i="23"/>
  <c r="I199" i="26"/>
  <c r="I201" i="26" s="1"/>
  <c r="L200" i="26"/>
  <c r="L199" i="26" s="1"/>
  <c r="L201" i="26" s="1"/>
  <c r="M300" i="23"/>
  <c r="R169" i="23"/>
  <c r="M201" i="23"/>
  <c r="Q403" i="18"/>
  <c r="L524" i="26"/>
  <c r="Q401" i="18"/>
  <c r="L522" i="26"/>
  <c r="Q399" i="18"/>
  <c r="L520" i="26"/>
  <c r="I484" i="28"/>
  <c r="N484" i="28" s="1"/>
  <c r="N458" i="28"/>
  <c r="N206" i="28"/>
  <c r="O356" i="28"/>
  <c r="P246" i="28"/>
  <c r="T246" i="28" s="1"/>
  <c r="M57" i="28"/>
  <c r="M235" i="29"/>
  <c r="P236" i="29"/>
  <c r="P235" i="29" s="1"/>
  <c r="P234" i="29" s="1"/>
  <c r="P241" i="29" s="1"/>
  <c r="P53" i="29"/>
  <c r="L60" i="29"/>
  <c r="P60" i="29" s="1"/>
  <c r="L51" i="29"/>
  <c r="R156" i="28"/>
  <c r="M279" i="28"/>
  <c r="M184" i="28"/>
  <c r="D67" i="16"/>
  <c r="G55" i="16"/>
  <c r="D64" i="26"/>
  <c r="D53" i="25"/>
  <c r="K263" i="16"/>
  <c r="F262" i="16"/>
  <c r="F453" i="26"/>
  <c r="E190" i="16"/>
  <c r="E192" i="16" s="1"/>
  <c r="H191" i="16"/>
  <c r="H190" i="16" s="1"/>
  <c r="H192" i="16" s="1"/>
  <c r="L76" i="18"/>
  <c r="P76" i="18" s="1"/>
  <c r="P49" i="18"/>
  <c r="J333" i="18"/>
  <c r="J371" i="26" s="1"/>
  <c r="J330" i="18"/>
  <c r="J368" i="26" s="1"/>
  <c r="J332" i="18"/>
  <c r="J370" i="26" s="1"/>
  <c r="J329" i="18"/>
  <c r="J367" i="26" s="1"/>
  <c r="J366" i="26"/>
  <c r="J331" i="18"/>
  <c r="J369" i="26" s="1"/>
  <c r="H169" i="16"/>
  <c r="H149" i="26"/>
  <c r="K64" i="26"/>
  <c r="H72" i="26"/>
  <c r="H221" i="28"/>
  <c r="L218" i="28"/>
  <c r="L221" i="28" s="1"/>
  <c r="H96" i="28"/>
  <c r="L89" i="28"/>
  <c r="L96" i="28" s="1"/>
  <c r="H174" i="18"/>
  <c r="K176" i="18"/>
  <c r="K174" i="18" s="1"/>
  <c r="K212" i="18" s="1"/>
  <c r="P214" i="21"/>
  <c r="P213" i="21" s="1"/>
  <c r="P217" i="21" s="1"/>
  <c r="M213" i="21"/>
  <c r="M217" i="21" s="1"/>
  <c r="N253" i="21" s="1"/>
  <c r="K162" i="25"/>
  <c r="H194" i="25"/>
  <c r="D354" i="25"/>
  <c r="F256" i="25"/>
  <c r="F255" i="25" s="1"/>
  <c r="J323" i="25"/>
  <c r="J327" i="25" s="1"/>
  <c r="I87" i="26"/>
  <c r="K81" i="26"/>
  <c r="N75" i="23"/>
  <c r="N201" i="23"/>
  <c r="N204" i="23" s="1"/>
  <c r="N352" i="20"/>
  <c r="N356" i="20" s="1"/>
  <c r="L79" i="20"/>
  <c r="L210" i="20"/>
  <c r="L267" i="20"/>
  <c r="Q267" i="20" s="1"/>
  <c r="L339" i="25"/>
  <c r="L343" i="25" s="1"/>
  <c r="J343" i="25"/>
  <c r="N228" i="25"/>
  <c r="N233" i="25"/>
  <c r="E235" i="29"/>
  <c r="E241" i="29" s="1"/>
  <c r="H236" i="29"/>
  <c r="H235" i="29" s="1"/>
  <c r="H241" i="29" s="1"/>
  <c r="D51" i="29"/>
  <c r="D78" i="29" s="1"/>
  <c r="G78" i="29" s="1"/>
  <c r="G53" i="29"/>
  <c r="G60" i="29" s="1"/>
  <c r="D60" i="29"/>
  <c r="Q263" i="16"/>
  <c r="L262" i="16"/>
  <c r="L453" i="26"/>
  <c r="L67" i="16"/>
  <c r="L118" i="16" s="1"/>
  <c r="P55" i="16"/>
  <c r="P67" i="16" s="1"/>
  <c r="M190" i="16"/>
  <c r="M192" i="16" s="1"/>
  <c r="P191" i="16"/>
  <c r="P320" i="16"/>
  <c r="P323" i="16" s="1"/>
  <c r="N323" i="16"/>
  <c r="L176" i="18"/>
  <c r="P179" i="18"/>
  <c r="L152" i="26"/>
  <c r="M152" i="26"/>
  <c r="J355" i="28"/>
  <c r="J359" i="28" s="1"/>
  <c r="G359" i="28"/>
  <c r="G57" i="28"/>
  <c r="D81" i="28"/>
  <c r="E209" i="28"/>
  <c r="H206" i="28"/>
  <c r="H209" i="28" s="1"/>
  <c r="H88" i="29"/>
  <c r="J466" i="29"/>
  <c r="J474" i="29" s="1"/>
  <c r="H214" i="29"/>
  <c r="H251" i="29"/>
  <c r="Q402" i="18"/>
  <c r="L523" i="26"/>
  <c r="Q400" i="18"/>
  <c r="L521" i="26"/>
  <c r="K53" i="18"/>
  <c r="I58" i="18"/>
  <c r="I55" i="25"/>
  <c r="I76" i="18"/>
  <c r="I66" i="26"/>
  <c r="L309" i="26"/>
  <c r="M236" i="16"/>
  <c r="I226" i="16"/>
  <c r="F225" i="16"/>
  <c r="F299" i="26"/>
  <c r="J319" i="16"/>
  <c r="J323" i="16" s="1"/>
  <c r="H323" i="16"/>
  <c r="E712" i="26"/>
  <c r="P640" i="26"/>
  <c r="M239" i="18"/>
  <c r="M232" i="18"/>
  <c r="K51" i="29"/>
  <c r="H78" i="29"/>
  <c r="K78" i="29" s="1"/>
  <c r="N354" i="25"/>
  <c r="J358" i="25"/>
  <c r="L193" i="25"/>
  <c r="L195" i="25" s="1"/>
  <c r="P69" i="25"/>
  <c r="L76" i="25"/>
  <c r="L401" i="29"/>
  <c r="Q401" i="29" s="1"/>
  <c r="L402" i="29"/>
  <c r="Q402" i="29" s="1"/>
  <c r="L403" i="29"/>
  <c r="Q403" i="29" s="1"/>
  <c r="L404" i="29"/>
  <c r="Q404" i="29" s="1"/>
  <c r="L405" i="29"/>
  <c r="Q405" i="29" s="1"/>
  <c r="Q400" i="29"/>
  <c r="L53" i="25"/>
  <c r="L64" i="26"/>
  <c r="K53" i="25"/>
  <c r="H61" i="25"/>
  <c r="H76" i="18"/>
  <c r="K49" i="18"/>
  <c r="K367" i="28"/>
  <c r="K371" i="28" s="1"/>
  <c r="G371" i="28"/>
  <c r="K359" i="28"/>
  <c r="N356" i="28"/>
  <c r="L57" i="28"/>
  <c r="H81" i="28"/>
  <c r="I209" i="28"/>
  <c r="M206" i="28"/>
  <c r="M209" i="28" s="1"/>
  <c r="M162" i="25"/>
  <c r="P136" i="25"/>
  <c r="L61" i="21"/>
  <c r="P61" i="21" s="1"/>
  <c r="P36" i="21"/>
  <c r="M183" i="25"/>
  <c r="M185" i="25" s="1"/>
  <c r="P184" i="25"/>
  <c r="J569" i="26"/>
  <c r="J574" i="26" s="1"/>
  <c r="E200" i="26"/>
  <c r="G126" i="26"/>
  <c r="L176" i="29"/>
  <c r="P178" i="29"/>
  <c r="P176" i="29" s="1"/>
  <c r="L237" i="18"/>
  <c r="I236" i="18"/>
  <c r="L236" i="18" s="1"/>
  <c r="L335" i="16"/>
  <c r="P335" i="16" s="1"/>
  <c r="P332" i="16"/>
  <c r="P75" i="16"/>
  <c r="P83" i="16" s="1"/>
  <c r="L83" i="16"/>
  <c r="L200" i="16"/>
  <c r="L202" i="16" s="1"/>
  <c r="P201" i="16"/>
  <c r="P200" i="16" s="1"/>
  <c r="P202" i="16" s="1"/>
  <c r="N225" i="16"/>
  <c r="Q226" i="16"/>
  <c r="N299" i="26"/>
  <c r="N570" i="26"/>
  <c r="N574" i="26" s="1"/>
  <c r="Q126" i="26"/>
  <c r="M200" i="26"/>
  <c r="K58" i="18"/>
  <c r="L234" i="18"/>
  <c r="L233" i="18" s="1"/>
  <c r="I239" i="18" l="1"/>
  <c r="L239" i="18"/>
  <c r="K299" i="23"/>
  <c r="K303" i="23" s="1"/>
  <c r="G303" i="23"/>
  <c r="L74" i="23"/>
  <c r="L81" i="23" s="1"/>
  <c r="H81" i="23"/>
  <c r="H204" i="23"/>
  <c r="L201" i="23"/>
  <c r="L204" i="23" s="1"/>
  <c r="F422" i="26"/>
  <c r="L301" i="21"/>
  <c r="L297" i="21"/>
  <c r="L298" i="21"/>
  <c r="L112" i="21"/>
  <c r="K112" i="21"/>
  <c r="N298" i="26"/>
  <c r="Q225" i="16"/>
  <c r="L88" i="29"/>
  <c r="N470" i="29"/>
  <c r="N474" i="29" s="1"/>
  <c r="L214" i="29"/>
  <c r="P214" i="29" s="1"/>
  <c r="L250" i="29"/>
  <c r="E199" i="26"/>
  <c r="E201" i="26" s="1"/>
  <c r="H200" i="26"/>
  <c r="H199" i="26" s="1"/>
  <c r="H201" i="26" s="1"/>
  <c r="P183" i="25"/>
  <c r="P185" i="25"/>
  <c r="H131" i="28"/>
  <c r="L81" i="28"/>
  <c r="N359" i="28"/>
  <c r="N360" i="28"/>
  <c r="H111" i="25"/>
  <c r="L72" i="26"/>
  <c r="L124" i="26" s="1"/>
  <c r="P64" i="26"/>
  <c r="P72" i="26" s="1"/>
  <c r="K251" i="29"/>
  <c r="K250" i="29" s="1"/>
  <c r="K249" i="29" s="1"/>
  <c r="K257" i="29" s="1"/>
  <c r="H250" i="29"/>
  <c r="H249" i="29" s="1"/>
  <c r="H257" i="29" s="1"/>
  <c r="G81" i="28"/>
  <c r="D131" i="28"/>
  <c r="G131" i="28" s="1"/>
  <c r="M149" i="26"/>
  <c r="M178" i="26" s="1"/>
  <c r="P190" i="16"/>
  <c r="P192" i="16"/>
  <c r="P79" i="20"/>
  <c r="P86" i="20" s="1"/>
  <c r="L86" i="20"/>
  <c r="N81" i="23"/>
  <c r="R75" i="23"/>
  <c r="L255" i="25"/>
  <c r="F270" i="25"/>
  <c r="F265" i="25"/>
  <c r="H193" i="25"/>
  <c r="H195" i="25" s="1"/>
  <c r="K194" i="25"/>
  <c r="K193" i="25" s="1"/>
  <c r="K195" i="25" s="1"/>
  <c r="N255" i="21"/>
  <c r="N254" i="21"/>
  <c r="N258" i="21"/>
  <c r="H124" i="26"/>
  <c r="K149" i="26"/>
  <c r="H178" i="26"/>
  <c r="F272" i="16"/>
  <c r="F452" i="26"/>
  <c r="K262" i="16"/>
  <c r="D61" i="25"/>
  <c r="G53" i="25"/>
  <c r="M89" i="28"/>
  <c r="M218" i="28"/>
  <c r="M292" i="28"/>
  <c r="S292" i="28" s="1"/>
  <c r="R184" i="28"/>
  <c r="M368" i="28"/>
  <c r="R57" i="28"/>
  <c r="M81" i="28"/>
  <c r="R356" i="28"/>
  <c r="R359" i="28" s="1"/>
  <c r="O359" i="28"/>
  <c r="M204" i="23"/>
  <c r="R201" i="23"/>
  <c r="R204" i="23" s="1"/>
  <c r="R74" i="23"/>
  <c r="M81" i="23"/>
  <c r="P200" i="26"/>
  <c r="M199" i="26"/>
  <c r="M201" i="26" s="1"/>
  <c r="M70" i="25"/>
  <c r="L257" i="25"/>
  <c r="P323" i="25"/>
  <c r="P327" i="25" s="1"/>
  <c r="L355" i="25"/>
  <c r="M194" i="25"/>
  <c r="P162" i="25"/>
  <c r="L61" i="25"/>
  <c r="L111" i="25" s="1"/>
  <c r="P53" i="25"/>
  <c r="P61" i="25" s="1"/>
  <c r="O571" i="26"/>
  <c r="H240" i="16"/>
  <c r="I225" i="16"/>
  <c r="F235" i="16"/>
  <c r="F298" i="26"/>
  <c r="K66" i="26"/>
  <c r="I72" i="26"/>
  <c r="I124" i="26" s="1"/>
  <c r="K55" i="25"/>
  <c r="I61" i="25"/>
  <c r="I111" i="25" s="1"/>
  <c r="H85" i="29"/>
  <c r="K85" i="29" s="1"/>
  <c r="K102" i="29" s="1"/>
  <c r="H102" i="29"/>
  <c r="K88" i="29"/>
  <c r="L174" i="18"/>
  <c r="P176" i="18"/>
  <c r="P174" i="18" s="1"/>
  <c r="L149" i="26"/>
  <c r="I431" i="16"/>
  <c r="M431" i="16" s="1"/>
  <c r="Q118" i="16"/>
  <c r="L272" i="16"/>
  <c r="Q262" i="16"/>
  <c r="L452" i="26"/>
  <c r="P210" i="20"/>
  <c r="P209" i="20" s="1"/>
  <c r="P213" i="20" s="1"/>
  <c r="L209" i="20"/>
  <c r="L213" i="20" s="1"/>
  <c r="D358" i="25"/>
  <c r="H354" i="25"/>
  <c r="H358" i="25" s="1"/>
  <c r="H212" i="18"/>
  <c r="H249" i="18"/>
  <c r="H86" i="18"/>
  <c r="J464" i="18"/>
  <c r="J472" i="18" s="1"/>
  <c r="H201" i="16"/>
  <c r="K169" i="16"/>
  <c r="H75" i="16"/>
  <c r="H331" i="16"/>
  <c r="D72" i="26"/>
  <c r="G64" i="26"/>
  <c r="G67" i="16"/>
  <c r="D118" i="16"/>
  <c r="S279" i="28"/>
  <c r="M304" i="28"/>
  <c r="S304" i="28" s="1"/>
  <c r="P51" i="29"/>
  <c r="L78" i="29"/>
  <c r="P78" i="29" s="1"/>
  <c r="M234" i="29"/>
  <c r="M241" i="29"/>
  <c r="N209" i="28"/>
  <c r="R206" i="28"/>
  <c r="R209" i="28" s="1"/>
  <c r="R300" i="23"/>
  <c r="R303" i="23" s="1"/>
  <c r="M303" i="23"/>
  <c r="K76" i="18"/>
  <c r="P152" i="26"/>
  <c r="F433" i="26" l="1"/>
  <c r="H190" i="21"/>
  <c r="Q112" i="21"/>
  <c r="F434" i="26"/>
  <c r="G72" i="26"/>
  <c r="D124" i="26"/>
  <c r="H83" i="16"/>
  <c r="K75" i="16"/>
  <c r="K83" i="16" s="1"/>
  <c r="H80" i="26"/>
  <c r="H69" i="25"/>
  <c r="H200" i="16"/>
  <c r="H202" i="16" s="1"/>
  <c r="K201" i="16"/>
  <c r="K200" i="16" s="1"/>
  <c r="K202" i="16" s="1"/>
  <c r="K86" i="18"/>
  <c r="H83" i="18"/>
  <c r="K83" i="18" s="1"/>
  <c r="K100" i="18" s="1"/>
  <c r="H100" i="18"/>
  <c r="L178" i="26"/>
  <c r="P149" i="26"/>
  <c r="L212" i="18"/>
  <c r="P212" i="18" s="1"/>
  <c r="L248" i="18"/>
  <c r="L86" i="18"/>
  <c r="N468" i="18"/>
  <c r="N472" i="18" s="1"/>
  <c r="I440" i="25"/>
  <c r="M440" i="25" s="1"/>
  <c r="Q111" i="25"/>
  <c r="M193" i="25"/>
  <c r="M195" i="25" s="1"/>
  <c r="P194" i="25"/>
  <c r="P193" i="25" s="1"/>
  <c r="P195" i="25" s="1"/>
  <c r="M76" i="25"/>
  <c r="P70" i="25"/>
  <c r="P76" i="25" s="1"/>
  <c r="P201" i="26"/>
  <c r="P199" i="26"/>
  <c r="M131" i="28"/>
  <c r="R81" i="28"/>
  <c r="S131" i="28" s="1"/>
  <c r="M371" i="28"/>
  <c r="R368" i="28"/>
  <c r="R371" i="28" s="1"/>
  <c r="R89" i="28"/>
  <c r="R96" i="28" s="1"/>
  <c r="M96" i="28"/>
  <c r="D111" i="25"/>
  <c r="G61" i="25"/>
  <c r="K178" i="26"/>
  <c r="J582" i="26"/>
  <c r="J586" i="26" s="1"/>
  <c r="H210" i="26"/>
  <c r="D702" i="26"/>
  <c r="H702" i="26" s="1"/>
  <c r="K124" i="26"/>
  <c r="I702" i="26"/>
  <c r="M702" i="26" s="1"/>
  <c r="Q124" i="26"/>
  <c r="D483" i="28"/>
  <c r="H483" i="28" s="1"/>
  <c r="L131" i="28"/>
  <c r="L85" i="29"/>
  <c r="P88" i="29"/>
  <c r="G118" i="16"/>
  <c r="E396" i="16"/>
  <c r="H335" i="16"/>
  <c r="K335" i="16" s="1"/>
  <c r="K331" i="16"/>
  <c r="H248" i="18"/>
  <c r="H247" i="18" s="1"/>
  <c r="H255" i="18" s="1"/>
  <c r="K249" i="18"/>
  <c r="K248" i="18" s="1"/>
  <c r="K247" i="18" s="1"/>
  <c r="K255" i="18" s="1"/>
  <c r="Q272" i="16"/>
  <c r="L462" i="26"/>
  <c r="I235" i="16"/>
  <c r="F308" i="26"/>
  <c r="H313" i="26"/>
  <c r="I240" i="16"/>
  <c r="L358" i="25"/>
  <c r="N355" i="25"/>
  <c r="N358" i="25" s="1"/>
  <c r="M221" i="28"/>
  <c r="R218" i="28"/>
  <c r="R221" i="28" s="1"/>
  <c r="F462" i="26"/>
  <c r="K272" i="16"/>
  <c r="L265" i="25"/>
  <c r="L270" i="25"/>
  <c r="P582" i="26"/>
  <c r="P586" i="26" s="1"/>
  <c r="M210" i="26"/>
  <c r="M209" i="26" s="1"/>
  <c r="M211" i="26" s="1"/>
  <c r="D440" i="25"/>
  <c r="H440" i="25" s="1"/>
  <c r="K111" i="25"/>
  <c r="L249" i="29"/>
  <c r="L251" i="29"/>
  <c r="P251" i="29" s="1"/>
  <c r="P250" i="29" s="1"/>
  <c r="K61" i="25"/>
  <c r="R81" i="23"/>
  <c r="K72" i="26"/>
  <c r="L190" i="21" l="1"/>
  <c r="K190" i="21"/>
  <c r="P249" i="29"/>
  <c r="P257" i="29" s="1"/>
  <c r="L257" i="29"/>
  <c r="L102" i="29"/>
  <c r="P85" i="29"/>
  <c r="P102" i="29" s="1"/>
  <c r="L247" i="18"/>
  <c r="L249" i="18"/>
  <c r="P249" i="18" s="1"/>
  <c r="P248" i="18" s="1"/>
  <c r="K80" i="26"/>
  <c r="K87" i="26" s="1"/>
  <c r="H87" i="26"/>
  <c r="E466" i="16"/>
  <c r="P396" i="16"/>
  <c r="M81" i="26"/>
  <c r="H209" i="26"/>
  <c r="H211" i="26" s="1"/>
  <c r="K210" i="26"/>
  <c r="K209" i="26" s="1"/>
  <c r="K211" i="26" s="1"/>
  <c r="G111" i="25"/>
  <c r="E405" i="25"/>
  <c r="P86" i="18"/>
  <c r="L83" i="18"/>
  <c r="L80" i="26"/>
  <c r="N582" i="26"/>
  <c r="N586" i="26" s="1"/>
  <c r="L210" i="26"/>
  <c r="P178" i="26"/>
  <c r="K69" i="25"/>
  <c r="K76" i="25" s="1"/>
  <c r="H76" i="25"/>
  <c r="G124" i="26"/>
  <c r="E667" i="26"/>
  <c r="L209" i="26" l="1"/>
  <c r="L211" i="26" s="1"/>
  <c r="P210" i="26"/>
  <c r="P209" i="26" s="1"/>
  <c r="P211" i="26" s="1"/>
  <c r="P80" i="26"/>
  <c r="L87" i="26"/>
  <c r="P81" i="26"/>
  <c r="M87" i="26"/>
  <c r="P667" i="26"/>
  <c r="E737" i="26"/>
  <c r="P83" i="18"/>
  <c r="P100" i="18" s="1"/>
  <c r="L100" i="18"/>
  <c r="P405" i="25"/>
  <c r="E475" i="25"/>
  <c r="L255" i="18"/>
  <c r="P247" i="18"/>
  <c r="P255" i="18" s="1"/>
  <c r="P87" i="26" l="1"/>
</calcChain>
</file>

<file path=xl/sharedStrings.xml><?xml version="1.0" encoding="utf-8"?>
<sst xmlns="http://schemas.openxmlformats.org/spreadsheetml/2006/main" count="10627" uniqueCount="1279">
  <si>
    <t>Додаток 1</t>
  </si>
  <si>
    <t>До Інструкції з підготовки бюджетних</t>
  </si>
  <si>
    <t>запитів</t>
  </si>
  <si>
    <t>1.</t>
  </si>
  <si>
    <t>Управління культури Житомирської міської ради</t>
  </si>
  <si>
    <t xml:space="preserve">                             (найменування головного розпорядника коштів міського бюджету)                      КВК</t>
  </si>
  <si>
    <t>2.Мета діяльності головного розпорядника коштів міського бюджету.</t>
  </si>
  <si>
    <t>Задоволення  духовних та естетичних потреб житомирян   через підтримку, розвиток, відродження  найкращих культурних  традицій з  удосконаленням роботи шкіл естетичного виховання, створення  максимально сприятливих умов для творчого розвитку особистості, розкриття їх здібностей, виховання у житомирян почуття патріотизму до рідної країни та міста, організація їх дозвілля, розважальних заходів у святкові та вихідні дні,  забезпечення умов для суспільної і культурної самореалізації  талановитої особистості через організацію, проведення культурних проектів, фестивалів і конкурсів, реалізацію комплексу освітніх, культурно-мистецьких програм для дітей і молоді, відродження, збереження і розвиток народних художніх промислів Полісся, розвиток народної творчості та популяризації національних звичаїв і обрядів, збереження та розвиток культурної інфраструктури міста, створення умов для розвитку туристичної сфери на території міста.</t>
  </si>
  <si>
    <t xml:space="preserve">3.Прогноз надходжень для забезпечення діяльностісті головного розпорядкика: </t>
  </si>
  <si>
    <t>(тис.грн.)</t>
  </si>
  <si>
    <t>Код</t>
  </si>
  <si>
    <t xml:space="preserve">Найменування видів надходжень </t>
  </si>
  <si>
    <t>загальні</t>
  </si>
  <si>
    <t>спеціальні</t>
  </si>
  <si>
    <t>в т.ч.бюджет розвитку</t>
  </si>
  <si>
    <t>разом (3+4)</t>
  </si>
  <si>
    <t>разом (7+8)</t>
  </si>
  <si>
    <t>разом (11+12)</t>
  </si>
  <si>
    <t>Надходження із загального фонду бюджету</t>
  </si>
  <si>
    <t>X</t>
  </si>
  <si>
    <t>Власні надходження бюджетних установ</t>
  </si>
  <si>
    <t>Інші надходження спеціального фонду</t>
  </si>
  <si>
    <t>Повернення кредитів до бюджету</t>
  </si>
  <si>
    <t>Запозичення</t>
  </si>
  <si>
    <t>Кошти,що передаються із загального фонду до спеціального фонду (бюджету розвитку)</t>
  </si>
  <si>
    <t>На початок періоду</t>
  </si>
  <si>
    <t>На кінець періоду</t>
  </si>
  <si>
    <t xml:space="preserve">   …</t>
  </si>
  <si>
    <t>ВСЬОГО</t>
  </si>
  <si>
    <t>Продовження додатку 1</t>
  </si>
  <si>
    <t>(тис.грн)</t>
  </si>
  <si>
    <t>…</t>
  </si>
  <si>
    <t>КПКВК</t>
  </si>
  <si>
    <t>КТКВК</t>
  </si>
  <si>
    <t>Найменування видатків / надання кредитів за програмною класифікацією</t>
  </si>
  <si>
    <t>Відповідальний виконавець</t>
  </si>
  <si>
    <t>Проект 1.2. «Забезпечення бібліотечно-інформаційними послугами населення»</t>
  </si>
  <si>
    <t>Управління культури Житомирської міської ради, КЗ «Централізована бібліотечна система»</t>
  </si>
  <si>
    <t>Проект 1.3. «Розвиток міського Палацу культури та  народних колективів»</t>
  </si>
  <si>
    <t>Управління культури Житомирська міської ради, КЗ «Палац культури»</t>
  </si>
  <si>
    <t>Управління культури Житомирської міської ради, КПСМНЗ музичні школи №№ 1-5, художня школа</t>
  </si>
  <si>
    <t>Проект 2.3.«Підтримки кінематографії»</t>
  </si>
  <si>
    <t>Управління культури Житомирської міської ради, КП "Об"єднана дирекція кінотеатрів міста"</t>
  </si>
  <si>
    <t>Проект 1.4. «Адміністрування програм культурно-мистецького спрямування», Проект 2.1. «Державних, загальноміських свят, культурно-освітніх та мистецьких заходів»</t>
  </si>
  <si>
    <t xml:space="preserve">Проект 2.5. «Створення сприятливих умов, забезпечення благоустрою та організації місць відпочинку в паркових зонах міста Житомира” </t>
  </si>
  <si>
    <t>Управління культури Житомирської міської ради, КП "Парк культури та відпочинку ім.Ю.Гагаріна"</t>
  </si>
  <si>
    <t>Проект 2.2. «Проведення організаційно-масових заходів»</t>
  </si>
  <si>
    <t>Проект 2.1. «Державних, загальноміських свят, культурно-освітніх та мистецьких заходів»</t>
  </si>
  <si>
    <t>Проект 2.5. «Створення сприятливих умов, забезпечення благоустрою та організації місць відпочинку в паркових зонах міста Житомира” , Проект 1.4. «Адміністрування програм культурно-мистецького спрямування»</t>
  </si>
  <si>
    <t>Начальник управління культури</t>
  </si>
  <si>
    <t>(підпис)</t>
  </si>
  <si>
    <t>(прізвище та ініціали)</t>
  </si>
  <si>
    <t>Головний бухгалтер</t>
  </si>
  <si>
    <t>О.В. Галіцька</t>
  </si>
  <si>
    <t>Управління культури Житомирської  міської ради</t>
  </si>
  <si>
    <t>(2) (4)</t>
  </si>
  <si>
    <t>(найменування головного розпорядника міського бюджету)</t>
  </si>
  <si>
    <t>КВК</t>
  </si>
  <si>
    <t>2.</t>
  </si>
  <si>
    <t>(_2_)  (_4_)  (_1_)</t>
  </si>
  <si>
    <t>КВК/Відповідальний виконавець</t>
  </si>
  <si>
    <t>3.</t>
  </si>
  <si>
    <t>Культура і мистецтво</t>
  </si>
  <si>
    <t>(найменування бюджетної програми)</t>
  </si>
  <si>
    <t>4.</t>
  </si>
  <si>
    <t>4.1.</t>
  </si>
  <si>
    <t>4.2.</t>
  </si>
  <si>
    <t>5.</t>
  </si>
  <si>
    <t>5.1.</t>
  </si>
  <si>
    <t>КЕКВ</t>
  </si>
  <si>
    <t>Найменування видатків у розрізі підпрограм та кодів економічної класифікації</t>
  </si>
  <si>
    <t>Загальний фонд</t>
  </si>
  <si>
    <t>Спеціальний фонд</t>
  </si>
  <si>
    <t>Підпрограма 1 (функція)</t>
  </si>
  <si>
    <t>Заробітна плата</t>
  </si>
  <si>
    <t>Нарахування на оплату праці</t>
  </si>
  <si>
    <t>Продукти харчування</t>
  </si>
  <si>
    <t>Оплата послуг</t>
  </si>
  <si>
    <t>Оплата теплопостачання</t>
  </si>
  <si>
    <t>Оплата водопостачання та водовідведення</t>
  </si>
  <si>
    <t>Оплата електроенергії</t>
  </si>
  <si>
    <t>Оплата інших енергоносіїв</t>
  </si>
  <si>
    <t>Капітальні видатки</t>
  </si>
  <si>
    <t>Капітальний ремонт</t>
  </si>
  <si>
    <t>5.2.</t>
  </si>
  <si>
    <t>6.1.</t>
  </si>
  <si>
    <t>№з/п</t>
  </si>
  <si>
    <t>Завдання 1</t>
  </si>
  <si>
    <t>Завдання 2</t>
  </si>
  <si>
    <t>Підтримка та розвиток культурно-освітніх заходів</t>
  </si>
  <si>
    <t>Забезпечення інформування і задоволення творчих потреб інтересів громадян, їх естетичне виховання, розвиток та збагачення духовного потенціалу</t>
  </si>
  <si>
    <t>6.2.</t>
  </si>
  <si>
    <t>7.</t>
  </si>
  <si>
    <t>7.1.</t>
  </si>
  <si>
    <t>Показники</t>
  </si>
  <si>
    <t>Одиниця виміру</t>
  </si>
  <si>
    <t>Джерело інформації</t>
  </si>
  <si>
    <t>Затрат</t>
  </si>
  <si>
    <t>кількість установ - всього</t>
  </si>
  <si>
    <t>од.</t>
  </si>
  <si>
    <t>зведення планів по мережі штатах та контингентах установ, що фінансуються з місцевих бюджетів</t>
  </si>
  <si>
    <t>штатні розписи</t>
  </si>
  <si>
    <t>Продукту</t>
  </si>
  <si>
    <t>тис. осіб</t>
  </si>
  <si>
    <t>статистична звітність ф.7-НК</t>
  </si>
  <si>
    <t>тис. примірників</t>
  </si>
  <si>
    <t>тис. грн.</t>
  </si>
  <si>
    <t>поповнення бібліотечного фонду, в т.ч.:</t>
  </si>
  <si>
    <t>тис екз.</t>
  </si>
  <si>
    <t>тис грн.</t>
  </si>
  <si>
    <t>кількість книговидач</t>
  </si>
  <si>
    <t>розрахунок (відношення загальної суми книговидач на кількість працівників)</t>
  </si>
  <si>
    <t>середні затрати на обслуговування одного читача, грн.</t>
  </si>
  <si>
    <t>грн.</t>
  </si>
  <si>
    <t>розрахунок (відношення загальної суми видатків на кількість читачів)</t>
  </si>
  <si>
    <t>середні витрати на придбання 1 примірника книжок, грн.</t>
  </si>
  <si>
    <t>розрахунок (відношення загальної суми видатків на кількість примірників)</t>
  </si>
  <si>
    <t>%</t>
  </si>
  <si>
    <t>розрахунок (відношення  бібліотечного фонду у порівнянні з попереднім роком)</t>
  </si>
  <si>
    <t>розрахунок (відношення книговидач до аналогічного періоду минулого року)</t>
  </si>
  <si>
    <t>кількість установ - всього, од.; в т.ч.</t>
  </si>
  <si>
    <t>палаців, од.;</t>
  </si>
  <si>
    <t>будинків культури, од.;</t>
  </si>
  <si>
    <t>клубів , од.;</t>
  </si>
  <si>
    <t>центрів культури і дозвілля, од.</t>
  </si>
  <si>
    <t>кількість гуртків, од.;</t>
  </si>
  <si>
    <t>облік клубної роботи</t>
  </si>
  <si>
    <t>художніх аматорських колективів,од.;</t>
  </si>
  <si>
    <t>середнє число окладів ( ставок) - всього, од.:</t>
  </si>
  <si>
    <t>середнє число окладів ( ставок) керівних працівників, од.;</t>
  </si>
  <si>
    <t>середнє число окладів ( ставок) спеціалістів, од.;</t>
  </si>
  <si>
    <t>середнє число окладів ( ставок) робітників, од.;</t>
  </si>
  <si>
    <t>видатки загального та спеціального фондів на забезпечення діяльності палаців,будинків культури, клубів та інших закладів клубного типу, тис. грн.</t>
  </si>
  <si>
    <t>розрахунок до кошторису</t>
  </si>
  <si>
    <t>кількість відвідувачів - всього, осіб у тому числі</t>
  </si>
  <si>
    <t>осіб</t>
  </si>
  <si>
    <t>Статистичний звіт ф.7-НК зведена</t>
  </si>
  <si>
    <t>за реалізованими квитками, осіб</t>
  </si>
  <si>
    <t>безкоштовно, осіб</t>
  </si>
  <si>
    <t>кількість заходів, які забезпечують організацію культурного дозвілля населення, од.;</t>
  </si>
  <si>
    <t>плановий обсяг доходів, тис. грн.у тому числі.:</t>
  </si>
  <si>
    <t>тис.грн.</t>
  </si>
  <si>
    <t>доходи від реалізації квитків, тис.грн.;</t>
  </si>
  <si>
    <t>кількість реалізованих квитків,шт.</t>
  </si>
  <si>
    <t>середня вартість одного квитка,грн.;</t>
  </si>
  <si>
    <t xml:space="preserve">середні витрати на одного відвідувача, грн. </t>
  </si>
  <si>
    <t>розрахунок (відношення загальної суми видатків на кількість відвідувачів)</t>
  </si>
  <si>
    <t>середні витрати на проведення одного заходу, грн.</t>
  </si>
  <si>
    <t>розрахунок (відношення загальної суми видатків на кількість заходів)</t>
  </si>
  <si>
    <t>динаміка збільшення відвідувачів у плановому періоді по відношенню до фактичного показника попереднього періоду,%</t>
  </si>
  <si>
    <t>розрахунок (відношення  кількості відвідувачів  до аналогічного періоду минулого року)</t>
  </si>
  <si>
    <t>од</t>
  </si>
  <si>
    <t>план роботи школи</t>
  </si>
  <si>
    <t>середньорічна кількість учнів, які отримують освіту у школах естетичного виховання - всього, осіб:</t>
  </si>
  <si>
    <t>дн.</t>
  </si>
  <si>
    <t>витрати на навчання одного учня, який отримує освіту в школах естетичного виховання, грн.</t>
  </si>
  <si>
    <t>у тому числі за рахунок батьківської плати, грн.</t>
  </si>
  <si>
    <t>груп технічного нагляду за будівництвом і капітальним ремонтом, од.;</t>
  </si>
  <si>
    <t>розрахунки до кошторису</t>
  </si>
  <si>
    <t>кількість заходів - всього, од., у тому числі кількість:</t>
  </si>
  <si>
    <t>фестивалів, од.;</t>
  </si>
  <si>
    <t>конкурсів, од.;</t>
  </si>
  <si>
    <t>творчих вечорів, од.;</t>
  </si>
  <si>
    <t>презентацій, од.;</t>
  </si>
  <si>
    <t>кількість інших культурно-освітніх заходів ( свята, ювілеї ),од.;</t>
  </si>
  <si>
    <t>кількість слухачів в мистецьких закладах - всього, осіб,  у тому числі:</t>
  </si>
  <si>
    <t>за реалізованими квитками, осіб;</t>
  </si>
  <si>
    <t>безкоштовно, осіб;</t>
  </si>
  <si>
    <t>кількість реалізованих квитків, шт.</t>
  </si>
  <si>
    <t>середні витрати на проведення одного заходу- всього, грн., у тому числі середні витрати:</t>
  </si>
  <si>
    <t>розрахунок (відношення видатків на проведення заходів до кількості заходів)</t>
  </si>
  <si>
    <t>на 1 фестиваль, грн.</t>
  </si>
  <si>
    <t>розрахунок (відношення видатків на проведення заходів до кількості фестивалів)</t>
  </si>
  <si>
    <t>на 1 конкурс,грн.</t>
  </si>
  <si>
    <t>розрахунок (відношення видатків на проведення заходів до кількості конкурсів)</t>
  </si>
  <si>
    <t>на 1 творчий вечір, грн.</t>
  </si>
  <si>
    <t>розрахунок (відношення видатків на проведення заходів до кількості творчих вечорів)</t>
  </si>
  <si>
    <t>на 1 презентацію, грн.;</t>
  </si>
  <si>
    <t>розрахунок (відношення видатків на проведення заходів до кількості презентацій )</t>
  </si>
  <si>
    <t>середні витрати на 1 інший культурно-освітній захід, грн,;</t>
  </si>
  <si>
    <t>розрахунок (відношення видатків на проведення заходів до кількості інших заходів)</t>
  </si>
  <si>
    <t>середня кількість слухачів на одному концерті, осіб;</t>
  </si>
  <si>
    <t>розрахунок ( відношення кількості глядачів на кількість концертів)</t>
  </si>
  <si>
    <t>середня ціна одного квитка, грн.</t>
  </si>
  <si>
    <t>розрахунок (відношення доходу від проданих квитків на кількість квитків)</t>
  </si>
  <si>
    <t>динаміка збільшення кількості концертів в плановому періоді по відношенню до фактичного показника попереднього періоду,%</t>
  </si>
  <si>
    <t>розрахунок (відношення  кількості концертів до аналогічного періоду минулого року)</t>
  </si>
  <si>
    <t>динаміка збільшення кількості заходів в плановому періоді по відношенню до фактичного показника попереднього періоду,%</t>
  </si>
  <si>
    <t>розрахунок (відношення  кількості заходів до аналогічного періоду минулого року)</t>
  </si>
  <si>
    <t>динаміка збільшення чисельності слухачів на одному концерті в  плановому періоді по відношенню до попереднього періоду,%</t>
  </si>
  <si>
    <t>розрахунок (відношення  кількості чисельності глядачів до аналогічного періоду минулого року)</t>
  </si>
  <si>
    <t>7.2.</t>
  </si>
  <si>
    <t>грн</t>
  </si>
  <si>
    <t>8.</t>
  </si>
  <si>
    <t>Х</t>
  </si>
  <si>
    <t>9.Чисельність працівників зайнятих у бюджетних установах *</t>
  </si>
  <si>
    <t>Категорії працівників</t>
  </si>
  <si>
    <t>загальний фонд</t>
  </si>
  <si>
    <t>спеціальний фонд</t>
  </si>
  <si>
    <t>Кількість закладів, установ</t>
  </si>
  <si>
    <t>педагогічного персоналу</t>
  </si>
  <si>
    <t>спеціалісти</t>
  </si>
  <si>
    <t>обслуговуючий та технічний персонал</t>
  </si>
  <si>
    <t>робітників</t>
  </si>
  <si>
    <t>ВСЬОГО штатних одиниць</t>
  </si>
  <si>
    <t>з них штатні одиниці за загальним фондом, що враховані також у спеціальному фонді</t>
  </si>
  <si>
    <t>Коли та яким документом затверджена</t>
  </si>
  <si>
    <t>Короткий зміст заходів та програмою</t>
  </si>
  <si>
    <t>Державна/регіональна цільова програма 1</t>
  </si>
  <si>
    <t>11.1.</t>
  </si>
  <si>
    <t>Пояснення, що характеризують джерела фінансування</t>
  </si>
  <si>
    <t>Надходження із бюджету</t>
  </si>
  <si>
    <t>Інші джерела фінансування (за видами)</t>
  </si>
  <si>
    <t>11.2.</t>
  </si>
  <si>
    <t>12.</t>
  </si>
  <si>
    <t>12.1.</t>
  </si>
  <si>
    <t>КЕКВ/ККК</t>
  </si>
  <si>
    <t>Затверджено з урахуванням змін</t>
  </si>
  <si>
    <t>Касові видатки/надання кредитів</t>
  </si>
  <si>
    <t>12.2.</t>
  </si>
  <si>
    <t>загального фонду</t>
  </si>
  <si>
    <t>Причини виникнення заборгованості</t>
  </si>
  <si>
    <t>Найменування</t>
  </si>
  <si>
    <t>Нормативно-правовий акт</t>
  </si>
  <si>
    <t>13.</t>
  </si>
  <si>
    <t>14.</t>
  </si>
  <si>
    <t>ККК</t>
  </si>
  <si>
    <t xml:space="preserve">Головний бухгалтер </t>
  </si>
  <si>
    <t>затрат</t>
  </si>
  <si>
    <t>якості</t>
  </si>
  <si>
    <t>Комплексна цільова програма розвитку культури міста Житомира на 2015-2017 роки</t>
  </si>
  <si>
    <t>2016 рік (звіт)</t>
  </si>
  <si>
    <t>2017 рік (затверджено)</t>
  </si>
  <si>
    <t>Проект 1.1.  «Розвиток початкової спеціалізованої мистецької освіти  на 2015-2017роки»</t>
  </si>
  <si>
    <t>Керівництво і управління у відповідній сфері у містах республіканського Автономної Республіки Крим та обласного значення</t>
  </si>
  <si>
    <t>2018 рік (проект)</t>
  </si>
  <si>
    <t>2020 рік (прогноз)</t>
  </si>
  <si>
    <t>Н.І.Рябенко</t>
  </si>
  <si>
    <t>ЗАТВЕРДЖЕНО</t>
  </si>
  <si>
    <t>Наказ Міністерства фінансів України</t>
  </si>
  <si>
    <t>від 17 липня 2015 року №648</t>
  </si>
  <si>
    <t>(у редакції наказу Міністерства фінансів</t>
  </si>
  <si>
    <t>України від 30 вересня 2016 року № 861)</t>
  </si>
  <si>
    <t>(найменування відповідального  виконавця у межах міського бюджету)</t>
  </si>
  <si>
    <t>(_2_) (_4_) (_1_) (_4_) (_0_) (_9_) (_0_)</t>
  </si>
  <si>
    <t>Мета бюджетної програми на 20    -20    роки</t>
  </si>
  <si>
    <t>Мета бюджетної програми, строки її реалізації</t>
  </si>
  <si>
    <t>Підстави для реалізації бюджетної програми</t>
  </si>
  <si>
    <t>Надходження для виконання бюджетної програми</t>
  </si>
  <si>
    <t>Надходження для виконання бюджетної програми у 20   -20   роках</t>
  </si>
  <si>
    <t xml:space="preserve">Підпрограма 1 </t>
  </si>
  <si>
    <t>Кошти, що пеердаються із загального фонду до спеціального фонду (бюджету розвитку)</t>
  </si>
  <si>
    <t>Підпрограма 2</t>
  </si>
  <si>
    <t>разом (4+5)</t>
  </si>
  <si>
    <t>20       рік (звіт)</t>
  </si>
  <si>
    <t>20       рік (затверджено)</t>
  </si>
  <si>
    <t>20      рік (проект)</t>
  </si>
  <si>
    <t>разом (8+9)</t>
  </si>
  <si>
    <t>разом (12+13)</t>
  </si>
  <si>
    <t xml:space="preserve">Найменування  </t>
  </si>
  <si>
    <t>20    рік (прогноз)</t>
  </si>
  <si>
    <t>20     рік (прогноз)</t>
  </si>
  <si>
    <t>Підпрограма 1</t>
  </si>
  <si>
    <t>Кошти, що передаються із загального фонду до спеціального фонду (бюджету розвитку)</t>
  </si>
  <si>
    <t>Надходження для виконання бюджетної програми у 20    -20    роках</t>
  </si>
  <si>
    <t>Видатки/надання кредитів за кодами економічної класифікації видатків/класифікації кредитування бюджету</t>
  </si>
  <si>
    <t>Видатки за кодами економічної класифікації видатків бюджету у 20    -20   роках</t>
  </si>
  <si>
    <t>20    рік (звіт)</t>
  </si>
  <si>
    <t>20    (затверджено)</t>
  </si>
  <si>
    <t>20    рік (проект)</t>
  </si>
  <si>
    <t>6.3.</t>
  </si>
  <si>
    <t>Надання кредитів за кодами класифікації кредитування бюджету у 20    -20    роках</t>
  </si>
  <si>
    <t>Видатки за кодами економічної класифікації видатків бюджету у 20    -20     роках</t>
  </si>
  <si>
    <t>6.4.</t>
  </si>
  <si>
    <t>Надання кредитів за кодами класифікації кредитування бюджету у 20   -20    роках</t>
  </si>
  <si>
    <t>Видатки/надання кредитів у розрізі підпрограм та завдань</t>
  </si>
  <si>
    <t>Видатки/надання кредитів у розрізі підпрограм та завдань у 20    -20    роках</t>
  </si>
  <si>
    <t>Результативні показники бюджетної програми</t>
  </si>
  <si>
    <t>8.1.</t>
  </si>
  <si>
    <t>Результативні показники бюджетної програми у 20   -20   роках</t>
  </si>
  <si>
    <t>20    рік (затверджено)</t>
  </si>
  <si>
    <t>продукту</t>
  </si>
  <si>
    <t>ефективності</t>
  </si>
  <si>
    <t>Завдіння 2</t>
  </si>
  <si>
    <t>8.2.</t>
  </si>
  <si>
    <t>Результутивні показники бюджетної програми у 20    -20    роках</t>
  </si>
  <si>
    <t>20    рік (прект)</t>
  </si>
  <si>
    <t>Програма 1</t>
  </si>
  <si>
    <t>Програма 2</t>
  </si>
  <si>
    <t>в тому числі оплата праці штатних одиниць за загальним фондом, що враховані також у спеціальному фонді</t>
  </si>
  <si>
    <t>10.</t>
  </si>
  <si>
    <t>Чисельність зайнятих у бюджетних установах</t>
  </si>
  <si>
    <t>20     рік (звіт)</t>
  </si>
  <si>
    <t>затверджено</t>
  </si>
  <si>
    <t>фактично зайняті</t>
  </si>
  <si>
    <t>20     рік (план)</t>
  </si>
  <si>
    <t>20   рік</t>
  </si>
  <si>
    <t xml:space="preserve">11. </t>
  </si>
  <si>
    <t>Регіональні/місцеві програми, які виконуються в межіх бюджетної програми</t>
  </si>
  <si>
    <t>Регіональні/місцеві програми, які виконуються в межіх бюджетної програми у 20    -20    роках</t>
  </si>
  <si>
    <t>20     рік (затверджено)</t>
  </si>
  <si>
    <t>20     рік (проект)</t>
  </si>
  <si>
    <t>Регіональні/місцеві програми, які виконуються в межіх бюджетної програми у 20   -20   роках</t>
  </si>
  <si>
    <t>Інвестиційні проекти, які виконуються в межах бюджетної програми</t>
  </si>
  <si>
    <t>Обсяги та джерела фінансування інвестиційних проектів у 20   -20   роках</t>
  </si>
  <si>
    <t>Найменування джерел надходжень</t>
  </si>
  <si>
    <t>20   рік (затверджено)</t>
  </si>
  <si>
    <t>20   рік (проект)</t>
  </si>
  <si>
    <t>разом</t>
  </si>
  <si>
    <t>Назва інвестиційного проекту (об"єкта) 1</t>
  </si>
  <si>
    <t>Назва інвестиційного проекту (об"єкта) 2</t>
  </si>
  <si>
    <t>Обсяги та джерела фінансування іннвестиційних проектів у 20    -20      роках</t>
  </si>
  <si>
    <t>Аналіз результатів, досягнутих унаслідок використання коштів загального фонду бюджету у 20   році, очікувані результати у 20    році, обгрунтування необхідності передбачення видатків/надання кредитів на 20   -20   роки</t>
  </si>
  <si>
    <t>Бюджетні зобов"язання у 20    -20    роках</t>
  </si>
  <si>
    <t>14.1.</t>
  </si>
  <si>
    <t>Кредиторська заборгованість за загальним фондом місцевого бюджету у 20     (звітному) році</t>
  </si>
  <si>
    <t>Кредиторська заборгованість на 01.01.20</t>
  </si>
  <si>
    <t>Зміна кредиторської заборгованості (7-6)</t>
  </si>
  <si>
    <t>Погашено кредиторську заборгованість за рахунок коштів</t>
  </si>
  <si>
    <t>спеціального фонду</t>
  </si>
  <si>
    <t>Бюджетні зобов"язання (5+7)</t>
  </si>
  <si>
    <t>Економічна класифікація видаткі бюджету</t>
  </si>
  <si>
    <t>Класифікація кредитування бюджету</t>
  </si>
  <si>
    <t>14.2.</t>
  </si>
  <si>
    <t>Кредиторська заборгованість за загальним фондом місцевого бюджету у 20   -20   (поточному та плановому) роках</t>
  </si>
  <si>
    <t>20     рік</t>
  </si>
  <si>
    <t>затверджені призначення</t>
  </si>
  <si>
    <t xml:space="preserve">кредиторська заборгованість на 01.01.20   </t>
  </si>
  <si>
    <t>планується погасити кредиторську заборгованість за рахунок коштів</t>
  </si>
  <si>
    <t>очікуваний обсяг поточних зобов"язань (4-6)</t>
  </si>
  <si>
    <t>граничний обсяг</t>
  </si>
  <si>
    <t>можлива кредиторська заборгованість на 01.01.20   (5-6-7)</t>
  </si>
  <si>
    <t>очікуваний обсяг взяття поточних зобов"язань (9-11)</t>
  </si>
  <si>
    <t>Економічна класифікація видатків бюджету</t>
  </si>
  <si>
    <t>14.3.</t>
  </si>
  <si>
    <t>Дебіторська заборгованість у 20      -20     (звітному та поточному) роках</t>
  </si>
  <si>
    <t>Дебіторська заборгованість на 01.01.20</t>
  </si>
  <si>
    <t xml:space="preserve">Очікувана дебіторська заборгованість на 01.01.20   </t>
  </si>
  <si>
    <t>Вжиті заходи щодо погашення заборгованості</t>
  </si>
  <si>
    <t>14.4.</t>
  </si>
  <si>
    <t>Нормативно-правові акти, виконання яких у 20    році не забезпечено граничним обсягом видатків/надання кредитів загального фонду</t>
  </si>
  <si>
    <t>№ з/п</t>
  </si>
  <si>
    <t>Статті (пункти) нормативно-правового акту</t>
  </si>
  <si>
    <t>Обсяг видатків/надання кредитів, необхідний для виконання статей (пунктів) тис.грн.)</t>
  </si>
  <si>
    <t>Обсяг видатків/надання кредитів, врахований у граничному обсязі (тис.грн.)</t>
  </si>
  <si>
    <t>Обсяг видатків/надання кредитів, не забезпечений граничним обсягом (тис.грн) (4-5)</t>
  </si>
  <si>
    <t>Заходи, яких необхідно вжити для забезпечення виконання статей (пунктів) нормативно-правового акта в межах граничного обсягу</t>
  </si>
  <si>
    <t>Економічна класифікація видатків бюджету/класифікація кредитування бюджету</t>
  </si>
  <si>
    <t>14.5.</t>
  </si>
  <si>
    <t>Аналіз управління бюджетними зобов"язаннями та пропозиції щодо упорядкування бюджетних зобов"язань у 20    році</t>
  </si>
  <si>
    <t>Підстави та обгрунтування видатків спеціального фонду на 20    рік та на 20   -20    роки за рахунок надходжень до спеціального фонду, аналіз результатів, досягнутих унаслідок використання коштів спеціального фонду бюджету у 20     році, та очікувані результати у 20     році</t>
  </si>
  <si>
    <t>Н.І. Рябенко</t>
  </si>
  <si>
    <t>Підпрограма 1 (функцыя)</t>
  </si>
  <si>
    <t>Поточні видатки</t>
  </si>
  <si>
    <t>Використання товарів та послуг</t>
  </si>
  <si>
    <t xml:space="preserve">Предмети, матеріали, обладнання та інвентар </t>
  </si>
  <si>
    <r>
      <t>Медикаменти та перев</t>
    </r>
    <r>
      <rPr>
        <sz val="10"/>
        <rFont val="Calibri"/>
        <family val="2"/>
        <charset val="204"/>
      </rPr>
      <t>′</t>
    </r>
    <r>
      <rPr>
        <sz val="10"/>
        <rFont val="Times New Roman"/>
        <family val="1"/>
        <charset val="204"/>
      </rPr>
      <t xml:space="preserve">язувальні матеріали </t>
    </r>
  </si>
  <si>
    <t xml:space="preserve">Видатки на відрядження </t>
  </si>
  <si>
    <t>Оплата комунальних послуг та енергрносіїв</t>
  </si>
  <si>
    <t xml:space="preserve">Оплата природного газу </t>
  </si>
  <si>
    <t>Окремі заходи по реалізації державних (регіональних) програм, не внесені до заходів розвитку</t>
  </si>
  <si>
    <t>Інші поточні видатки</t>
  </si>
  <si>
    <t>Придбання обладнання і предметів довгострокового користування</t>
  </si>
  <si>
    <r>
      <t>Капітальний ремонт інших об</t>
    </r>
    <r>
      <rPr>
        <sz val="10"/>
        <rFont val="Calibri"/>
        <family val="2"/>
        <charset val="204"/>
      </rPr>
      <t>′</t>
    </r>
    <r>
      <rPr>
        <sz val="10"/>
        <rFont val="Times New Roman"/>
        <family val="1"/>
        <charset val="204"/>
      </rPr>
      <t>єктів</t>
    </r>
  </si>
  <si>
    <r>
      <t>Реконструкція та реставрація інших об</t>
    </r>
    <r>
      <rPr>
        <sz val="10"/>
        <rFont val="Calibri"/>
        <family val="2"/>
        <charset val="204"/>
      </rPr>
      <t>′</t>
    </r>
    <r>
      <rPr>
        <sz val="10"/>
        <rFont val="Times New Roman"/>
        <family val="1"/>
        <charset val="204"/>
      </rPr>
      <t>єктів</t>
    </r>
  </si>
  <si>
    <t xml:space="preserve">Реконструкція та реставрація </t>
  </si>
  <si>
    <r>
      <t>Реконструкція пам</t>
    </r>
    <r>
      <rPr>
        <sz val="10"/>
        <rFont val="Calibri"/>
        <family val="2"/>
        <charset val="204"/>
      </rPr>
      <t>′</t>
    </r>
    <r>
      <rPr>
        <sz val="10"/>
        <rFont val="Times New Roman"/>
        <family val="1"/>
        <charset val="204"/>
      </rPr>
      <t>яток культури, історії та архітектури</t>
    </r>
  </si>
  <si>
    <t>Капітальні трансферти підприємствам (Установам, організаціям)</t>
  </si>
  <si>
    <t>1. Конституція України;</t>
  </si>
  <si>
    <t>2. Бюджетний кодекс України;</t>
  </si>
  <si>
    <t>3. Закон України "Про місцеве самоврядування в Україні";</t>
  </si>
  <si>
    <t>3. Закон України "Про культуру";</t>
  </si>
  <si>
    <t>4. Закон України "Про освіту";</t>
  </si>
  <si>
    <t>5. Закон України "Про позашкільну освіту";</t>
  </si>
  <si>
    <t>6. Закон України "Про охорону дитинства";</t>
  </si>
  <si>
    <t>7. Закон України "Про охорону праці";</t>
  </si>
  <si>
    <t>8. Закон України "Про місцеве самоврядування в Україні";</t>
  </si>
  <si>
    <t>10. Наказ Міністерства культури і туризму України від 18.07.2006р. №570/0/16-06 "Про затвердження типових навчальних планів початкових спеціалізованих мистецьких навчальних закладів (шкіл естетичного виховання);</t>
  </si>
  <si>
    <t>4. Закон України "Про туризм"</t>
  </si>
  <si>
    <t>5. Закон України "Про концепцію державної політики в галузі культури 2005-2007рр";</t>
  </si>
  <si>
    <t>6. Закон України "Про охорону культурної спадщини";</t>
  </si>
  <si>
    <t>8. Указ Президента України від 12.01.2009р. №6/2009 "Про деякі невідкладні заходи щодо підтримки культури і духовності";</t>
  </si>
  <si>
    <t>9. Указ Президента України від 24.11.2005р. №1647/2005 "Про першочергові заходи щодо збагачення та розвитку культури і духовності українського суспільства" (зі змінами);</t>
  </si>
  <si>
    <t>12. Наказ Міністерства культури від 10.04.2009р. №230/0/16-09 "Методичні рекомендації щодо порядку проведення культурно-мистецьких заходів, творчих програм та проектів у сфері культури" зі змінами;</t>
  </si>
  <si>
    <t>3. Закон України "Про кінематографію" зі змінами і доповненнями №1909-У1 від 18.02.2010р.;</t>
  </si>
  <si>
    <t>4. Постанова Верховної Ради України від 18.03.2005р. №2497 "Про рекомендації парламентських слухань" "Національна кінематографія: стан, проблеми та шляхи іх вирішення"</t>
  </si>
  <si>
    <t>3. Закон України "Про масцеве самоврядування в Україні";</t>
  </si>
  <si>
    <t>4. Закон України "Про концепцію державної політики в галузі культура";</t>
  </si>
  <si>
    <t>5. Закон України "Про охорону навколишнього середовища";</t>
  </si>
  <si>
    <t>6. Закон України "Про природно-заповідний фонд України";</t>
  </si>
  <si>
    <t>7. Закон України "Про забезпечення санітарного та епідемічного благополуччя населення";</t>
  </si>
  <si>
    <t>8. Наказ Міністерства будівництва та житлово-комунального господарства України від 10.04.2006 №105 "Затвердження Правил уртимання зелених насаджень у населених пунктах України";</t>
  </si>
  <si>
    <t>9. Наказ Державного комітету України по житлово-комунальному господарству від 04.08.1997р. №59 "Типові норми часу та норми обслуговування для робітників і виробничого персоналу зайнятих утриманням житлового фонду";</t>
  </si>
  <si>
    <t>10. Постанова Кабінету Міністрів України від 17.09.1996р. №1147 "Про затвердження переліку видів діяльності, що належать до природоохоронних заходів".</t>
  </si>
  <si>
    <t>4. Закон України "Про культуру";</t>
  </si>
  <si>
    <t>5. Указ Президента України від 24.11.2005р. №1647/2005 "Про першочергові заходи щодо збагачення та розвитку культури і духовності українського суспільства" (зі змінами);</t>
  </si>
  <si>
    <t>6. Наказ Міністерства культури від 10.04.2009р. №230/0/16-09 "Методичні рекомендації щодо порядку проведення культурно-мистецьких заходів, творчих програм та проектів у сфері культури" зі змінами, внесеними НМК №32410/16-09 від 16.05.2009р.;</t>
  </si>
  <si>
    <t>7. Указ Президента України від 12.01.2009р. №6/2009 "Про деякі невідкладні заходи щодо підтримки культури і духовності";</t>
  </si>
  <si>
    <t>Духовне та естетичне виховання дітей та молоді.</t>
  </si>
  <si>
    <t>Розвиток національної кінематографії, як складової частини української культури; збереження та відновлення національної кінематографічної спадщини.</t>
  </si>
  <si>
    <t>Інформування і задоволення творчих потреб інтересів громадян, їх естетичне виховання, розвиток та збагачення духовного потенціалу</t>
  </si>
  <si>
    <t>1. Забезпечення прав громадян на бібліотечне обслуговування, загальної доступності до інформації та культурних цінностей, що збираються, зберігаються, надаються в тимчасове користування державними бібліотеками</t>
  </si>
  <si>
    <t>2. Надання послуг з організації культурного дозвілля населення</t>
  </si>
  <si>
    <t>3. Духовне та естетичне виховання дітей та молоді</t>
  </si>
  <si>
    <t>4. Підтримка та розвиток культурно-освітніх заходів</t>
  </si>
  <si>
    <t>5. Інформування і задоволення творчих потреб інтересів громадян, їх естетичне виховання, розвиток та збагачення духовного потенціалу</t>
  </si>
  <si>
    <t xml:space="preserve">1. Конституція України;    </t>
  </si>
  <si>
    <t xml:space="preserve">2. Бюджетний кодекс України; </t>
  </si>
  <si>
    <t xml:space="preserve">3. Закон України «Про місцеве самоврядування в Україні»;  </t>
  </si>
  <si>
    <t>4. Закон України “Про бібліотеки і бібліотечну справу ”;</t>
  </si>
  <si>
    <t>5. Наказ Міністерства культури  і туризму України від 18.10.2005р. №745 «Про впорядкування умов оплати праці працівників культури на основі Єдиної тарифної сітки»;</t>
  </si>
  <si>
    <t>6. Постанова КМУ від 08.02.1995р. № 100 «Про затвердження Порядку обчислення середньої заробітної плати» зі змінами;</t>
  </si>
  <si>
    <t>7. Постанова КМУ від 22.01.2005р. № 84 «Про затвердження порядку виплати доплат за вислугу років працівникам державних і комунальних бібліотек»;</t>
  </si>
  <si>
    <t>8. Постанова КМУ №1062 від 30.09.2009р. «Про доповнення постанови Кабінету Міністрів України від 22 січня 2005р. № 84;</t>
  </si>
  <si>
    <t>9. Постанова КМУ від 30.09.2009 р. № 1073 «Про підвищення заробітної плати працівникам бібліотек» ;</t>
  </si>
  <si>
    <t xml:space="preserve">10. Постанова КМУ від 30.08.2002р. № 1298 «Про оплату праці працівників на основі єдиної тарифної сітки розрядів і коефіцієнтів з оплати праці працівників установ, закладів та організацій окремих галузей бюджетної сфери»; </t>
  </si>
  <si>
    <t>11. Указ Президента України від 22.03.2000 “Про невідкладні заходи щодо розвитку бібліотек України";</t>
  </si>
  <si>
    <t>12 Указ Президента України від 24.11.2005 “Про першочергові заходи щодо збагачення та розвитку культури і духовності українського суспільства ”;</t>
  </si>
  <si>
    <t>13 Указ Президента України від 21.03.2000р «Про державну підтримку клубних закладів»;</t>
  </si>
  <si>
    <t xml:space="preserve">14. Постанова від 15.09.2010 року № 840 "Про виплату працівникам державних і комунальних клубних закладів допомоги для оздоровлення та матеріальної допомоги для вирішення соціально-побутових питань";                                                                 </t>
  </si>
  <si>
    <t>15. Указ Президента України від 24.11.2005  № 1647/2005 “Про першочергові заходи щодо збагачення та розвитку культури і духовності українського суспільства ”;</t>
  </si>
  <si>
    <t>16. Наказ Міністерства культури і туризму України від 10.04.2009р № 230/0/16-09 «Про затвердження методичних рекомендацій щодо порядку проведення  культурно – мистецьких заходів, творчих програм та проектів у сфері культури»;</t>
  </si>
  <si>
    <t xml:space="preserve">17. Наказ Міністерства культури і туризму України від 18.07.2006р. № 570/0/16-06" Про затвердження типових навчальних планів початкових спеціалізованих мистецьких навчальних закладів (шкіл естетичного виховання)";                                                                                                                                                                                                                                                                                                    Наказ Міністерства освіти і науки України від 26.09.2005р.№ 557 "Про впорядкування умов оплати праці та затвердження схем тарифних розрядів працівників навчальних закладів, установ освіти та наукових установ"                                                                                     </t>
  </si>
  <si>
    <t>18. Наказ Міністерства культури і туризму "Про затвердження зразків документації для початкових спеціалізованих митсецьких навчальних заклдаів (шкіл естетичного виховання)";</t>
  </si>
  <si>
    <t>19. Наказ Міністерства культури і туризму "Про затвердження Типового положення про атестацію педагогічних працівників України"зразків документації для початкових спеціалізованих митсецьких навчальних заклдаів (шкіл естетичного виховання)";</t>
  </si>
  <si>
    <t>20. Лист Міністерства культури і туризму від 15.01.2044р. № 14-181/17 щодо вимог до кваліфікаційних категорій та педагогічних звань педагогічних працівників початкових спеціалізованих мистецьких навчальних закладів (шкіл естетичного виховання)".</t>
  </si>
  <si>
    <t>Філармонії, мізичні колективи і ансамблі та інші мистецькі заклади</t>
  </si>
  <si>
    <t>Забезпечення доступності для громадян документів та інформації, створення умов для повного задоволення громадян, комплектування та зберігання бібліотечних фондів, їх облік, контроль за виконанням вдосконалення рівня бібліотечних послуг населенню, підвищення ефективності використання бібліотечних фондів.</t>
  </si>
  <si>
    <t>Забезпечення, надання початкової музичної, хореографічної освіти, образотворчого мистецтва</t>
  </si>
  <si>
    <t>Забезпечення присутності українського фільму на національному екранному просторі; забезпечення формування репертуару фільмів, затребуваних українським суспільством</t>
  </si>
  <si>
    <t>Збереження та подальший розвиток паркової зони. Підвищення масового рівня відпочинку та культурно-просвітницької роботи на території парку. Приведення рівню благоустрою, облаштування та загального стану інфраструктури паркових територій у відповідність до існуючих та перспективних рекреаційних навантажень</t>
  </si>
  <si>
    <t>2016       рік (звіт)</t>
  </si>
  <si>
    <t>2017       рік (затверджено)</t>
  </si>
  <si>
    <t>2018      рік (проект)</t>
  </si>
  <si>
    <t>Надходження для виконання бюджетної програми у 2019    -2020    роках</t>
  </si>
  <si>
    <t>2019     рік (прогноз)</t>
  </si>
  <si>
    <t>2020    рік (прогноз)</t>
  </si>
  <si>
    <t>Видатки за кодами економічної класифікації видатків бюджету у 2016    -2018   роках</t>
  </si>
  <si>
    <t>Надання кредитів за кодами класифікації кредитування бюджету у 2016    -2018    роках</t>
  </si>
  <si>
    <t>2016    рік (звіт)</t>
  </si>
  <si>
    <t>2017    (затверджено)</t>
  </si>
  <si>
    <t>2018    рік (проект)</t>
  </si>
  <si>
    <t>Видатки за кодами економічної класифікації видатків бюджету у 2019    -2020     роках</t>
  </si>
  <si>
    <t>Надання кредитів за кодами класифікації кредитування бюджету у 2019   -2020    роках</t>
  </si>
  <si>
    <t>Видатки/надання кредитів у розрізі підпрограм та завдань у 2016    -2018    роках</t>
  </si>
  <si>
    <t>Забезпечення організації культурного дозвілля населення, зміцнення культурних традицій</t>
  </si>
  <si>
    <t>Видатки/надання кредитів у розрізі підпрограм та завдань у 2019    -2020    роках</t>
  </si>
  <si>
    <t>Результативні показники бюджетної програми у 2016   -2018   роках</t>
  </si>
  <si>
    <t>2017    рік (затверджено)</t>
  </si>
  <si>
    <t>Надання послуг з організації културного дозвілля населення</t>
  </si>
  <si>
    <t>кількість установ-всього, од; в.т.ч.</t>
  </si>
  <si>
    <t>ереднє число окладів ( ставок) обслуговуючого та технічного персоналу, од.;</t>
  </si>
  <si>
    <t>шт.</t>
  </si>
  <si>
    <t>Результутивні показники бюджетної програми у 2019    -2020    роках</t>
  </si>
  <si>
    <t>2020     рік (прогноз)</t>
  </si>
  <si>
    <t>2018    рік (прект)</t>
  </si>
  <si>
    <t>2019    рік (прогноз)</t>
  </si>
  <si>
    <t>.Обов"язкові виплати</t>
  </si>
  <si>
    <t>Стимулюючі доплати та надбавки</t>
  </si>
  <si>
    <t>Премії</t>
  </si>
  <si>
    <t>Матеріальна допомога</t>
  </si>
  <si>
    <t>2016     рік (звіт)</t>
  </si>
  <si>
    <t>2017     рік (план)</t>
  </si>
  <si>
    <t>2018   рік</t>
  </si>
  <si>
    <t>2019   рік</t>
  </si>
  <si>
    <t>2020   рік</t>
  </si>
  <si>
    <t>керівні працівники</t>
  </si>
  <si>
    <t>Регіональні/місцеві програми, які виконуються в межіх бюджетної програми у 2016    -2018    роках</t>
  </si>
  <si>
    <t>2017     рік (затверджено)</t>
  </si>
  <si>
    <t>2018     рік (проект)</t>
  </si>
  <si>
    <t>Регіональні/місцеві програми, які виконуються в межіх бюджетної програми у 2019   -2020   роках</t>
  </si>
  <si>
    <t>Обсяги та джерела фінансування інвестиційних проектів у 2016   -2018   роках</t>
  </si>
  <si>
    <t>2017   рік (затверджено)</t>
  </si>
  <si>
    <t>2018   рік (проект)</t>
  </si>
  <si>
    <t>Обсяги та джерела фінансування іннвестиційних проектів у 2019    -2020      роках</t>
  </si>
  <si>
    <t>Аналіз результатів, досягнутих унаслідок використання коштів загального фонду бюджету у 2016   році, очікувані результати у 2017    році, обгрунтування необхідності передбачення видатків/надання кредитів на 2018   -2020   роки</t>
  </si>
  <si>
    <t>Кредиторська заборгованість за загальним фондом місцевого бюджету у 2016     (звітному) році</t>
  </si>
  <si>
    <t>Кредиторська заборгованість на 01.01.2016</t>
  </si>
  <si>
    <t>Кредиторська заборгованість на 01.01.2017</t>
  </si>
  <si>
    <t>Проект 1.3 "Розвиток міського палацу культури"</t>
  </si>
  <si>
    <t>2017     рік</t>
  </si>
  <si>
    <t>2018     рік</t>
  </si>
  <si>
    <t xml:space="preserve">кредиторська заборгованість на 01.01.2017   </t>
  </si>
  <si>
    <t>можлива кредиторська заборгованість на 01.01.2018   (5-6-7)</t>
  </si>
  <si>
    <t>Дебіторська заборгованість у 2016      -2017     (звітному та поточному) роках</t>
  </si>
  <si>
    <t>Аналіз управління бюджетними зобов"язаннями та пропозиції щодо упорядкування бюджетних зобов"язань у 2018    році</t>
  </si>
  <si>
    <t>середнє число окладів (ставок) - всього, од.:</t>
  </si>
  <si>
    <t>середнє число окладів (ставок) - керівних працівників, од.:</t>
  </si>
  <si>
    <t>середнє число окладів (ставок) - спеціалістів, од.:</t>
  </si>
  <si>
    <t>середнє число окладів (ставок) - робітників, од.:</t>
  </si>
  <si>
    <t>середнє число окладів (ставок) - обслуговуючого та технічного персоналу, од.:</t>
  </si>
  <si>
    <t>число читачів, тис. осіб:</t>
  </si>
  <si>
    <t>бібліотечний фонд</t>
  </si>
  <si>
    <t>списання бібліотечного фонду, в т.ч.</t>
  </si>
  <si>
    <t>кількість книговидач на одного працівника (ставку), од.</t>
  </si>
  <si>
    <t>динаміка поповнення бібліотечного фонду в плановому періоді по відношенню до фактичного показника попереднього періоду, %</t>
  </si>
  <si>
    <t>динаміка збільшення кількості книговидач в плановому періоді по відношенню до фактичного показника попереднього періоду, %</t>
  </si>
  <si>
    <t>Бюджетний запит на 2018 -2020 роки індивідуальний  (Форма 2018-2)</t>
  </si>
  <si>
    <t>кількість установ - всього, од., у тому числі</t>
  </si>
  <si>
    <t>музичних шкіл, од</t>
  </si>
  <si>
    <t>художніх шкіл, од</t>
  </si>
  <si>
    <t>хореографічних шкіл, од</t>
  </si>
  <si>
    <t>середнє число окладів (ставок) керівних працівників, од.:</t>
  </si>
  <si>
    <t>середнє число окладів (ставок) педагогічного персоналу, од.:</t>
  </si>
  <si>
    <t>середнє число окладів (ставок) спеціалістів, од.:</t>
  </si>
  <si>
    <t>середнє число окладів (ставок) робітників, од.:</t>
  </si>
  <si>
    <t>середнє число окладів (ставок) обслуговуючого та технічного персоналу, од.:</t>
  </si>
  <si>
    <t>кількість відділень (фортепіано, народні інструменти тощо), од.</t>
  </si>
  <si>
    <t>кількість класів, од</t>
  </si>
  <si>
    <t>видатки на отримання освіти у школах естетичного виховання - всього, тис.грн.</t>
  </si>
  <si>
    <t>видатки на отримання освіти у школах естетичного виховання за рахунок загального фонду, тис.грн.</t>
  </si>
  <si>
    <t>видатки на отримання освіти у школах естетичного виховання за рахунок спеціального фонду, тис.грн.</t>
  </si>
  <si>
    <t>у тому числі батьківська плата, тис. грн.</t>
  </si>
  <si>
    <t>середня кількість учнів, звільнених від плати за навчання, осіб:</t>
  </si>
  <si>
    <t>чисельність учнів на одну педагогічну ставку, осіб</t>
  </si>
  <si>
    <t>кількість діто-днів, од.</t>
  </si>
  <si>
    <t>кількість днів відвідування учням шкіл естетичного виховання, днів</t>
  </si>
  <si>
    <t>динаміка збільшення чисельності учнів, які отримують освіту у школах естетичного виховання у плановому періоді по відношенню до фактичного показника попереднього періоду, %</t>
  </si>
  <si>
    <t>відсоток обсягу батьківської плати за навчання в загальному обсязі видатків на отримання освіти у школах естетичного виховання, %</t>
  </si>
  <si>
    <t>Забезпечення надання початкової музичної, хореографічної освіти, образотворчого мистецтва художнього промислу</t>
  </si>
  <si>
    <t>зведення планів по мережі, штатах та контингентах установ, що фінансуються з місцевих бюджетів</t>
  </si>
  <si>
    <t>розрахунок (відношення чисельності учнів до штатних одиниць педпрацівників)</t>
  </si>
  <si>
    <t>розрахунок (кількість днів на кількість учнів)</t>
  </si>
  <si>
    <t>розрахунок (відношення видатків на кількість учнів)</t>
  </si>
  <si>
    <t>розрахунок (відношення видатків, які надходять від плати за навчання на кількість учнів)</t>
  </si>
  <si>
    <t>розрахунок (відношення кількості учнів до аналогічного періоду минулого року)</t>
  </si>
  <si>
    <t>розрахунок (відношення видатків та батьківської плати)</t>
  </si>
  <si>
    <t>керівних працівників</t>
  </si>
  <si>
    <t>спеціалістів</t>
  </si>
  <si>
    <t>обслуговуючого і технічного персоналу</t>
  </si>
  <si>
    <t>план використання бюджетних коштів на відповідний період</t>
  </si>
  <si>
    <t>централізованих бухгалтерій, од.</t>
  </si>
  <si>
    <t>груп технічного нагдяду за будівництвом і капітальним ремонтом, од</t>
  </si>
  <si>
    <t>парків культури і відпочинку, од.</t>
  </si>
  <si>
    <t>інших культурно-освітніх закладів, од.</t>
  </si>
  <si>
    <t>кількість культурно-освітніх заходів, од.</t>
  </si>
  <si>
    <t>середнє число окладів (ставок) - всього, од.</t>
  </si>
  <si>
    <t>середнє число окладів (ставок) керівних працівників, од.</t>
  </si>
  <si>
    <t>середнє число окладів (ставок) спеціалістів, од.</t>
  </si>
  <si>
    <t>середнє число окладів (ставок) робітників, од.</t>
  </si>
  <si>
    <t>середнє число окладів (ставок) обслуговуючого та технічного персоналу, од.</t>
  </si>
  <si>
    <t>витрати загального фонду на забезпечення діяльності інших культурно-освітніх заходів, тис.грн.</t>
  </si>
  <si>
    <t>у тому числі доходи від реалізації квитків, тис. грн.</t>
  </si>
  <si>
    <t>розрахунок (відношення кількості учасників до аналогічного періоду минулого року)</t>
  </si>
  <si>
    <t>обслуговуючого та технічного персоналу</t>
  </si>
  <si>
    <t>кількість кінопрокатних організацій, од.</t>
  </si>
  <si>
    <t>середнє число окладів (ставок) обслуговуючого та технічного персоналу,од</t>
  </si>
  <si>
    <t>кількість кіноустановок, од.</t>
  </si>
  <si>
    <t>кількість наявних назв фільмів - всього, од. у тому числі:</t>
  </si>
  <si>
    <t>звичайного формату, од.</t>
  </si>
  <si>
    <t>комерційна місткість глядачевих залів, місць (од.)</t>
  </si>
  <si>
    <t>кількість сеансів, од.</t>
  </si>
  <si>
    <t>плановий обсяг валового доходу, тис. грн. у тому числі</t>
  </si>
  <si>
    <t>плановий обсяг фінансової підтримки за рахунок коштів місцевих бюджетів, тис.грн.</t>
  </si>
  <si>
    <t>із загального обсягу планових доходів - доходи від реалізації квитків, тис.грн.</t>
  </si>
  <si>
    <t>середня кількість глядачів на одному сеансі, осіб</t>
  </si>
  <si>
    <t>середня вартість одного квитка</t>
  </si>
  <si>
    <t>середні витрати на одного глядача, грн.</t>
  </si>
  <si>
    <t>середні видатки на підтримку для здешевлення одного квитка</t>
  </si>
  <si>
    <t>середня вартість одного сеансу</t>
  </si>
  <si>
    <t>середня завантаженість залу, %</t>
  </si>
  <si>
    <t>динаміка збільшення глядачів до населення у плановому періоді по відношенню до фактичного показника попереднього періоду, %</t>
  </si>
  <si>
    <t>динаміка збільшення завантаженості залів до населення у плановому періоді по відношенню до фактичного показника попереднього періоду, %</t>
  </si>
  <si>
    <t>кількість глядачів, осіб в т.ч.:</t>
  </si>
  <si>
    <t>інвентарна справа, рішення міської ради</t>
  </si>
  <si>
    <t>звіт про демонстрацію фільмів форма К-2 РВК, розрахунок</t>
  </si>
  <si>
    <t>розрахунок</t>
  </si>
  <si>
    <t>зведення планів по мережі, штатах та контингентах установ, що фінансуються з місцевих бюджетів, план глядацького залу</t>
  </si>
  <si>
    <t>зведення планів по мережі, штатах та контингентах установ, що фінансуються з місцевих бюджетів, розрахунок</t>
  </si>
  <si>
    <t>фінансовий план на рік</t>
  </si>
  <si>
    <t>звіт про демонстрацію фільмів форма К-2 РВК, розрахунок, фінансовий план на рік</t>
  </si>
  <si>
    <t>Надходження для виконання бюджетної програми у 2016   -2018   роках</t>
  </si>
  <si>
    <t>.Стимулюючі доплати та надбавки</t>
  </si>
  <si>
    <t>Дебіторська заборгованість на 01.01.2016</t>
  </si>
  <si>
    <t>Дебіторська заборгованість на 01.01.2017</t>
  </si>
  <si>
    <t>Мета бюджетної програми на 2016    -2018    роки</t>
  </si>
  <si>
    <t>9.Структура видатків на оплату праці</t>
  </si>
  <si>
    <t>Обов"язкові виплати</t>
  </si>
  <si>
    <t>ндексація доходів фізичних осіб (доплата до мінім)</t>
  </si>
  <si>
    <t>Аналіз результатів, досягнутих унаслідок використання коштів загального фонду бюджету у 2016   році, очікувані результати у 2017    році, обгрунтування необхідності передбачення видатків/надання кредитів на 2019   -2020   роки</t>
  </si>
  <si>
    <t>Бюджетні зобов"язання у 2016    -2017    роках</t>
  </si>
  <si>
    <t>Кредиторська заборгованість за загальним фондом місцевого бюджету у 2017  -2018   (поточному та плановому) роках</t>
  </si>
  <si>
    <t xml:space="preserve">Очікувана дебіторська заборгованість на 01.01.2018   </t>
  </si>
  <si>
    <t>Інші виплати населенню</t>
  </si>
  <si>
    <t>% використання видатків по створенню "Дому української культури2</t>
  </si>
  <si>
    <t>Підстави та обгрунтування видатків спеціального фонду на 2018    рік та на 2019   -2020    роки за рахунок надходжень до спеціального фонду, аналіз результатів, досягнутих унаслідок використання коштів спеціального фонду бюджету у 2016     році, та очікувані результати у 2017     році</t>
  </si>
  <si>
    <t>Субсидії та поточні трансферти підприємствам (установам, організаціям)</t>
  </si>
  <si>
    <t>Мета бюджетної програми на 2016   -2018    роки</t>
  </si>
  <si>
    <t xml:space="preserve">Медикаменти та перев′язувальні матеріали </t>
  </si>
  <si>
    <t>Капітальний ремонт інших об′єктів</t>
  </si>
  <si>
    <t>Реконструкція та реставрація інших об′єктів</t>
  </si>
  <si>
    <t>Реконструкція пам′яток культури, історії та архітектури</t>
  </si>
  <si>
    <t>ередня завантаженість залів на стаціонарі,%;</t>
  </si>
  <si>
    <t>середні витрати на проведення одного заходу - всього, грн., у тому числі середні витрати:</t>
  </si>
  <si>
    <t>на 1 конкурс, грн</t>
  </si>
  <si>
    <t>на 1 творчий вечір, грн</t>
  </si>
  <si>
    <t>на 1 презентацію, грн.</t>
  </si>
  <si>
    <t>середні витрати на 1 інший культурно-освітній захід, грн.</t>
  </si>
  <si>
    <t>середня ціна одного квитка, грн</t>
  </si>
  <si>
    <t>середня завантаженість залів на стаціонарі, %</t>
  </si>
  <si>
    <t>динаміка збільшення кількості концертів в плановому періоді по відношенню до фактичного показника попереднього періоду, %</t>
  </si>
  <si>
    <t>динаміка збільшення кількості заходів в плановому періоді по відношенню до фактичного показника попереднього періоду, %</t>
  </si>
  <si>
    <t>динаміка збільшення чисельності слухачів на одному концерті в плановому періоді по відношенню до попереднього періоду, %</t>
  </si>
  <si>
    <t>загальна площа парку</t>
  </si>
  <si>
    <t>кількість об"єктів дозвілля</t>
  </si>
  <si>
    <t>кількість робітників, що здійснюють прибирання парку</t>
  </si>
  <si>
    <t>видатки на забезпечення благоустрою поркової зони, в т.ч.</t>
  </si>
  <si>
    <t>оплата праці робітників, що здійснюють прибирання парку</t>
  </si>
  <si>
    <t>оплата водопостачання та водовідведення місць загального користування</t>
  </si>
  <si>
    <t>вивіз сміття та захоронення твердих побутових відходів</t>
  </si>
  <si>
    <t>прибирання та встановлення дитячого майданчика</t>
  </si>
  <si>
    <t>кількість відвідувачів</t>
  </si>
  <si>
    <t>площа парку, що прибирається</t>
  </si>
  <si>
    <t>обсяг ТВП, що планується до вивозу та захороненню з території парку</t>
  </si>
  <si>
    <t>середньорічні витрати на прибирання 1 квадратного метра території парку</t>
  </si>
  <si>
    <t>середньорічні витрати на вивіз та захоронення 1 куб. м. ТВП</t>
  </si>
  <si>
    <t>середньомісячна заробітна плата 1 робітника</t>
  </si>
  <si>
    <t>% площі, що прибирається до загальної площі парку</t>
  </si>
  <si>
    <t>га</t>
  </si>
  <si>
    <t>тис.осіб</t>
  </si>
  <si>
    <t>тис. кв м</t>
  </si>
  <si>
    <t>куб м</t>
  </si>
  <si>
    <t>свідоцтво про право власності на землю</t>
  </si>
  <si>
    <t>розрахунок (відношення видатків на забезпечення благоустрою паркової зони до площі території парку, що прибирається)</t>
  </si>
  <si>
    <t>розрахунок (відношення видатків на вивіз сміття до загального обсягу ТВП, що планується вивозити)</t>
  </si>
  <si>
    <t>розрахунок (відношення середньомісячних видатків на оплату праці робітників до кількості робітників, що здійснюють прибирання)</t>
  </si>
  <si>
    <t>акт інвентаризації</t>
  </si>
  <si>
    <t>розрахунок (відношення площі, що прибирається до загальної площі парку)</t>
  </si>
  <si>
    <t>розрахунок (відношення кількості глядачів до кількості продемонстрованих фільмів)</t>
  </si>
  <si>
    <t>розрахунок (відношення доходу від продемонстрованих фільмів до кількості реалізованих квитків)</t>
  </si>
  <si>
    <t>розрахунок (відношення витрат до кількості глядачів)</t>
  </si>
  <si>
    <t>звіт про демонстрацію фільмів форма К-2 РВК</t>
  </si>
  <si>
    <t>розрахунок (відношення доходу продемонстрованих фільмів до кількості кіносеансів)</t>
  </si>
  <si>
    <t>Субсидії та поточні трансферти підприємствам</t>
  </si>
  <si>
    <t>Мета бюджетної програми на 2018    -2020    роки</t>
  </si>
  <si>
    <t>плановий обсяг доходів від кінопрокату - всього;</t>
  </si>
  <si>
    <t>із загального обсягу планових доходів-доходи від реалізації квитків,</t>
  </si>
  <si>
    <t>тис.шт.</t>
  </si>
  <si>
    <t>(_2_) (_4_) (_1_) (_4_) (_0_) (_3_) (_0_)</t>
  </si>
  <si>
    <t>Придбання багаторічних зелених насаджень</t>
  </si>
  <si>
    <t>видатки на утримання літнього театру "Ракушка"</t>
  </si>
  <si>
    <t>видатки на утримання зелених насаджень</t>
  </si>
  <si>
    <t xml:space="preserve">інші видатки </t>
  </si>
  <si>
    <t>Підпрограма 2(функція)</t>
  </si>
  <si>
    <r>
      <t>Медикаменти та перев</t>
    </r>
    <r>
      <rPr>
        <sz val="12"/>
        <rFont val="Calibri"/>
        <family val="2"/>
        <charset val="204"/>
      </rPr>
      <t>′</t>
    </r>
    <r>
      <rPr>
        <sz val="12"/>
        <rFont val="Times New Roman"/>
        <family val="1"/>
        <charset val="204"/>
      </rPr>
      <t xml:space="preserve">язувальні матеріали </t>
    </r>
  </si>
  <si>
    <r>
      <t>Капітальний ремонт інших об</t>
    </r>
    <r>
      <rPr>
        <sz val="12"/>
        <rFont val="Calibri"/>
        <family val="2"/>
        <charset val="204"/>
      </rPr>
      <t>′</t>
    </r>
    <r>
      <rPr>
        <sz val="12"/>
        <rFont val="Times New Roman"/>
        <family val="1"/>
        <charset val="204"/>
      </rPr>
      <t>єктів</t>
    </r>
  </si>
  <si>
    <r>
      <t>Реконструкція та реставрація інших об</t>
    </r>
    <r>
      <rPr>
        <sz val="12"/>
        <rFont val="Calibri"/>
        <family val="2"/>
        <charset val="204"/>
      </rPr>
      <t>′</t>
    </r>
    <r>
      <rPr>
        <sz val="12"/>
        <rFont val="Times New Roman"/>
        <family val="1"/>
        <charset val="204"/>
      </rPr>
      <t>єктів</t>
    </r>
  </si>
  <si>
    <r>
      <t>Реконструкція пам</t>
    </r>
    <r>
      <rPr>
        <sz val="12"/>
        <rFont val="Calibri"/>
        <family val="2"/>
        <charset val="204"/>
      </rPr>
      <t>′</t>
    </r>
    <r>
      <rPr>
        <sz val="12"/>
        <rFont val="Times New Roman"/>
        <family val="1"/>
        <charset val="204"/>
      </rPr>
      <t>яток культури, історії та архітектури</t>
    </r>
  </si>
  <si>
    <r>
      <t>любительські об</t>
    </r>
    <r>
      <rPr>
        <sz val="12"/>
        <rFont val="Calibri"/>
        <family val="2"/>
        <charset val="204"/>
      </rPr>
      <t>′</t>
    </r>
    <r>
      <rPr>
        <sz val="12"/>
        <rFont val="Times New Roman"/>
        <family val="1"/>
        <charset val="204"/>
      </rPr>
      <t xml:space="preserve">єднання та клуби за інтересами </t>
    </r>
  </si>
  <si>
    <t>(1) (0)</t>
  </si>
  <si>
    <t>(_1_)  (_0_)  (_1_)</t>
  </si>
  <si>
    <t>1. Бюджетний кодекс України.</t>
  </si>
  <si>
    <t>Комплексна цільова програма розвитку культури міста Житомира</t>
  </si>
  <si>
    <t>Рішення міської ради від 11.03.2015р. №853</t>
  </si>
  <si>
    <t>Місцевий бюджет, бюджет розвитку</t>
  </si>
  <si>
    <t>1. Бюджетний кодекс України;</t>
  </si>
  <si>
    <t>(_1_) (_0_) (_1_) (_1_) (_1_) (_0_) (_0_)</t>
  </si>
  <si>
    <t>2. Наказ від 30.08.2002р. №1398 "Про оплату праці працівникам на основі єдиної тарифної сітки розрядів і коефіцієнтів з оплати праці працівників установ, закладів та організацій окремих галузей бюджетної сфери";</t>
  </si>
  <si>
    <t>Надання спеціальної освіти школи естетичного виховання дітей</t>
  </si>
  <si>
    <t>4. Постанова КМУ  №260 від 25.03.1997р. "Про встановлення розміру плати за навчання у державних школах естетичного виховання дітей";</t>
  </si>
  <si>
    <t>3. Наказ Міністерства освіти і науки України від 26.09.2005р. №557 "Про впорядкування умов оплати праці та затвердження схем тарифних розрядів працівників навчальних закладів, установ освіти та наукових установ"; (зі змінами);</t>
  </si>
  <si>
    <t>5. Наказ Міністерства освіти і науки від06.10.2010р. № 930 "Про затвердження Типового положення про атестацію педагогічних працівників України" (зі змінами);</t>
  </si>
  <si>
    <t>7. Постанова Кабінету Міністрів України від 31.01.2001р. №78 "Про реалізацію окремих положень частини першої ст. 57 Закону України "Про загальну середню освіту" (зі змінами) ;</t>
  </si>
  <si>
    <t>6. Постанова Кабінету Міністрів України від 23.03.2011р. №373 "Про встановлення надбавки педагогічним працівниеам закладів дошкільної , позашкільної загальної середньої професійної, вищої освіти, інших установ і закладів незалежно від їх підпорядкування" (зі змінами);</t>
  </si>
  <si>
    <r>
      <t>8. Постанова Кабінету Міністрів України від 05.06.2000р. №898 "Про затвердження порядку надання щорічної грошової винагороди педагогічнимпрацівниам навчальних закладів державної та комунальної форми власності за сумлінну працю , зразкове виконання службових обов</t>
    </r>
    <r>
      <rPr>
        <sz val="12"/>
        <rFont val="Calibri"/>
        <family val="2"/>
        <charset val="204"/>
      </rPr>
      <t>′</t>
    </r>
    <r>
      <rPr>
        <sz val="12"/>
        <rFont val="Times New Roman"/>
        <family val="1"/>
        <charset val="204"/>
      </rPr>
      <t>язків" (зі змінами) ;</t>
    </r>
  </si>
  <si>
    <t>9. Комплексна цільова програма розвитку культури міста "Нова основа культурного розвитку в місті Житомирі на 2018-2020 роки"</t>
  </si>
  <si>
    <t>10.Рішення міської ради "Про міський бюджет"</t>
  </si>
  <si>
    <t>Збереження та розвиток початкових спеціалізованих мистецьких навчальних заходів (шкіл естетичного виховання ), збільшення контингенту та розвиток індивідуальних здібностей і талантів дітей та молоді, забезпечення умов для творчого розвитку особистості, підвищення культурного рівня та естетичного виховання дітей, юнацтва міста та надання музичної освіти через доступність до надбань вітчизняної та світової культури, створення умов для індивідуальної і колективної худжньої творчості</t>
  </si>
  <si>
    <t>Плата за послуги, благодійні надходження</t>
  </si>
  <si>
    <t xml:space="preserve">В місті функціонують 5 музичних і 1  художня школа , що фінансуються з міського бюджету. </t>
  </si>
  <si>
    <t>Робота педагогічних та учнівських колективів музичних та художньої шкіл спрямована на вирішення проблем навчально-виховного процесу, який здійснюється за типовими навчальними планами, програмами, затвердженими Міністерством культуриі мистецтв України, планами обласного управління культури і туризму, наказами управління культури Житомирської міської ради та річними планами роботи шкіл. Педагогічні колективи спрямовують свої зусилля на високу якістьроботи, удосконалення навчально-методичної роботи на відділах, диференційований підхід до роботи з дітьми з різним рівнем музичних здібностей, урізноманітнення форм і методів роботи з обдарованими дітьмиз метою їх професійноїоріїнтації, активізацієюроботи творчих колективів, виховання у учнів позитивногоставлення до концнртних виступів.</t>
  </si>
  <si>
    <t>Збільшення відсотку охопленнядітей естетичним вихованням шляхом надання послуг з навчання в школах естетичного виховання на відділеннях (музичних, художніх, хореографічних, театральних, хорових тощо) на мвідділах (фортепіанному, народних інструментів, струнно-смичкових інструментах, духових та ударних, образотворчого мистецтва тощо), реалізація державних, регіональних, міськихпрограм у школах естетичного виховання дітей</t>
  </si>
  <si>
    <r>
      <t>У 2016 році на забезпечення заробітної  плати  з нарахуваннями було використано 21438,4 тис. грн., на олату комунальних послуг та енергоноіїв - 880,8 тис. грн., на забезпечення господарчого утримання  1093,9 тис.грн. (оплата поточного ремонту та обслуговування  комп</t>
    </r>
    <r>
      <rPr>
        <sz val="12"/>
        <rFont val="Calibri"/>
        <family val="2"/>
        <charset val="204"/>
      </rPr>
      <t>′</t>
    </r>
    <r>
      <rPr>
        <sz val="12"/>
        <rFont val="Times New Roman"/>
        <family val="1"/>
        <charset val="204"/>
      </rPr>
      <t xml:space="preserve">ютерної техніки, обслуговування пожежної та охоронної сигналізації,  поточного ремонту приміщень, послуги утримання приміщень, звязку, вмвозу ТПВ, дератизації, обслуговування теплолічильників, перезарядка вогнегасників), на зміцнення матеріально-технічної бази - 353,5 тис.грн. ( придбання канцелярського приладдя, господарських товарів,  електротоварів, меблів, комплектуючих до комп"ютерної техніки, періодичних видань та ін.). </t>
    </r>
  </si>
  <si>
    <r>
      <t>У 2017 році на забезпечення заробітної  плати  з нарахуваннями планується використати 32314,9 тис. грн., на олату комунальних послуг та енергоноіїв - 1399,0 тис. грн., на забезпечення господарчого утримання 1361,2 тис.грн. (оплата поточного ремонту та обслуговування  комп</t>
    </r>
    <r>
      <rPr>
        <sz val="12"/>
        <rFont val="Calibri"/>
        <family val="2"/>
        <charset val="204"/>
      </rPr>
      <t>′</t>
    </r>
    <r>
      <rPr>
        <sz val="12"/>
        <rFont val="Times New Roman"/>
        <family val="1"/>
        <charset val="204"/>
      </rPr>
      <t xml:space="preserve">ютерної техніки, обслуговування пожежної та охоронної сигналізації,  поточного ремонту приміщень послуги утримання приміщень, звязку, вмвозу ТПВ, дератизації, обслуговування теплолічильників, перезарядка вогнегасників), на зміцнення матеріально-технічної бази - 523,7 тис.грн.                    ( придбання канцелярського приладдя, господарських товарів,  електротоварів, меблів, комплектуючих до комп"ютерної техніки, періодичних видань та ін.). </t>
    </r>
  </si>
  <si>
    <r>
      <t>У 2018 році на забезпечення заробітної  плати  з нарахуваннями планується використати 47757,8 тис. грн., на олату комунальних послуг та енергоноіїв - 1315,5 тис. грн., на забезпечення господарчого утримання  1044,7 тис.грн. (оплата поточного ремонту та обслуговування  комп</t>
    </r>
    <r>
      <rPr>
        <sz val="12"/>
        <rFont val="Calibri"/>
        <family val="2"/>
        <charset val="204"/>
      </rPr>
      <t>′</t>
    </r>
    <r>
      <rPr>
        <sz val="12"/>
        <rFont val="Times New Roman"/>
        <family val="1"/>
        <charset val="204"/>
      </rPr>
      <t xml:space="preserve">ютерної техніки, обслуговування пожежної та охоронної сигналізації,  поточного ремонту приміщень, послуги утримання приміщень, звязку, вмвозу ТПВ, дератизації, обслуговування теплолічильників, перезарядка вогнегасників), на зміцнення матеріально-технічної бази - 260,3 тис.грн.                    ( придбання канцелярського приладдя, господарських товарів,  електротоварів, меблів, комплектуючих до комп"ютерної техніки, періодичних видань та ін.). </t>
    </r>
  </si>
  <si>
    <r>
      <t>У 2019 році на забезпечення заробітної  плати  з нарахуваннями планується використати 53536,6 тис. грн., на олату комунальних послуг та енергоноіїв - 1450,6 тис. грн., на забезпечення господарчого утримання  1151,9 тис.грн. (оплата поточного ремонту та обслуговування  комп</t>
    </r>
    <r>
      <rPr>
        <sz val="12"/>
        <rFont val="Calibri"/>
        <family val="2"/>
        <charset val="204"/>
      </rPr>
      <t>′</t>
    </r>
    <r>
      <rPr>
        <sz val="12"/>
        <rFont val="Times New Roman"/>
        <family val="1"/>
        <charset val="204"/>
      </rPr>
      <t xml:space="preserve">ютерної техніки, обслуговування пожежної та охоронної сигналізації,  поточного ремонту приміщень, послуги утримання приміщень, звязку, вмвозу ТПВ, дератизації, обслуговування теплолічильників, перезарядка вогнегасників), на зміцнення матеріально-технічної бази - 287,2 тис.грн.                    ( придбання канцелярського приладдя, господарських товарів,  електротоварів, меблів, комплектуючих до комп"ютерної техніки, періодичних видань та ін.). </t>
    </r>
  </si>
  <si>
    <r>
      <t>У 2020 році на забезпечення заробітної  плати  з нарахуваннями планується використати 56748,6 тис. грн., на олату комунальних послуг та енергоноіїв - 1576,4 тис. грн., на забезпечення господарчого утримання  1251,6 тис.грн. (оплата поточного ремонту та обслуговування  комп</t>
    </r>
    <r>
      <rPr>
        <sz val="12"/>
        <rFont val="Calibri"/>
        <family val="2"/>
        <charset val="204"/>
      </rPr>
      <t>′</t>
    </r>
    <r>
      <rPr>
        <sz val="12"/>
        <rFont val="Times New Roman"/>
        <family val="1"/>
        <charset val="204"/>
      </rPr>
      <t xml:space="preserve">ютерної техніки, обслуговування пожежної та охоронної сигналізації,  поточного ремонту приміщень, послуги утримання приміщень, звязку, вмвозу ТПВ, дератизації, обслуговування теплолічильників, перезарядка вогнегасників), на зміцнення матеріально-технічної бази - 312,1 тис.грн. ( придбання канцелярського приладдя, господарських товарів,  електротоварів, меблів, комплектуючих до комп"ютерної техніки, періодичних видань та ін.). </t>
    </r>
  </si>
  <si>
    <t>По спеціальному фонду  кошти надходять від отриманих платних послуг , які здійснюються згідно затверджених нормативно-правових актів і використовуються згідно затверджених кошторисів. На 2018 рік заплановано надходження в сумі 2256,8 тис. грн, які планується використати: на заробітну плату з нарахуваннями 2224,9 тис.грн,   на оплату комунальних послуг та енергоносіїв 15,4 тис.грн., на покращення матеріально-технічної бази 16,5 тис. грн.</t>
  </si>
  <si>
    <t>На 2019 рік заплановано надходження в сумі 1735,3  тис. грн., які планується використати: на заробітну плату з нарахуваннями 1700,1 тис.грн. оплату комунальних послуг та енергоносіїв 17,0 тис.грн., на покращення матеріально-технічної бази 18,2 тис. грн.</t>
  </si>
  <si>
    <t>На 2020 рік заплановано надходження в сумі 1843,8 тис. грн., які планується використати:  на заробітну плату з нарахуваннями 1806,8 тис.грн. на оплату комунальних послуг та енергоносіїв 17,2 тис.грн., на покращення матеріально-технічної бази 19,8 тис. грн.</t>
  </si>
  <si>
    <t xml:space="preserve">В 2016 р надійшли кошти в сумі 1780,8 тис. грн., які використані: на заробітну плату з нарахуваннями 1392,2 тис.грн,  на оплату комунальних послуг та енергоносіїв 12,4 тис.грн., на покращення матеріально-технічної бази 264,2 тис. грн., на господарче утримання 112,0 тис.грн. </t>
  </si>
  <si>
    <t>На 2017 рік заплановано надходження в сумі 1591,6 тис. грн., які планується використати: на заробітну плату з нарахуваннями 1525,6 тис.грн., а оплату комунальних послуг та енергоносіїв 13,9 тис.грн на покращення матеріально-технічної бази 44,3 тис. грн., на господарче утримання 7,8 тис.грн.</t>
  </si>
  <si>
    <t>(_1_) (_0_) (_1_) (_4_) (_0_) (_8_) (_0_)</t>
  </si>
  <si>
    <t>Інші заклади та заходи в галузі культури і мистецтва</t>
  </si>
  <si>
    <t>2. Закон України "Про культуру";</t>
  </si>
  <si>
    <t>3. Постанова КМУ від 30.08.2002р. №1298 "Про оплату праці працівників на основі єдиної тарифної  сітки розрядів і коефіцієнтів з оплати праці працівників установ, закладів та організацій окремих галузей бюджетної сфери";</t>
  </si>
  <si>
    <t>4. Наказ Міністерства культури і туризму України від 18.10.2005р. №745 "Про впорядкування умов оплати праціі працівників культури на основі єдиної тарифної сітки";</t>
  </si>
  <si>
    <t xml:space="preserve">5. Рішення міської ради від </t>
  </si>
  <si>
    <t>.</t>
  </si>
  <si>
    <t>6. Комплексна цільова програма розвитку культури міста "Нова основа культурного розвитку в місті Житомирі на 2018-2020 роки".</t>
  </si>
  <si>
    <t>Забезпечення діяльності інших закладів в галузі культури і мистецтв</t>
  </si>
  <si>
    <t>Інші заходи в галузі культури і мистецтва</t>
  </si>
  <si>
    <t>Поточні трансферти</t>
  </si>
  <si>
    <t>Соціальне забезпечення</t>
  </si>
  <si>
    <t>Придмети, матеріали , обладнання та інвентар</t>
  </si>
  <si>
    <t>Субсидії та поточні трансферти підприємствам (установам , організаціям)</t>
  </si>
  <si>
    <t xml:space="preserve">Соціальне забезпечення </t>
  </si>
  <si>
    <t>Здійснення планування, обліку та звітності, забезпечення контролю за ефективним використанням матеріальних, трудовихта фінансових ресурсів закладами культури.</t>
  </si>
  <si>
    <t>Забезпечення реалізації державної політики у сфері культури та прв громадян  на свободу творчості, вільного розвитку культурно-мистецьких процесів.</t>
  </si>
  <si>
    <t>Здійснення планування, обліку та звітності, забезпечення контролю за ефективним використанням матеріальних, трудових та фінансових ресурсів закладами культури.</t>
  </si>
  <si>
    <t>Забезпечення діяльності  інших закладів в галузі культури та мистецтва</t>
  </si>
  <si>
    <t>Здійснення планування, обліку та звітності, забезпеченн контролю за ефективним використанням матеріальних, трудових та фінансових ресурсів закладами культури, підпорядкованих управлінню культури міської ради та виконання завдань проектів цієї програми</t>
  </si>
  <si>
    <t>витрати на оплату праці тис. грн.;</t>
  </si>
  <si>
    <t xml:space="preserve">Кількість закладів, що обслуговує централізована бухгалтерія; </t>
  </si>
  <si>
    <t>кількість особових рахунків;</t>
  </si>
  <si>
    <t>кількість реєстраційних рахунків</t>
  </si>
  <si>
    <t>повідомлення органів казначейства</t>
  </si>
  <si>
    <t>кількість планових документів в рік;</t>
  </si>
  <si>
    <t>кількість розподілів в рік;</t>
  </si>
  <si>
    <t>книга обліку розподілів</t>
  </si>
  <si>
    <t>кількість платіжних доручень</t>
  </si>
  <si>
    <t>книга обліку платіжних доручень</t>
  </si>
  <si>
    <t>кількість складених звітів;</t>
  </si>
  <si>
    <t>кількість контролюючих заходів;</t>
  </si>
  <si>
    <t>план роботи на рік</t>
  </si>
  <si>
    <t xml:space="preserve">кількість установ на 1 спеціаліста; </t>
  </si>
  <si>
    <t>розрахунок (відношення кількості установ до кількості спеціалістів )</t>
  </si>
  <si>
    <t>проекти з громадськими організаціями</t>
  </si>
  <si>
    <t>кількість планових документів на 1 спеціаліста;</t>
  </si>
  <si>
    <t>розрахунок (відношення кількості планових документів докількості спеціалістів)</t>
  </si>
  <si>
    <t>кількість рахунків на 1 спеціаліста;</t>
  </si>
  <si>
    <t>розрахунок (відношення кількості особових та реєстраційних рахунків до кількості спеціалістів)</t>
  </si>
  <si>
    <t xml:space="preserve">середньмісячна </t>
  </si>
  <si>
    <t>динаміка навантаження на 1 спеціаліста (по кількості платіжних доручень)</t>
  </si>
  <si>
    <t xml:space="preserve">розрахунок (відношення навантаження на 1 спеціаліста (по кількості платіжних доручень) до аналогічного періоду минулого року) </t>
  </si>
  <si>
    <t xml:space="preserve">динаміка кількості плнових докментів; </t>
  </si>
  <si>
    <t>розрахунок (відношення кількості планових документів до аналогічного періоду минулого року)</t>
  </si>
  <si>
    <t>відсоток перевірок, проведених контролюючими органами до загальної кількості перевірок;</t>
  </si>
  <si>
    <t xml:space="preserve">розрахунок (відношення кількості перевірок, проведених контролюючими органами до </t>
  </si>
  <si>
    <t>Інші заходи в галузі культури і мистецтв</t>
  </si>
  <si>
    <t>Реалізація єдиної політики у сфері організації масових заходів, концертів, фестивалів, виявлення талановитих особистостей, відзначення свят та ювілейних дат</t>
  </si>
  <si>
    <t xml:space="preserve">Кількість населення; </t>
  </si>
  <si>
    <t>тис.чол.</t>
  </si>
  <si>
    <t>статистичні дані</t>
  </si>
  <si>
    <t xml:space="preserve">Рішення міської ради </t>
  </si>
  <si>
    <t>Видатки для проведення заходів в т.ч.;</t>
  </si>
  <si>
    <t>державні;</t>
  </si>
  <si>
    <t>загальноміські;</t>
  </si>
  <si>
    <t>мистецькі;</t>
  </si>
  <si>
    <t>організаційно-масові</t>
  </si>
  <si>
    <t>спільні заходи з громадськими організаціями;</t>
  </si>
  <si>
    <t xml:space="preserve">Кількість заходів: </t>
  </si>
  <si>
    <t>План проведення заходів</t>
  </si>
  <si>
    <t>організаційно-масові;</t>
  </si>
  <si>
    <t>спільні проекти з громадськими організаціями</t>
  </si>
  <si>
    <t>середні витрати на проведення одного заходу в т.ч.</t>
  </si>
  <si>
    <t>розрахунки (відношення видатків на проведення на проведення заходів до загальної кількості заходів)</t>
  </si>
  <si>
    <t>джержавні</t>
  </si>
  <si>
    <t>розрахунок (відношення видатків на проведення держваних заходів до загальної кількості заходів)</t>
  </si>
  <si>
    <t>розрахунок (відношення видатків на проведення загальноміських заходів до загальної кількості заходів)</t>
  </si>
  <si>
    <t>розрахунок (відношення видатків на проведення організаційно-масових заходів до загальної кількості заходів)</t>
  </si>
  <si>
    <t>розрахунок (відношення видатків на проведення мистецьких заходів до загальної кількості заходів)</t>
  </si>
  <si>
    <t>розрахунок (відношення видатків на проведення спільних проектів з громадськитм організаціями до загальної кількості заходів)</t>
  </si>
  <si>
    <t>Кількість учасників заходів</t>
  </si>
  <si>
    <t xml:space="preserve">динаміка кількості учасників заходів </t>
  </si>
  <si>
    <t>відсоток кількості учасників заходів до кількості населення</t>
  </si>
  <si>
    <t>розрахунок (відношення кількості учасників до кількості населення)</t>
  </si>
  <si>
    <t>Реалізація єдиної політики в сфері організаційно-масових заходів, конццертів, фестивалів, виявлення талановитих особистостей, відзначення свят та ювілейних дат</t>
  </si>
  <si>
    <t>Управління культури Житомирської міської ради здійснює облік звітності, забезпечує контроль за ефективним використанням матеріалних, трудових та фінансових ресурсів підпорядкованими закладам культури, реалізацію державної політики у сфері культури та прав громадян на свободу творчості, вільного розвитку культурно-мистецьких прооцесів, доступністьвсіх видів культурних послуг і культурної діяльності для кожного громадянина, заохочує громадян та колективи міста до створення нових тенденцій та творчих проектів у сфері культури, забезпечує збереження національної культурної спадщини,</t>
  </si>
  <si>
    <t>розрахунок до кошторису, рішення міської ради  "Про міський бюджет"</t>
  </si>
  <si>
    <t xml:space="preserve">               В місті функціонують 5 музичних і 1  художня школа , що фінансуються з міського бюджету. </t>
  </si>
  <si>
    <r>
      <t xml:space="preserve">              У 2016 році на забезпечення заробітної  плати  з нарахуваннями було використано 21438,4 тис. грн., на олату комунальних послуг та енергоноіїв - 880,8 тис. грн., на забезпечення господарчого утримання  1093,9 тис.грн. (оплата поточного ремонту та обслуговування  комп</t>
    </r>
    <r>
      <rPr>
        <sz val="12"/>
        <rFont val="Calibri"/>
        <family val="2"/>
        <charset val="204"/>
      </rPr>
      <t>′</t>
    </r>
    <r>
      <rPr>
        <sz val="12"/>
        <rFont val="Times New Roman"/>
        <family val="1"/>
        <charset val="204"/>
      </rPr>
      <t xml:space="preserve">ютерної техніки, обслуговування пожежної та охоронної сигналізації,  поточного ремонту приміщень, послуги утримання приміщень, звязку, вмвозу ТПВ, дератизації, обслуговування теплолічильників, перезарядка вогнегасників), на зміцнення матеріально-технічної бази - 353,5 тис.грн. ( придбання канцелярського приладдя, господарських товарів,  електротоварів, меблів, комплектуючих до комп"ютерної техніки, періодичних видань та ін.). </t>
    </r>
  </si>
  <si>
    <r>
      <t xml:space="preserve">            У 2017 році на забезпечення заробітної  плати  з нарахуваннями планується використати 32314,9 тис. грн., на олату комунальних послуг та енергоноіїв - 1399,0 тис. грн., на забезпечення господарчого утримання 1361,2 тис.грн. (оплата поточного ремонту та обслуговування  комп</t>
    </r>
    <r>
      <rPr>
        <sz val="12"/>
        <rFont val="Calibri"/>
        <family val="2"/>
        <charset val="204"/>
      </rPr>
      <t>′</t>
    </r>
    <r>
      <rPr>
        <sz val="12"/>
        <rFont val="Times New Roman"/>
        <family val="1"/>
        <charset val="204"/>
      </rPr>
      <t xml:space="preserve">ютерної техніки, обслуговування пожежної та охоронної сигналізації,  поточного ремонту приміщень послуги утримання приміщень, звязку, вмвозу ТПВ, дератизації, обслуговування теплолічильників, перезарядка вогнегасників), на зміцнення матеріально-технічної бази - 523,7 тис.грн.                    ( придбання канцелярського приладдя, господарських товарів,  електротоварів, меблів, комплектуючих до комп"ютерної техніки, періодичних видань та ін.). </t>
    </r>
  </si>
  <si>
    <r>
      <t xml:space="preserve">           У 2018 році на забезпечення заробітної  плати  з нарахуваннями планується використати 47757,8 тис. грн., на олату комунальних послуг та енергоноіїв - 1315,5 тис. грн., на забезпечення господарчого утримання  1044,7 тис.грн. (оплата поточного ремонту та обслуговування  комп</t>
    </r>
    <r>
      <rPr>
        <sz val="12"/>
        <rFont val="Calibri"/>
        <family val="2"/>
        <charset val="204"/>
      </rPr>
      <t>′</t>
    </r>
    <r>
      <rPr>
        <sz val="12"/>
        <rFont val="Times New Roman"/>
        <family val="1"/>
        <charset val="204"/>
      </rPr>
      <t xml:space="preserve">ютерної техніки, обслуговування пожежної та охоронної сигналізації,  поточного ремонту приміщень, послуги утримання приміщень, звязку, вмвозу ТПВ, дератизації, обслуговування теплолічильників, перезарядка вогнегасників), на зміцнення матеріально-технічної бази - 260,3 тис.грн.                    ( придбання канцелярського приладдя, господарських товарів,  електротоварів, меблів, комплектуючих до комп"ютерної техніки, періодичних видань та ін.). </t>
    </r>
  </si>
  <si>
    <r>
      <t xml:space="preserve">          У 2019 році на забезпечення заробітної  плати  з нарахуваннями планується використати 53536,6 тис. грн., на олату комунальних послуг та енергоноіїв - 1450,6 тис. грн., на забезпечення господарчого утримання  1151,9 тис.грн. (оплата поточного ремонту та обслуговування  комп</t>
    </r>
    <r>
      <rPr>
        <sz val="12"/>
        <rFont val="Calibri"/>
        <family val="2"/>
        <charset val="204"/>
      </rPr>
      <t>′</t>
    </r>
    <r>
      <rPr>
        <sz val="12"/>
        <rFont val="Times New Roman"/>
        <family val="1"/>
        <charset val="204"/>
      </rPr>
      <t xml:space="preserve">ютерної техніки, обслуговування пожежної та охоронної сигналізації,  поточного ремонту приміщень, послуги утримання приміщень, звязку, вмвозу ТПВ, дератизації, обслуговування теплолічильників, перезарядка вогнегасників), на зміцнення матеріально-технічної бази - 287,2 тис.грн.                    ( придбання канцелярського приладдя, господарських товарів,  електротоварів, меблів, комплектуючих до комп"ютерної техніки, періодичних видань та ін.). </t>
    </r>
  </si>
  <si>
    <r>
      <t xml:space="preserve">         У 2020 році на забезпечення заробітної  плати  з нарахуваннями планується використати 56748,6 тис. грн., на олату комунальних послуг та енергоноіїв - 1576,4 тис. грн., на забезпечення господарчого утримання  1251,6 тис.грн. (оплата поточного ремонту та обслуговування  комп</t>
    </r>
    <r>
      <rPr>
        <sz val="12"/>
        <rFont val="Calibri"/>
        <family val="2"/>
        <charset val="204"/>
      </rPr>
      <t>′</t>
    </r>
    <r>
      <rPr>
        <sz val="12"/>
        <rFont val="Times New Roman"/>
        <family val="1"/>
        <charset val="204"/>
      </rPr>
      <t xml:space="preserve">ютерної техніки, обслуговування пожежної та охоронної сигналізації,  поточного ремонту приміщень, послуги утримання приміщень, звязку, вмвозу ТПВ, дератизації, обслуговування теплолічильників, перезарядка вогнегасників), на зміцнення матеріально-технічної бази - 312,1 тис.грн. ( придбання канцелярського приладдя, господарських товарів,  електротоварів, меблів, комплектуючих до комп"ютерної техніки, періодичних видань та ін.). </t>
    </r>
  </si>
  <si>
    <r>
      <t xml:space="preserve">      У 2018 році на забезпечення заробітної  плати  з нарахуваннями планується використати 47757,8 тис. грн., на олату комунальних послуг та енергоноіїв - 1315,5 тис. грн., на забезпечення господарчого утримання  1044,7 тис.грн. (оплата поточного ремонту та обслуговування  комп</t>
    </r>
    <r>
      <rPr>
        <sz val="12"/>
        <rFont val="Calibri"/>
        <family val="2"/>
        <charset val="204"/>
      </rPr>
      <t>′</t>
    </r>
    <r>
      <rPr>
        <sz val="12"/>
        <rFont val="Times New Roman"/>
        <family val="1"/>
        <charset val="204"/>
      </rPr>
      <t xml:space="preserve">ютерної техніки, обслуговування пожежної та охоронної сигналізації,  поточного ремонту приміщень, послуги утримання приміщень, звязку, вмвозу ТПВ, дератизації, обслуговування теплолічильників, перезарядка вогнегасників), на зміцнення матеріально-технічної бази - 260,3 тис.грн.                    ( придбання канцелярського приладдя, господарських товарів,  електротоварів, меблів, комплектуючих до комп"ютерної техніки, періодичних видань та ін.). </t>
    </r>
  </si>
  <si>
    <t xml:space="preserve">          По спеціальному фонду  кошти надходять від отриманих платних послуг , які здійснюються згідно затверджених нормативно-правових актів і використовуються згідно затверджених кошторисів. На 2018 рік заплановано надходження в сумі 2256,8 тис. грн, які планується використати: на заробітну плату з нарахуваннями 2224,9 тис.грн,   на оплату комунальних послуг та енергоносіїв 15,4 тис.грн., на покращення матеріально-технічної бази 16,5 тис. грн.</t>
  </si>
  <si>
    <t xml:space="preserve">          На 2019 рік заплановано надходження в сумі 1735,3  тис. грн., які планується використати: на заробітну плату з нарахуваннями 1700,1 тис.грн. оплату комунальних послуг та енергоносіїв 17,0 тис.грн., на покращення матеріально-технічної бази 18,2 тис. грн.</t>
  </si>
  <si>
    <t xml:space="preserve">         На 2020 рік заплановано надходження в сумі 1843,8 тис. грн., які планується використати:  на заробітну плату з нарахуваннями 1806,8 тис.грн. на оплату комунальних послуг та енергоносіїв 17,2 тис.грн., на покращення матеріально-технічної бази 19,8 тис. грн.</t>
  </si>
  <si>
    <t xml:space="preserve">         В 2016 р надійшли кошти в сумі 1780,8 тис. грн., які використані: на заробітну плату з нарахуваннями 1392,2 тис.грн,  на оплату комунальних послуг та енергоносіїв 12,4 тис.грн., на покращення матеріально-технічної бази 264,2 тис. грн., на господарче утримання 112,0 тис.грн. </t>
  </si>
  <si>
    <t>Підпрограма 3</t>
  </si>
  <si>
    <t>Підпрограма 4</t>
  </si>
  <si>
    <t>2. Закон України про бібліотечну справу</t>
  </si>
  <si>
    <t>3. Постанова КМУ від 30.08.2002р. №1298 "Про оплату праці працівників на основі єдиної тарифної сітки розрядів і коефіцієнтів з оплати праці працівників установ, закладів та організацій окремих галузей бюджетної сфери" зі змінами.</t>
  </si>
  <si>
    <t>4. Постанова КМУ від 22.01.2005р. №84 "Про затвердження порядку виплати доплат за вислугу років працівникам державних і комунальних бібліотек" (зі змінами).</t>
  </si>
  <si>
    <t>5. Наказ Міністерства освіти і науки України від 26.09.2005р. №557 "Про впорядкування умов оплати праці та затвердження схем тарифних розрядів працівників навчальних закладів, установ освіти та наукових установ"; (зі змінами);</t>
  </si>
  <si>
    <t>6. Постанова КМУ від 22.01.2005р. №84 "Про затвердження порядку виплати доплат за вислугу років працівникам державних і комунальних бібліотек" (зі змінами).</t>
  </si>
  <si>
    <t>7.  Постанова КМУ від 30.09.2009р. "Про підвищення заробітної плати працівникам бібліотек" (зі змінами).</t>
  </si>
  <si>
    <t>8. Постанова КМУ від 12.12.2011р. №1271 "Про затвердження переліку платних послуг, які можуть надаватися закладами культури заснованими на держвній і комунальній формі власності". (в редакції постанови КМУ від 12.07.2017 року №493).</t>
  </si>
  <si>
    <t>9.Наказ від 01.12.2015р. №1004/1113/1556 "Про затвердження Порядку визначення вартості та надання платних послуг закладами культури, заснованими на державній і комунальній формі власності".</t>
  </si>
  <si>
    <t>10.  Наказ від 28.11.2013 р. №1222 "Про затвердження методики розрахунку вартості надання послуг у сфері культури.</t>
  </si>
  <si>
    <t>11. Постанова КМУ від 2010 року № 840 "Про виплату працівникам державних і комунальних клубних закладів допомоги для оздоровлення та матеріальної допомоги для вирішення соціально-побутових питань".</t>
  </si>
  <si>
    <t>12. Постанова КМУ від 16.03.2017року № 150 "Про внесення змін до пункту 3 постанови КМУ від 09.12.2015р. №1026"   "Питання виплати працівникам державних і комунальних клубних заладів, парків культури та відпочинку, центрів (будинків) народної творчості, центрів культури та дозвілля, інших культурно-освітніх центрів доплати за вислугу років, допомоги на оздоровлення та матеріальної допомоги для вирішення соціально-побутових питань".</t>
  </si>
  <si>
    <t>13. Постанова КМУ  №260 від 25.03.1997р. "Про встановлення розміру плати за навчання у державних школах естетичного виховання дітей";</t>
  </si>
  <si>
    <t>14. Наказ Міністерства освіти і науки від06.10.2010р. № 930 "Про затвердження Типового положення про атестацію педагогічних працівників України" (зі змінами);</t>
  </si>
  <si>
    <t>15. Постанова Кабінету Міністрів України від 23.03.2011р. №373 "Про встановлення надбавки педагогічним працівниеам закладів дошкільної , позашкільної загальної середньої професійної, вищої освіти, інших установ і закладів незалежно від їх підпорядкування" (зі змінами);</t>
  </si>
  <si>
    <t>16. Постанова Кабінету Міністрів України від 31.01.2001р. №78 "Про реалізацію окремих положень частини першої ст. 57 Закону України "Про загальну середню освіту" (зі змінами) ;</t>
  </si>
  <si>
    <r>
      <t>17. Постанова Кабінету Міністрів України від 05.06.2000р. №898 "Про затвердження порядку надання щорічної грошової винагороди педагогічним працівниам навчальних закладів державної та комунальної форми власності за сумлінну працю , зразкове виконання службових обов</t>
    </r>
    <r>
      <rPr>
        <sz val="12"/>
        <rFont val="Calibri"/>
        <family val="2"/>
        <charset val="204"/>
      </rPr>
      <t>′</t>
    </r>
    <r>
      <rPr>
        <sz val="12"/>
        <rFont val="Times New Roman"/>
        <family val="1"/>
        <charset val="204"/>
      </rPr>
      <t>язків" (зі змінами) ;</t>
    </r>
  </si>
  <si>
    <t>18. Рішення міської ради від 21.12.2016р. №491 "Про міський бюджет на 2017 рік" (зі змінами).</t>
  </si>
  <si>
    <t xml:space="preserve">19. Комплексна цільова програма розвитку культури міста Житомира на 2015-2017 р.р. (зі змінами). </t>
  </si>
  <si>
    <t>20. Рішення міської ради від 18.12.2017 р. №"881 "Про міський бюджет на 2018 рік".</t>
  </si>
  <si>
    <t>21.Комплексна цільова програма розвитку культури міста "Нова основа культурного розвитку в місті Житомирі на 2018-2020 роки".</t>
  </si>
  <si>
    <t>22.Комплексна цільова програма розвитку культури міста "Нова основа культурного розвитку в місті Житомирі на 2018-2020 роки".</t>
  </si>
  <si>
    <t>Середнє число окладів ( ставок) обслуговуючого та технічного персоналу, од.;</t>
  </si>
  <si>
    <t>15.</t>
  </si>
  <si>
    <t>Індексація доходів фізичних осіб (доплата до мінім)</t>
  </si>
  <si>
    <t>(_1_) (_0_) (_1_) (_4_) (_0_) (_7_) (_0_)</t>
  </si>
  <si>
    <t>Фінансова підтримка кінематографії</t>
  </si>
  <si>
    <t>7. Постанова КМУ від 09.12.2015 року № 1026 "Питання виплати працівникам державних і комунальних клубних заладів, парків культури та відпочинку, центрів (будинків) народної творчості, центрів культури та дозвілля, інших культурно-освітніх центрів доплати за вислугу років, допомоги на оздоровлення та матеріальної допомоги для вирішення соціально-побутових питань"</t>
  </si>
  <si>
    <t>(_1_) (_0_) (_1_) (_4_) (_0_) (_0_) (_0_)</t>
  </si>
  <si>
    <t xml:space="preserve">  (__1_)   (_0__)</t>
  </si>
  <si>
    <t>КПК</t>
  </si>
  <si>
    <t>Управління культури Житомирської міської ради, КП "Парк"</t>
  </si>
  <si>
    <t>1010160</t>
  </si>
  <si>
    <t>Управління культури Житомирської міської ради, КП "Парк "</t>
  </si>
  <si>
    <t>Органи місцевого самоврядування</t>
  </si>
  <si>
    <t xml:space="preserve">Проект 2.5. «Створення сприятливих умов, забезпечення благоустрою та організації місць відпочинку в паркових зонах міста Житомира” , "Реконструкція нежитлового приміщення під бібліотеку-філію КЗ "Централізована бібліотечна система" </t>
  </si>
  <si>
    <t>Управління культури Житомирської міської ради, КП "Парк ", КЗ "Централізована бібліотечна система " ЖМР</t>
  </si>
  <si>
    <t>3.1. Прогноз надходжень для забезпечення діяльності головного розпорядника коштів на 2018 рік</t>
  </si>
  <si>
    <t>Комплексна цідьова програма розвитку культури міста "Нова основа культурного розвитку в місті Житомирі на 2018-2020 роки"</t>
  </si>
  <si>
    <t>Рішення міської роди від 18.12.2017р. №877</t>
  </si>
  <si>
    <t>Збереження та розвиток початкових спеціалізованих мистецьких навчальних заходів (шкіл естетичного виховання )</t>
  </si>
  <si>
    <t>(_1_) (_0_) (_1_) (_6_) (_0_) (_3_) (_0_)</t>
  </si>
  <si>
    <t>11. Комплексна цільова програма розвитку культури міста "Нова основа культурного розвитку в місті Житомирі на 2018-2020 роки"</t>
  </si>
  <si>
    <t xml:space="preserve">Організація благоустрою населених пунктів </t>
  </si>
  <si>
    <t>Надходження для виконання бюджетної програми у 2017   -2019   роках</t>
  </si>
  <si>
    <t>2017       рік (звіт)</t>
  </si>
  <si>
    <t>2018       рік (затверджено)</t>
  </si>
  <si>
    <t>2019      рік (проект)</t>
  </si>
  <si>
    <t>Надходження для виконання бюджетної програми у 2020    -2021    роках</t>
  </si>
  <si>
    <t>2021    рік (прогноз)</t>
  </si>
  <si>
    <t>Видатки за кодами економічної класифікації видатків бюджету у 2017    -2019   роках</t>
  </si>
  <si>
    <t>2017 рік (звіт)</t>
  </si>
  <si>
    <t>2018 рік (затверджено)</t>
  </si>
  <si>
    <t>2019 рік (проект)</t>
  </si>
  <si>
    <t>Надання кредитів за кодами класифікації кредитування бюджету у 2017    -2019    роках</t>
  </si>
  <si>
    <t>2017    рік (звіт)</t>
  </si>
  <si>
    <t>2018    (затверджено)</t>
  </si>
  <si>
    <t>2019    рік (проект)</t>
  </si>
  <si>
    <t>Видатки за кодами економічної класифікації видатків бюджету у 2020    -2021     роках</t>
  </si>
  <si>
    <t>Надання кредитів за кодами класифікації кредитування бюджету у 2020   -2021    роках</t>
  </si>
  <si>
    <t>Видатки/надання кредитів у розрізі підпрограм та завдань у 2017    -2019    роках</t>
  </si>
  <si>
    <t>2017   рік (звіт)</t>
  </si>
  <si>
    <t>Видатки/надання кредитів у розрізі підпрограм та завдань у 2020    -2021    роках</t>
  </si>
  <si>
    <t>Результативні показники бюджетної програми у 2017   -2019   роках</t>
  </si>
  <si>
    <t>2018    рік (затверджено)</t>
  </si>
  <si>
    <t>Результутивні показники бюджетної програми у 2020    -2021    роках</t>
  </si>
  <si>
    <t>2021     рік (прогноз)</t>
  </si>
  <si>
    <t>2019    рік (прект)</t>
  </si>
  <si>
    <t>2017     рік (звіт)</t>
  </si>
  <si>
    <t>2018     рік (план)</t>
  </si>
  <si>
    <t>2021   рік</t>
  </si>
  <si>
    <t>Регіональні/місцеві програми, які виконуються в межіх бюджетної програми у 2017    -2019    роках</t>
  </si>
  <si>
    <t>2018     рік (затверджено)</t>
  </si>
  <si>
    <t>2019     рік (проект)</t>
  </si>
  <si>
    <t>Регіональні/місцеві програми, які виконуються в межіх бюджетної програми у 2020   -2021   роках</t>
  </si>
  <si>
    <t>Обсяги та джерела фінансування інвестиційних проектів у 2017   -2019   роках</t>
  </si>
  <si>
    <t>2018   рік (затверджено)</t>
  </si>
  <si>
    <t>2019   рік (проект)</t>
  </si>
  <si>
    <t>Обсяги та джерела фінансування іннвестиційних проектів у 2020    -2021      роках</t>
  </si>
  <si>
    <t>Бюджетні зобов"язання у 2017    -2018    роках</t>
  </si>
  <si>
    <t>Кредиторська заборгованість за загальним фондом місцевого бюджету у 2017     (звітному) році</t>
  </si>
  <si>
    <t>Кредиторська заборгованість на 01.01.2018</t>
  </si>
  <si>
    <t>2019     рік</t>
  </si>
  <si>
    <t>Дебіторська заборгованість у 2017      -2018     (звітному та поточному) роках</t>
  </si>
  <si>
    <t>Дебіторська заборгованість на 01.01.2018</t>
  </si>
  <si>
    <t xml:space="preserve">кредиторська заборгованість на 01.01.2018   </t>
  </si>
  <si>
    <t>можлива кредиторська заборгованість на 01.01.2019   (5-6-7)</t>
  </si>
  <si>
    <t>Дебіторська заборгованість на 01.01.2019</t>
  </si>
  <si>
    <t>Нормативно-правові акти, виконання яких у 2019    році не забезпечено граничним обсягом видатків/надання кредитів загального фонду</t>
  </si>
  <si>
    <t>Аналіз управління бюджетними зобов"язаннями та пропозиції щодо упорядкування бюджетних зобов"язань у 2019    році</t>
  </si>
  <si>
    <t>Підстави та обгрунтування видатків спеціального фонду на 2019    рік та на 2020   -2021    роки за рахунок надходжень до спеціального фонду, аналіз результатів, досягнутих унаслідок використання коштів спеціального фонду бюджету у 2017     році, та очікувані результати у 2018     році</t>
  </si>
  <si>
    <t>Аналіз результатів, досягнутих унаслідок використання коштів загального фонду бюджету у 2017   році, очікувані результати у 2018    році, обгрунтування необхідності передбачення видатків/надання кредитів на 2020   -2021   роки</t>
  </si>
  <si>
    <t>Кредиторська заборгованість за загальним фондом місцевого бюджету у 2018  -2019   (поточному та плановому) роках</t>
  </si>
  <si>
    <t>БЮДЖЕТНИЙ ЗАПИТ НА 2019 РІК: загальний (Форма 2019-1)</t>
  </si>
  <si>
    <t>3.2 Прогноз надходжень для забезпечення діяльності головного розпорядника коштів на 2020 - 2021 роки</t>
  </si>
  <si>
    <t>2021 рік (прогноз)</t>
  </si>
  <si>
    <t>4.Розподіл прогнозного обсягу видатків/надання кредитів загального фонду на 2017 рік за бюджетними програмами та підпрограмами (функціональною   структурою), порівняння з відповідними показниками на 2018 і    2019 роки та прогноз на 20220  -2021 роки</t>
  </si>
  <si>
    <t>5.Розподіл прогнозного обсягу видатків/надання кредитів спеціального фонду на 2017рік за бюджетними програмами та підпрограмами (функціональною   структурою), порівняння з відповідними показниками на 2018 і    2019 роки та прогноз на 2020  -2021 роки</t>
  </si>
  <si>
    <t>Бюджетний запит на 2019 -2021 роки індивідуальний  (Форма 2019-2)</t>
  </si>
  <si>
    <t xml:space="preserve">Очікувана дебіторська заборгованість на 01.01.2019   </t>
  </si>
  <si>
    <t>Нормативно-правові акти, виконання яких у 2019   році не забезпечено граничним обсягом видатків/надання кредитів загального фонду</t>
  </si>
  <si>
    <t>Підстави та обгрунтування видатків спеціального фонду на 2019    рік та на 2020   -2021    роки за рахунок надходжень до спеціального фонду, аналіз результатів, досягнутих унаслідок використання коштів спеціального фонду бюджету у 2016     році, та очікувані результати у 2018     році</t>
  </si>
  <si>
    <t>На 2019 рік заплановано видатки в сумі    тис.грн., в тому числі на заробітну плату    тис.грн. нарахування на оплату праці   тис.грн., на оплату комунальних послуг та енергоносіїв    тис.грн.,  покращення матеріально-технічної бази     тис.грн., господарче утримання     тис.грн.</t>
  </si>
  <si>
    <t xml:space="preserve">      По спеціальному фонду  кошти надходять від отриманих платних послуг , які здійснюються згідно затверджених нормативно-правових актів і використовуються згідно затверджених кошторисів. На 2019 рік заплановано надходження в сумі     тис. грн, які планується використати: на заробітну плату       тис. грн., нарахування на заробітну плату       тис. грн., на оплату комунальних послуг та енергоносіїв  тис.грн., на покращення матеріально-технічної бази      тис. грн., на господарче утримання     тис.грн.</t>
  </si>
  <si>
    <t xml:space="preserve">      На 2020 рік заплановано надходження в сумі     тис. грн., які планується використати: на заробітну плату     тис. грн., нарахування на заробітну плату        тис. грн., на оплату комунальних послуг та енергоносіїв      тис.грн., на покращення матеріально-технічної бази      тис. грн., на господарче утримання     тис.грн.</t>
  </si>
  <si>
    <t xml:space="preserve">      В 2017 р надійшли кошти в сумі 275,1 тис. грн., які використані: на заробітну плату 150,0 тис. грн., нарахування на заробітну плату  35,6 тис. грн., на оплату комунальних послуг та енергоносіїв 14,0 тис.грн., на покращення матеріально-технічної бази 62,0 тис. грн., на господарче утримання 13,4 тис.грн. За рахунок коштів бюджету розвитку було проведено капітальний ремонт конструкцій розбірного сценічного майданчика - 367,0 тис.грн.</t>
  </si>
  <si>
    <t xml:space="preserve">     На 2018 рік заплановано надходження в сумі 250,0 тис. грн., які планується використати: на заробітну плату 145,0 тис. грн., нарахування на заробітну плату 31,9 тис. грн., на оплату комунальних послуг та енергоносіїв 18,0 тис.грн., на покращення матеріально-технічної бази 34,0 тис. грн., на господарче утримання 21,1 тис.грн.</t>
  </si>
  <si>
    <t>Інші виплати (доплата до мінімальної з-ти, індексація)</t>
  </si>
  <si>
    <t>"Комплексна цільова програма розвитку культури міста Житомира"</t>
  </si>
  <si>
    <t>Інша діяльність у сфері екології та охорони природних ресурсів</t>
  </si>
  <si>
    <t>Інші заклади та заходи</t>
  </si>
  <si>
    <t>відсоток дітей, що навчаються у школах естетичного виховання дітей, які навчаються в тзагальноміських школах</t>
  </si>
  <si>
    <t>розрахунок (відношення загальних видатків та батьківської плати)</t>
  </si>
  <si>
    <t>ндексація доходів фізичних осіб (доплата до мінім, індексація)</t>
  </si>
  <si>
    <r>
      <t>У 2017 році на забезпечення заробітної  плати  з нарахуваннями було використано 987,5 тис. грн., на олату комунальних послуг та енергоноіїв -51,3 тис. грн., на забезпечення господарчого утримання  228,8 тис.грн. (оплата поточного ремонту та обслуговування  комп</t>
    </r>
    <r>
      <rPr>
        <sz val="12"/>
        <rFont val="Calibri"/>
        <family val="2"/>
        <charset val="204"/>
      </rPr>
      <t>′</t>
    </r>
    <r>
      <rPr>
        <sz val="12"/>
        <rFont val="Times New Roman"/>
        <family val="1"/>
        <charset val="204"/>
      </rPr>
      <t>ютерної техніки, обслуговування пожежної та охоронної сигналізації,   звязку, вмвозу ТПВ,  обслуговування теплолічильників, перезарядка вогнегасників), на зміцнення матеріально-технічної бази - 67,1 тис.грн. ( придбання канцелярського приладдя, господарських товарів,  електротоварів,  комплектуючих до комп"ютерної техніки, періодичних видань та ін.). На проведення державних, загальноміських, мистецьиї та організаційно-масових заходів було спрямовано 5806,1тис.грн</t>
    </r>
  </si>
  <si>
    <r>
      <t>У 2018 році на забезпечення заробітної  плати  з нарахуваннями планується  використати 1277,3 тис. грн., на олату комунальних послуг та енергоноіїв - 66,8 тис. грн., на забезпечення господарчого утримання  140,0 тис.грн. (оплата поточного ремонту та обслуговування  комп</t>
    </r>
    <r>
      <rPr>
        <sz val="12"/>
        <rFont val="Calibri"/>
        <family val="2"/>
        <charset val="204"/>
      </rPr>
      <t>′</t>
    </r>
    <r>
      <rPr>
        <sz val="12"/>
        <rFont val="Times New Roman"/>
        <family val="1"/>
        <charset val="204"/>
      </rPr>
      <t>ютерної техніки, обслуговування пожежної та охоронної сигналізації,   звязку, вмвозу ТПВ,  обслуговування теплолічильників, перезарядка вогнегасників, поточного ремонту підвального приміщення та даху), на зміцнення матеріально-технічної бази - 35,0 тис.грн. ( придбання канцелярського приладдя, господарських товарів,  електротоварів,  комплектуючих до комп"ютерної техніки, періодичних видань та ін.). На проведення державних, загальноміських, мистецьиї та організаційно-масових заходів  спрямовано 7138,0 тис.грн</t>
    </r>
  </si>
  <si>
    <r>
      <t>У 2019 році на забезпечення заробітної  плати  з нарахуваннями планується використати            тис. грн., на олату комунальних послуг та енергоноіїв -          тис. грн., на забезпечення господарчого утримання         тис.грн. (оплата поточного ремонту та обслуговування  комп</t>
    </r>
    <r>
      <rPr>
        <sz val="12"/>
        <rFont val="Calibri"/>
        <family val="2"/>
        <charset val="204"/>
      </rPr>
      <t>′</t>
    </r>
    <r>
      <rPr>
        <sz val="12"/>
        <rFont val="Times New Roman"/>
        <family val="1"/>
        <charset val="204"/>
      </rPr>
      <t>ютерної техніки, обслуговування пожежної та охоронної сигналізації,  звязку, вмвозу ТПВ, дератизації, обслуговування теплолічильників, перезарядка вогнегасників), на зміцнення матеріально-технічної бази -            тис.грн. ( придбання канцелярського приладдя, господарських товарів,  електротоварів,  комплектуючих до комп"ютерної техніки, періодичних видань та ін.). На проведення  загальноміських, мистецьиї та організаційно-масових заходів  спрямовано             тис.грн</t>
    </r>
  </si>
  <si>
    <r>
      <t>У 2020 році на забезпечення заробітної  плати  з нарахуваннями планується використати             тис. грн., на олату комунальних послуг та енергоноіїв -            тис. грн., на забезпечення господарчого утримання            тис.грн. (оплата поточного ремонту та обслуговування  комп</t>
    </r>
    <r>
      <rPr>
        <sz val="12"/>
        <rFont val="Calibri"/>
        <family val="2"/>
        <charset val="204"/>
      </rPr>
      <t>′</t>
    </r>
    <r>
      <rPr>
        <sz val="12"/>
        <rFont val="Times New Roman"/>
        <family val="1"/>
        <charset val="204"/>
      </rPr>
      <t>ютерної техніки, обслуговування пожежної та охоронної сигналізації,  звязку, вмвозу ТПВ, дератизації, обслуговування теплолічильників, перезарядка вогнегасників), на зміцнення матеріально-технічної бази -           тис.грн. ( придбання канцелярського приладдя, господарських товарів,  електротоварів,  комплектуючих до комп"ютерної техніки, періодичних видань та ін.).  На проведення  загальноміських, мистецьиї та організаційно-масових заходів  спрямовано          тис.грн</t>
    </r>
  </si>
  <si>
    <r>
      <t>У 2021 році на забезпечення заробітної  плати  з нарахуваннями планується використати               тис. грн., на олату комунальних послуг та енергоноіїв -          тис. грн., на забезпечення господарчого утримання            тис.грн. (оплата поточного ремонту та обслуговування  комп</t>
    </r>
    <r>
      <rPr>
        <sz val="12"/>
        <rFont val="Calibri"/>
        <family val="2"/>
        <charset val="204"/>
      </rPr>
      <t>′</t>
    </r>
    <r>
      <rPr>
        <sz val="12"/>
        <rFont val="Times New Roman"/>
        <family val="1"/>
        <charset val="204"/>
      </rPr>
      <t>ютерної техніки, обслуговування пожежної та охоронної сигналізації,   звязку, вмвозу ТПВ, дератизації, обслуговування теплолічильників, перезарядка вогнегасників), на зміцнення матеріально-технічної бази -        тис.грн. ( придбання канцелярського приладдя, господарських товарів,  електротоварів,  комплектуючих до комп"ютерної техніки, періодичних видань та ін.). На проведення  загальноміських, мистецьиї та організаційно-масових заходів  спрямовано          тис.грн</t>
    </r>
  </si>
  <si>
    <t xml:space="preserve">В 2019 році по управлінню культури Житомирської міської ради заплановано видатки в сумі           тис.грн.. На заробітну плату з нарахування ми заплановано          тис. грн., на оплату енергоносіїв          тис.грн., на зміцнення матеріально-технічної бази         тис. грн. на господарче утримання         тис.грн.На організаціюта проведення державних,загальноміських свят, культурно-освітніх та мистецьких заходів заплановано          тис.грн.  </t>
  </si>
  <si>
    <r>
      <t>В 2017 році по спеціальному фонду використано кошти  в сумі 65,5 тис.грн., які були спрямовані на придбання комп</t>
    </r>
    <r>
      <rPr>
        <sz val="12"/>
        <rFont val="Calibri"/>
        <family val="2"/>
        <charset val="204"/>
      </rPr>
      <t>′</t>
    </r>
    <r>
      <rPr>
        <sz val="12"/>
        <rFont val="Times New Roman"/>
        <family val="1"/>
        <charset val="204"/>
      </rPr>
      <t xml:space="preserve">ютерної техніки. </t>
    </r>
  </si>
  <si>
    <t>видатки на забезпечення благоустрою паркової зони в т.ч.</t>
  </si>
  <si>
    <t>рішення про міський бюджет</t>
  </si>
  <si>
    <t>Збереження та подальший розвиток паркової зони. Підвищення рівня масового відпочинку та культурно-просвітницької роботи на території парку. Приведення рівню благоустрою, облаштування та загального стану інфраструктурипаркових територій у відповідністьдо існуючих та перспективних рекреаційних навантажень</t>
  </si>
  <si>
    <t>(у редакції наказу Міністерства фінансів України</t>
  </si>
  <si>
    <t xml:space="preserve"> від 17 липня 2018 року № 617)</t>
  </si>
  <si>
    <t>Бюджетний запит на 2019 -2021 роки індивідуальний  (Форма 2019 -2)</t>
  </si>
  <si>
    <t>(найменування відповідального  виконавця)</t>
  </si>
  <si>
    <t>(найменування бюджетної програми/підпрограми згідно з Типовою програмною класифікацією видатків та кредитування місцевих бюджетів)</t>
  </si>
  <si>
    <t xml:space="preserve">(_1_)  (_0_) </t>
  </si>
  <si>
    <t>(код програмної класифікації видатків та кредитування місцевих бюджетів)</t>
  </si>
  <si>
    <t>(код типової відомчої класифікації видатків та кредитування місцевих бюджетів)</t>
  </si>
  <si>
    <t>Мета бюджетної програми/підпрограми на 2018   -2020    роки:</t>
  </si>
  <si>
    <t>завдання бюджетної програми/підпрограми;</t>
  </si>
  <si>
    <t>підстави реалізації бюджетної програми/підпрограми.</t>
  </si>
  <si>
    <t>Надходження для виконання бюджетної програми/підпрограми:</t>
  </si>
  <si>
    <t>1)</t>
  </si>
  <si>
    <t>2)</t>
  </si>
  <si>
    <t>3)</t>
  </si>
  <si>
    <t>(грн)</t>
  </si>
  <si>
    <t xml:space="preserve">Найменування </t>
  </si>
  <si>
    <t>Власні надходження бюджетних установ (розписати за видами надходжень)</t>
  </si>
  <si>
    <t>Інші надходження спеціального фонду (розписати за видами надходжень)</t>
  </si>
  <si>
    <t>Повернення кредитів до бюджет</t>
  </si>
  <si>
    <t>(грн.)</t>
  </si>
  <si>
    <t>надходження для виконання бюджетної програми/підпрограми у 2020    -2021    роках:</t>
  </si>
  <si>
    <t>Видатки за кодами Економічної класифікації видатків/Класифікації кредитування бюджету:</t>
  </si>
  <si>
    <t>Код Економічної класифікації видатків  бюджету</t>
  </si>
  <si>
    <t>Код Класифікації кредитування бюджету</t>
  </si>
  <si>
    <t>видатки за кодами Економічної класифікації видатків бюджету у 2020    -2021     роках</t>
  </si>
  <si>
    <t>4)</t>
  </si>
  <si>
    <t>Витрати за напрямами використання бюджетних коштів:</t>
  </si>
  <si>
    <t>витрати за напрямами використання бюджетних коштів у 2017-2019 роках:</t>
  </si>
  <si>
    <t>Напрями використання бюджетних коштів</t>
  </si>
  <si>
    <t>витрати за напрямами використання бюджетних коштів у 2020    -2021    роках:</t>
  </si>
  <si>
    <t>Результативні показники бюджетної програми/підпрограми:</t>
  </si>
  <si>
    <t>результативні показники бюджетної програми/підпрограми у 2017   -2019   роках:</t>
  </si>
  <si>
    <t>Разом (5+6)</t>
  </si>
  <si>
    <t>Разом (8+9)</t>
  </si>
  <si>
    <t>Разом (11+12)</t>
  </si>
  <si>
    <t>2.1</t>
  </si>
  <si>
    <t>2.2</t>
  </si>
  <si>
    <t>2.3</t>
  </si>
  <si>
    <t>2.4</t>
  </si>
  <si>
    <t>2.5</t>
  </si>
  <si>
    <t>2.6</t>
  </si>
  <si>
    <t>2.7</t>
  </si>
  <si>
    <t>1.1</t>
  </si>
  <si>
    <t>1.2</t>
  </si>
  <si>
    <t>1.3</t>
  </si>
  <si>
    <t>1.4</t>
  </si>
  <si>
    <t>1.5</t>
  </si>
  <si>
    <t>1.6</t>
  </si>
  <si>
    <t>1.7</t>
  </si>
  <si>
    <t>1.8</t>
  </si>
  <si>
    <t>1.9</t>
  </si>
  <si>
    <t>1.10</t>
  </si>
  <si>
    <t>1.11</t>
  </si>
  <si>
    <t>1.12</t>
  </si>
  <si>
    <t>1.13</t>
  </si>
  <si>
    <t>1.14</t>
  </si>
  <si>
    <t>3.1</t>
  </si>
  <si>
    <t>3.2</t>
  </si>
  <si>
    <t>3.3</t>
  </si>
  <si>
    <t>3.4</t>
  </si>
  <si>
    <t>3.5</t>
  </si>
  <si>
    <t>9. Структура видатків на оплату праці:</t>
  </si>
  <si>
    <t>Місцеві/регіональні програми, які виконуються в межах бюджетної програми/підпрограми:</t>
  </si>
  <si>
    <t>місцеві/регіональні програми, які виконуються в межіх бюджетної програми/підпрограми у 2017    -2019   роках</t>
  </si>
  <si>
    <t>Разом (4+5)</t>
  </si>
  <si>
    <t>Разом (7+8)</t>
  </si>
  <si>
    <t>Разом (10+11)</t>
  </si>
  <si>
    <t>Найменування місцево/їрегіональної програми</t>
  </si>
  <si>
    <t>місцеві/регіональні програми, які виконуються в межіх бюджетної програми/підпрограми у 2020   -2021   роках:</t>
  </si>
  <si>
    <t>Рішення міської ради від 18.12.2017р. №877</t>
  </si>
  <si>
    <r>
      <t>Об</t>
    </r>
    <r>
      <rPr>
        <b/>
        <sz val="12"/>
        <rFont val="Calibri"/>
        <family val="2"/>
        <charset val="204"/>
      </rPr>
      <t>′</t>
    </r>
    <r>
      <rPr>
        <b/>
        <sz val="12"/>
        <rFont val="Times New Roman"/>
        <family val="1"/>
        <charset val="204"/>
      </rPr>
      <t>єкти, які виконуються в межах бюджетної програми/підпрограми за рахунок коштів бюджету розвитку у 2017-2021 роках:</t>
    </r>
  </si>
  <si>
    <t xml:space="preserve">          (грн.)</t>
  </si>
  <si>
    <r>
      <t>Найменування об</t>
    </r>
    <r>
      <rPr>
        <sz val="12"/>
        <rFont val="Calibri"/>
        <family val="2"/>
        <charset val="204"/>
      </rPr>
      <t>′</t>
    </r>
    <r>
      <rPr>
        <sz val="12"/>
        <rFont val="Times New Roman"/>
        <family val="1"/>
        <charset val="204"/>
      </rPr>
      <t xml:space="preserve">єкта відповідно до проектно-кошторисної документації </t>
    </r>
  </si>
  <si>
    <r>
      <t>Строк реалізації об</t>
    </r>
    <r>
      <rPr>
        <sz val="12"/>
        <rFont val="Calibri"/>
        <family val="2"/>
        <charset val="204"/>
      </rPr>
      <t>′</t>
    </r>
    <r>
      <rPr>
        <sz val="12"/>
        <rFont val="Times New Roman"/>
        <family val="1"/>
        <charset val="204"/>
      </rPr>
      <t>єкта (рік початку і завершення)</t>
    </r>
  </si>
  <si>
    <t>УСЬОГО</t>
  </si>
  <si>
    <r>
      <t>Загальна вартість об</t>
    </r>
    <r>
      <rPr>
        <sz val="12"/>
        <rFont val="Calibri"/>
        <family val="2"/>
        <charset val="204"/>
      </rPr>
      <t>′</t>
    </r>
    <r>
      <rPr>
        <sz val="12"/>
        <rFont val="Times New Roman"/>
        <family val="1"/>
        <charset val="204"/>
      </rPr>
      <t>єкта</t>
    </r>
  </si>
  <si>
    <t>спеціальний фонд (бюджет розвитку)</t>
  </si>
  <si>
    <t>рівень будівельної готовності об′єкта на кінець бюджетного періоду  %</t>
  </si>
  <si>
    <t>УСЬОГО штатних одиниць</t>
  </si>
  <si>
    <t>Аналіз результатів, досягнутих внаслідок використання коштів загального фонду бюджету у 2017   році, очікувані результати у 2018    році, обгрунтування необхідності передбачення витрат на 2019   -2021   роки</t>
  </si>
  <si>
    <t>кредиторська заборгованість місцевого бюджету у 2017     році</t>
  </si>
  <si>
    <t>Кредиторська заборгованість на початок минулого бюджетного періоду</t>
  </si>
  <si>
    <t>Кредиторська заборгованість на кінець минулого бюджетного періоду</t>
  </si>
  <si>
    <t>Зміна кредиторської заборгованості (6-5)</t>
  </si>
  <si>
    <t>Бюджетні зобов"язання (4+6)</t>
  </si>
  <si>
    <t>кредиторська заборгованість місцевого бюджету у 2018   -2019   роках:</t>
  </si>
  <si>
    <t>Код економічної класифікації видатків бюджету/код Класифікації кредитування бюджету</t>
  </si>
  <si>
    <t>кредиторська заборгованість на початок поточного бюджетного періоду</t>
  </si>
  <si>
    <t>очікуваний обсяг взяття  поточних зобов"язань (3-5)</t>
  </si>
  <si>
    <t>можлива кредиторська заборгованість на початок планового бюджетного періоду (4-5-6)</t>
  </si>
  <si>
    <t>очікуваний обсяг взяття поточних зобов"язань (8-10)</t>
  </si>
  <si>
    <r>
      <t>аналіз управління бюджетними зобов</t>
    </r>
    <r>
      <rPr>
        <b/>
        <sz val="12"/>
        <rFont val="Calibri"/>
        <family val="2"/>
        <charset val="204"/>
      </rPr>
      <t>′</t>
    </r>
    <r>
      <rPr>
        <b/>
        <sz val="12"/>
        <rFont val="Times New Roman"/>
        <family val="1"/>
        <charset val="204"/>
      </rPr>
      <t>язаннями та пропозиції щодо упорядкування бюджетних зобов</t>
    </r>
    <r>
      <rPr>
        <b/>
        <sz val="12"/>
        <rFont val="Calibri"/>
        <family val="2"/>
        <charset val="204"/>
      </rPr>
      <t>′</t>
    </r>
    <r>
      <rPr>
        <b/>
        <sz val="12"/>
        <rFont val="Times New Roman"/>
        <family val="1"/>
        <charset val="204"/>
      </rPr>
      <t>язань у 2019    році</t>
    </r>
  </si>
  <si>
    <t>Підстави та обгрунтування видатків спеціального фонду на 2019   рік та на 2020   -2021    роки за рахунок надходжень до спеціального фонду, аналіз результатів, досягнутих внаслідок використання коштів спеціального фонду бюджету у 2017     році, та очікувані результати у 2018     році</t>
  </si>
  <si>
    <t xml:space="preserve">      На 2021 рік заплановано надходження в сумі      тис. грн., які планується використати: на заробітну плату        тис. грн., нарахування на заробітну плату        тис. грн., на оплату комунальних послуг та енергоносіїв        тис.грн., на покращення матеріально-технічної бази      тис. грн., на господарче утримання       тис.грн.</t>
  </si>
  <si>
    <t>дебіторська заборгованість у 2017      -2019  роках:</t>
  </si>
  <si>
    <t>України від 17 липня 2018 року № 617)</t>
  </si>
  <si>
    <t xml:space="preserve">(_1_)  (_0_)  </t>
  </si>
  <si>
    <t>Мета бюджетної програми/підпрограми на 2018    -2020    роки:</t>
  </si>
  <si>
    <t>мета бюджетної програми/підпрограми, строки її реалізації;</t>
  </si>
  <si>
    <t>надходження для виконання бюджетної програми/підпрограми  у 2019   -2021   роках:</t>
  </si>
  <si>
    <t>Надходження для виконання бюджетної програми:</t>
  </si>
  <si>
    <t>Видатки за кодами Економічної класифікації видатків бюджету у 2017    -2019   роках:</t>
  </si>
  <si>
    <t>надання кредитів за кодами Класифікації кредитування бюджету у 2017    -2019    роках:</t>
  </si>
  <si>
    <t>видатки за кодами Економічної класифікації видатків бюджету у 2020    -2021     роках:</t>
  </si>
  <si>
    <t>надання кредитів за кодами Класифікації кредитування бюджету у 2020   -2021    роках:</t>
  </si>
  <si>
    <t>4.1</t>
  </si>
  <si>
    <t>4.2</t>
  </si>
  <si>
    <t>Чисельність зайнятих у бюджетних установах:</t>
  </si>
  <si>
    <t>2020 рік (проект)</t>
  </si>
  <si>
    <t>2021 рік (проект)</t>
  </si>
  <si>
    <t>місцеві/регіональні програми, які виконуються в межах бюджетної програми у 2020   -2021   роках</t>
  </si>
  <si>
    <r>
      <t>Найменування об</t>
    </r>
    <r>
      <rPr>
        <sz val="12"/>
        <rFont val="Calibri"/>
        <family val="2"/>
        <charset val="204"/>
      </rPr>
      <t>′</t>
    </r>
    <r>
      <rPr>
        <sz val="12"/>
        <rFont val="Times New Roman"/>
        <family val="1"/>
        <charset val="204"/>
      </rPr>
      <t>єкта відповідно до проектно-кошторисної документації</t>
    </r>
  </si>
  <si>
    <t>Аналіз результатів, досягнутих внаслідок використання коштів загального фонду бюджету у 2017   році, очікувані результати у 2018    році, обгрунтування необхідності передбачення витрат на 2019   -2021   роки.</t>
  </si>
  <si>
    <t>очікуваний обсяг поточних зобов"язань (3-5)</t>
  </si>
  <si>
    <t xml:space="preserve">кредиторська заборгованість на початок поточного бюджетного періоду   </t>
  </si>
  <si>
    <t>надходження для виконання бюджетної програми/підпрограми у 2017   -2019   роках:</t>
  </si>
  <si>
    <t>Управління культури Житомирської  міської ради____________________________________________________________________</t>
  </si>
  <si>
    <t>Управління культури Житомирської міської ради____________________________________________________________________</t>
  </si>
  <si>
    <t>6.</t>
  </si>
  <si>
    <t>Витрати за кодами Економічної класифікації видатків/Класифікації кредитування бюджету:</t>
  </si>
  <si>
    <t>видатки за кодами економічної класифікації видатків бюджету у 2017    -2019   роках:</t>
  </si>
  <si>
    <t xml:space="preserve">Код Економічної класифікації видатків бюджету </t>
  </si>
  <si>
    <t>видатки за кодами економічної класифікації видатків бюджету у 2020    -2021     роках:</t>
  </si>
  <si>
    <t>Код Економічної класифікації видатків бюджету</t>
  </si>
  <si>
    <t xml:space="preserve">Код Класифікації кредитування бюджету </t>
  </si>
  <si>
    <t>витрати за напрямами використання бюджетних коштів  у 2017    -2019    роках:</t>
  </si>
  <si>
    <t>N з/п</t>
  </si>
  <si>
    <t xml:space="preserve">Напрями використання бюджетних коштів </t>
  </si>
  <si>
    <t>разом (5+6)</t>
  </si>
  <si>
    <t>1.15</t>
  </si>
  <si>
    <t>1.16</t>
  </si>
  <si>
    <t>4.3</t>
  </si>
  <si>
    <t>спеціальний    фонд</t>
  </si>
  <si>
    <t>4.4</t>
  </si>
  <si>
    <t>9.Структура видатків на оплату праці:</t>
  </si>
  <si>
    <t>Найменування місцевої/регіональної програми</t>
  </si>
  <si>
    <r>
      <t>Найменування об</t>
    </r>
    <r>
      <rPr>
        <sz val="12"/>
        <rFont val="Calibri"/>
        <family val="2"/>
        <charset val="204"/>
      </rPr>
      <t>′</t>
    </r>
    <r>
      <rPr>
        <sz val="12"/>
        <rFont val="Times New Roman"/>
        <family val="1"/>
        <charset val="204"/>
      </rPr>
      <t>єкта відповідно до пректно-кошторисної документації</t>
    </r>
  </si>
  <si>
    <r>
      <t>рівень будівельної готовності об</t>
    </r>
    <r>
      <rPr>
        <sz val="12"/>
        <rFont val="Calibri"/>
        <family val="2"/>
        <charset val="204"/>
      </rPr>
      <t>′</t>
    </r>
    <r>
      <rPr>
        <sz val="12"/>
        <rFont val="Times New Roman"/>
        <family val="1"/>
        <charset val="204"/>
      </rPr>
      <t>єкта на кінець бюджетного періоду %</t>
    </r>
  </si>
  <si>
    <t>Аналіз результатів, досягнутих внаслідок використання коштів загального фонду бюджету у 2017   році, очікувані результати у 2018    році, обгрунтування необхідності передбачення видатків/надання кредитів на 2020   -2021   роки.</t>
  </si>
  <si>
    <t>кредиторська заборгованість  місцевого бюджету у 2017     (звітному) році:</t>
  </si>
  <si>
    <t xml:space="preserve">Код Економічної класифікації видатків бюджету/код Класифікації кредитування бюджету  </t>
  </si>
  <si>
    <t xml:space="preserve">кредиторська заборгованість на початок поточного бюджетного періоду     </t>
  </si>
  <si>
    <t>можлива кредиторська заборгованість на початок планового бюджетного  еріоду   (4-5-6)</t>
  </si>
  <si>
    <t>кредиторська заборгованість місцевого бюджету у 2018  -2019   роках:</t>
  </si>
  <si>
    <t>дбіторська заборгованість у 2017      -2018     роках:</t>
  </si>
  <si>
    <t>Код Економічної класифікації видатківбюджету/код Класифікації кредитування  бюджету</t>
  </si>
  <si>
    <r>
      <t>аналіз управління бюджетними зобов</t>
    </r>
    <r>
      <rPr>
        <b/>
        <sz val="12"/>
        <rFont val="Calibri"/>
        <family val="2"/>
        <charset val="204"/>
      </rPr>
      <t>′</t>
    </r>
    <r>
      <rPr>
        <b/>
        <sz val="12"/>
        <rFont val="Times New Roman"/>
        <family val="1"/>
        <charset val="204"/>
      </rPr>
      <t>язаннями та пропозиції щодо упорядкування бюджетних зобов</t>
    </r>
    <r>
      <rPr>
        <b/>
        <sz val="12"/>
        <rFont val="Calibri"/>
        <family val="2"/>
        <charset val="204"/>
      </rPr>
      <t>′</t>
    </r>
    <r>
      <rPr>
        <b/>
        <sz val="12"/>
        <rFont val="Times New Roman"/>
        <family val="1"/>
        <charset val="204"/>
      </rPr>
      <t>язань у 2019    році.</t>
    </r>
  </si>
  <si>
    <t>Підстави та обгрунтування видатків спеціального фонду на 2019    рік та на 2020   -2021    роки за рахунок надходжень до спеціального фонду, аналіз результатів, досягнутих внаслідок використання коштів спеціального фонду бюджету у 2017     році, та очікувані результати у 2018     році.</t>
  </si>
  <si>
    <t>Управління культури Житомирської  міської ради_____________________________________________________________________________</t>
  </si>
  <si>
    <t>завдання бюджетної програми/підпограми;</t>
  </si>
  <si>
    <t>підстави для реалізації бюджетної програми</t>
  </si>
  <si>
    <t>підстави для реалізації бюджетної програми/підпрограми.</t>
  </si>
  <si>
    <t>надходження для виконання бюджетної програм/підпрограмии у 2020    -2021    роках:</t>
  </si>
  <si>
    <t>Витрати  за  кодами Економічної класифікації видатків  /Класифікації кредитування бюджету:</t>
  </si>
  <si>
    <t>видатки за кодами Економічної класифікації видатків бюджету у 2017    -2019   роках:</t>
  </si>
  <si>
    <t>Код Економічнної класифікації видатків бюджету</t>
  </si>
  <si>
    <t>надання кредитів за кодами класифікації кредитування бюджету у 2020   -2021    роках:</t>
  </si>
  <si>
    <t>витрати за напрямами використання бюджетних коштів у 2017    -2019    роках:</t>
  </si>
  <si>
    <t>2.8</t>
  </si>
  <si>
    <t>2.9</t>
  </si>
  <si>
    <t>3.6</t>
  </si>
  <si>
    <t>результутивні показники бюджетної програми/підпрограми  у 2020    -2021    роках:</t>
  </si>
  <si>
    <t>Місцеві/регіональні програми/підпрограми, які виконуються в межах бюджетної програми:</t>
  </si>
  <si>
    <t>місцеві/регіональні програми, які виконуються в межах бюджетної програми/підпрограми  2017-2019 роках:</t>
  </si>
  <si>
    <t xml:space="preserve">Найменування місцевої/регіональної програми </t>
  </si>
  <si>
    <t>місцеві/регіональні програми, які виконуються в межах бюджетної програми у 2020   -2021   роках:</t>
  </si>
  <si>
    <r>
      <t>Найменування об</t>
    </r>
    <r>
      <rPr>
        <sz val="12"/>
        <rFont val="Calibri"/>
        <family val="2"/>
        <charset val="204"/>
      </rPr>
      <t>′</t>
    </r>
    <r>
      <rPr>
        <sz val="12"/>
        <rFont val="Times New Roman"/>
        <family val="1"/>
        <charset val="204"/>
      </rPr>
      <t xml:space="preserve">єкта відповідно до проектно кошторисної документації </t>
    </r>
  </si>
  <si>
    <t>Строк реалізації обєкта (рік початку і завершення)</t>
  </si>
  <si>
    <t>спеціальний фонд (бюджету)</t>
  </si>
  <si>
    <r>
      <t>Рівень будівельноїготовності об</t>
    </r>
    <r>
      <rPr>
        <sz val="12"/>
        <rFont val="Calibri"/>
        <family val="2"/>
        <charset val="204"/>
      </rPr>
      <t>′</t>
    </r>
    <r>
      <rPr>
        <sz val="12"/>
        <rFont val="Times New Roman"/>
        <family val="1"/>
        <charset val="204"/>
      </rPr>
      <t>єкта на кінець бюджетного періоду %</t>
    </r>
  </si>
  <si>
    <t>2020   рік (проект)</t>
  </si>
  <si>
    <t>2021   рік (проект)</t>
  </si>
  <si>
    <r>
      <t>Бюджетні зобов</t>
    </r>
    <r>
      <rPr>
        <b/>
        <sz val="12"/>
        <rFont val="Calibri"/>
        <family val="2"/>
        <charset val="204"/>
      </rPr>
      <t>′</t>
    </r>
    <r>
      <rPr>
        <b/>
        <sz val="12"/>
        <rFont val="Times New Roman"/>
        <family val="1"/>
        <charset val="204"/>
      </rPr>
      <t>язання у 2017-2018 році:</t>
    </r>
  </si>
  <si>
    <t>Код Економічної класифікації видатків бюджету / Код класифікації кредитування бюджету</t>
  </si>
  <si>
    <t>кредиторська заборгованість місцевого бюджету у 2017 році:</t>
  </si>
  <si>
    <t>Код Економічної класифікації видатків бюджету / код Класифікації кредитування бюджету</t>
  </si>
  <si>
    <t xml:space="preserve">кредиторська заборгованість на початок поточного  бюджетного періоду </t>
  </si>
  <si>
    <t>можлива кредиторська заборгованість на початок планового бюджетного періоду   (4-5-6)</t>
  </si>
  <si>
    <t>очікуваний обсяг взяття поточних зобов"язань      (8-9)</t>
  </si>
  <si>
    <t>дебіторська заборгованість у 2017      -2018      роках:</t>
  </si>
  <si>
    <t>Підстави та обгрунтування видатків спеціального фонду на 2019    рік та на 2020   -2021    роки за рахунок надходжень до спеціального фонду, аналіз результатів, досягнутих внаслідок використання коштів спеціального фонду бюджету у 2017     році, та очікувані результати у 2018     році</t>
  </si>
  <si>
    <t>(найменування головного розпорядника коштів місцевого бюджету)</t>
  </si>
  <si>
    <t>(найменування відповідального  виконавця )</t>
  </si>
  <si>
    <t>мета бюджетної програми, строки її реалізації;</t>
  </si>
  <si>
    <t>надходження для виконання бюджетної програми у 2017   -2019   роках:</t>
  </si>
  <si>
    <t>Видатки за кодами Економічної класифікації видатків / Класифікації кредитування бюджету:</t>
  </si>
  <si>
    <t>Код Економічної класифікації бюджету</t>
  </si>
  <si>
    <t>витратиза напрямами використання бюджетних коштів у 2020    -2021    роках:</t>
  </si>
  <si>
    <t>Результативні показники бюджетної програми:</t>
  </si>
  <si>
    <t>разом    (5+6)</t>
  </si>
  <si>
    <t>2,1</t>
  </si>
  <si>
    <t>2,2</t>
  </si>
  <si>
    <t>2,3</t>
  </si>
  <si>
    <t>2,4</t>
  </si>
  <si>
    <t>2,5</t>
  </si>
  <si>
    <t>2,6</t>
  </si>
  <si>
    <t>2,7</t>
  </si>
  <si>
    <t>2,8</t>
  </si>
  <si>
    <t>2,9</t>
  </si>
  <si>
    <t>2,10</t>
  </si>
  <si>
    <t>Разом  (8+9)</t>
  </si>
  <si>
    <t>результутивні показники бюджетної програми/підпрограми у 2020    -2021    роках:</t>
  </si>
  <si>
    <t>9.Структура видатків на оплату праці^</t>
  </si>
  <si>
    <t>місцеві/регіональні програми, які виконуються в межіх бюджетної програми у 2017    -2019    роках:</t>
  </si>
  <si>
    <t>разом  (7+8)</t>
  </si>
  <si>
    <t>загальни фонд</t>
  </si>
  <si>
    <t>місцеві/регіональні програми, які виконуються в межіх бюджетної програми у 2020   -2021   роках:</t>
  </si>
  <si>
    <r>
      <t>Об</t>
    </r>
    <r>
      <rPr>
        <b/>
        <sz val="14"/>
        <rFont val="Calibri"/>
        <family val="2"/>
        <charset val="204"/>
      </rPr>
      <t>′</t>
    </r>
    <r>
      <rPr>
        <b/>
        <sz val="14"/>
        <rFont val="Times New Roman"/>
        <family val="1"/>
        <charset val="204"/>
      </rPr>
      <t xml:space="preserve">єкти, які виконуються в межах бюджетної програми/підпрограми за рахунок коштів бюджету розвитку у 2017-2021 роках  </t>
    </r>
  </si>
  <si>
    <r>
      <t>Найменування об</t>
    </r>
    <r>
      <rPr>
        <sz val="10"/>
        <rFont val="Calibri"/>
        <family val="2"/>
        <charset val="204"/>
      </rPr>
      <t>′єкта відповідно  до проектно-кошторисної документації</t>
    </r>
  </si>
  <si>
    <r>
      <t>Строк реалізації об</t>
    </r>
    <r>
      <rPr>
        <sz val="10"/>
        <rFont val="Calibri"/>
        <family val="2"/>
        <charset val="204"/>
      </rPr>
      <t>′</t>
    </r>
    <r>
      <rPr>
        <sz val="10"/>
        <rFont val="Times New Roman"/>
        <family val="1"/>
        <charset val="204"/>
      </rPr>
      <t>єкта (рік початку і завершення )</t>
    </r>
  </si>
  <si>
    <r>
      <t>Загальна вартість об</t>
    </r>
    <r>
      <rPr>
        <sz val="10"/>
        <rFont val="Calibri"/>
        <family val="2"/>
        <charset val="204"/>
      </rPr>
      <t>′</t>
    </r>
    <r>
      <rPr>
        <sz val="10"/>
        <rFont val="Times New Roman"/>
        <family val="1"/>
        <charset val="204"/>
      </rPr>
      <t xml:space="preserve">єкта </t>
    </r>
  </si>
  <si>
    <t>спеціальний фонд (бюджету розвитку)</t>
  </si>
  <si>
    <r>
      <t>Рівень будівельної готовності об</t>
    </r>
    <r>
      <rPr>
        <sz val="10"/>
        <rFont val="Calibri"/>
        <family val="2"/>
        <charset val="204"/>
      </rPr>
      <t>′</t>
    </r>
    <r>
      <rPr>
        <sz val="10"/>
        <rFont val="Times New Roman"/>
        <family val="1"/>
        <charset val="204"/>
      </rPr>
      <t>єктів на кінець бюджетного періоду, %</t>
    </r>
  </si>
  <si>
    <t>Бюджетні зобов"язання у 2017    -2018    роках:</t>
  </si>
  <si>
    <t>кредиторська заборгованість місціевого бюджету у 2017  (звітному) році:</t>
  </si>
  <si>
    <t>Код Економічної класифікації видатків бюджету/Класифікації кредитування бюджету</t>
  </si>
  <si>
    <t xml:space="preserve">кредиторська заборгованість місцевого бюджету у 2018   -2019 роках:    </t>
  </si>
  <si>
    <t>можлива кредиторська заборгованість на початок планового бюджетного періодуперіоду (4-5-6)</t>
  </si>
  <si>
    <t>аналіз управління бюджетними зобов"язаннями та пропозиції щодо упорядкування бюджетних зобов"язань у 2019    році</t>
  </si>
  <si>
    <t>України від 17 липня  2018 року № 617)</t>
  </si>
  <si>
    <t>(_1_)  (_0_)</t>
  </si>
  <si>
    <t xml:space="preserve">            Благоустрій населених пунктів</t>
  </si>
  <si>
    <t>Мета бюджетної програми на 2019    -2021    роки:</t>
  </si>
  <si>
    <t>/підпрограми.</t>
  </si>
  <si>
    <t>надходження для виконання бюджетної програми/підпрограми  у 2017   -2019   роках:</t>
  </si>
  <si>
    <t>Витрати за за кодами Економічної класифікації видатків/Класифікації кредитування бюджету:</t>
  </si>
  <si>
    <t>Керівництво і управління у відповідній сфері міста</t>
  </si>
  <si>
    <t>(_1_) (_0_) (_1_) (_0_) (_1_) (_6_) (_0_)</t>
  </si>
  <si>
    <t>Керівництво і управління в сфері культури м. Житомира</t>
  </si>
  <si>
    <t xml:space="preserve">Здійснення планування, обліку та звітності,забезпечення контролю за ефективним використанням матеріальних,трудових та фінансових ресурсів. </t>
  </si>
  <si>
    <t>2. Конституція України.</t>
  </si>
  <si>
    <t>3. Закон України "Про службу в органах місцевого самоврядування в Україні".</t>
  </si>
  <si>
    <t>4.Закон України "Про місцеве самоврядування в Україні".</t>
  </si>
  <si>
    <t>5. Закон України "Про культуру".</t>
  </si>
  <si>
    <t>6. Закон України "Про концепцію державної політики в галузі культури".</t>
  </si>
  <si>
    <t>8. Укази і розпрядження Президента України.</t>
  </si>
  <si>
    <t>9.Постанови і розпорядження Кабінету Міністрів України.</t>
  </si>
  <si>
    <t>10. Накази міністерства фінансів України та інших центральних органів державної виконавчої влади, Державної казначейської служби України.</t>
  </si>
  <si>
    <t>11. розпорядження голови обласної державної адміністрації, міської ради та виконавчого комітету міської ради .</t>
  </si>
  <si>
    <t>12. Проект Закону України "Про державний бюджет на 2019 рік".</t>
  </si>
  <si>
    <t>Здійснення планування , обліку та звітності, забезпечення контролю за ефективним використанням матеріальних, трудових, та фінансових  ресурсів.</t>
  </si>
  <si>
    <t>Кількість штатних одиниць</t>
  </si>
  <si>
    <t>розпорядження міського голови, штатний розпис</t>
  </si>
  <si>
    <t>в т.ч. посадових осіб</t>
  </si>
  <si>
    <t>Кількість отриманих листів,звернень, заяв, скарг</t>
  </si>
  <si>
    <t>Книга реестрації вхідної кореспонденції</t>
  </si>
  <si>
    <t xml:space="preserve">Кількість прийнятих номативно-правових актів </t>
  </si>
  <si>
    <t xml:space="preserve">Книга реестрації </t>
  </si>
  <si>
    <t xml:space="preserve">кількість виконаних листів, звернень, заяв, скарг на 1 особу </t>
  </si>
  <si>
    <t>розрахунок (відношення кількості виконаних листів, звернень, заяв, скарг, до кількості штатних одиниць)</t>
  </si>
  <si>
    <t xml:space="preserve">Кількість прийнятих нормативно-правових актів на 1 посадову особу </t>
  </si>
  <si>
    <t>розрахунок (відношення кількості прийнятих нормативноправовихактів до кількості штатних одиниць)</t>
  </si>
  <si>
    <t>витрати на утримання однієї штатної одиниці</t>
  </si>
  <si>
    <t>Видатки на утримання апарату управління місьої ради</t>
  </si>
  <si>
    <t>рішення міської ради</t>
  </si>
  <si>
    <t>відсоток вчасно виконанихдоручень, листів, звернень, заяв, скарг, у їх загальній кількості</t>
  </si>
  <si>
    <t>розрахунок (відношення кількості вчасно виконаних доручень, листів, звернень, заяв, скарг до загальної кількості)</t>
  </si>
  <si>
    <t>4</t>
  </si>
  <si>
    <r>
      <t>Медикаменти та перев</t>
    </r>
    <r>
      <rPr>
        <sz val="11"/>
        <rFont val="Calibri"/>
        <family val="2"/>
        <charset val="204"/>
      </rPr>
      <t>′</t>
    </r>
    <r>
      <rPr>
        <sz val="11"/>
        <rFont val="Times New Roman"/>
        <family val="1"/>
        <charset val="204"/>
      </rPr>
      <t xml:space="preserve">язувальні матеріали </t>
    </r>
  </si>
  <si>
    <r>
      <t>Капітальний ремонт інших об</t>
    </r>
    <r>
      <rPr>
        <sz val="11"/>
        <rFont val="Calibri"/>
        <family val="2"/>
        <charset val="204"/>
      </rPr>
      <t>′</t>
    </r>
    <r>
      <rPr>
        <sz val="11"/>
        <rFont val="Times New Roman"/>
        <family val="1"/>
        <charset val="204"/>
      </rPr>
      <t>єктів</t>
    </r>
  </si>
  <si>
    <r>
      <t>Реконструкція та реставрація інших об</t>
    </r>
    <r>
      <rPr>
        <sz val="11"/>
        <rFont val="Calibri"/>
        <family val="2"/>
        <charset val="204"/>
      </rPr>
      <t>′</t>
    </r>
    <r>
      <rPr>
        <sz val="11"/>
        <rFont val="Times New Roman"/>
        <family val="1"/>
        <charset val="204"/>
      </rPr>
      <t>єктів</t>
    </r>
  </si>
  <si>
    <r>
      <t>Реконструкція пам</t>
    </r>
    <r>
      <rPr>
        <sz val="11"/>
        <rFont val="Calibri"/>
        <family val="2"/>
        <charset val="204"/>
      </rPr>
      <t>′</t>
    </r>
    <r>
      <rPr>
        <sz val="11"/>
        <rFont val="Times New Roman"/>
        <family val="1"/>
        <charset val="204"/>
      </rPr>
      <t>яток культури, історії та архітектури</t>
    </r>
  </si>
  <si>
    <r>
      <t>любительські об</t>
    </r>
    <r>
      <rPr>
        <sz val="11"/>
        <rFont val="Calibri"/>
        <family val="2"/>
        <charset val="204"/>
      </rPr>
      <t>′</t>
    </r>
    <r>
      <rPr>
        <sz val="11"/>
        <rFont val="Times New Roman"/>
        <family val="1"/>
        <charset val="204"/>
      </rPr>
      <t xml:space="preserve">єднання та клуби за інтересами </t>
    </r>
  </si>
  <si>
    <r>
      <t>Об</t>
    </r>
    <r>
      <rPr>
        <b/>
        <sz val="11"/>
        <rFont val="Calibri"/>
        <family val="2"/>
        <charset val="204"/>
      </rPr>
      <t>′</t>
    </r>
    <r>
      <rPr>
        <b/>
        <sz val="11"/>
        <rFont val="Times New Roman"/>
        <family val="1"/>
        <charset val="204"/>
      </rPr>
      <t>єкти, які виконуються в межах бюджетної програми/підпрограми за рахунок коштів бюджету розвитку у 2017-2021 роках:</t>
    </r>
  </si>
  <si>
    <r>
      <t>Найменування об</t>
    </r>
    <r>
      <rPr>
        <sz val="11"/>
        <rFont val="Calibri"/>
        <family val="2"/>
        <charset val="204"/>
      </rPr>
      <t>′</t>
    </r>
    <r>
      <rPr>
        <sz val="11"/>
        <rFont val="Times New Roman"/>
        <family val="1"/>
        <charset val="204"/>
      </rPr>
      <t xml:space="preserve">єкта відповідно до проектно-кошторисної документації </t>
    </r>
  </si>
  <si>
    <r>
      <t>Строк реалізації об</t>
    </r>
    <r>
      <rPr>
        <sz val="11"/>
        <rFont val="Calibri"/>
        <family val="2"/>
        <charset val="204"/>
      </rPr>
      <t>′</t>
    </r>
    <r>
      <rPr>
        <sz val="11"/>
        <rFont val="Times New Roman"/>
        <family val="1"/>
        <charset val="204"/>
      </rPr>
      <t>єкта (рік початку і завершення)</t>
    </r>
  </si>
  <si>
    <r>
      <t>Загальна вартість об</t>
    </r>
    <r>
      <rPr>
        <sz val="11"/>
        <rFont val="Calibri"/>
        <family val="2"/>
        <charset val="204"/>
      </rPr>
      <t>′</t>
    </r>
    <r>
      <rPr>
        <sz val="11"/>
        <rFont val="Times New Roman"/>
        <family val="1"/>
        <charset val="204"/>
      </rPr>
      <t>єкта</t>
    </r>
  </si>
  <si>
    <r>
      <t>Бюджетні зобов</t>
    </r>
    <r>
      <rPr>
        <b/>
        <sz val="11"/>
        <rFont val="Calibri"/>
        <family val="2"/>
        <charset val="204"/>
      </rPr>
      <t>′</t>
    </r>
    <r>
      <rPr>
        <b/>
        <sz val="11"/>
        <rFont val="Times New Roman"/>
        <family val="1"/>
        <charset val="204"/>
      </rPr>
      <t>язання у 2017    -2021    роках:</t>
    </r>
  </si>
  <si>
    <r>
      <t>аналіз управління бюджетними зобов</t>
    </r>
    <r>
      <rPr>
        <b/>
        <sz val="11"/>
        <rFont val="Calibri"/>
        <family val="2"/>
        <charset val="204"/>
      </rPr>
      <t>′</t>
    </r>
    <r>
      <rPr>
        <b/>
        <sz val="11"/>
        <rFont val="Times New Roman"/>
        <family val="1"/>
        <charset val="204"/>
      </rPr>
      <t>язаннями та пропозиції щодо упорядкування бюджетних зобов</t>
    </r>
    <r>
      <rPr>
        <b/>
        <sz val="11"/>
        <rFont val="Calibri"/>
        <family val="2"/>
        <charset val="204"/>
      </rPr>
      <t>′</t>
    </r>
    <r>
      <rPr>
        <b/>
        <sz val="11"/>
        <rFont val="Times New Roman"/>
        <family val="1"/>
        <charset val="204"/>
      </rPr>
      <t>язань у 2019    році</t>
    </r>
  </si>
  <si>
    <t>Граничний обсяг видатків загального фонду на 2018 рік достатній для для забезпечення управління видатками для здійснення діяльності у сфері культуриміста та виконання передбачених законодавством функцій.</t>
  </si>
  <si>
    <t xml:space="preserve">Рівень результатів досягнутих у 2017 році </t>
  </si>
  <si>
    <t>надання кредитів за кодами Класифікації кредитування бюджету у 2020   -2021    роках</t>
  </si>
  <si>
    <t xml:space="preserve">Код Економічної класифікації бюджету </t>
  </si>
  <si>
    <t>витрати за напрямами використання бюджетних коштів у 2017    -2019    роках</t>
  </si>
  <si>
    <t>витрати за напрямами використання бюджетних коштів  у 2020    -2021    роках</t>
  </si>
  <si>
    <t>Результативні показники бюджетної програми/підпрограми у 2017   -2019   роках</t>
  </si>
  <si>
    <t>1,3</t>
  </si>
  <si>
    <t>індексація доходів фізичних осіб (доплата до мінім)</t>
  </si>
  <si>
    <t>Місцеві /регіональні програми, які виконуються в межах бюджетної програми/підпрограми:</t>
  </si>
  <si>
    <t>місцеві/регіональні програми, які виконуються в межах бюджетної програми у 2017    -2019    роках:</t>
  </si>
  <si>
    <r>
      <t>Строк реалізації об</t>
    </r>
    <r>
      <rPr>
        <sz val="12"/>
        <rFont val="Calibri"/>
        <family val="2"/>
        <charset val="204"/>
      </rPr>
      <t>′</t>
    </r>
    <r>
      <rPr>
        <sz val="12"/>
        <rFont val="Times New Roman"/>
        <family val="1"/>
        <charset val="204"/>
      </rPr>
      <t>єкта (рік початку і закінчення)</t>
    </r>
  </si>
  <si>
    <t>Спеціальний фонд (бюджет розвитку)</t>
  </si>
  <si>
    <r>
      <t>Рівень будівельної готовності об</t>
    </r>
    <r>
      <rPr>
        <sz val="12"/>
        <rFont val="Calibri"/>
        <family val="2"/>
        <charset val="204"/>
      </rPr>
      <t>′</t>
    </r>
    <r>
      <rPr>
        <sz val="12"/>
        <rFont val="Times New Roman"/>
        <family val="1"/>
        <charset val="204"/>
      </rPr>
      <t>єктів на кінець бюджетного періоду %</t>
    </r>
  </si>
  <si>
    <t>Аналіз результатів, досягнутих внаслідок використання коштів загального фонду бюджету у 2017   році, очікувані результати у 2018    році, обгрунтування необхідності передбачення видатків/надання кредитів на 2019   -2021   роки</t>
  </si>
  <si>
    <t>кредиторська заборгованість місцевого бюджету у 2017     (звітному) році:</t>
  </si>
  <si>
    <t>Код Економічної класифкації видатківбюджету/Класифікації кредитування бюджету</t>
  </si>
  <si>
    <t xml:space="preserve">кредиторська заборгованість місцевого бюджету у 2018   -2019 : </t>
  </si>
  <si>
    <t xml:space="preserve"> дебіторська заборгованість у 2018      -2019     (звітному та поточному) роках</t>
  </si>
  <si>
    <t xml:space="preserve">(_1_)  (_0_) (_1_) </t>
  </si>
  <si>
    <t xml:space="preserve">Надання спеціальної освіти школами естетичного виховання (музичними, художніми, хореографічними, театральними, хоровими, мистецькими)  </t>
  </si>
  <si>
    <t>Духовне та естетичне виховання дітей та молоді</t>
  </si>
  <si>
    <t>Забезпечення надання початкової музичної хореографічної освіти з образотворчого мистецтва та художнього промислу.</t>
  </si>
  <si>
    <t>2.Постанова КМУ від 30.08.2002р. №1298 "Про оплату праці пацівників на основі Єдиної тарифної сітки розрядів і коефіцієнтів з оплати праці працівників установ, закладів та організацій окремих галузей бюджетної сфери (зі змінами);</t>
  </si>
  <si>
    <t>5. Наказ Міністерства освіти і науки від06.10.2010р. № 930 "Про затвердження Типового положення про атестацію педагогічних працівників " (зі змінами);</t>
  </si>
  <si>
    <t>6. Постанова Кабінету Міністрів України від 23.03.2011р. №373 "Про встановлення надбавки педагогічним працівниеам закладів дошкільної , позашкільної загальної середньої професійно-технічної, вищої освіти, інших установ і закладів незалежно від їх підпорядкування" (зі змінами);</t>
  </si>
  <si>
    <t>7. Постанова Кабінету Міністрів України від 31.01.2001р. №78 "Про реалізацію окремих положень частини першої ст. 57 Закону України "Про освіту", частини першої статті 25 Закону України "Про загальну середню освіту", частини другої статті 18 і частини першої статт і22 Закону України "Про позашкільну освіту" (зі змінами) ;</t>
  </si>
  <si>
    <t>8. Комплексна цільова програма розвитку культури міста "Нова основа культурного розвитку в місті Житомирі на 2018-2020 роки"</t>
  </si>
  <si>
    <t>9.Рішення міської ради "Про міський бюджет"</t>
  </si>
  <si>
    <t>Субвнція обласного бюджету</t>
  </si>
  <si>
    <t>надходження для виконання бюджетної у 2017   -2019   роках:</t>
  </si>
  <si>
    <t>надходження для виконання бюджетної програми у 2020    -2021    роках:</t>
  </si>
  <si>
    <t xml:space="preserve">Власні надходження бюджетних установ (плата за послуги, що надаються бюджетними арунки0установами згідно з їх основною діяльністю, кошти від оренди майна бюджетних установ, отримані благодійні внески, гранти та дарунки  </t>
  </si>
  <si>
    <t xml:space="preserve">Інші надходження спеціального фонду (бюджет розвитку) </t>
  </si>
  <si>
    <t>результативні показники бюджетної програми у 2017   -2019   роках:</t>
  </si>
  <si>
    <t>Відсотрк дітей, що навчаються у школах естетичного виховання до дітей, які навчаються в загальноміських шолах міста Житомира</t>
  </si>
  <si>
    <t>розрахунок (загальних видатків та батьківської плати)</t>
  </si>
  <si>
    <t>Місцеві/регіональні програми, які виконуються в межах бюджетної програми:</t>
  </si>
  <si>
    <t>місцеві/регіональні  програми, які виконуються в межах бюджетної програми у 2017    -2019    роках:</t>
  </si>
  <si>
    <t>Проект програми</t>
  </si>
  <si>
    <t>місцеві /регіональні програми, які виконуються в межах бюджетної програми у 2020   -2021   роках:</t>
  </si>
  <si>
    <t>результутивні показники бюджетної програми у 2020    -2021    роках:</t>
  </si>
  <si>
    <t>Бюджетні зобов"язання у 2017    -2019    роках</t>
  </si>
  <si>
    <r>
      <t>Об</t>
    </r>
    <r>
      <rPr>
        <b/>
        <sz val="12"/>
        <rFont val="Calibri"/>
        <family val="2"/>
        <charset val="204"/>
      </rPr>
      <t>′</t>
    </r>
    <r>
      <rPr>
        <b/>
        <sz val="12"/>
        <rFont val="Times New Roman"/>
        <family val="1"/>
        <charset val="204"/>
      </rPr>
      <t>єкти, які виконуються в межах бюджетної програми 2017 - 2021 роках:</t>
    </r>
  </si>
  <si>
    <r>
      <t xml:space="preserve">              У 2017 році на забезпечення заробітної  плати  з нарахуваннями було використано 32111232 грн., на олату комунальних послуг та енергоноіїв - 1000514 грн., на забезпечення господарчого утримання  1307734 грн. (оплата поточного ремонту та обслуговування  комп</t>
    </r>
    <r>
      <rPr>
        <sz val="12"/>
        <rFont val="Calibri"/>
        <family val="2"/>
        <charset val="204"/>
      </rPr>
      <t>′</t>
    </r>
    <r>
      <rPr>
        <sz val="12"/>
        <rFont val="Times New Roman"/>
        <family val="1"/>
        <charset val="204"/>
      </rPr>
      <t xml:space="preserve">ютерної техніки, обслуговування пожежної та охоронної сигналізації,  поточного ремонту приміщень, послуги утримання приміщень, звязку, вмвозу ТПВ, дератизації, обслуговування теплолічильників, перезарядка вогнегасників), на зміцнення матеріально-технічної бази - 535651.грн. ( придбання канцелярського приладдя, господарських товарів,  електротоварів, меблів, комплектуючих до комп"ютерної техніки, періодичних видань та ін.). </t>
    </r>
  </si>
  <si>
    <r>
      <t xml:space="preserve">            У 2018 році на забезпечення заробітної  плати  з нарахуваннями планується використати 41257800 грн., на олату комунальних послуг та енергоноіїв - 1315500 грн., на забезпечення господарчого утримання 1195700 грн. (оплата поточного ремонту та обслуговування  комп</t>
    </r>
    <r>
      <rPr>
        <sz val="12"/>
        <rFont val="Calibri"/>
        <family val="2"/>
        <charset val="204"/>
      </rPr>
      <t>′</t>
    </r>
    <r>
      <rPr>
        <sz val="12"/>
        <rFont val="Times New Roman"/>
        <family val="1"/>
        <charset val="204"/>
      </rPr>
      <t xml:space="preserve">ютерної техніки, обслуговування пожежної та охоронної сигналізації,  поточного ремонту приміщень послуги утримання приміщень, звязку, вмвозу ТПВ, дератизації, обслуговування теплолічильників, перезарядка вогнегасників), на зміцнення матеріально-технічної бази - 320300 грн. ( придбання канцелярського приладдя, господарських товарів,  електротоварів, меблів, комплектуючих до комп"ютерної техніки, періодичних видань та ін.). </t>
    </r>
  </si>
  <si>
    <r>
      <t xml:space="preserve">          У 2020 році на забезпечення заробітної  плати  з нарахуваннями планується використати 45323545 грн., на олату комунальних послуг та енергоноіїв - 1575842 грн., на забезпечення господарчого утримання 1367869 грн. (оплата поточного ремонту та обслуговування  комп</t>
    </r>
    <r>
      <rPr>
        <sz val="12"/>
        <rFont val="Calibri"/>
        <family val="2"/>
        <charset val="204"/>
      </rPr>
      <t>′</t>
    </r>
    <r>
      <rPr>
        <sz val="12"/>
        <rFont val="Times New Roman"/>
        <family val="1"/>
        <charset val="204"/>
      </rPr>
      <t xml:space="preserve">ютерної техніки, обслуговування пожежної та охоронної сигналізації,  поточного ремонту приміщень, послуги утримання приміщень, звязку, вмвозу ТПВ, дератизації, обслуговування теплолічильників, перезарядка вогнегасників), на зміцнення матеріально-технічної бази - 326699 грн.( придбання канцелярського приладдя, господарських товарів,  електротоварів, меблів, комплектуючих до комп"ютерної техніки, періодичних видань та ін.). </t>
    </r>
  </si>
  <si>
    <r>
      <t xml:space="preserve">         У 2021 році на забезпечення заробітної  плати  з нарахуваннями планується використати 48768134 грн., на олату комунальних послуг та енергоноіїв - 1666943 грн., на забезпечення господарчого утримання - 1436262 грн. (оплата поточного ремонту та обслуговування  комп</t>
    </r>
    <r>
      <rPr>
        <sz val="12"/>
        <rFont val="Calibri"/>
        <family val="2"/>
        <charset val="204"/>
      </rPr>
      <t>′</t>
    </r>
    <r>
      <rPr>
        <sz val="12"/>
        <rFont val="Times New Roman"/>
        <family val="1"/>
        <charset val="204"/>
      </rPr>
      <t xml:space="preserve">ютерної техніки, обслуговування пожежної та охоронної сигналізації,  поточного ремонту приміщень, послуги утримання приміщень, звязку, вмвозу ТПВ, дератизації, обслуговування теплолічильників, перезарядка вогнегасників), на зміцнення матеріально-технічної бази - 343034 грн. ( придбання канцелярського приладдя, господарських товарів,  електротоварів, меблів, комплектуючих до комп"ютерної техніки, періодичних видань та ін.). </t>
    </r>
  </si>
  <si>
    <t xml:space="preserve">          По спеціальному фонду  кошти надходять від отриманих платних послуг , які здійснюються згідно затверджених нормативно-правових актів і використовуються згідно затверджених кошторисів. На 2019 рік заплановано надходження в сумі 4641200 грн, які планується використати: на заробітну плату з нарахуваннями 4253800 грн, на оплату комунальних послуг та енергоносіїв -139200 грн., на покращення матеріально-технічної бази 100900 грн., господарче утримання - 147300 грн.</t>
  </si>
  <si>
    <t xml:space="preserve">          На 2020 рік заплановано надходження в сумі  5066630 грн., які планується використати: на заробітну плату з нарахуваннями 4653657.грн. оплату комунальних послуг та енергоносіїв  150874 грн., на покращення матеріально-технічної бази 106550 грн., господарче утримання - 155549 грн.</t>
  </si>
  <si>
    <t xml:space="preserve">         На 2021 рік заплановано надходження в сумі  5443269 грн., які планується використати:  на заробітну плату з нарахуваннями 5007335 грн. на оплату комунальних послуг та енергоносіїв 160729 грн., на покращення матеріально-технічної бази 111878 грн.,  господарче утримання - 163327 грн.</t>
  </si>
  <si>
    <r>
      <t xml:space="preserve">         В 2017 р надійшли кошти в сумі 2133110 грн., які використані: на заробітну плату з нарахуваннями  1596498 грн,  на оплату комунальних послуг та енергоносіїв 23656 грн., на покращення матеріально-технічної бази 266302 грн., на господарче утримання 246654 грн. За кошти бюджету розвитку було придбано музичні інструменти, звукопідсилюючу апаратуру, та комп</t>
    </r>
    <r>
      <rPr>
        <sz val="12"/>
        <rFont val="Calibri"/>
        <family val="2"/>
        <charset val="204"/>
      </rPr>
      <t>′</t>
    </r>
    <r>
      <rPr>
        <sz val="12"/>
        <rFont val="Times New Roman"/>
        <family val="1"/>
        <charset val="204"/>
      </rPr>
      <t>ютерну техніку на суму 606359 грн.</t>
    </r>
  </si>
  <si>
    <t>На 2018 рік заплановано надходження в сумі 2718574 грн., які планується використати: на заробітну плату з нарахуваннями 2224400 грн., а оплату комунальних послуг та енергоносіїв 33954 грн на покращення матеріально-технічної бази 126098 грн., на господарче утримання  -     334122 грн. За кошти бюджету розвитку було придбано ксилофони для КПСМНЗ музичної школи №5 на суму 60000 грн.</t>
  </si>
  <si>
    <t>завдання бюджетної програми;</t>
  </si>
  <si>
    <t>підстави реалізації бюджетної програми.</t>
  </si>
  <si>
    <t>(найменування бюджетної програми згідно з Типовою програмною класифікацією видатків та кредитування місцевих бюджетів)</t>
  </si>
  <si>
    <t>4. Постанова КМУ від 30.08.2002р. №1298 "Про оплату праці працівників на основі єдиної тарифної сітки розрядів і коефіцієнтів з оплати праці працівників установ, закладів та організацій окремих галузей бюджетної сфери" зі змінами</t>
  </si>
  <si>
    <t>Інші надходження спеціального фонду (бюджет розвитку)</t>
  </si>
  <si>
    <t>місцеві/регіональні програми, які виконуються в межіх бюджетної програми у 2017    -2019   роках</t>
  </si>
  <si>
    <r>
      <t>Об</t>
    </r>
    <r>
      <rPr>
        <b/>
        <sz val="12"/>
        <rFont val="Calibri"/>
        <family val="2"/>
        <charset val="204"/>
      </rPr>
      <t>′</t>
    </r>
    <r>
      <rPr>
        <b/>
        <sz val="12"/>
        <rFont val="Times New Roman"/>
        <family val="1"/>
        <charset val="204"/>
      </rPr>
      <t>єкти, які виконуються в межах бюджетної програми за рахунок коштів бюджету розвитку у 2017-2021 роках:</t>
    </r>
  </si>
  <si>
    <t>Мета бюджетної програми на 2018    -2020    роки:</t>
  </si>
  <si>
    <t>(_1_)  (_0_) (_1_)</t>
  </si>
  <si>
    <t>(_1_) (_0_) (_1_) (_4_) (_0_) (_8_) (_1_)</t>
  </si>
  <si>
    <t>Забезпечення діяльності інших закладів в галузі культури і мистецтва</t>
  </si>
  <si>
    <t xml:space="preserve">Здійснення планування, обліку та звітності, забезпечення контролю за ефективним використанням матеріальних, трудових та фінансових ресурсів закладами культури, підпорядкованих управлінню культури міської роди </t>
  </si>
  <si>
    <t>5. Комплексна цільова програма розвитку культури міста "Нова основа культурного розвитку в місті Житомирі на 2018-2020 роки".</t>
  </si>
  <si>
    <t>Власні надходження бюджетних установ в т.ч</t>
  </si>
  <si>
    <t>плата за послуги, що надаються бюджетними установами згідно їх основної діяльності</t>
  </si>
  <si>
    <t>плата за оренду майна бюджетних установ</t>
  </si>
  <si>
    <t>надходжння бюджетних установ від реалізації в установленому порядку майна</t>
  </si>
  <si>
    <t>благодійні внески, гранти та дарунки</t>
  </si>
  <si>
    <r>
      <t xml:space="preserve">           У 2019 році на забезпечення заробітної  плати  з нарахуваннями планується використати 41429200 грн., на олату комунальних послуг та енергоноіїв - 1458700 грн., на забезпечення господарчого утримання 1295331 грн. (оплата поточного ремонту та обслуговування  комп</t>
    </r>
    <r>
      <rPr>
        <sz val="12"/>
        <rFont val="Calibri"/>
        <family val="2"/>
        <charset val="204"/>
      </rPr>
      <t>′</t>
    </r>
    <r>
      <rPr>
        <sz val="12"/>
        <rFont val="Times New Roman"/>
        <family val="1"/>
        <charset val="204"/>
      </rPr>
      <t xml:space="preserve">ютерної техніки, обслуговування пожежної та охоронної сигналізації,  поточного ремонту приміщень, послуги утримання приміщень, звязку, вмвозу ТПВ, дератизації, обслуговування теплолічильників, перезарядка вогнегасників), на зміцнення матеріально-технічної бази - 309374 грн.( придбання канцелярського приладдя, господарських товарів,  електротоварів, меблів, комплектуючих до комп"ютерної техніки, періодичних видань та ін.). </t>
    </r>
  </si>
  <si>
    <r>
      <t xml:space="preserve">      У 2019 році на забезпечення заробітної  плати  з нарахуваннями планується використати 41429200 грн., на олату комунальних послуг та енергоноіїв - 1458700 грн., на забезпечення господарчого утримання 1295331 грн. (оплата поточного ремонту та обслуговування  комп</t>
    </r>
    <r>
      <rPr>
        <sz val="12"/>
        <rFont val="Calibri"/>
        <family val="2"/>
        <charset val="204"/>
      </rPr>
      <t>′</t>
    </r>
    <r>
      <rPr>
        <sz val="12"/>
        <rFont val="Times New Roman"/>
        <family val="1"/>
        <charset val="204"/>
      </rPr>
      <t xml:space="preserve">ютерної техніки, обслуговування пожежної та охоронної сигналізації,  поточного ремонту приміщень, послуги утримання приміщень, звязку, вмвозу ТПВ, дератизації, обслуговування теплолічильників, перезарядка вогнегасників), на зміцнення матеріально-технічної бази - 309374 грн.( придбання канцелярського приладдя, господарських товарів,  електротоварів, меблів, комплектуючих до комп"ютерної техніки, періодичних видань та ін.). </t>
    </r>
  </si>
  <si>
    <t>Власні надходження бюджетних установ в т.ч.</t>
  </si>
  <si>
    <t>Інші надходження спеціального фондув т.ч.:</t>
  </si>
  <si>
    <t>(2) (7)</t>
  </si>
  <si>
    <t xml:space="preserve">(_2_)  (7_) (_1_) </t>
  </si>
  <si>
    <t>Начальник установи</t>
  </si>
  <si>
    <t>Шут О.В.</t>
  </si>
  <si>
    <t>Хас С.О.</t>
  </si>
  <si>
    <t>Управління з розвитку села Вереси Житомирської  міської ради</t>
  </si>
  <si>
    <t>Управління з розвитку села Вереси Житомирської міської ради</t>
  </si>
  <si>
    <t>надходження для виконання бюджетної програми  у 2019  - 2021   роках:</t>
  </si>
  <si>
    <t>результативні показники бюджетної програми у 2020    -  2021    роках</t>
  </si>
  <si>
    <t>надання кредитів за кодами Класифікації кредитування бюджету у 2017-2019    роках:</t>
  </si>
  <si>
    <t>видатки за кодами Економічної класифікації видатків бюджету у 2020-2021     роках:</t>
  </si>
  <si>
    <t>надання кредитів за кодами Класифікації кредитування бюджету у 2020-2021    роках:</t>
  </si>
  <si>
    <t xml:space="preserve">Діяльність КЗ "Палац культури" забезпечують 3 штатні працівники,  налічують постійно діючі клубні формування різного напрямку роботи,  з яких колективи художньої творчості   </t>
  </si>
  <si>
    <t>Інша діяльність у сфері державного управління</t>
  </si>
  <si>
    <t>Мета бюджетної програми на 2019-2021    роки:</t>
  </si>
  <si>
    <t>Святкування Дня села Вереси</t>
  </si>
  <si>
    <t>Витрати на проведення святкування села Вереси</t>
  </si>
  <si>
    <t>фінансова звітність</t>
  </si>
  <si>
    <t>Кількість запланованих заходів</t>
  </si>
  <si>
    <t>Середні видатки на проведення 1 заходу</t>
  </si>
  <si>
    <t>п. 1.1./п.2.1.</t>
  </si>
  <si>
    <t>2</t>
  </si>
  <si>
    <t>3</t>
  </si>
  <si>
    <t>Відсоток проведених заходів до кількості запланованих заходів</t>
  </si>
  <si>
    <t>Оплата послуг (крім комунальних)</t>
  </si>
  <si>
    <t>Реалізація єдиної політики в сфері організації масових заходів, концертів, конкурсів, відзначення свят</t>
  </si>
  <si>
    <t>Проведення заходу на високому рівні</t>
  </si>
  <si>
    <t>Комплексна цільова програма розвитку міста "Нова основа культурного розвитку м. Житомира на 2018-2020 роки"</t>
  </si>
  <si>
    <t xml:space="preserve">3. Рішення міської ради "Про міський бюджет " </t>
  </si>
  <si>
    <t>(_2_) (_7_) (_1_) (_4_) (_0_) (_8_) (_2_)</t>
  </si>
  <si>
    <t>надходження для виконання бюджетної програми у 2020 -2021    роках:</t>
  </si>
  <si>
    <t>Видатки за кодами Економічної класифікації видатків бюджету у 2017 - 2019   роках:</t>
  </si>
  <si>
    <t>витрати за напрямами використання бюджетних коштів у 2020 - 2021    роках:</t>
  </si>
  <si>
    <t>Комплексна цільова програма розвитку міста "Нова основа культурного розвитку м.Житомира на 2018-2020 роки"</t>
  </si>
  <si>
    <r>
      <t>Бюджетні зобов</t>
    </r>
    <r>
      <rPr>
        <b/>
        <sz val="10"/>
        <rFont val="Calibri"/>
        <family val="2"/>
        <charset val="204"/>
      </rPr>
      <t>′</t>
    </r>
    <r>
      <rPr>
        <b/>
        <sz val="10"/>
        <rFont val="Arial"/>
        <family val="2"/>
        <charset val="204"/>
      </rPr>
      <t>язання у 2017 - 2021    роках:</t>
    </r>
  </si>
  <si>
    <t>кредиторська заборгованість місцевого бюджету у 2017 році</t>
  </si>
  <si>
    <t>Аналіз результатів, досягнутих внаслідок використання коштів загального фонду бюджету у 2017 році, очікувані результати у 2018    році, обгрунтування необхідності передбачення витрат на 2019 - 2021   роки</t>
  </si>
  <si>
    <t>рішення міської ради від 18.12.2017 № 877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</si>
</sst>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mmm\ dd"/>
    <numFmt numFmtId="166" formatCode="#,##0.0"/>
    <numFmt numFmtId="167" formatCode="#,##0\ _₽"/>
  </numFmts>
  <fonts count="45" x14ac:knownFonts="1">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Times New Roman"/>
      <family val="1"/>
      <charset val="204"/>
    </font>
    <font>
      <sz val="12"/>
      <name val="Arial"/>
      <family val="2"/>
      <charset val="204"/>
    </font>
    <font>
      <sz val="12"/>
      <name val="Times New Roman"/>
      <family val="1"/>
      <charset val="204"/>
    </font>
    <font>
      <b/>
      <sz val="12"/>
      <name val="Times New Roman"/>
      <family val="1"/>
      <charset val="204"/>
    </font>
    <font>
      <b/>
      <sz val="14"/>
      <name val="Times New Roman"/>
      <family val="1"/>
      <charset val="204"/>
    </font>
    <font>
      <i/>
      <sz val="12"/>
      <name val="Times New Roman"/>
      <family val="1"/>
      <charset val="204"/>
    </font>
    <font>
      <sz val="11"/>
      <name val="Times New Roman"/>
      <family val="1"/>
      <charset val="204"/>
    </font>
    <font>
      <sz val="14"/>
      <name val="Times New Roman"/>
      <family val="1"/>
      <charset val="204"/>
    </font>
    <font>
      <sz val="14"/>
      <name val="Arial"/>
      <family val="2"/>
      <charset val="204"/>
    </font>
    <font>
      <u/>
      <sz val="12"/>
      <name val="Times New Roman"/>
      <family val="1"/>
      <charset val="204"/>
    </font>
    <font>
      <i/>
      <sz val="11"/>
      <name val="Times New Roman"/>
      <family val="1"/>
      <charset val="204"/>
    </font>
    <font>
      <b/>
      <sz val="11"/>
      <name val="Times New Roman"/>
      <family val="1"/>
      <charset val="204"/>
    </font>
    <font>
      <b/>
      <sz val="10"/>
      <name val="Times New Roman"/>
      <family val="1"/>
      <charset val="204"/>
    </font>
    <font>
      <sz val="9"/>
      <name val="Times New Roman"/>
      <family val="1"/>
      <charset val="204"/>
    </font>
    <font>
      <i/>
      <sz val="10"/>
      <name val="Times New Roman"/>
      <family val="1"/>
      <charset val="204"/>
    </font>
    <font>
      <i/>
      <sz val="12"/>
      <name val="Arial"/>
      <family val="2"/>
      <charset val="204"/>
    </font>
    <font>
      <sz val="10"/>
      <name val="Arial"/>
      <family val="2"/>
      <charset val="204"/>
    </font>
    <font>
      <sz val="10"/>
      <name val="Calibri"/>
      <family val="2"/>
      <charset val="204"/>
    </font>
    <font>
      <sz val="12"/>
      <name val="Calibri"/>
      <family val="2"/>
      <charset val="204"/>
    </font>
    <font>
      <b/>
      <sz val="12"/>
      <name val="Calibri"/>
      <family val="2"/>
      <charset val="204"/>
    </font>
    <font>
      <b/>
      <sz val="14"/>
      <name val="Calibri"/>
      <family val="2"/>
      <charset val="204"/>
    </font>
    <font>
      <sz val="11"/>
      <name val="Calibri"/>
      <family val="2"/>
      <charset val="204"/>
    </font>
    <font>
      <sz val="11"/>
      <name val="Arial"/>
      <family val="2"/>
      <charset val="204"/>
    </font>
    <font>
      <b/>
      <sz val="11"/>
      <name val="Calibri"/>
      <family val="2"/>
      <charset val="204"/>
    </font>
    <font>
      <b/>
      <sz val="10"/>
      <name val="Calibri"/>
      <family val="2"/>
      <charset val="204"/>
    </font>
    <font>
      <b/>
      <sz val="10"/>
      <name val="Arial"/>
      <family val="2"/>
      <charset val="204"/>
    </font>
  </fonts>
  <fills count="2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8"/>
      </left>
      <right/>
      <top style="thin">
        <color indexed="8"/>
      </top>
      <bottom/>
      <diagonal/>
    </border>
    <border>
      <left/>
      <right style="thin">
        <color indexed="64"/>
      </right>
      <top/>
      <bottom/>
      <diagonal/>
    </border>
    <border>
      <left/>
      <right style="thin">
        <color indexed="8"/>
      </right>
      <top/>
      <bottom style="thin">
        <color indexed="8"/>
      </bottom>
      <diagonal/>
    </border>
    <border>
      <left/>
      <right/>
      <top/>
      <bottom style="thin">
        <color indexed="64"/>
      </bottom>
      <diagonal/>
    </border>
    <border>
      <left style="thin">
        <color indexed="8"/>
      </left>
      <right style="thin">
        <color indexed="64"/>
      </right>
      <top style="thin">
        <color indexed="8"/>
      </top>
      <bottom style="thin">
        <color indexed="8"/>
      </bottom>
      <diagonal/>
    </border>
    <border>
      <left style="thin">
        <color indexed="8"/>
      </left>
      <right style="thin">
        <color indexed="8"/>
      </right>
      <top/>
      <bottom/>
      <diagonal/>
    </border>
    <border>
      <left/>
      <right style="thin">
        <color indexed="8"/>
      </right>
      <top style="thin">
        <color indexed="8"/>
      </top>
      <bottom/>
      <diagonal/>
    </border>
    <border>
      <left/>
      <right style="thin">
        <color indexed="64"/>
      </right>
      <top/>
      <bottom style="thin">
        <color indexed="64"/>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64"/>
      </right>
      <top style="thin">
        <color indexed="8"/>
      </top>
      <bottom style="thin">
        <color indexed="8"/>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8"/>
      </top>
      <bottom/>
      <diagonal/>
    </border>
    <border>
      <left style="thin">
        <color indexed="8"/>
      </left>
      <right/>
      <top/>
      <bottom style="thin">
        <color indexed="8"/>
      </bottom>
      <diagonal/>
    </border>
    <border>
      <left/>
      <right style="thin">
        <color indexed="64"/>
      </right>
      <top style="thin">
        <color indexed="8"/>
      </top>
      <bottom/>
      <diagonal/>
    </border>
    <border>
      <left style="thin">
        <color indexed="64"/>
      </left>
      <right/>
      <top style="thin">
        <color indexed="8"/>
      </top>
      <bottom style="thin">
        <color indexed="8"/>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64"/>
      </left>
      <right/>
      <top/>
      <bottom style="thin">
        <color indexed="8"/>
      </bottom>
      <diagonal/>
    </border>
    <border>
      <left/>
      <right style="thin">
        <color indexed="64"/>
      </right>
      <top/>
      <bottom style="thin">
        <color indexed="8"/>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top style="thin">
        <color indexed="8"/>
      </top>
      <bottom/>
      <diagonal/>
    </border>
    <border>
      <left style="thin">
        <color indexed="8"/>
      </left>
      <right/>
      <top style="thin">
        <color indexed="64"/>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thin">
        <color indexed="8"/>
      </left>
      <right/>
      <top/>
      <bottom/>
      <diagonal/>
    </border>
    <border>
      <left/>
      <right style="thin">
        <color indexed="8"/>
      </right>
      <top/>
      <bottom/>
      <diagonal/>
    </border>
    <border>
      <left style="thin">
        <color indexed="8"/>
      </left>
      <right/>
      <top/>
      <bottom style="thin">
        <color indexed="64"/>
      </bottom>
      <diagonal/>
    </border>
    <border>
      <left/>
      <right/>
      <top style="thin">
        <color indexed="8"/>
      </top>
      <bottom style="thin">
        <color indexed="64"/>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0" borderId="0"/>
    <xf numFmtId="0" fontId="14" fillId="3" borderId="0" applyNumberFormat="0" applyBorder="0" applyAlignment="0" applyProtection="0"/>
    <xf numFmtId="0" fontId="15" fillId="0" borderId="0" applyNumberFormat="0" applyFill="0" applyBorder="0" applyAlignment="0" applyProtection="0"/>
    <xf numFmtId="0" fontId="35" fillId="23" borderId="8" applyNumberFormat="0" applyAlignment="0" applyProtection="0"/>
    <xf numFmtId="0" fontId="16" fillId="0" borderId="9" applyNumberFormat="0" applyFill="0" applyAlignment="0" applyProtection="0"/>
    <xf numFmtId="0" fontId="17" fillId="0" borderId="0" applyNumberFormat="0" applyFill="0" applyBorder="0" applyAlignment="0" applyProtection="0"/>
    <xf numFmtId="0" fontId="18" fillId="4" borderId="0" applyNumberFormat="0" applyBorder="0" applyAlignment="0" applyProtection="0"/>
  </cellStyleXfs>
  <cellXfs count="1335">
    <xf numFmtId="0" fontId="0" fillId="0" borderId="0" xfId="0"/>
    <xf numFmtId="0" fontId="19" fillId="0" borderId="0" xfId="0" applyFont="1"/>
    <xf numFmtId="0" fontId="20" fillId="0" borderId="0" xfId="0" applyFont="1"/>
    <xf numFmtId="0" fontId="21" fillId="0" borderId="0" xfId="0" applyFont="1"/>
    <xf numFmtId="0" fontId="21" fillId="0" borderId="0" xfId="0" applyFont="1" applyBorder="1" applyAlignment="1">
      <alignment horizontal="left"/>
    </xf>
    <xf numFmtId="0" fontId="22" fillId="0" borderId="0" xfId="0" applyFont="1" applyAlignment="1"/>
    <xf numFmtId="0" fontId="22" fillId="0" borderId="10" xfId="0" applyFont="1" applyBorder="1"/>
    <xf numFmtId="0" fontId="22" fillId="0" borderId="0" xfId="0" applyFont="1" applyBorder="1"/>
    <xf numFmtId="0" fontId="22" fillId="0" borderId="0" xfId="0" applyFont="1"/>
    <xf numFmtId="0" fontId="20" fillId="0" borderId="11" xfId="0" applyFont="1" applyBorder="1" applyAlignment="1">
      <alignment horizontal="center"/>
    </xf>
    <xf numFmtId="0" fontId="21" fillId="0" borderId="11" xfId="0" applyFont="1" applyBorder="1" applyAlignment="1">
      <alignment horizontal="center" wrapText="1"/>
    </xf>
    <xf numFmtId="0" fontId="21" fillId="0" borderId="11" xfId="0" applyFont="1" applyBorder="1" applyAlignment="1">
      <alignment horizontal="center"/>
    </xf>
    <xf numFmtId="0" fontId="21" fillId="0" borderId="11" xfId="0" applyFont="1" applyBorder="1" applyAlignment="1">
      <alignment horizontal="center" vertical="center" wrapText="1"/>
    </xf>
    <xf numFmtId="0" fontId="24" fillId="0" borderId="11" xfId="0" applyFont="1" applyBorder="1" applyAlignment="1">
      <alignment horizontal="center" vertical="center" wrapText="1"/>
    </xf>
    <xf numFmtId="0" fontId="20" fillId="0" borderId="11" xfId="0" applyFont="1" applyBorder="1"/>
    <xf numFmtId="0" fontId="21" fillId="0" borderId="11" xfId="0" applyFont="1" applyBorder="1" applyAlignment="1">
      <alignment wrapText="1"/>
    </xf>
    <xf numFmtId="0" fontId="21" fillId="0" borderId="11" xfId="0" applyFont="1" applyBorder="1"/>
    <xf numFmtId="0" fontId="24" fillId="0" borderId="11" xfId="0" applyFont="1" applyBorder="1" applyAlignment="1">
      <alignment horizontal="center"/>
    </xf>
    <xf numFmtId="0" fontId="25" fillId="0" borderId="11" xfId="0" applyFont="1" applyBorder="1"/>
    <xf numFmtId="0" fontId="0" fillId="0" borderId="0" xfId="0" applyBorder="1"/>
    <xf numFmtId="0" fontId="19" fillId="0" borderId="0" xfId="0" applyFont="1" applyBorder="1"/>
    <xf numFmtId="0" fontId="22" fillId="0" borderId="0" xfId="0" applyFont="1" applyBorder="1" applyAlignment="1"/>
    <xf numFmtId="0" fontId="23" fillId="0" borderId="0" xfId="0" applyFont="1" applyBorder="1" applyAlignment="1"/>
    <xf numFmtId="0" fontId="23" fillId="0" borderId="0" xfId="0" applyFont="1" applyBorder="1"/>
    <xf numFmtId="0" fontId="26" fillId="0" borderId="0" xfId="0" applyFont="1" applyBorder="1"/>
    <xf numFmtId="0" fontId="27" fillId="0" borderId="0" xfId="0" applyFont="1"/>
    <xf numFmtId="164" fontId="21" fillId="0" borderId="11" xfId="0" applyNumberFormat="1" applyFont="1" applyBorder="1"/>
    <xf numFmtId="164" fontId="21" fillId="0" borderId="11" xfId="0" applyNumberFormat="1" applyFont="1" applyBorder="1" applyAlignment="1">
      <alignment horizontal="center"/>
    </xf>
    <xf numFmtId="0" fontId="20" fillId="0" borderId="0" xfId="0" applyFont="1" applyBorder="1"/>
    <xf numFmtId="0" fontId="21" fillId="0" borderId="0" xfId="0" applyFont="1" applyBorder="1"/>
    <xf numFmtId="0" fontId="21" fillId="0" borderId="0" xfId="0" applyFont="1" applyBorder="1" applyAlignment="1">
      <alignment horizontal="center"/>
    </xf>
    <xf numFmtId="2" fontId="0" fillId="0" borderId="0" xfId="0" applyNumberFormat="1"/>
    <xf numFmtId="0" fontId="21" fillId="0" borderId="0" xfId="0" applyFont="1" applyAlignment="1">
      <alignment horizontal="left"/>
    </xf>
    <xf numFmtId="0" fontId="22" fillId="0" borderId="0" xfId="0" applyFont="1" applyAlignment="1">
      <alignment horizontal="center"/>
    </xf>
    <xf numFmtId="0" fontId="21" fillId="0" borderId="0" xfId="0" applyFont="1" applyAlignment="1">
      <alignment horizontal="center"/>
    </xf>
    <xf numFmtId="0" fontId="21" fillId="0" borderId="0" xfId="0" applyFont="1" applyBorder="1" applyAlignment="1"/>
    <xf numFmtId="2" fontId="22" fillId="0" borderId="0" xfId="0" applyNumberFormat="1" applyFont="1" applyAlignment="1">
      <alignment horizontal="center"/>
    </xf>
    <xf numFmtId="0" fontId="22" fillId="0" borderId="0" xfId="0" applyFont="1" applyAlignment="1">
      <alignment horizontal="left" wrapText="1"/>
    </xf>
    <xf numFmtId="0" fontId="25" fillId="0" borderId="11" xfId="0" applyFont="1" applyBorder="1" applyAlignment="1">
      <alignment horizontal="center"/>
    </xf>
    <xf numFmtId="0" fontId="25" fillId="0" borderId="11" xfId="0" applyFont="1" applyBorder="1" applyAlignment="1">
      <alignment horizontal="center" vertical="center" wrapText="1"/>
    </xf>
    <xf numFmtId="0" fontId="29" fillId="0" borderId="11" xfId="0" applyFont="1" applyBorder="1" applyAlignment="1">
      <alignment wrapText="1"/>
    </xf>
    <xf numFmtId="0" fontId="25" fillId="0" borderId="11" xfId="0" applyFont="1" applyBorder="1" applyAlignment="1">
      <alignment wrapText="1"/>
    </xf>
    <xf numFmtId="0" fontId="29" fillId="0" borderId="11" xfId="0" applyFont="1" applyBorder="1" applyAlignment="1">
      <alignment horizontal="center" vertical="center" wrapText="1"/>
    </xf>
    <xf numFmtId="0" fontId="19" fillId="0" borderId="11" xfId="0" applyFont="1" applyBorder="1"/>
    <xf numFmtId="0" fontId="19" fillId="0" borderId="11" xfId="0" applyFont="1" applyBorder="1" applyAlignment="1">
      <alignment wrapText="1"/>
    </xf>
    <xf numFmtId="0" fontId="19" fillId="0" borderId="11" xfId="0" applyFont="1" applyBorder="1" applyAlignment="1">
      <alignment horizontal="left" vertical="top" wrapText="1"/>
    </xf>
    <xf numFmtId="2" fontId="30" fillId="0" borderId="0" xfId="0" applyNumberFormat="1" applyFont="1" applyAlignment="1">
      <alignment horizontal="center"/>
    </xf>
    <xf numFmtId="0" fontId="30" fillId="0" borderId="0" xfId="0" applyFont="1" applyAlignment="1">
      <alignment horizontal="left"/>
    </xf>
    <xf numFmtId="2" fontId="23" fillId="0" borderId="0" xfId="0" applyNumberFormat="1" applyFont="1" applyAlignment="1">
      <alignment horizontal="center"/>
    </xf>
    <xf numFmtId="0" fontId="25" fillId="0" borderId="12" xfId="0" applyFont="1" applyBorder="1" applyAlignment="1">
      <alignment horizontal="center"/>
    </xf>
    <xf numFmtId="0" fontId="25" fillId="0" borderId="0" xfId="0" applyFont="1" applyBorder="1" applyAlignment="1">
      <alignment horizontal="center"/>
    </xf>
    <xf numFmtId="0" fontId="25" fillId="0" borderId="11" xfId="0" applyFont="1" applyBorder="1" applyAlignment="1">
      <alignment horizontal="left"/>
    </xf>
    <xf numFmtId="164" fontId="25" fillId="0" borderId="11" xfId="0" applyNumberFormat="1" applyFont="1" applyBorder="1"/>
    <xf numFmtId="164" fontId="25" fillId="0" borderId="0" xfId="0" applyNumberFormat="1" applyFont="1" applyBorder="1"/>
    <xf numFmtId="0" fontId="25" fillId="0" borderId="0" xfId="0" applyFont="1"/>
    <xf numFmtId="0" fontId="23" fillId="0" borderId="0" xfId="0" applyFont="1" applyAlignment="1"/>
    <xf numFmtId="0" fontId="23" fillId="0" borderId="0" xfId="0" applyFont="1" applyBorder="1" applyAlignment="1">
      <alignment horizontal="left"/>
    </xf>
    <xf numFmtId="0" fontId="22" fillId="0" borderId="0" xfId="0" applyFont="1" applyAlignment="1">
      <alignment horizontal="left"/>
    </xf>
    <xf numFmtId="0" fontId="21" fillId="0" borderId="11" xfId="0" applyFont="1" applyBorder="1" applyAlignment="1">
      <alignment vertical="center" wrapText="1"/>
    </xf>
    <xf numFmtId="0" fontId="24" fillId="0" borderId="11" xfId="0" applyFont="1" applyBorder="1" applyAlignment="1">
      <alignment vertical="center" wrapText="1"/>
    </xf>
    <xf numFmtId="0" fontId="19" fillId="0" borderId="11" xfId="0" applyFont="1" applyBorder="1" applyAlignment="1">
      <alignment horizontal="center"/>
    </xf>
    <xf numFmtId="164" fontId="25" fillId="0" borderId="11" xfId="0" applyNumberFormat="1" applyFont="1" applyBorder="1" applyAlignment="1">
      <alignment horizontal="center"/>
    </xf>
    <xf numFmtId="0" fontId="19" fillId="0" borderId="0" xfId="0" applyFont="1" applyBorder="1" applyAlignment="1">
      <alignment horizontal="center"/>
    </xf>
    <xf numFmtId="0" fontId="24" fillId="0" borderId="11" xfId="0" applyFont="1" applyBorder="1" applyAlignment="1">
      <alignment wrapText="1"/>
    </xf>
    <xf numFmtId="0" fontId="21" fillId="0" borderId="0" xfId="0" applyFont="1" applyBorder="1" applyAlignment="1">
      <alignment horizontal="center" vertical="center" wrapText="1"/>
    </xf>
    <xf numFmtId="0" fontId="21" fillId="0" borderId="0" xfId="0" applyFont="1" applyBorder="1" applyAlignment="1">
      <alignment vertical="center" wrapText="1"/>
    </xf>
    <xf numFmtId="0" fontId="21" fillId="0" borderId="12" xfId="0" applyFont="1" applyBorder="1" applyAlignment="1">
      <alignment horizontal="center"/>
    </xf>
    <xf numFmtId="0" fontId="22" fillId="0" borderId="0" xfId="0" applyFont="1" applyAlignment="1">
      <alignment horizontal="right"/>
    </xf>
    <xf numFmtId="0" fontId="31" fillId="0" borderId="0" xfId="0" applyFont="1" applyAlignment="1">
      <alignment horizontal="right"/>
    </xf>
    <xf numFmtId="0" fontId="31" fillId="0" borderId="0" xfId="0" applyFont="1"/>
    <xf numFmtId="0" fontId="22" fillId="0" borderId="0" xfId="0" applyFont="1" applyAlignment="1">
      <alignment horizontal="right" wrapText="1"/>
    </xf>
    <xf numFmtId="165" fontId="31" fillId="0" borderId="0" xfId="0" applyNumberFormat="1" applyFont="1" applyAlignment="1">
      <alignment horizontal="right"/>
    </xf>
    <xf numFmtId="0" fontId="25" fillId="0" borderId="13" xfId="0" applyFont="1" applyBorder="1" applyAlignment="1">
      <alignment horizontal="center"/>
    </xf>
    <xf numFmtId="164" fontId="25" fillId="0" borderId="12" xfId="0" applyNumberFormat="1" applyFont="1" applyBorder="1" applyAlignment="1">
      <alignment horizontal="center"/>
    </xf>
    <xf numFmtId="0" fontId="21" fillId="0" borderId="13" xfId="0" applyFont="1" applyBorder="1" applyAlignment="1">
      <alignment horizontal="center"/>
    </xf>
    <xf numFmtId="0" fontId="21" fillId="0" borderId="14" xfId="0" applyFont="1" applyBorder="1" applyAlignment="1">
      <alignment horizontal="center"/>
    </xf>
    <xf numFmtId="164" fontId="21" fillId="0" borderId="12" xfId="0" applyNumberFormat="1" applyFont="1" applyBorder="1" applyAlignment="1">
      <alignment horizontal="center"/>
    </xf>
    <xf numFmtId="164" fontId="21" fillId="0" borderId="13" xfId="0" applyNumberFormat="1" applyFont="1" applyBorder="1" applyAlignment="1">
      <alignment horizontal="center"/>
    </xf>
    <xf numFmtId="0" fontId="19" fillId="0" borderId="0" xfId="0" applyFont="1" applyAlignment="1">
      <alignment horizontal="center"/>
    </xf>
    <xf numFmtId="0" fontId="21" fillId="0" borderId="12" xfId="0" applyFont="1" applyBorder="1" applyAlignment="1">
      <alignment horizontal="left"/>
    </xf>
    <xf numFmtId="0" fontId="19" fillId="0" borderId="11" xfId="0" applyFont="1" applyBorder="1" applyAlignment="1">
      <alignment horizontal="center" wrapText="1"/>
    </xf>
    <xf numFmtId="0" fontId="19" fillId="0" borderId="0" xfId="0" applyFont="1" applyBorder="1" applyAlignment="1"/>
    <xf numFmtId="0" fontId="0" fillId="0" borderId="0" xfId="0" applyAlignment="1">
      <alignment wrapText="1"/>
    </xf>
    <xf numFmtId="0" fontId="21" fillId="0" borderId="0" xfId="0" applyFont="1" applyAlignment="1"/>
    <xf numFmtId="0" fontId="19" fillId="0" borderId="12" xfId="0" applyFont="1" applyBorder="1" applyAlignment="1">
      <alignment horizontal="left"/>
    </xf>
    <xf numFmtId="0" fontId="31" fillId="0" borderId="0" xfId="0" applyFont="1" applyAlignment="1">
      <alignment horizontal="left"/>
    </xf>
    <xf numFmtId="0" fontId="22" fillId="0" borderId="0" xfId="0" applyFont="1" applyAlignment="1">
      <alignment wrapText="1"/>
    </xf>
    <xf numFmtId="0" fontId="31" fillId="0" borderId="0" xfId="0" applyFont="1" applyAlignment="1">
      <alignment wrapText="1"/>
    </xf>
    <xf numFmtId="0" fontId="31" fillId="0" borderId="10" xfId="0" applyFont="1" applyBorder="1" applyAlignment="1">
      <alignment horizontal="left" wrapText="1"/>
    </xf>
    <xf numFmtId="0" fontId="31" fillId="0" borderId="0" xfId="0" applyFont="1" applyBorder="1" applyAlignment="1">
      <alignment horizontal="left" wrapText="1"/>
    </xf>
    <xf numFmtId="0" fontId="19" fillId="0" borderId="0" xfId="0" applyFont="1" applyAlignment="1">
      <alignment wrapText="1"/>
    </xf>
    <xf numFmtId="0" fontId="21" fillId="0" borderId="0" xfId="0" applyFont="1" applyAlignment="1">
      <alignment wrapText="1"/>
    </xf>
    <xf numFmtId="0" fontId="19" fillId="0" borderId="12" xfId="0" applyFont="1" applyBorder="1" applyAlignment="1">
      <alignment horizontal="left" vertical="top" wrapText="1"/>
    </xf>
    <xf numFmtId="165" fontId="22" fillId="0" borderId="0" xfId="0" applyNumberFormat="1" applyFont="1" applyAlignment="1">
      <alignment horizontal="right"/>
    </xf>
    <xf numFmtId="0" fontId="21" fillId="0" borderId="10" xfId="0" applyFont="1" applyBorder="1"/>
    <xf numFmtId="0" fontId="19" fillId="0" borderId="10" xfId="0" applyFont="1" applyBorder="1"/>
    <xf numFmtId="0" fontId="34" fillId="0" borderId="0" xfId="0" applyFont="1" applyBorder="1" applyAlignment="1">
      <alignment vertical="center" wrapText="1"/>
    </xf>
    <xf numFmtId="0" fontId="20" fillId="0" borderId="0" xfId="0" applyFont="1" applyBorder="1" applyAlignment="1">
      <alignment horizontal="center" vertical="center" wrapText="1"/>
    </xf>
    <xf numFmtId="0" fontId="21" fillId="0" borderId="12" xfId="0" applyFont="1" applyBorder="1"/>
    <xf numFmtId="0" fontId="31" fillId="0" borderId="0" xfId="0" applyFont="1" applyBorder="1" applyAlignment="1">
      <alignment horizontal="center"/>
    </xf>
    <xf numFmtId="0" fontId="19" fillId="0" borderId="0" xfId="0" applyFont="1" applyAlignment="1">
      <alignment horizontal="left"/>
    </xf>
    <xf numFmtId="0" fontId="25" fillId="0" borderId="0" xfId="0" applyFont="1" applyBorder="1" applyAlignment="1"/>
    <xf numFmtId="0" fontId="25" fillId="0" borderId="0" xfId="0" applyFont="1" applyAlignment="1">
      <alignment horizontal="left"/>
    </xf>
    <xf numFmtId="0" fontId="19" fillId="0" borderId="0" xfId="0" applyFont="1" applyAlignment="1"/>
    <xf numFmtId="0" fontId="23" fillId="0" borderId="0" xfId="0" applyFont="1" applyAlignment="1">
      <alignment horizontal="right"/>
    </xf>
    <xf numFmtId="0" fontId="19" fillId="0" borderId="12" xfId="0" applyFont="1" applyBorder="1" applyAlignment="1">
      <alignment horizontal="left" wrapText="1"/>
    </xf>
    <xf numFmtId="0" fontId="21" fillId="0" borderId="0" xfId="0" applyFont="1" applyBorder="1" applyAlignment="1">
      <alignment vertical="top" wrapText="1"/>
    </xf>
    <xf numFmtId="0" fontId="19" fillId="0" borderId="0" xfId="0" applyFont="1" applyBorder="1" applyAlignment="1">
      <alignment vertical="center" wrapText="1"/>
    </xf>
    <xf numFmtId="2" fontId="21" fillId="0" borderId="11" xfId="0" applyNumberFormat="1" applyFont="1" applyBorder="1"/>
    <xf numFmtId="0" fontId="22" fillId="0" borderId="0" xfId="0" applyFont="1" applyBorder="1" applyAlignment="1">
      <alignment horizontal="left" wrapText="1"/>
    </xf>
    <xf numFmtId="0" fontId="21" fillId="0" borderId="15" xfId="0" applyFont="1" applyBorder="1" applyAlignment="1">
      <alignment horizontal="center"/>
    </xf>
    <xf numFmtId="0" fontId="21" fillId="0" borderId="16" xfId="0" applyFont="1" applyBorder="1"/>
    <xf numFmtId="164" fontId="21" fillId="0" borderId="16" xfId="0" applyNumberFormat="1" applyFont="1" applyBorder="1"/>
    <xf numFmtId="0" fontId="21" fillId="0" borderId="17" xfId="0" applyFont="1" applyBorder="1" applyAlignment="1">
      <alignment vertical="top" wrapText="1"/>
    </xf>
    <xf numFmtId="49" fontId="21" fillId="0" borderId="11" xfId="0" applyNumberFormat="1" applyFont="1" applyBorder="1" applyAlignment="1">
      <alignment horizontal="right"/>
    </xf>
    <xf numFmtId="0" fontId="22" fillId="0" borderId="0" xfId="0" applyFont="1" applyBorder="1" applyAlignment="1">
      <alignment horizontal="left"/>
    </xf>
    <xf numFmtId="0" fontId="19" fillId="0" borderId="0" xfId="0" applyFont="1" applyBorder="1" applyAlignment="1">
      <alignment horizontal="left"/>
    </xf>
    <xf numFmtId="0" fontId="33" fillId="0" borderId="11" xfId="0" applyFont="1" applyBorder="1" applyAlignment="1">
      <alignment horizontal="center" vertical="center" wrapText="1"/>
    </xf>
    <xf numFmtId="0" fontId="19" fillId="0" borderId="0" xfId="0" applyFont="1" applyBorder="1" applyAlignment="1">
      <alignment horizontal="center" vertical="center" wrapText="1"/>
    </xf>
    <xf numFmtId="0" fontId="21" fillId="0" borderId="15" xfId="0" applyFont="1" applyBorder="1"/>
    <xf numFmtId="164" fontId="21" fillId="0" borderId="17" xfId="0" applyNumberFormat="1" applyFont="1" applyBorder="1" applyAlignment="1"/>
    <xf numFmtId="0" fontId="24" fillId="0" borderId="11" xfId="0" applyFont="1" applyBorder="1"/>
    <xf numFmtId="0" fontId="33" fillId="0" borderId="11" xfId="0" applyFont="1" applyBorder="1"/>
    <xf numFmtId="0" fontId="22" fillId="0" borderId="0" xfId="0" applyNumberFormat="1" applyFont="1" applyAlignment="1">
      <alignment horizontal="center"/>
    </xf>
    <xf numFmtId="0" fontId="21" fillId="0" borderId="17" xfId="0" applyFont="1" applyBorder="1" applyAlignment="1">
      <alignment vertical="center" wrapText="1"/>
    </xf>
    <xf numFmtId="0" fontId="19" fillId="0" borderId="17" xfId="0" applyFont="1" applyBorder="1"/>
    <xf numFmtId="0" fontId="21" fillId="0" borderId="17" xfId="0" applyFont="1" applyBorder="1"/>
    <xf numFmtId="0" fontId="31" fillId="0" borderId="0" xfId="0" applyFont="1" applyAlignment="1">
      <alignment horizontal="center"/>
    </xf>
    <xf numFmtId="0" fontId="22" fillId="0" borderId="0" xfId="0" applyFont="1" applyAlignment="1">
      <alignment horizontal="center" wrapText="1"/>
    </xf>
    <xf numFmtId="0" fontId="21" fillId="0" borderId="18" xfId="0" applyFont="1" applyBorder="1" applyAlignment="1">
      <alignment vertical="center" wrapText="1"/>
    </xf>
    <xf numFmtId="0" fontId="21" fillId="0" borderId="18" xfId="0" applyFont="1" applyBorder="1"/>
    <xf numFmtId="0" fontId="19" fillId="0" borderId="18" xfId="0" applyFont="1" applyBorder="1"/>
    <xf numFmtId="0" fontId="31" fillId="0" borderId="0" xfId="0" applyFont="1" applyBorder="1" applyAlignment="1"/>
    <xf numFmtId="0" fontId="31" fillId="0" borderId="17" xfId="0" applyFont="1" applyBorder="1" applyAlignment="1"/>
    <xf numFmtId="0" fontId="19" fillId="0" borderId="17" xfId="0" applyFont="1" applyBorder="1" applyAlignment="1"/>
    <xf numFmtId="0" fontId="19" fillId="0" borderId="17" xfId="0" applyFont="1" applyBorder="1" applyAlignment="1">
      <alignment horizontal="center"/>
    </xf>
    <xf numFmtId="0" fontId="19" fillId="0" borderId="17" xfId="0" applyFont="1" applyBorder="1" applyAlignment="1">
      <alignment horizontal="center" vertical="center" wrapText="1"/>
    </xf>
    <xf numFmtId="164" fontId="25" fillId="0" borderId="17" xfId="0" applyNumberFormat="1" applyFont="1" applyBorder="1"/>
    <xf numFmtId="0" fontId="19" fillId="0" borderId="17" xfId="0" applyFont="1" applyBorder="1" applyAlignment="1">
      <alignment wrapText="1"/>
    </xf>
    <xf numFmtId="164" fontId="19" fillId="0" borderId="17" xfId="0" applyNumberFormat="1" applyFont="1" applyBorder="1" applyAlignment="1">
      <alignment horizontal="center"/>
    </xf>
    <xf numFmtId="164" fontId="19" fillId="0" borderId="17" xfId="0" applyNumberFormat="1" applyFont="1" applyBorder="1"/>
    <xf numFmtId="0" fontId="19" fillId="0" borderId="19" xfId="0" applyFont="1" applyBorder="1" applyAlignment="1">
      <alignment horizontal="center" wrapText="1"/>
    </xf>
    <xf numFmtId="0" fontId="19" fillId="0" borderId="20" xfId="0" applyFont="1" applyBorder="1" applyAlignment="1">
      <alignment horizontal="center"/>
    </xf>
    <xf numFmtId="0" fontId="19" fillId="0" borderId="20" xfId="0" applyFont="1" applyBorder="1"/>
    <xf numFmtId="164" fontId="25" fillId="0" borderId="20" xfId="0" applyNumberFormat="1" applyFont="1" applyBorder="1"/>
    <xf numFmtId="164" fontId="19" fillId="0" borderId="20" xfId="0" applyNumberFormat="1" applyFont="1" applyBorder="1"/>
    <xf numFmtId="0" fontId="19" fillId="0" borderId="17" xfId="0" applyFont="1" applyBorder="1" applyAlignment="1">
      <alignment vertical="center" wrapText="1"/>
    </xf>
    <xf numFmtId="0" fontId="19" fillId="0" borderId="19" xfId="0" applyFont="1" applyBorder="1" applyAlignment="1">
      <alignment horizontal="center" vertical="center" wrapText="1"/>
    </xf>
    <xf numFmtId="0" fontId="25" fillId="0" borderId="17" xfId="0" applyFont="1" applyBorder="1" applyAlignment="1">
      <alignment wrapText="1"/>
    </xf>
    <xf numFmtId="164" fontId="25" fillId="0" borderId="17" xfId="0" applyNumberFormat="1" applyFont="1" applyBorder="1" applyAlignment="1"/>
    <xf numFmtId="0" fontId="25" fillId="0" borderId="17" xfId="0" applyFont="1" applyBorder="1"/>
    <xf numFmtId="0" fontId="25" fillId="0" borderId="17" xfId="0" applyFont="1" applyBorder="1" applyAlignment="1"/>
    <xf numFmtId="0" fontId="25" fillId="0" borderId="17" xfId="0" applyFont="1" applyBorder="1" applyAlignment="1">
      <alignment horizontal="center"/>
    </xf>
    <xf numFmtId="0" fontId="19" fillId="0" borderId="18" xfId="0" applyFont="1" applyBorder="1" applyAlignment="1">
      <alignment horizontal="center" vertical="center" wrapText="1"/>
    </xf>
    <xf numFmtId="0" fontId="23" fillId="0" borderId="0" xfId="0" applyFont="1" applyAlignment="1">
      <alignment horizontal="left"/>
    </xf>
    <xf numFmtId="165" fontId="19" fillId="0" borderId="17" xfId="0" applyNumberFormat="1" applyFont="1" applyBorder="1" applyAlignment="1">
      <alignment vertical="center" wrapText="1"/>
    </xf>
    <xf numFmtId="0" fontId="19" fillId="0" borderId="19" xfId="0" applyNumberFormat="1" applyFont="1" applyBorder="1" applyAlignment="1">
      <alignment horizontal="center" vertical="center" wrapText="1"/>
    </xf>
    <xf numFmtId="0" fontId="23" fillId="0" borderId="17" xfId="0" applyFont="1" applyBorder="1" applyAlignment="1">
      <alignment horizontal="right"/>
    </xf>
    <xf numFmtId="0" fontId="23" fillId="0" borderId="17" xfId="0" applyFont="1" applyBorder="1" applyAlignment="1">
      <alignment horizontal="left"/>
    </xf>
    <xf numFmtId="0" fontId="23" fillId="0" borderId="0" xfId="0" applyFont="1" applyBorder="1" applyAlignment="1">
      <alignment horizontal="center"/>
    </xf>
    <xf numFmtId="0" fontId="19" fillId="0" borderId="17" xfId="0" applyFont="1" applyBorder="1" applyAlignment="1">
      <alignment horizontal="left"/>
    </xf>
    <xf numFmtId="164" fontId="25" fillId="0" borderId="15" xfId="0" applyNumberFormat="1" applyFont="1" applyBorder="1"/>
    <xf numFmtId="2" fontId="21" fillId="0" borderId="0" xfId="0" applyNumberFormat="1" applyFont="1" applyAlignment="1"/>
    <xf numFmtId="0" fontId="19" fillId="0" borderId="20" xfId="0" applyFont="1" applyBorder="1" applyAlignment="1">
      <alignment horizontal="center" vertical="center" wrapText="1"/>
    </xf>
    <xf numFmtId="0" fontId="19" fillId="0" borderId="21" xfId="0" applyFont="1" applyBorder="1" applyAlignment="1">
      <alignment horizontal="center" vertical="center" wrapText="1"/>
    </xf>
    <xf numFmtId="0" fontId="31" fillId="0" borderId="20" xfId="0" applyFont="1" applyBorder="1" applyAlignment="1">
      <alignment horizontal="center"/>
    </xf>
    <xf numFmtId="0" fontId="31" fillId="0" borderId="21" xfId="0" applyFont="1" applyBorder="1" applyAlignment="1">
      <alignment horizontal="center"/>
    </xf>
    <xf numFmtId="0" fontId="19" fillId="0" borderId="22" xfId="0" applyFont="1" applyBorder="1" applyAlignment="1">
      <alignment horizontal="center" vertical="center" wrapText="1"/>
    </xf>
    <xf numFmtId="164" fontId="21" fillId="0" borderId="17" xfId="0" applyNumberFormat="1" applyFont="1" applyBorder="1" applyAlignment="1">
      <alignment vertical="center" wrapText="1"/>
    </xf>
    <xf numFmtId="0" fontId="22" fillId="0" borderId="17" xfId="0" applyFont="1" applyBorder="1" applyAlignment="1"/>
    <xf numFmtId="0" fontId="22" fillId="0" borderId="17" xfId="0" applyFont="1" applyBorder="1" applyAlignment="1">
      <alignment wrapText="1"/>
    </xf>
    <xf numFmtId="0" fontId="21" fillId="0" borderId="17" xfId="0" applyFont="1" applyBorder="1" applyAlignment="1"/>
    <xf numFmtId="0" fontId="21" fillId="0" borderId="17" xfId="0" applyFont="1" applyBorder="1" applyAlignment="1">
      <alignment horizontal="right"/>
    </xf>
    <xf numFmtId="0" fontId="19" fillId="0" borderId="21" xfId="0" applyFont="1" applyBorder="1" applyAlignment="1">
      <alignment horizontal="center"/>
    </xf>
    <xf numFmtId="164" fontId="32" fillId="0" borderId="17" xfId="0" applyNumberFormat="1" applyFont="1" applyBorder="1" applyAlignment="1">
      <alignment wrapText="1"/>
    </xf>
    <xf numFmtId="0" fontId="19" fillId="0" borderId="17" xfId="0" applyFont="1" applyBorder="1" applyAlignment="1">
      <alignment horizontal="left" wrapText="1"/>
    </xf>
    <xf numFmtId="0" fontId="21" fillId="0" borderId="13" xfId="0" applyFont="1" applyBorder="1" applyAlignment="1">
      <alignment horizontal="center" vertical="center" wrapText="1"/>
    </xf>
    <xf numFmtId="0" fontId="21" fillId="0" borderId="17" xfId="0" applyFont="1" applyBorder="1" applyAlignment="1">
      <alignment horizontal="center" vertical="center" wrapText="1"/>
    </xf>
    <xf numFmtId="0" fontId="19" fillId="0" borderId="16" xfId="0" applyFont="1" applyBorder="1" applyAlignment="1">
      <alignment horizontal="center"/>
    </xf>
    <xf numFmtId="0" fontId="19" fillId="0" borderId="15" xfId="0" applyFont="1" applyBorder="1" applyAlignment="1">
      <alignment horizontal="center"/>
    </xf>
    <xf numFmtId="0" fontId="19" fillId="0" borderId="15" xfId="0" applyFont="1" applyBorder="1" applyAlignment="1">
      <alignment wrapText="1"/>
    </xf>
    <xf numFmtId="0" fontId="19" fillId="0" borderId="16" xfId="0" applyFont="1" applyBorder="1"/>
    <xf numFmtId="0" fontId="21" fillId="0" borderId="17" xfId="0" applyFont="1" applyBorder="1" applyAlignment="1">
      <alignment horizontal="left"/>
    </xf>
    <xf numFmtId="0" fontId="21" fillId="0" borderId="18"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19" xfId="0" applyFont="1" applyBorder="1" applyAlignment="1">
      <alignment vertical="center" wrapText="1"/>
    </xf>
    <xf numFmtId="0" fontId="30" fillId="0" borderId="17" xfId="0" applyFont="1" applyBorder="1" applyAlignment="1"/>
    <xf numFmtId="0" fontId="30" fillId="0" borderId="17" xfId="0" applyFont="1" applyBorder="1" applyAlignment="1">
      <alignment wrapText="1"/>
    </xf>
    <xf numFmtId="0" fontId="21" fillId="0" borderId="18" xfId="0" applyFont="1" applyBorder="1" applyAlignment="1">
      <alignment horizontal="center"/>
    </xf>
    <xf numFmtId="0" fontId="21" fillId="0" borderId="11" xfId="0" applyFont="1" applyBorder="1" applyAlignment="1">
      <alignment horizontal="left"/>
    </xf>
    <xf numFmtId="0" fontId="21" fillId="0" borderId="12" xfId="0" applyFont="1" applyBorder="1" applyAlignment="1">
      <alignment horizontal="left" wrapText="1"/>
    </xf>
    <xf numFmtId="0" fontId="21" fillId="0" borderId="0" xfId="0" applyFont="1" applyBorder="1" applyAlignment="1">
      <alignment horizontal="left" vertical="top" wrapText="1"/>
    </xf>
    <xf numFmtId="0" fontId="21" fillId="0" borderId="11" xfId="0" applyFont="1" applyBorder="1" applyAlignment="1">
      <alignment horizontal="center" vertical="center"/>
    </xf>
    <xf numFmtId="164" fontId="21" fillId="0" borderId="17" xfId="0" applyNumberFormat="1" applyFont="1" applyBorder="1" applyAlignment="1">
      <alignment horizontal="center" vertical="center" wrapText="1"/>
    </xf>
    <xf numFmtId="0" fontId="21" fillId="0" borderId="17" xfId="0" applyFont="1" applyBorder="1" applyAlignment="1">
      <alignment horizontal="left" wrapText="1"/>
    </xf>
    <xf numFmtId="0" fontId="21" fillId="0" borderId="11" xfId="0" applyFont="1" applyBorder="1" applyAlignment="1">
      <alignment horizontal="left" vertical="top" wrapText="1"/>
    </xf>
    <xf numFmtId="0" fontId="24" fillId="0" borderId="13" xfId="0" applyFont="1" applyBorder="1" applyAlignment="1">
      <alignment horizontal="left"/>
    </xf>
    <xf numFmtId="164" fontId="21" fillId="0" borderId="11" xfId="0" applyNumberFormat="1" applyFont="1" applyBorder="1" applyAlignment="1">
      <alignment wrapText="1"/>
    </xf>
    <xf numFmtId="164" fontId="21" fillId="0" borderId="17" xfId="0" applyNumberFormat="1" applyFont="1" applyBorder="1" applyAlignment="1">
      <alignment horizontal="center"/>
    </xf>
    <xf numFmtId="0" fontId="21" fillId="0" borderId="20" xfId="0" applyFont="1" applyBorder="1" applyAlignment="1">
      <alignment horizontal="center"/>
    </xf>
    <xf numFmtId="0" fontId="21" fillId="0" borderId="21" xfId="0" applyFont="1" applyBorder="1" applyAlignment="1">
      <alignment horizontal="center"/>
    </xf>
    <xf numFmtId="0" fontId="21" fillId="0" borderId="17" xfId="0" applyFont="1" applyBorder="1" applyAlignment="1">
      <alignment horizontal="center"/>
    </xf>
    <xf numFmtId="164" fontId="21" fillId="0" borderId="17" xfId="0" applyNumberFormat="1" applyFont="1" applyBorder="1"/>
    <xf numFmtId="0" fontId="21" fillId="0" borderId="17" xfId="0" applyFont="1" applyBorder="1" applyAlignment="1">
      <alignment wrapText="1"/>
    </xf>
    <xf numFmtId="0" fontId="24" fillId="0" borderId="17" xfId="0" applyFont="1" applyBorder="1" applyAlignment="1">
      <alignment horizontal="left"/>
    </xf>
    <xf numFmtId="0" fontId="22" fillId="0" borderId="19" xfId="0" applyFont="1" applyBorder="1" applyAlignment="1">
      <alignment horizontal="center"/>
    </xf>
    <xf numFmtId="0" fontId="21" fillId="0" borderId="19" xfId="0" applyFont="1" applyBorder="1" applyAlignment="1">
      <alignment horizontal="center" wrapText="1"/>
    </xf>
    <xf numFmtId="0" fontId="22" fillId="0" borderId="20" xfId="0" applyFont="1" applyBorder="1" applyAlignment="1">
      <alignment horizontal="center"/>
    </xf>
    <xf numFmtId="0" fontId="22" fillId="0" borderId="21" xfId="0" applyFont="1" applyBorder="1" applyAlignment="1">
      <alignment horizontal="center"/>
    </xf>
    <xf numFmtId="164" fontId="21" fillId="0" borderId="17" xfId="0" applyNumberFormat="1" applyFont="1" applyBorder="1" applyAlignment="1">
      <alignment wrapText="1"/>
    </xf>
    <xf numFmtId="0" fontId="22" fillId="0" borderId="0" xfId="0" applyFont="1" applyBorder="1" applyAlignment="1">
      <alignment horizontal="center"/>
    </xf>
    <xf numFmtId="164" fontId="21" fillId="0" borderId="0" xfId="0" applyNumberFormat="1" applyFont="1" applyBorder="1"/>
    <xf numFmtId="0" fontId="21" fillId="0" borderId="22" xfId="0" applyFont="1" applyBorder="1" applyAlignment="1">
      <alignment horizontal="center" vertical="center" wrapText="1"/>
    </xf>
    <xf numFmtId="0" fontId="21" fillId="0" borderId="20" xfId="0" applyFont="1" applyBorder="1"/>
    <xf numFmtId="164" fontId="21" fillId="0" borderId="20" xfId="0" applyNumberFormat="1" applyFont="1" applyBorder="1"/>
    <xf numFmtId="0" fontId="21" fillId="0" borderId="19" xfId="0" applyFont="1" applyBorder="1" applyAlignment="1">
      <alignment horizontal="center" vertical="center" wrapText="1"/>
    </xf>
    <xf numFmtId="0" fontId="22" fillId="0" borderId="10" xfId="0" applyFont="1" applyBorder="1" applyAlignment="1">
      <alignment horizontal="left" wrapText="1"/>
    </xf>
    <xf numFmtId="0" fontId="20" fillId="0" borderId="0" xfId="0" applyFont="1" applyAlignment="1">
      <alignment wrapText="1"/>
    </xf>
    <xf numFmtId="0" fontId="21" fillId="0" borderId="19" xfId="0" applyNumberFormat="1" applyFont="1" applyBorder="1" applyAlignment="1">
      <alignment horizontal="center" vertical="center" wrapText="1"/>
    </xf>
    <xf numFmtId="165" fontId="21" fillId="0" borderId="17" xfId="0" applyNumberFormat="1" applyFont="1" applyBorder="1" applyAlignment="1">
      <alignment vertical="center" wrapText="1"/>
    </xf>
    <xf numFmtId="0" fontId="21" fillId="0" borderId="16" xfId="0" applyFont="1" applyBorder="1" applyAlignment="1">
      <alignment horizontal="center"/>
    </xf>
    <xf numFmtId="0" fontId="21" fillId="0" borderId="12" xfId="0" applyFont="1" applyBorder="1" applyAlignment="1">
      <alignment horizontal="left" vertical="top" wrapText="1"/>
    </xf>
    <xf numFmtId="0" fontId="22" fillId="0" borderId="17" xfId="0" applyFont="1" applyBorder="1" applyAlignment="1">
      <alignment horizontal="right"/>
    </xf>
    <xf numFmtId="0" fontId="22" fillId="0" borderId="17" xfId="0" applyFont="1" applyBorder="1" applyAlignment="1">
      <alignment horizontal="left"/>
    </xf>
    <xf numFmtId="0" fontId="22" fillId="0" borderId="17" xfId="0" applyFont="1" applyBorder="1" applyAlignment="1">
      <alignment horizontal="center"/>
    </xf>
    <xf numFmtId="0" fontId="21" fillId="0" borderId="19" xfId="0" applyFont="1" applyBorder="1" applyAlignment="1">
      <alignment horizontal="center"/>
    </xf>
    <xf numFmtId="0" fontId="21" fillId="0" borderId="17" xfId="0" applyFont="1" applyBorder="1" applyAlignment="1">
      <alignment horizontal="center" wrapText="1"/>
    </xf>
    <xf numFmtId="164" fontId="21" fillId="0" borderId="15" xfId="0" applyNumberFormat="1" applyFont="1" applyBorder="1"/>
    <xf numFmtId="0" fontId="21" fillId="0" borderId="19" xfId="0" applyFont="1" applyBorder="1" applyAlignment="1">
      <alignment horizontal="left"/>
    </xf>
    <xf numFmtId="164" fontId="21" fillId="0" borderId="23" xfId="0" applyNumberFormat="1" applyFont="1" applyBorder="1" applyAlignment="1">
      <alignment horizontal="center"/>
    </xf>
    <xf numFmtId="0" fontId="21" fillId="0" borderId="12" xfId="0" applyFont="1" applyBorder="1" applyAlignment="1">
      <alignment wrapText="1"/>
    </xf>
    <xf numFmtId="0" fontId="21" fillId="0" borderId="17" xfId="0" applyFont="1" applyBorder="1" applyAlignment="1">
      <alignment horizontal="center" vertical="center"/>
    </xf>
    <xf numFmtId="164" fontId="21" fillId="0" borderId="17" xfId="0" applyNumberFormat="1" applyFont="1" applyBorder="1" applyAlignment="1">
      <alignment horizontal="center" vertical="center"/>
    </xf>
    <xf numFmtId="0" fontId="21" fillId="0" borderId="15" xfId="0" applyFont="1" applyBorder="1" applyAlignment="1">
      <alignment wrapText="1"/>
    </xf>
    <xf numFmtId="164" fontId="21" fillId="0" borderId="18" xfId="0" applyNumberFormat="1" applyFont="1" applyBorder="1" applyAlignment="1">
      <alignment horizontal="center"/>
    </xf>
    <xf numFmtId="0" fontId="21" fillId="0" borderId="16" xfId="0" applyFont="1" applyBorder="1" applyAlignment="1">
      <alignment wrapText="1"/>
    </xf>
    <xf numFmtId="164" fontId="21" fillId="0" borderId="12" xfId="0" applyNumberFormat="1" applyFont="1" applyBorder="1"/>
    <xf numFmtId="164" fontId="21" fillId="0" borderId="18" xfId="0" applyNumberFormat="1" applyFont="1" applyBorder="1" applyAlignment="1">
      <alignment horizontal="center" vertical="center" wrapText="1"/>
    </xf>
    <xf numFmtId="164" fontId="21" fillId="0" borderId="18" xfId="0" applyNumberFormat="1" applyFont="1" applyBorder="1" applyAlignment="1">
      <alignment horizontal="center" vertical="center"/>
    </xf>
    <xf numFmtId="0" fontId="21" fillId="0" borderId="20" xfId="0" applyFont="1" applyBorder="1" applyAlignment="1">
      <alignment vertical="center" wrapText="1"/>
    </xf>
    <xf numFmtId="164" fontId="21" fillId="0" borderId="11" xfId="0" applyNumberFormat="1" applyFont="1" applyBorder="1" applyAlignment="1">
      <alignment horizontal="center" vertical="center"/>
    </xf>
    <xf numFmtId="49" fontId="21" fillId="0" borderId="17" xfId="0" applyNumberFormat="1" applyFont="1" applyBorder="1" applyAlignment="1">
      <alignment vertical="center" wrapText="1"/>
    </xf>
    <xf numFmtId="0" fontId="0" fillId="0" borderId="0" xfId="0" applyAlignment="1">
      <alignment horizontal="left"/>
    </xf>
    <xf numFmtId="0" fontId="21" fillId="0" borderId="20" xfId="0" applyFont="1" applyBorder="1" applyAlignment="1"/>
    <xf numFmtId="0" fontId="21" fillId="0" borderId="22" xfId="0" applyFont="1" applyBorder="1" applyAlignment="1"/>
    <xf numFmtId="164" fontId="21" fillId="0" borderId="17" xfId="0" applyNumberFormat="1" applyFont="1" applyBorder="1" applyAlignment="1">
      <alignment horizontal="center" wrapText="1"/>
    </xf>
    <xf numFmtId="1" fontId="21" fillId="0" borderId="17" xfId="0" applyNumberFormat="1" applyFont="1" applyBorder="1" applyAlignment="1">
      <alignment horizontal="center" vertical="center" wrapText="1"/>
    </xf>
    <xf numFmtId="0" fontId="22" fillId="0" borderId="17" xfId="0" applyFont="1" applyBorder="1" applyAlignment="1">
      <alignment horizontal="left" wrapText="1"/>
    </xf>
    <xf numFmtId="164" fontId="21" fillId="0" borderId="17" xfId="0" applyNumberFormat="1" applyFont="1" applyBorder="1" applyAlignment="1">
      <alignment horizontal="left" wrapText="1"/>
    </xf>
    <xf numFmtId="0" fontId="22" fillId="0" borderId="17" xfId="0" applyFont="1" applyBorder="1" applyAlignment="1">
      <alignment horizontal="center" wrapText="1"/>
    </xf>
    <xf numFmtId="1" fontId="21" fillId="0" borderId="20" xfId="0" applyNumberFormat="1" applyFont="1" applyBorder="1" applyAlignment="1">
      <alignment horizontal="center" vertical="center" wrapText="1"/>
    </xf>
    <xf numFmtId="0" fontId="22" fillId="0" borderId="20" xfId="0" applyFont="1" applyBorder="1" applyAlignment="1"/>
    <xf numFmtId="164" fontId="22" fillId="0" borderId="11" xfId="0" applyNumberFormat="1" applyFont="1" applyBorder="1"/>
    <xf numFmtId="0" fontId="21" fillId="0" borderId="19" xfId="0" applyFont="1" applyBorder="1" applyAlignment="1">
      <alignment wrapText="1"/>
    </xf>
    <xf numFmtId="164" fontId="21" fillId="0" borderId="19" xfId="0" applyNumberFormat="1" applyFont="1" applyBorder="1" applyAlignment="1">
      <alignment horizontal="center" vertical="center" wrapText="1"/>
    </xf>
    <xf numFmtId="0" fontId="0" fillId="0" borderId="17" xfId="0" applyBorder="1"/>
    <xf numFmtId="0" fontId="21" fillId="0" borderId="0" xfId="0" applyFont="1" applyBorder="1" applyAlignment="1">
      <alignment horizontal="left" wrapText="1"/>
    </xf>
    <xf numFmtId="164" fontId="21" fillId="0" borderId="20" xfId="0" applyNumberFormat="1" applyFont="1" applyBorder="1" applyAlignment="1">
      <alignment horizontal="center" vertical="center" wrapText="1"/>
    </xf>
    <xf numFmtId="164" fontId="21" fillId="0" borderId="21" xfId="0" applyNumberFormat="1" applyFont="1" applyBorder="1" applyAlignment="1">
      <alignment horizontal="center" vertical="center" wrapText="1"/>
    </xf>
    <xf numFmtId="2" fontId="21" fillId="0" borderId="20" xfId="0" applyNumberFormat="1" applyFont="1" applyBorder="1" applyAlignment="1">
      <alignment horizontal="center" vertical="center" wrapText="1"/>
    </xf>
    <xf numFmtId="2" fontId="21" fillId="0" borderId="22" xfId="0" applyNumberFormat="1" applyFont="1" applyBorder="1" applyAlignment="1">
      <alignment horizontal="center" vertical="center" wrapText="1"/>
    </xf>
    <xf numFmtId="2" fontId="21" fillId="0" borderId="21" xfId="0" applyNumberFormat="1" applyFont="1" applyBorder="1" applyAlignment="1">
      <alignment horizontal="center" vertical="center" wrapText="1"/>
    </xf>
    <xf numFmtId="0" fontId="21" fillId="0" borderId="18" xfId="0" applyFont="1" applyBorder="1" applyAlignment="1">
      <alignment horizontal="center" wrapText="1"/>
    </xf>
    <xf numFmtId="0" fontId="21" fillId="0" borderId="18" xfId="0" applyFont="1" applyBorder="1" applyAlignment="1">
      <alignment horizontal="left" wrapText="1"/>
    </xf>
    <xf numFmtId="0" fontId="21" fillId="0" borderId="0" xfId="0" applyFont="1" applyBorder="1" applyAlignment="1">
      <alignment horizontal="center" wrapText="1"/>
    </xf>
    <xf numFmtId="0" fontId="24" fillId="0" borderId="12" xfId="0" applyFont="1" applyBorder="1" applyAlignment="1"/>
    <xf numFmtId="0" fontId="24" fillId="0" borderId="14" xfId="0" applyFont="1" applyBorder="1" applyAlignment="1"/>
    <xf numFmtId="0" fontId="24" fillId="0" borderId="13" xfId="0" applyFont="1" applyBorder="1" applyAlignment="1"/>
    <xf numFmtId="0" fontId="21" fillId="0" borderId="14" xfId="0" applyFont="1" applyBorder="1" applyAlignment="1">
      <alignment wrapText="1"/>
    </xf>
    <xf numFmtId="0" fontId="21" fillId="0" borderId="13" xfId="0" applyFont="1" applyBorder="1" applyAlignment="1">
      <alignment wrapText="1"/>
    </xf>
    <xf numFmtId="164" fontId="21" fillId="0" borderId="20" xfId="0" applyNumberFormat="1" applyFont="1" applyBorder="1" applyAlignment="1">
      <alignment horizontal="center" wrapText="1"/>
    </xf>
    <xf numFmtId="164" fontId="21" fillId="0" borderId="21" xfId="0" applyNumberFormat="1" applyFont="1" applyBorder="1" applyAlignment="1">
      <alignment horizontal="center" wrapText="1"/>
    </xf>
    <xf numFmtId="164" fontId="21" fillId="0" borderId="18" xfId="0" applyNumberFormat="1" applyFont="1" applyBorder="1" applyAlignment="1">
      <alignment wrapText="1"/>
    </xf>
    <xf numFmtId="164" fontId="22" fillId="0" borderId="22" xfId="0" applyNumberFormat="1" applyFont="1" applyBorder="1" applyAlignment="1"/>
    <xf numFmtId="0" fontId="21" fillId="0" borderId="18" xfId="0" applyFont="1" applyBorder="1" applyAlignment="1">
      <alignment wrapText="1"/>
    </xf>
    <xf numFmtId="164" fontId="21" fillId="0" borderId="18" xfId="0" applyNumberFormat="1" applyFont="1" applyBorder="1"/>
    <xf numFmtId="164" fontId="22" fillId="0" borderId="17" xfId="0" applyNumberFormat="1" applyFont="1" applyBorder="1" applyAlignment="1">
      <alignment horizontal="left" wrapText="1"/>
    </xf>
    <xf numFmtId="164" fontId="21" fillId="0" borderId="0" xfId="0" applyNumberFormat="1" applyFont="1" applyBorder="1" applyAlignment="1">
      <alignment horizontal="center" vertical="center"/>
    </xf>
    <xf numFmtId="0" fontId="21" fillId="0" borderId="21" xfId="0" applyFont="1" applyBorder="1" applyAlignment="1">
      <alignment wrapText="1"/>
    </xf>
    <xf numFmtId="164" fontId="22" fillId="0" borderId="0" xfId="0" applyNumberFormat="1" applyFont="1" applyBorder="1" applyAlignment="1"/>
    <xf numFmtId="164" fontId="21" fillId="0" borderId="22" xfId="0" applyNumberFormat="1" applyFont="1" applyBorder="1" applyAlignment="1">
      <alignment horizontal="center" wrapText="1"/>
    </xf>
    <xf numFmtId="164" fontId="21" fillId="0" borderId="24" xfId="0" applyNumberFormat="1" applyFont="1" applyBorder="1" applyAlignment="1">
      <alignment horizontal="center" wrapText="1"/>
    </xf>
    <xf numFmtId="0" fontId="22" fillId="0" borderId="21" xfId="0" applyFont="1" applyBorder="1" applyAlignment="1"/>
    <xf numFmtId="0" fontId="21" fillId="0" borderId="25" xfId="0" applyFont="1" applyBorder="1" applyAlignment="1">
      <alignment horizontal="center"/>
    </xf>
    <xf numFmtId="164" fontId="21" fillId="0" borderId="19" xfId="0" applyNumberFormat="1" applyFont="1" applyBorder="1" applyAlignment="1">
      <alignment horizontal="center" vertical="center"/>
    </xf>
    <xf numFmtId="164" fontId="21" fillId="0" borderId="19" xfId="0" applyNumberFormat="1" applyFont="1" applyBorder="1"/>
    <xf numFmtId="164" fontId="21" fillId="0" borderId="0" xfId="0" applyNumberFormat="1" applyFont="1"/>
    <xf numFmtId="2" fontId="21" fillId="0" borderId="11" xfId="0" applyNumberFormat="1" applyFont="1" applyBorder="1" applyAlignment="1">
      <alignment wrapText="1"/>
    </xf>
    <xf numFmtId="0" fontId="21" fillId="0" borderId="12" xfId="0" applyFont="1" applyBorder="1" applyAlignment="1">
      <alignment horizontal="center" vertical="center" wrapText="1"/>
    </xf>
    <xf numFmtId="0" fontId="24" fillId="0" borderId="17" xfId="0" applyFont="1" applyBorder="1" applyAlignment="1">
      <alignment horizontal="center" vertical="center" wrapText="1"/>
    </xf>
    <xf numFmtId="164" fontId="21" fillId="0" borderId="17" xfId="0" applyNumberFormat="1" applyFont="1" applyBorder="1" applyAlignment="1">
      <alignment horizontal="left" vertical="center" wrapText="1"/>
    </xf>
    <xf numFmtId="0" fontId="0" fillId="0" borderId="26" xfId="0" applyBorder="1"/>
    <xf numFmtId="164" fontId="21" fillId="0" borderId="22" xfId="0" applyNumberFormat="1" applyFont="1" applyBorder="1" applyAlignment="1"/>
    <xf numFmtId="164" fontId="21" fillId="0" borderId="21" xfId="0" applyNumberFormat="1" applyFont="1" applyBorder="1" applyAlignment="1"/>
    <xf numFmtId="164" fontId="21" fillId="0" borderId="26" xfId="0" applyNumberFormat="1" applyFont="1" applyBorder="1" applyAlignment="1"/>
    <xf numFmtId="0" fontId="21" fillId="0" borderId="14" xfId="0" applyFont="1" applyBorder="1" applyAlignment="1">
      <alignment horizontal="left"/>
    </xf>
    <xf numFmtId="0" fontId="21" fillId="0" borderId="13" xfId="0" applyFont="1" applyBorder="1" applyAlignment="1">
      <alignment horizontal="left"/>
    </xf>
    <xf numFmtId="0" fontId="21" fillId="0" borderId="12" xfId="0" applyFont="1" applyBorder="1" applyAlignment="1">
      <alignment horizontal="center" wrapText="1"/>
    </xf>
    <xf numFmtId="0" fontId="21" fillId="0" borderId="13" xfId="0" applyFont="1" applyBorder="1" applyAlignment="1">
      <alignment horizontal="center" wrapText="1"/>
    </xf>
    <xf numFmtId="164" fontId="21" fillId="0" borderId="27" xfId="0" applyNumberFormat="1" applyFont="1" applyBorder="1"/>
    <xf numFmtId="164" fontId="22" fillId="0" borderId="0" xfId="0" applyNumberFormat="1" applyFont="1" applyBorder="1" applyAlignment="1">
      <alignment wrapText="1"/>
    </xf>
    <xf numFmtId="164" fontId="22" fillId="0" borderId="28" xfId="0" applyNumberFormat="1" applyFont="1" applyBorder="1" applyAlignment="1">
      <alignment wrapText="1"/>
    </xf>
    <xf numFmtId="0" fontId="21" fillId="0" borderId="15" xfId="0" applyFont="1" applyBorder="1" applyAlignment="1">
      <alignment horizontal="center" wrapText="1"/>
    </xf>
    <xf numFmtId="164" fontId="22" fillId="0" borderId="18" xfId="0" applyNumberFormat="1" applyFont="1" applyBorder="1" applyAlignment="1">
      <alignment wrapText="1"/>
    </xf>
    <xf numFmtId="0" fontId="21" fillId="0" borderId="29" xfId="0" applyFont="1" applyBorder="1"/>
    <xf numFmtId="0" fontId="22" fillId="0" borderId="0" xfId="0" applyFont="1" applyBorder="1" applyAlignment="1">
      <alignment wrapText="1"/>
    </xf>
    <xf numFmtId="0" fontId="22" fillId="0" borderId="28" xfId="0" applyFont="1" applyBorder="1" applyAlignment="1">
      <alignment wrapText="1"/>
    </xf>
    <xf numFmtId="164" fontId="21" fillId="0" borderId="11" xfId="0" applyNumberFormat="1" applyFont="1" applyBorder="1" applyAlignment="1">
      <alignment horizontal="center" wrapText="1"/>
    </xf>
    <xf numFmtId="0" fontId="21" fillId="0" borderId="24" xfId="0" applyFont="1" applyBorder="1" applyAlignment="1">
      <alignment horizontal="center" vertical="center" wrapText="1"/>
    </xf>
    <xf numFmtId="0" fontId="21" fillId="0" borderId="0" xfId="0" applyFont="1" applyAlignment="1">
      <alignment horizontal="left" wrapText="1"/>
    </xf>
    <xf numFmtId="0" fontId="21" fillId="0" borderId="22" xfId="0" applyFont="1" applyBorder="1" applyAlignment="1">
      <alignment horizontal="center"/>
    </xf>
    <xf numFmtId="0" fontId="21" fillId="0" borderId="22" xfId="0" applyFont="1" applyBorder="1" applyAlignment="1">
      <alignment horizontal="center" wrapText="1"/>
    </xf>
    <xf numFmtId="0" fontId="25" fillId="0" borderId="0" xfId="0" applyFont="1" applyAlignment="1">
      <alignment horizontal="left" wrapText="1"/>
    </xf>
    <xf numFmtId="0" fontId="25" fillId="0" borderId="0" xfId="0" applyFont="1" applyBorder="1" applyAlignment="1">
      <alignment horizontal="left" wrapText="1"/>
    </xf>
    <xf numFmtId="2" fontId="25" fillId="0" borderId="0" xfId="0" applyNumberFormat="1" applyFont="1" applyAlignment="1">
      <alignment horizontal="center"/>
    </xf>
    <xf numFmtId="2" fontId="21" fillId="0" borderId="17" xfId="0" applyNumberFormat="1" applyFont="1" applyBorder="1" applyAlignment="1">
      <alignment horizontal="center" vertical="center" wrapText="1"/>
    </xf>
    <xf numFmtId="165" fontId="25" fillId="0" borderId="0" xfId="0" applyNumberFormat="1" applyFont="1" applyAlignment="1">
      <alignment horizontal="right"/>
    </xf>
    <xf numFmtId="0" fontId="25" fillId="0" borderId="0" xfId="0" applyFont="1" applyAlignment="1">
      <alignment horizontal="right" wrapText="1"/>
    </xf>
    <xf numFmtId="164" fontId="21" fillId="0" borderId="0" xfId="0" applyNumberFormat="1" applyFont="1" applyBorder="1" applyAlignment="1">
      <alignment horizontal="center"/>
    </xf>
    <xf numFmtId="0" fontId="21" fillId="0" borderId="0" xfId="0" applyFont="1" applyBorder="1" applyAlignment="1">
      <alignment horizontal="right"/>
    </xf>
    <xf numFmtId="164" fontId="21" fillId="0" borderId="0" xfId="0" applyNumberFormat="1" applyFont="1" applyBorder="1" applyAlignment="1">
      <alignment horizontal="center" vertical="center" wrapText="1"/>
    </xf>
    <xf numFmtId="0" fontId="21" fillId="0" borderId="13" xfId="0" applyFont="1" applyBorder="1"/>
    <xf numFmtId="0" fontId="21" fillId="0" borderId="21" xfId="0" applyFont="1" applyBorder="1" applyAlignment="1"/>
    <xf numFmtId="0" fontId="21" fillId="0" borderId="0" xfId="0" applyFont="1" applyAlignment="1">
      <alignment horizontal="right"/>
    </xf>
    <xf numFmtId="0" fontId="22" fillId="0" borderId="0" xfId="0" applyFont="1" applyAlignment="1">
      <alignment horizontal="right" vertical="center"/>
    </xf>
    <xf numFmtId="0" fontId="21" fillId="0" borderId="29" xfId="0" applyFont="1" applyBorder="1" applyAlignment="1">
      <alignment horizontal="center" wrapText="1"/>
    </xf>
    <xf numFmtId="0" fontId="25" fillId="0" borderId="0" xfId="0" applyFont="1" applyAlignment="1">
      <alignment wrapText="1"/>
    </xf>
    <xf numFmtId="2" fontId="21" fillId="0" borderId="0" xfId="0" applyNumberFormat="1" applyFont="1" applyAlignment="1">
      <alignment horizontal="left"/>
    </xf>
    <xf numFmtId="2" fontId="21" fillId="0" borderId="0" xfId="0" applyNumberFormat="1" applyFont="1" applyAlignment="1">
      <alignment horizontal="center"/>
    </xf>
    <xf numFmtId="0" fontId="21" fillId="0" borderId="0" xfId="0" applyFont="1" applyBorder="1" applyAlignment="1">
      <alignment wrapText="1"/>
    </xf>
    <xf numFmtId="2" fontId="22" fillId="0" borderId="0" xfId="0" applyNumberFormat="1" applyFont="1" applyAlignment="1">
      <alignment horizontal="right"/>
    </xf>
    <xf numFmtId="0" fontId="22" fillId="0" borderId="30" xfId="0" applyFont="1" applyBorder="1" applyAlignment="1">
      <alignment horizontal="right"/>
    </xf>
    <xf numFmtId="0" fontId="22" fillId="0" borderId="0" xfId="0" applyNumberFormat="1" applyFont="1" applyAlignment="1">
      <alignment horizontal="right"/>
    </xf>
    <xf numFmtId="0" fontId="22" fillId="0" borderId="0" xfId="0" applyFont="1" applyBorder="1" applyAlignment="1">
      <alignment horizontal="right"/>
    </xf>
    <xf numFmtId="0" fontId="28" fillId="0" borderId="0" xfId="0" applyFont="1" applyBorder="1" applyAlignment="1"/>
    <xf numFmtId="0" fontId="21" fillId="0" borderId="11" xfId="0" applyFont="1" applyBorder="1" applyAlignment="1">
      <alignment horizontal="left" vertical="center" wrapText="1"/>
    </xf>
    <xf numFmtId="165" fontId="21" fillId="0" borderId="0" xfId="0" applyNumberFormat="1" applyFont="1" applyAlignment="1">
      <alignment horizontal="right"/>
    </xf>
    <xf numFmtId="0" fontId="21" fillId="0" borderId="0" xfId="0" applyFont="1" applyAlignment="1">
      <alignment horizontal="right" wrapText="1"/>
    </xf>
    <xf numFmtId="0" fontId="21" fillId="0" borderId="21" xfId="0" applyFont="1" applyBorder="1" applyAlignment="1">
      <alignment vertical="center" wrapText="1"/>
    </xf>
    <xf numFmtId="0" fontId="21" fillId="0" borderId="21" xfId="0" applyFont="1" applyBorder="1" applyAlignment="1">
      <alignment horizontal="left"/>
    </xf>
    <xf numFmtId="0" fontId="19" fillId="0" borderId="11" xfId="0" applyFont="1" applyBorder="1" applyAlignment="1">
      <alignment horizontal="center" vertical="center" wrapText="1"/>
    </xf>
    <xf numFmtId="0" fontId="21" fillId="0" borderId="31" xfId="0" applyFont="1" applyBorder="1" applyAlignment="1">
      <alignment horizontal="center"/>
    </xf>
    <xf numFmtId="0" fontId="21" fillId="0" borderId="32" xfId="0" applyFont="1" applyBorder="1" applyAlignment="1">
      <alignment horizontal="center" wrapText="1"/>
    </xf>
    <xf numFmtId="0" fontId="21" fillId="0" borderId="0" xfId="0" applyFont="1" applyBorder="1" applyAlignment="1">
      <alignment vertical="top"/>
    </xf>
    <xf numFmtId="0" fontId="21" fillId="0" borderId="30" xfId="0" applyFont="1" applyBorder="1" applyAlignment="1"/>
    <xf numFmtId="0" fontId="28" fillId="0" borderId="30" xfId="0" applyFont="1" applyBorder="1"/>
    <xf numFmtId="165" fontId="21" fillId="0" borderId="0" xfId="0" applyNumberFormat="1" applyFont="1" applyAlignment="1">
      <alignment horizontal="left"/>
    </xf>
    <xf numFmtId="0" fontId="21" fillId="0" borderId="33" xfId="0" applyFont="1" applyBorder="1" applyAlignment="1">
      <alignment wrapText="1"/>
    </xf>
    <xf numFmtId="0" fontId="21" fillId="0" borderId="34" xfId="0" applyFont="1" applyBorder="1" applyAlignment="1">
      <alignment wrapText="1"/>
    </xf>
    <xf numFmtId="0" fontId="19" fillId="0" borderId="24" xfId="0" applyFont="1" applyBorder="1" applyAlignment="1"/>
    <xf numFmtId="0" fontId="19" fillId="0" borderId="24" xfId="0" applyFont="1" applyBorder="1" applyAlignment="1">
      <alignment vertical="top"/>
    </xf>
    <xf numFmtId="2" fontId="23" fillId="0" borderId="0" xfId="0" applyNumberFormat="1" applyFont="1" applyAlignment="1">
      <alignment horizontal="right"/>
    </xf>
    <xf numFmtId="0" fontId="25" fillId="0" borderId="12" xfId="0" applyFont="1" applyBorder="1" applyAlignment="1"/>
    <xf numFmtId="0" fontId="25" fillId="0" borderId="13" xfId="0" applyFont="1" applyBorder="1" applyAlignment="1"/>
    <xf numFmtId="2" fontId="25" fillId="0" borderId="0" xfId="0" applyNumberFormat="1" applyFont="1" applyAlignment="1">
      <alignment horizontal="left"/>
    </xf>
    <xf numFmtId="0" fontId="19" fillId="0" borderId="12" xfId="0" applyFont="1" applyBorder="1" applyAlignment="1"/>
    <xf numFmtId="0" fontId="19" fillId="0" borderId="13" xfId="0" applyFont="1" applyBorder="1" applyAlignment="1"/>
    <xf numFmtId="0" fontId="19" fillId="0" borderId="13" xfId="0" applyFont="1" applyBorder="1" applyAlignment="1">
      <alignment horizontal="center"/>
    </xf>
    <xf numFmtId="164" fontId="25" fillId="0" borderId="13" xfId="0" applyNumberFormat="1" applyFont="1" applyBorder="1" applyAlignment="1">
      <alignment horizontal="center"/>
    </xf>
    <xf numFmtId="0" fontId="19" fillId="0" borderId="13" xfId="0" applyFont="1" applyBorder="1" applyAlignment="1">
      <alignment horizontal="center" wrapText="1"/>
    </xf>
    <xf numFmtId="0" fontId="19" fillId="0" borderId="20" xfId="0" applyFont="1" applyBorder="1" applyAlignment="1">
      <alignment vertical="center" wrapText="1"/>
    </xf>
    <xf numFmtId="0" fontId="19" fillId="0" borderId="21" xfId="0" applyFont="1" applyBorder="1" applyAlignment="1">
      <alignment vertical="center" wrapText="1"/>
    </xf>
    <xf numFmtId="0" fontId="19" fillId="0" borderId="18" xfId="0" applyFont="1" applyBorder="1" applyAlignment="1">
      <alignment vertical="center" wrapText="1"/>
    </xf>
    <xf numFmtId="0" fontId="25" fillId="0" borderId="17" xfId="0" applyFont="1" applyBorder="1" applyAlignment="1">
      <alignment horizontal="center" wrapText="1"/>
    </xf>
    <xf numFmtId="164" fontId="25" fillId="0" borderId="17" xfId="0" applyNumberFormat="1" applyFont="1" applyBorder="1" applyAlignment="1">
      <alignment horizontal="center"/>
    </xf>
    <xf numFmtId="0" fontId="19" fillId="0" borderId="13" xfId="0" applyFont="1" applyBorder="1" applyAlignment="1">
      <alignment wrapText="1"/>
    </xf>
    <xf numFmtId="0" fontId="19" fillId="0" borderId="15" xfId="0" applyFont="1" applyBorder="1" applyAlignment="1">
      <alignment horizontal="center" wrapText="1"/>
    </xf>
    <xf numFmtId="0" fontId="19" fillId="0" borderId="27" xfId="0" applyFont="1" applyBorder="1" applyAlignment="1">
      <alignment horizontal="center" wrapText="1"/>
    </xf>
    <xf numFmtId="0" fontId="19" fillId="0" borderId="29" xfId="0" applyFont="1" applyBorder="1" applyAlignment="1">
      <alignment horizontal="center" wrapText="1"/>
    </xf>
    <xf numFmtId="0" fontId="19" fillId="0" borderId="16" xfId="0" applyFont="1" applyBorder="1" applyAlignment="1">
      <alignment horizontal="center" wrapText="1"/>
    </xf>
    <xf numFmtId="0" fontId="19" fillId="0" borderId="17" xfId="0" applyFont="1" applyBorder="1" applyAlignment="1">
      <alignment horizontal="center" wrapText="1"/>
    </xf>
    <xf numFmtId="0" fontId="25" fillId="0" borderId="0" xfId="0" applyFont="1" applyAlignment="1">
      <alignment horizontal="right"/>
    </xf>
    <xf numFmtId="0" fontId="19" fillId="0" borderId="17" xfId="0" applyNumberFormat="1" applyFont="1" applyBorder="1" applyAlignment="1">
      <alignment horizontal="center" vertical="center" wrapText="1"/>
    </xf>
    <xf numFmtId="0" fontId="19" fillId="0" borderId="13" xfId="0" applyFont="1" applyBorder="1"/>
    <xf numFmtId="0" fontId="25" fillId="0" borderId="21" xfId="0" applyFont="1" applyBorder="1" applyAlignment="1">
      <alignment wrapText="1"/>
    </xf>
    <xf numFmtId="0" fontId="19" fillId="0" borderId="21" xfId="0" applyFont="1" applyBorder="1" applyAlignment="1">
      <alignment horizontal="left"/>
    </xf>
    <xf numFmtId="0" fontId="23" fillId="0" borderId="0" xfId="0" applyFont="1" applyAlignment="1">
      <alignment horizontal="right" vertical="top"/>
    </xf>
    <xf numFmtId="0" fontId="25" fillId="0" borderId="0" xfId="0" applyFont="1" applyBorder="1"/>
    <xf numFmtId="0" fontId="21" fillId="0" borderId="12" xfId="0" applyFont="1" applyBorder="1" applyAlignment="1"/>
    <xf numFmtId="0" fontId="21" fillId="0" borderId="13" xfId="0" applyFont="1" applyBorder="1" applyAlignment="1"/>
    <xf numFmtId="0" fontId="29" fillId="0" borderId="13" xfId="0" applyFont="1" applyBorder="1" applyAlignment="1">
      <alignment horizontal="left"/>
    </xf>
    <xf numFmtId="0" fontId="25" fillId="0" borderId="14" xfId="0" applyFont="1" applyBorder="1" applyAlignment="1">
      <alignment horizontal="center"/>
    </xf>
    <xf numFmtId="0" fontId="25" fillId="0" borderId="12" xfId="0" applyFont="1" applyBorder="1" applyAlignment="1">
      <alignment horizontal="left" wrapText="1"/>
    </xf>
    <xf numFmtId="0" fontId="25" fillId="0" borderId="0" xfId="0" applyFont="1" applyBorder="1" applyAlignment="1">
      <alignment horizontal="left" vertical="top" wrapText="1"/>
    </xf>
    <xf numFmtId="0" fontId="25" fillId="0" borderId="0" xfId="0" applyFont="1" applyBorder="1" applyAlignment="1">
      <alignment horizontal="left"/>
    </xf>
    <xf numFmtId="0" fontId="30" fillId="0" borderId="0" xfId="0" applyFont="1" applyAlignment="1"/>
    <xf numFmtId="0" fontId="30" fillId="0" borderId="30" xfId="0" applyFont="1" applyBorder="1" applyAlignment="1">
      <alignment horizontal="right"/>
    </xf>
    <xf numFmtId="0" fontId="30" fillId="0" borderId="0" xfId="0" applyFont="1" applyAlignment="1">
      <alignment horizontal="right"/>
    </xf>
    <xf numFmtId="0" fontId="30" fillId="0" borderId="0" xfId="0" applyFont="1" applyAlignment="1">
      <alignment horizontal="center"/>
    </xf>
    <xf numFmtId="2" fontId="30" fillId="0" borderId="0" xfId="0" applyNumberFormat="1" applyFont="1" applyAlignment="1">
      <alignment horizontal="right"/>
    </xf>
    <xf numFmtId="0" fontId="30" fillId="0" borderId="0" xfId="0" applyFont="1" applyBorder="1" applyAlignment="1">
      <alignment horizontal="left"/>
    </xf>
    <xf numFmtId="0" fontId="25" fillId="0" borderId="0" xfId="0" applyFont="1" applyBorder="1" applyAlignment="1">
      <alignment vertical="top" wrapText="1"/>
    </xf>
    <xf numFmtId="2" fontId="30" fillId="0" borderId="0" xfId="0" applyNumberFormat="1" applyFont="1" applyAlignment="1">
      <alignment horizontal="left"/>
    </xf>
    <xf numFmtId="0" fontId="30" fillId="0" borderId="0" xfId="0" applyFont="1" applyBorder="1" applyAlignment="1">
      <alignment horizontal="left" wrapText="1"/>
    </xf>
    <xf numFmtId="0" fontId="30" fillId="0" borderId="0" xfId="0" applyFont="1" applyAlignment="1">
      <alignment horizontal="left" wrapText="1"/>
    </xf>
    <xf numFmtId="0" fontId="25" fillId="0" borderId="0" xfId="0" applyFont="1" applyBorder="1" applyAlignment="1">
      <alignment horizontal="center" wrapText="1"/>
    </xf>
    <xf numFmtId="0" fontId="25" fillId="0" borderId="11" xfId="0" applyFont="1" applyBorder="1" applyAlignment="1">
      <alignment horizontal="center" wrapText="1"/>
    </xf>
    <xf numFmtId="0" fontId="25" fillId="0" borderId="0" xfId="0" applyFont="1" applyBorder="1" applyAlignment="1">
      <alignment horizontal="center" vertical="center" wrapText="1"/>
    </xf>
    <xf numFmtId="0" fontId="29" fillId="0" borderId="11" xfId="0" applyFont="1" applyBorder="1"/>
    <xf numFmtId="2" fontId="25" fillId="0" borderId="11" xfId="0" applyNumberFormat="1" applyFont="1" applyBorder="1" applyAlignment="1">
      <alignment horizontal="center"/>
    </xf>
    <xf numFmtId="164" fontId="25" fillId="0" borderId="0" xfId="0" applyNumberFormat="1" applyFont="1" applyBorder="1" applyAlignment="1">
      <alignment horizontal="center"/>
    </xf>
    <xf numFmtId="0" fontId="25" fillId="0" borderId="11" xfId="0" applyFont="1" applyBorder="1" applyAlignment="1">
      <alignment horizontal="left" vertical="top" wrapText="1"/>
    </xf>
    <xf numFmtId="2" fontId="25" fillId="0" borderId="11" xfId="0" applyNumberFormat="1" applyFont="1" applyBorder="1"/>
    <xf numFmtId="2" fontId="25" fillId="0" borderId="12" xfId="0" applyNumberFormat="1" applyFont="1" applyBorder="1" applyAlignment="1">
      <alignment horizontal="center"/>
    </xf>
    <xf numFmtId="0" fontId="25" fillId="0" borderId="0" xfId="0" applyFont="1" applyBorder="1" applyAlignment="1">
      <alignment horizontal="right"/>
    </xf>
    <xf numFmtId="0" fontId="30" fillId="0" borderId="0" xfId="0" applyNumberFormat="1" applyFont="1" applyAlignment="1">
      <alignment horizontal="right"/>
    </xf>
    <xf numFmtId="0" fontId="30" fillId="0" borderId="0" xfId="0" applyFont="1"/>
    <xf numFmtId="0" fontId="25" fillId="0" borderId="11" xfId="0" applyFont="1" applyBorder="1" applyAlignment="1">
      <alignment vertical="center" wrapText="1"/>
    </xf>
    <xf numFmtId="2" fontId="25" fillId="0" borderId="14" xfId="0" applyNumberFormat="1" applyFont="1" applyBorder="1" applyAlignment="1">
      <alignment horizontal="center"/>
    </xf>
    <xf numFmtId="2" fontId="25" fillId="0" borderId="15" xfId="0" applyNumberFormat="1" applyFont="1" applyBorder="1"/>
    <xf numFmtId="2" fontId="25" fillId="0" borderId="17" xfId="0" applyNumberFormat="1" applyFont="1" applyBorder="1" applyAlignment="1">
      <alignment horizontal="center"/>
    </xf>
    <xf numFmtId="2" fontId="25" fillId="0" borderId="17" xfId="0" applyNumberFormat="1" applyFont="1" applyBorder="1"/>
    <xf numFmtId="0" fontId="25" fillId="0" borderId="17"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17" xfId="0" applyFont="1" applyBorder="1" applyAlignment="1">
      <alignment vertical="center" wrapText="1"/>
    </xf>
    <xf numFmtId="0" fontId="25" fillId="0" borderId="0" xfId="0" applyFont="1" applyBorder="1" applyAlignment="1">
      <alignment vertical="center" wrapText="1"/>
    </xf>
    <xf numFmtId="0" fontId="30" fillId="0" borderId="0" xfId="0" applyFont="1" applyAlignment="1">
      <alignment horizontal="right" wrapText="1"/>
    </xf>
    <xf numFmtId="165" fontId="30" fillId="0" borderId="0" xfId="0" applyNumberFormat="1" applyFont="1" applyAlignment="1">
      <alignment horizontal="right"/>
    </xf>
    <xf numFmtId="0" fontId="25" fillId="0" borderId="15" xfId="0" applyFont="1" applyBorder="1"/>
    <xf numFmtId="2" fontId="25" fillId="0" borderId="17" xfId="0" applyNumberFormat="1" applyFont="1" applyBorder="1" applyAlignment="1">
      <alignment vertical="center" wrapText="1"/>
    </xf>
    <xf numFmtId="2" fontId="25" fillId="0" borderId="17" xfId="0" applyNumberFormat="1" applyFont="1" applyBorder="1" applyAlignment="1">
      <alignment horizontal="right" vertical="center" wrapText="1"/>
    </xf>
    <xf numFmtId="164" fontId="25" fillId="0" borderId="17" xfId="0" applyNumberFormat="1" applyFont="1" applyBorder="1" applyAlignment="1">
      <alignment horizontal="right" vertical="center" wrapText="1"/>
    </xf>
    <xf numFmtId="2" fontId="25" fillId="0" borderId="17" xfId="0" applyNumberFormat="1" applyFont="1" applyBorder="1" applyAlignment="1">
      <alignment horizontal="right" vertical="center"/>
    </xf>
    <xf numFmtId="2" fontId="25" fillId="0" borderId="18" xfId="0" applyNumberFormat="1" applyFont="1" applyBorder="1" applyAlignment="1">
      <alignment vertical="center" wrapText="1"/>
    </xf>
    <xf numFmtId="2" fontId="25" fillId="0" borderId="18" xfId="0" applyNumberFormat="1" applyFont="1" applyBorder="1" applyAlignment="1">
      <alignment horizontal="right" vertical="center" wrapText="1"/>
    </xf>
    <xf numFmtId="0" fontId="25" fillId="0" borderId="18" xfId="0" applyFont="1" applyBorder="1" applyAlignment="1">
      <alignment horizontal="right" vertical="center" wrapText="1"/>
    </xf>
    <xf numFmtId="2" fontId="25" fillId="0" borderId="18" xfId="0" applyNumberFormat="1" applyFont="1" applyBorder="1" applyAlignment="1">
      <alignment horizontal="right"/>
    </xf>
    <xf numFmtId="164" fontId="25" fillId="0" borderId="0" xfId="0" applyNumberFormat="1" applyFont="1" applyBorder="1" applyAlignment="1">
      <alignment horizontal="center" vertical="center" wrapText="1"/>
    </xf>
    <xf numFmtId="0" fontId="25" fillId="0" borderId="20" xfId="0" applyFont="1" applyBorder="1" applyAlignment="1">
      <alignment horizontal="center"/>
    </xf>
    <xf numFmtId="0" fontId="25" fillId="0" borderId="22" xfId="0" applyFont="1" applyBorder="1" applyAlignment="1">
      <alignment horizontal="center"/>
    </xf>
    <xf numFmtId="0" fontId="25" fillId="0" borderId="21" xfId="0" applyFont="1" applyBorder="1" applyAlignment="1">
      <alignment horizontal="center"/>
    </xf>
    <xf numFmtId="0" fontId="25" fillId="0" borderId="19" xfId="0" applyFont="1" applyBorder="1" applyAlignment="1">
      <alignment horizontal="center" wrapText="1"/>
    </xf>
    <xf numFmtId="0" fontId="25" fillId="0" borderId="22" xfId="0" applyFont="1" applyBorder="1" applyAlignment="1">
      <alignment horizontal="center" vertical="center" wrapText="1"/>
    </xf>
    <xf numFmtId="0" fontId="25" fillId="0" borderId="18" xfId="0" applyFont="1" applyBorder="1"/>
    <xf numFmtId="0" fontId="25" fillId="0" borderId="24" xfId="0" applyFont="1" applyBorder="1" applyAlignment="1">
      <alignment horizontal="center" vertical="center" wrapText="1"/>
    </xf>
    <xf numFmtId="164" fontId="25" fillId="0" borderId="19" xfId="0" applyNumberFormat="1" applyFont="1" applyBorder="1"/>
    <xf numFmtId="0" fontId="25" fillId="0" borderId="30" xfId="0" applyFont="1" applyBorder="1" applyAlignment="1">
      <alignment horizontal="center" vertical="center" wrapText="1"/>
    </xf>
    <xf numFmtId="164" fontId="25" fillId="0" borderId="19" xfId="0" applyNumberFormat="1" applyFont="1" applyBorder="1" applyAlignment="1">
      <alignment wrapText="1"/>
    </xf>
    <xf numFmtId="2" fontId="25" fillId="0" borderId="30" xfId="0" applyNumberFormat="1" applyFont="1" applyBorder="1" applyAlignment="1">
      <alignment horizontal="center" vertical="center" wrapText="1"/>
    </xf>
    <xf numFmtId="2" fontId="25" fillId="0" borderId="17" xfId="0" applyNumberFormat="1" applyFont="1" applyBorder="1" applyAlignment="1">
      <alignment horizontal="center" vertical="center" wrapText="1"/>
    </xf>
    <xf numFmtId="164" fontId="25" fillId="0" borderId="17" xfId="0" applyNumberFormat="1" applyFont="1" applyBorder="1" applyAlignment="1">
      <alignment wrapText="1"/>
    </xf>
    <xf numFmtId="2" fontId="25" fillId="0" borderId="22" xfId="0" applyNumberFormat="1" applyFont="1" applyBorder="1" applyAlignment="1">
      <alignment horizontal="center" vertical="center" wrapText="1"/>
    </xf>
    <xf numFmtId="0" fontId="30" fillId="0" borderId="0" xfId="0" applyFont="1" applyBorder="1" applyAlignment="1">
      <alignment horizontal="center"/>
    </xf>
    <xf numFmtId="0" fontId="30" fillId="0" borderId="0" xfId="0" applyFont="1" applyBorder="1" applyAlignment="1"/>
    <xf numFmtId="0" fontId="25" fillId="0" borderId="20" xfId="0" applyFont="1" applyBorder="1"/>
    <xf numFmtId="1" fontId="25" fillId="0" borderId="17" xfId="0" applyNumberFormat="1" applyFont="1" applyBorder="1" applyAlignment="1">
      <alignment horizontal="center" vertical="center" wrapText="1"/>
    </xf>
    <xf numFmtId="2" fontId="25" fillId="0" borderId="0" xfId="0" applyNumberFormat="1" applyFont="1" applyBorder="1" applyAlignment="1">
      <alignment horizontal="center" vertical="center" wrapText="1"/>
    </xf>
    <xf numFmtId="0" fontId="30" fillId="0" borderId="0" xfId="0" applyFont="1" applyBorder="1"/>
    <xf numFmtId="0" fontId="25" fillId="0" borderId="22" xfId="0" applyFont="1" applyBorder="1" applyAlignment="1">
      <alignment horizontal="center" wrapText="1"/>
    </xf>
    <xf numFmtId="164" fontId="25" fillId="0" borderId="17" xfId="0" applyNumberFormat="1" applyFont="1" applyBorder="1" applyAlignment="1">
      <alignment vertical="center" wrapText="1"/>
    </xf>
    <xf numFmtId="0" fontId="25" fillId="0" borderId="17" xfId="0" applyFont="1" applyBorder="1" applyAlignment="1">
      <alignment horizontal="left" vertical="center" wrapText="1"/>
    </xf>
    <xf numFmtId="164" fontId="25" fillId="0" borderId="0" xfId="0" applyNumberFormat="1" applyFont="1"/>
    <xf numFmtId="0" fontId="30" fillId="0" borderId="0" xfId="0" applyFont="1" applyBorder="1" applyAlignment="1">
      <alignment horizontal="right"/>
    </xf>
    <xf numFmtId="0" fontId="25" fillId="0" borderId="18" xfId="0" applyFont="1" applyBorder="1" applyAlignment="1">
      <alignment horizontal="center" vertical="center" wrapText="1"/>
    </xf>
    <xf numFmtId="0" fontId="25" fillId="0" borderId="0" xfId="0" applyFont="1" applyBorder="1" applyAlignment="1">
      <alignment horizontal="center" textRotation="90" wrapText="1"/>
    </xf>
    <xf numFmtId="0" fontId="25" fillId="0" borderId="19" xfId="0" applyFont="1" applyBorder="1" applyAlignment="1">
      <alignment horizontal="center" vertical="center" wrapText="1"/>
    </xf>
    <xf numFmtId="2" fontId="25" fillId="0" borderId="17" xfId="0" applyNumberFormat="1" applyFont="1" applyBorder="1" applyAlignment="1">
      <alignment wrapText="1"/>
    </xf>
    <xf numFmtId="0" fontId="25" fillId="0" borderId="19" xfId="0" applyFont="1" applyBorder="1" applyAlignment="1">
      <alignment horizontal="right" wrapText="1"/>
    </xf>
    <xf numFmtId="0" fontId="30" fillId="0" borderId="0" xfId="0" applyFont="1" applyAlignment="1">
      <alignment wrapText="1"/>
    </xf>
    <xf numFmtId="0" fontId="30" fillId="0" borderId="10" xfId="0" applyFont="1" applyBorder="1" applyAlignment="1">
      <alignment horizontal="left" wrapText="1"/>
    </xf>
    <xf numFmtId="0" fontId="41" fillId="0" borderId="0" xfId="0" applyFont="1" applyAlignment="1">
      <alignment wrapText="1"/>
    </xf>
    <xf numFmtId="0" fontId="25" fillId="0" borderId="16" xfId="0" applyFont="1" applyBorder="1" applyAlignment="1">
      <alignment horizontal="center" wrapText="1"/>
    </xf>
    <xf numFmtId="0" fontId="25" fillId="0" borderId="19" xfId="0" applyFont="1" applyBorder="1" applyAlignment="1">
      <alignment wrapText="1"/>
    </xf>
    <xf numFmtId="0" fontId="25" fillId="0" borderId="12" xfId="0" applyFont="1" applyBorder="1"/>
    <xf numFmtId="164" fontId="25" fillId="0" borderId="16" xfId="0" applyNumberFormat="1" applyFont="1" applyBorder="1"/>
    <xf numFmtId="0" fontId="25" fillId="0" borderId="0" xfId="0" applyFont="1" applyAlignment="1"/>
    <xf numFmtId="0" fontId="25" fillId="0" borderId="18" xfId="0" applyFont="1" applyBorder="1" applyAlignment="1">
      <alignment vertical="center" wrapText="1"/>
    </xf>
    <xf numFmtId="0" fontId="25" fillId="0" borderId="17" xfId="0" applyNumberFormat="1" applyFont="1" applyBorder="1" applyAlignment="1">
      <alignment vertical="center" wrapText="1"/>
    </xf>
    <xf numFmtId="49" fontId="25" fillId="0" borderId="17" xfId="0" applyNumberFormat="1" applyFont="1" applyBorder="1" applyAlignment="1">
      <alignment vertical="center" wrapText="1"/>
    </xf>
    <xf numFmtId="165" fontId="25" fillId="0" borderId="17" xfId="0" applyNumberFormat="1" applyFont="1" applyBorder="1" applyAlignment="1">
      <alignment vertical="center" wrapText="1"/>
    </xf>
    <xf numFmtId="0" fontId="25" fillId="0" borderId="20" xfId="0" applyFont="1" applyBorder="1" applyAlignment="1"/>
    <xf numFmtId="0" fontId="25" fillId="0" borderId="22" xfId="0" applyFont="1" applyBorder="1" applyAlignment="1"/>
    <xf numFmtId="0" fontId="30" fillId="0" borderId="0" xfId="0" applyFont="1" applyAlignment="1">
      <alignment horizontal="right" vertical="center"/>
    </xf>
    <xf numFmtId="0" fontId="25" fillId="0" borderId="12" xfId="0" applyFont="1" applyBorder="1" applyAlignment="1">
      <alignment horizontal="left" vertical="top" wrapText="1"/>
    </xf>
    <xf numFmtId="0" fontId="25" fillId="0" borderId="17" xfId="0" applyFont="1" applyBorder="1" applyAlignment="1">
      <alignment horizontal="left"/>
    </xf>
    <xf numFmtId="0" fontId="30" fillId="0" borderId="17" xfId="0" applyFont="1" applyBorder="1" applyAlignment="1">
      <alignment horizontal="left"/>
    </xf>
    <xf numFmtId="0" fontId="25" fillId="0" borderId="13" xfId="0" applyFont="1" applyBorder="1" applyAlignment="1">
      <alignment wrapText="1"/>
    </xf>
    <xf numFmtId="0" fontId="25" fillId="0" borderId="21" xfId="0" applyFont="1" applyBorder="1" applyAlignment="1"/>
    <xf numFmtId="0" fontId="25" fillId="0" borderId="10" xfId="0" applyFont="1" applyBorder="1"/>
    <xf numFmtId="2" fontId="25" fillId="0" borderId="17" xfId="0" applyNumberFormat="1" applyFont="1" applyBorder="1" applyAlignment="1">
      <alignment horizontal="center" wrapText="1"/>
    </xf>
    <xf numFmtId="1" fontId="25" fillId="0" borderId="17" xfId="0" applyNumberFormat="1" applyFont="1" applyBorder="1" applyAlignment="1"/>
    <xf numFmtId="2" fontId="25" fillId="0" borderId="17" xfId="0" applyNumberFormat="1" applyFont="1" applyBorder="1" applyAlignment="1"/>
    <xf numFmtId="2" fontId="25" fillId="0" borderId="12" xfId="0" applyNumberFormat="1" applyFont="1" applyBorder="1"/>
    <xf numFmtId="2" fontId="25" fillId="0" borderId="13" xfId="0" applyNumberFormat="1" applyFont="1" applyBorder="1"/>
    <xf numFmtId="2" fontId="25" fillId="0" borderId="0" xfId="0" applyNumberFormat="1" applyFont="1"/>
    <xf numFmtId="2" fontId="30" fillId="0" borderId="17" xfId="0" applyNumberFormat="1" applyFont="1" applyBorder="1" applyAlignment="1">
      <alignment horizontal="center"/>
    </xf>
    <xf numFmtId="164" fontId="19" fillId="0" borderId="18" xfId="0" applyNumberFormat="1" applyFont="1" applyBorder="1" applyAlignment="1">
      <alignment horizontal="center"/>
    </xf>
    <xf numFmtId="164" fontId="19" fillId="0" borderId="17" xfId="0" applyNumberFormat="1" applyFont="1" applyBorder="1" applyAlignment="1">
      <alignment wrapText="1"/>
    </xf>
    <xf numFmtId="164" fontId="19" fillId="0" borderId="20" xfId="0" applyNumberFormat="1" applyFont="1" applyBorder="1" applyAlignment="1">
      <alignment wrapText="1"/>
    </xf>
    <xf numFmtId="164" fontId="19" fillId="0" borderId="17" xfId="0" applyNumberFormat="1" applyFont="1" applyBorder="1" applyAlignment="1"/>
    <xf numFmtId="164" fontId="19" fillId="0" borderId="17" xfId="0" applyNumberFormat="1" applyFont="1" applyBorder="1" applyAlignment="1">
      <alignment horizontal="center" vertical="center" wrapText="1"/>
    </xf>
    <xf numFmtId="49" fontId="22" fillId="0" borderId="0" xfId="0" applyNumberFormat="1" applyFont="1" applyAlignment="1">
      <alignment horizontal="center"/>
    </xf>
    <xf numFmtId="0" fontId="21" fillId="0" borderId="17" xfId="0" applyNumberFormat="1" applyFont="1" applyBorder="1" applyAlignment="1">
      <alignment horizontal="center" vertical="center" wrapText="1"/>
    </xf>
    <xf numFmtId="0" fontId="22" fillId="0" borderId="0" xfId="0" applyFont="1" applyAlignment="1">
      <alignment horizontal="right" vertical="top"/>
    </xf>
    <xf numFmtId="165" fontId="21" fillId="0" borderId="21" xfId="0" applyNumberFormat="1" applyFont="1" applyBorder="1" applyAlignment="1">
      <alignment vertical="center" wrapText="1"/>
    </xf>
    <xf numFmtId="1" fontId="21" fillId="0" borderId="17" xfId="0" applyNumberFormat="1" applyFont="1" applyBorder="1" applyAlignment="1">
      <alignment horizontal="center"/>
    </xf>
    <xf numFmtId="1" fontId="21" fillId="0" borderId="11" xfId="0" applyNumberFormat="1" applyFont="1" applyBorder="1"/>
    <xf numFmtId="1" fontId="21" fillId="0" borderId="11" xfId="0" applyNumberFormat="1" applyFont="1" applyBorder="1" applyAlignment="1">
      <alignment horizontal="center"/>
    </xf>
    <xf numFmtId="1" fontId="21" fillId="0" borderId="11" xfId="0" applyNumberFormat="1" applyFont="1" applyBorder="1" applyAlignment="1"/>
    <xf numFmtId="1" fontId="21" fillId="0" borderId="12" xfId="0" applyNumberFormat="1" applyFont="1" applyBorder="1" applyAlignment="1">
      <alignment horizontal="center"/>
    </xf>
    <xf numFmtId="1" fontId="21" fillId="0" borderId="13" xfId="0" applyNumberFormat="1" applyFont="1" applyBorder="1" applyAlignment="1">
      <alignment horizontal="center"/>
    </xf>
    <xf numFmtId="1" fontId="21" fillId="0" borderId="17" xfId="0" applyNumberFormat="1" applyFont="1" applyBorder="1" applyAlignment="1">
      <alignment horizontal="center" vertical="center"/>
    </xf>
    <xf numFmtId="167" fontId="21" fillId="0" borderId="17" xfId="0" applyNumberFormat="1" applyFont="1" applyBorder="1" applyAlignment="1">
      <alignment horizontal="center" vertical="center" wrapText="1"/>
    </xf>
    <xf numFmtId="1" fontId="21" fillId="0" borderId="17" xfId="0" applyNumberFormat="1" applyFont="1" applyBorder="1" applyAlignment="1">
      <alignment horizontal="center" wrapText="1"/>
    </xf>
    <xf numFmtId="1" fontId="21" fillId="0" borderId="31" xfId="0" applyNumberFormat="1" applyFont="1" applyBorder="1" applyAlignment="1">
      <alignment horizontal="center"/>
    </xf>
    <xf numFmtId="1" fontId="21" fillId="0" borderId="11" xfId="0" applyNumberFormat="1" applyFont="1" applyBorder="1" applyAlignment="1">
      <alignment horizontal="left"/>
    </xf>
    <xf numFmtId="1" fontId="21" fillId="0" borderId="17" xfId="0" applyNumberFormat="1" applyFont="1" applyBorder="1" applyAlignment="1">
      <alignment vertical="center" wrapText="1"/>
    </xf>
    <xf numFmtId="1" fontId="21" fillId="0" borderId="17" xfId="0" applyNumberFormat="1" applyFont="1" applyBorder="1"/>
    <xf numFmtId="1" fontId="22" fillId="0" borderId="17" xfId="0" applyNumberFormat="1" applyFont="1" applyBorder="1" applyAlignment="1">
      <alignment horizontal="center"/>
    </xf>
    <xf numFmtId="0" fontId="21" fillId="0" borderId="35" xfId="0" applyFont="1" applyBorder="1" applyAlignment="1"/>
    <xf numFmtId="0" fontId="21" fillId="0" borderId="36" xfId="0" applyFont="1" applyBorder="1" applyAlignment="1"/>
    <xf numFmtId="0" fontId="21" fillId="0" borderId="0" xfId="0" applyFont="1" applyAlignment="1">
      <alignment horizontal="center" wrapText="1"/>
    </xf>
    <xf numFmtId="0" fontId="22" fillId="0" borderId="0" xfId="0" applyFont="1" applyBorder="1" applyAlignment="1">
      <alignment horizontal="left" wrapText="1"/>
    </xf>
    <xf numFmtId="0" fontId="21" fillId="0" borderId="12" xfId="0" applyFont="1" applyBorder="1" applyAlignment="1">
      <alignment horizontal="left" wrapText="1"/>
    </xf>
    <xf numFmtId="0" fontId="21" fillId="0" borderId="20" xfId="0" applyFont="1" applyBorder="1" applyAlignment="1">
      <alignment horizontal="center"/>
    </xf>
    <xf numFmtId="0" fontId="21" fillId="0" borderId="12" xfId="0" applyFont="1" applyBorder="1" applyAlignment="1">
      <alignment horizontal="center"/>
    </xf>
    <xf numFmtId="0" fontId="21" fillId="0" borderId="22"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17" xfId="0" applyFont="1" applyBorder="1" applyAlignment="1">
      <alignment horizontal="center" vertical="center" wrapText="1"/>
    </xf>
    <xf numFmtId="0" fontId="22" fillId="0" borderId="0" xfId="0" applyFont="1" applyAlignment="1">
      <alignment horizontal="left"/>
    </xf>
    <xf numFmtId="0" fontId="21" fillId="0" borderId="18"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2" xfId="0" applyFont="1" applyBorder="1" applyAlignment="1">
      <alignment horizontal="center"/>
    </xf>
    <xf numFmtId="0" fontId="21" fillId="0" borderId="17" xfId="0" applyFont="1" applyBorder="1" applyAlignment="1">
      <alignment horizontal="center"/>
    </xf>
    <xf numFmtId="0" fontId="22" fillId="0" borderId="0" xfId="0" applyFont="1" applyAlignment="1">
      <alignment horizontal="left" wrapText="1"/>
    </xf>
    <xf numFmtId="0" fontId="21" fillId="0" borderId="0" xfId="0" applyFont="1" applyBorder="1" applyAlignment="1">
      <alignment horizontal="center"/>
    </xf>
    <xf numFmtId="0" fontId="21" fillId="0" borderId="11" xfId="0" applyFont="1" applyBorder="1" applyAlignment="1">
      <alignment horizontal="center"/>
    </xf>
    <xf numFmtId="0" fontId="21" fillId="0" borderId="0" xfId="0" applyFont="1" applyBorder="1" applyAlignment="1">
      <alignment horizontal="center" vertical="center" wrapText="1"/>
    </xf>
    <xf numFmtId="0" fontId="21" fillId="0" borderId="30" xfId="0" applyFont="1" applyBorder="1" applyAlignment="1">
      <alignment horizontal="center" vertical="center" wrapText="1"/>
    </xf>
    <xf numFmtId="0" fontId="22" fillId="0" borderId="0" xfId="0" applyFont="1" applyBorder="1" applyAlignment="1">
      <alignment horizontal="left"/>
    </xf>
    <xf numFmtId="0" fontId="22" fillId="0" borderId="17" xfId="0" applyFont="1" applyBorder="1" applyAlignment="1">
      <alignment horizontal="left"/>
    </xf>
    <xf numFmtId="164" fontId="21" fillId="0" borderId="17" xfId="0" applyNumberFormat="1" applyFont="1" applyBorder="1" applyAlignment="1">
      <alignment horizontal="center"/>
    </xf>
    <xf numFmtId="0" fontId="21" fillId="0" borderId="19" xfId="0" applyFont="1" applyBorder="1" applyAlignment="1">
      <alignment horizontal="center" wrapText="1"/>
    </xf>
    <xf numFmtId="0" fontId="21" fillId="0" borderId="16" xfId="0" applyFont="1" applyBorder="1" applyAlignment="1">
      <alignment horizontal="center" wrapText="1"/>
    </xf>
    <xf numFmtId="1" fontId="21" fillId="0" borderId="17" xfId="0" applyNumberFormat="1" applyFont="1" applyBorder="1" applyAlignment="1">
      <alignment horizontal="center"/>
    </xf>
    <xf numFmtId="1" fontId="21" fillId="0" borderId="11" xfId="0" applyNumberFormat="1" applyFont="1" applyBorder="1" applyAlignment="1">
      <alignment horizontal="center"/>
    </xf>
    <xf numFmtId="0" fontId="21" fillId="0" borderId="17" xfId="0" applyFont="1" applyBorder="1" applyAlignment="1">
      <alignment horizontal="left" vertical="center" wrapText="1"/>
    </xf>
    <xf numFmtId="0" fontId="21" fillId="0" borderId="0" xfId="0" applyFont="1" applyBorder="1" applyAlignment="1">
      <alignment horizontal="center" wrapText="1"/>
    </xf>
    <xf numFmtId="0" fontId="21" fillId="0" borderId="17" xfId="0" applyFont="1" applyBorder="1" applyAlignment="1">
      <alignment horizontal="left"/>
    </xf>
    <xf numFmtId="0" fontId="21" fillId="0" borderId="12" xfId="0" applyFont="1" applyBorder="1" applyAlignment="1">
      <alignment horizontal="left" vertical="top" wrapText="1"/>
    </xf>
    <xf numFmtId="0" fontId="21" fillId="0" borderId="17" xfId="0" applyFont="1" applyBorder="1" applyAlignment="1">
      <alignment vertical="center" wrapText="1"/>
    </xf>
    <xf numFmtId="0" fontId="22" fillId="24" borderId="0" xfId="0" applyFont="1" applyFill="1" applyAlignment="1">
      <alignment horizontal="left" wrapText="1"/>
    </xf>
    <xf numFmtId="0" fontId="0" fillId="0" borderId="0" xfId="0" applyFont="1"/>
    <xf numFmtId="0" fontId="0" fillId="0" borderId="0" xfId="0" applyFont="1" applyBorder="1"/>
    <xf numFmtId="1" fontId="21" fillId="0" borderId="0" xfId="0" applyNumberFormat="1" applyFont="1"/>
    <xf numFmtId="0" fontId="21" fillId="0" borderId="0" xfId="0" applyFont="1" applyBorder="1" applyAlignment="1">
      <alignment horizontal="center" textRotation="90" wrapText="1"/>
    </xf>
    <xf numFmtId="2" fontId="21" fillId="0" borderId="17" xfId="0" applyNumberFormat="1" applyFont="1" applyBorder="1" applyAlignment="1">
      <alignment wrapText="1"/>
    </xf>
    <xf numFmtId="0" fontId="21" fillId="0" borderId="19" xfId="0" applyFont="1" applyBorder="1" applyAlignment="1">
      <alignment horizontal="right" wrapText="1"/>
    </xf>
    <xf numFmtId="0" fontId="0" fillId="0" borderId="0" xfId="0" applyFont="1" applyAlignment="1">
      <alignment wrapText="1"/>
    </xf>
    <xf numFmtId="0" fontId="21" fillId="24" borderId="0" xfId="0" applyFont="1" applyFill="1" applyAlignment="1">
      <alignment horizontal="left" wrapText="1"/>
    </xf>
    <xf numFmtId="0" fontId="0" fillId="24" borderId="0" xfId="0" applyFont="1" applyFill="1"/>
    <xf numFmtId="3" fontId="21" fillId="0" borderId="17" xfId="0" applyNumberFormat="1" applyFont="1" applyBorder="1" applyAlignment="1">
      <alignment horizontal="center" vertical="center" wrapText="1"/>
    </xf>
    <xf numFmtId="3" fontId="21" fillId="0" borderId="17" xfId="0" applyNumberFormat="1" applyFont="1" applyBorder="1" applyAlignment="1">
      <alignment horizontal="center"/>
    </xf>
    <xf numFmtId="3" fontId="21" fillId="0" borderId="15" xfId="0" applyNumberFormat="1" applyFont="1" applyBorder="1" applyAlignment="1">
      <alignment horizontal="center"/>
    </xf>
    <xf numFmtId="3" fontId="21" fillId="0" borderId="11" xfId="0" applyNumberFormat="1" applyFont="1" applyBorder="1" applyAlignment="1">
      <alignment horizontal="center"/>
    </xf>
    <xf numFmtId="3" fontId="21" fillId="24" borderId="17" xfId="0" applyNumberFormat="1" applyFont="1" applyFill="1" applyBorder="1" applyAlignment="1">
      <alignment horizontal="center" vertical="center" wrapText="1"/>
    </xf>
    <xf numFmtId="0" fontId="21" fillId="24" borderId="17" xfId="0" applyFont="1" applyFill="1" applyBorder="1" applyAlignment="1">
      <alignment vertical="top" wrapText="1"/>
    </xf>
    <xf numFmtId="0" fontId="21" fillId="0" borderId="0" xfId="0" applyFont="1" applyBorder="1" applyAlignment="1">
      <alignment horizontal="left" vertical="top" wrapText="1"/>
    </xf>
    <xf numFmtId="0" fontId="25" fillId="0" borderId="0" xfId="0" applyFont="1" applyBorder="1" applyAlignment="1">
      <alignment horizontal="left" wrapText="1"/>
    </xf>
    <xf numFmtId="0" fontId="25" fillId="0" borderId="0" xfId="0" applyFont="1" applyAlignment="1">
      <alignment horizontal="left" wrapText="1"/>
    </xf>
    <xf numFmtId="0" fontId="21" fillId="0" borderId="17" xfId="0" applyFont="1" applyBorder="1" applyAlignment="1">
      <alignment horizontal="center" vertical="center" wrapText="1"/>
    </xf>
    <xf numFmtId="0" fontId="21" fillId="0" borderId="17" xfId="0" applyFont="1" applyBorder="1" applyAlignment="1">
      <alignment horizontal="center"/>
    </xf>
    <xf numFmtId="0" fontId="21" fillId="0" borderId="0" xfId="0" applyFont="1" applyBorder="1" applyAlignment="1">
      <alignment horizontal="center" vertical="center" wrapText="1"/>
    </xf>
    <xf numFmtId="3" fontId="21" fillId="0" borderId="11" xfId="0" applyNumberFormat="1" applyFont="1" applyBorder="1" applyAlignment="1">
      <alignment horizontal="center"/>
    </xf>
    <xf numFmtId="0" fontId="21" fillId="0" borderId="0" xfId="0" applyFont="1" applyBorder="1" applyAlignment="1">
      <alignment horizontal="left"/>
    </xf>
    <xf numFmtId="0" fontId="21" fillId="0" borderId="0" xfId="0" applyFont="1" applyBorder="1" applyAlignment="1">
      <alignment horizontal="left" vertical="top" wrapText="1"/>
    </xf>
    <xf numFmtId="3" fontId="21" fillId="0" borderId="17" xfId="0" applyNumberFormat="1" applyFont="1" applyBorder="1" applyAlignment="1">
      <alignment horizontal="center" vertical="center"/>
    </xf>
    <xf numFmtId="3" fontId="21" fillId="0" borderId="12" xfId="0" applyNumberFormat="1" applyFont="1" applyBorder="1" applyAlignment="1">
      <alignment horizontal="center" vertical="center"/>
    </xf>
    <xf numFmtId="3" fontId="21" fillId="0" borderId="17" xfId="0" applyNumberFormat="1" applyFont="1" applyBorder="1" applyAlignment="1">
      <alignment horizontal="center" vertical="center"/>
    </xf>
    <xf numFmtId="3" fontId="21" fillId="0" borderId="13" xfId="0" applyNumberFormat="1" applyFont="1" applyBorder="1" applyAlignment="1">
      <alignment horizontal="center" vertical="center"/>
    </xf>
    <xf numFmtId="3" fontId="21" fillId="0" borderId="11" xfId="0" applyNumberFormat="1" applyFont="1" applyBorder="1" applyAlignment="1">
      <alignment horizontal="center" vertical="center"/>
    </xf>
    <xf numFmtId="3" fontId="21" fillId="0" borderId="17" xfId="0" applyNumberFormat="1" applyFont="1" applyBorder="1" applyAlignment="1">
      <alignment horizontal="center" vertical="center" wrapText="1"/>
    </xf>
    <xf numFmtId="3" fontId="21" fillId="0" borderId="12" xfId="0" applyNumberFormat="1" applyFont="1" applyBorder="1" applyAlignment="1">
      <alignment horizontal="center" vertical="center"/>
    </xf>
    <xf numFmtId="3" fontId="21" fillId="0" borderId="14" xfId="0" applyNumberFormat="1" applyFont="1" applyBorder="1" applyAlignment="1">
      <alignment horizontal="center" vertical="center"/>
    </xf>
    <xf numFmtId="3" fontId="21" fillId="0" borderId="11" xfId="0" applyNumberFormat="1" applyFont="1" applyBorder="1" applyAlignment="1">
      <alignment horizontal="center" vertical="center"/>
    </xf>
    <xf numFmtId="164" fontId="21" fillId="0" borderId="17" xfId="0" applyNumberFormat="1" applyFont="1" applyBorder="1" applyAlignment="1">
      <alignment horizontal="center" vertical="center" wrapText="1"/>
    </xf>
    <xf numFmtId="0" fontId="21" fillId="0" borderId="17" xfId="0" applyFont="1" applyBorder="1" applyAlignment="1">
      <alignment horizontal="center"/>
    </xf>
    <xf numFmtId="164" fontId="21" fillId="0" borderId="17" xfId="0" applyNumberFormat="1" applyFont="1" applyBorder="1" applyAlignment="1">
      <alignment horizontal="center"/>
    </xf>
    <xf numFmtId="0" fontId="21" fillId="0" borderId="17" xfId="0" applyFont="1" applyBorder="1" applyAlignment="1">
      <alignment horizontal="center" wrapText="1"/>
    </xf>
    <xf numFmtId="3" fontId="21" fillId="0" borderId="17" xfId="0" applyNumberFormat="1" applyFont="1" applyBorder="1" applyAlignment="1">
      <alignment horizontal="center" vertical="center" wrapText="1"/>
    </xf>
    <xf numFmtId="3" fontId="21" fillId="0" borderId="22" xfId="0" applyNumberFormat="1" applyFont="1" applyBorder="1" applyAlignment="1">
      <alignment horizontal="center" vertical="center" wrapText="1"/>
    </xf>
    <xf numFmtId="164" fontId="21" fillId="0" borderId="17" xfId="0" applyNumberFormat="1" applyFont="1" applyBorder="1" applyAlignment="1">
      <alignment horizontal="center" vertical="center"/>
    </xf>
    <xf numFmtId="0" fontId="21" fillId="24" borderId="0" xfId="0" applyFont="1" applyFill="1" applyBorder="1" applyAlignment="1">
      <alignment horizontal="left"/>
    </xf>
    <xf numFmtId="0" fontId="21" fillId="0" borderId="11" xfId="0" applyFont="1" applyBorder="1" applyAlignment="1"/>
    <xf numFmtId="3" fontId="21" fillId="0" borderId="18" xfId="0" applyNumberFormat="1" applyFont="1" applyBorder="1" applyAlignment="1">
      <alignment horizontal="center" vertical="center" wrapText="1"/>
    </xf>
    <xf numFmtId="3" fontId="21" fillId="0" borderId="18" xfId="0" applyNumberFormat="1" applyFont="1" applyBorder="1" applyAlignment="1">
      <alignment horizontal="center" vertical="center"/>
    </xf>
    <xf numFmtId="0" fontId="22" fillId="0" borderId="0" xfId="0" applyFont="1" applyAlignment="1">
      <alignment horizontal="left"/>
    </xf>
    <xf numFmtId="0" fontId="21" fillId="0" borderId="19" xfId="0" applyFont="1" applyBorder="1" applyAlignment="1">
      <alignment horizontal="center" vertical="center" wrapText="1"/>
    </xf>
    <xf numFmtId="0" fontId="21" fillId="0" borderId="17" xfId="0" applyFont="1" applyBorder="1" applyAlignment="1">
      <alignment horizontal="center"/>
    </xf>
    <xf numFmtId="0" fontId="21" fillId="0" borderId="19" xfId="0" applyFont="1" applyBorder="1" applyAlignment="1">
      <alignment horizontal="center" wrapText="1"/>
    </xf>
    <xf numFmtId="3" fontId="21" fillId="0" borderId="17" xfId="0" applyNumberFormat="1" applyFont="1" applyBorder="1" applyAlignment="1">
      <alignment horizontal="center" vertical="center"/>
    </xf>
    <xf numFmtId="0" fontId="21" fillId="0" borderId="17" xfId="0" applyNumberFormat="1" applyFont="1" applyBorder="1" applyAlignment="1">
      <alignment horizontal="center" vertical="center" wrapText="1"/>
    </xf>
    <xf numFmtId="0" fontId="21" fillId="0" borderId="0" xfId="0" applyFont="1" applyBorder="1" applyAlignment="1">
      <alignment horizontal="center" wrapText="1"/>
    </xf>
    <xf numFmtId="0" fontId="21" fillId="25" borderId="11" xfId="0" applyFont="1" applyFill="1" applyBorder="1" applyAlignment="1">
      <alignment horizontal="center"/>
    </xf>
    <xf numFmtId="0" fontId="21" fillId="25" borderId="11" xfId="0" applyFont="1" applyFill="1" applyBorder="1"/>
    <xf numFmtId="0" fontId="21" fillId="24" borderId="11" xfId="0" applyFont="1" applyFill="1" applyBorder="1" applyAlignment="1">
      <alignment horizontal="center"/>
    </xf>
    <xf numFmtId="0" fontId="22" fillId="0" borderId="20" xfId="0" applyFont="1" applyBorder="1" applyAlignment="1">
      <alignment horizontal="center"/>
    </xf>
    <xf numFmtId="0" fontId="22" fillId="0" borderId="21" xfId="0" applyFont="1" applyBorder="1" applyAlignment="1">
      <alignment horizontal="center"/>
    </xf>
    <xf numFmtId="0" fontId="22" fillId="0" borderId="20" xfId="0" applyFont="1" applyBorder="1" applyAlignment="1">
      <alignment horizontal="left" wrapText="1"/>
    </xf>
    <xf numFmtId="0" fontId="22" fillId="0" borderId="22" xfId="0" applyFont="1" applyBorder="1" applyAlignment="1">
      <alignment horizontal="left" wrapText="1"/>
    </xf>
    <xf numFmtId="0" fontId="22" fillId="0" borderId="21" xfId="0" applyFont="1" applyBorder="1" applyAlignment="1">
      <alignment horizontal="left" wrapText="1"/>
    </xf>
    <xf numFmtId="0" fontId="21" fillId="0" borderId="20"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0" xfId="0" applyFont="1" applyBorder="1" applyAlignment="1">
      <alignment horizontal="left" vertical="top" wrapText="1"/>
    </xf>
    <xf numFmtId="2" fontId="21" fillId="0" borderId="0" xfId="0" applyNumberFormat="1" applyFont="1" applyAlignment="1">
      <alignment horizontal="left" wrapText="1"/>
    </xf>
    <xf numFmtId="2" fontId="21" fillId="0" borderId="20" xfId="0" applyNumberFormat="1" applyFont="1" applyBorder="1" applyAlignment="1">
      <alignment horizontal="center" vertical="center" wrapText="1"/>
    </xf>
    <xf numFmtId="0" fontId="21" fillId="0" borderId="21" xfId="0" applyFont="1" applyBorder="1" applyAlignment="1">
      <alignment horizontal="center" vertical="center" wrapText="1"/>
    </xf>
    <xf numFmtId="1" fontId="21" fillId="0" borderId="20" xfId="0" applyNumberFormat="1" applyFont="1" applyBorder="1" applyAlignment="1">
      <alignment horizontal="center"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center" wrapText="1"/>
    </xf>
    <xf numFmtId="164" fontId="21" fillId="0" borderId="20" xfId="0" applyNumberFormat="1" applyFont="1" applyBorder="1" applyAlignment="1">
      <alignment horizontal="center" vertical="center" wrapText="1"/>
    </xf>
    <xf numFmtId="164" fontId="21" fillId="0" borderId="22" xfId="0" applyNumberFormat="1" applyFont="1" applyBorder="1" applyAlignment="1">
      <alignment horizontal="center" vertical="center" wrapText="1"/>
    </xf>
    <xf numFmtId="164" fontId="21" fillId="0" borderId="21" xfId="0" applyNumberFormat="1" applyFont="1" applyBorder="1" applyAlignment="1">
      <alignment horizontal="center" vertical="center" wrapText="1"/>
    </xf>
    <xf numFmtId="1" fontId="21" fillId="0" borderId="22" xfId="0" applyNumberFormat="1" applyFont="1" applyBorder="1" applyAlignment="1">
      <alignment horizontal="center" vertical="center" wrapText="1"/>
    </xf>
    <xf numFmtId="1" fontId="21" fillId="0" borderId="21" xfId="0" applyNumberFormat="1" applyFont="1" applyBorder="1" applyAlignment="1">
      <alignment horizontal="center" vertical="center" wrapText="1"/>
    </xf>
    <xf numFmtId="0" fontId="21" fillId="0" borderId="0" xfId="0" applyFont="1" applyBorder="1" applyAlignment="1">
      <alignment horizontal="left"/>
    </xf>
    <xf numFmtId="0" fontId="21" fillId="0" borderId="10" xfId="0" applyFont="1" applyBorder="1" applyAlignment="1">
      <alignment horizontal="center"/>
    </xf>
    <xf numFmtId="0" fontId="21" fillId="0" borderId="40" xfId="0" applyFont="1" applyBorder="1" applyAlignment="1">
      <alignment horizontal="center"/>
    </xf>
    <xf numFmtId="0" fontId="21" fillId="0" borderId="0" xfId="0" applyFont="1" applyBorder="1" applyAlignment="1">
      <alignment horizontal="center"/>
    </xf>
    <xf numFmtId="164" fontId="22" fillId="0" borderId="20" xfId="0" applyNumberFormat="1" applyFont="1" applyBorder="1" applyAlignment="1">
      <alignment horizontal="left" wrapText="1"/>
    </xf>
    <xf numFmtId="164" fontId="22" fillId="0" borderId="22" xfId="0" applyNumberFormat="1" applyFont="1" applyBorder="1" applyAlignment="1">
      <alignment horizontal="left" wrapText="1"/>
    </xf>
    <xf numFmtId="164" fontId="22" fillId="0" borderId="21" xfId="0" applyNumberFormat="1" applyFont="1" applyBorder="1" applyAlignment="1">
      <alignment horizontal="left" wrapText="1"/>
    </xf>
    <xf numFmtId="2" fontId="21" fillId="0" borderId="0" xfId="0" applyNumberFormat="1" applyFont="1" applyAlignment="1">
      <alignment horizontal="left"/>
    </xf>
    <xf numFmtId="0" fontId="21" fillId="0" borderId="0" xfId="0" applyFont="1" applyAlignment="1">
      <alignment horizontal="left"/>
    </xf>
    <xf numFmtId="0" fontId="21" fillId="0" borderId="11" xfId="0" applyFont="1" applyBorder="1" applyAlignment="1">
      <alignment horizontal="center" vertical="center" wrapText="1"/>
    </xf>
    <xf numFmtId="0" fontId="21" fillId="0" borderId="11" xfId="0" applyFont="1" applyBorder="1" applyAlignment="1">
      <alignment horizontal="center"/>
    </xf>
    <xf numFmtId="164" fontId="21" fillId="0" borderId="11" xfId="0" applyNumberFormat="1" applyFont="1" applyBorder="1" applyAlignment="1">
      <alignment horizontal="center"/>
    </xf>
    <xf numFmtId="0" fontId="22" fillId="0" borderId="0" xfId="0" applyFont="1" applyBorder="1" applyAlignment="1">
      <alignment horizontal="left" wrapText="1"/>
    </xf>
    <xf numFmtId="0" fontId="21" fillId="0" borderId="10" xfId="0" applyFont="1" applyBorder="1" applyAlignment="1">
      <alignment horizontal="center" wrapText="1"/>
    </xf>
    <xf numFmtId="0" fontId="21" fillId="0" borderId="11"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1" xfId="0" applyFont="1" applyBorder="1" applyAlignment="1">
      <alignment horizontal="center" wrapText="1"/>
    </xf>
    <xf numFmtId="164" fontId="21" fillId="0" borderId="12" xfId="0" applyNumberFormat="1" applyFont="1" applyBorder="1" applyAlignment="1">
      <alignment horizontal="center"/>
    </xf>
    <xf numFmtId="164" fontId="21" fillId="0" borderId="13" xfId="0" applyNumberFormat="1" applyFont="1" applyBorder="1" applyAlignment="1">
      <alignment horizontal="center"/>
    </xf>
    <xf numFmtId="0" fontId="21" fillId="0" borderId="40" xfId="0" applyFont="1" applyBorder="1" applyAlignment="1">
      <alignment horizontal="right"/>
    </xf>
    <xf numFmtId="0" fontId="22" fillId="0" borderId="0" xfId="0" applyFont="1" applyBorder="1" applyAlignment="1">
      <alignment horizontal="left"/>
    </xf>
    <xf numFmtId="0" fontId="21" fillId="0" borderId="12" xfId="0" applyFont="1" applyBorder="1" applyAlignment="1">
      <alignment horizontal="left"/>
    </xf>
    <xf numFmtId="0" fontId="21" fillId="0" borderId="14" xfId="0" applyFont="1" applyBorder="1" applyAlignment="1">
      <alignment horizontal="left"/>
    </xf>
    <xf numFmtId="0" fontId="21" fillId="0" borderId="13" xfId="0" applyFont="1" applyBorder="1" applyAlignment="1">
      <alignment horizontal="left"/>
    </xf>
    <xf numFmtId="0" fontId="21" fillId="0" borderId="12" xfId="0" applyFont="1" applyBorder="1" applyAlignment="1">
      <alignment horizontal="center"/>
    </xf>
    <xf numFmtId="0" fontId="21" fillId="0" borderId="13" xfId="0" applyFont="1" applyBorder="1" applyAlignment="1">
      <alignment horizontal="center"/>
    </xf>
    <xf numFmtId="166" fontId="21" fillId="0" borderId="12" xfId="0" applyNumberFormat="1" applyFont="1" applyBorder="1" applyAlignment="1">
      <alignment horizontal="center"/>
    </xf>
    <xf numFmtId="166" fontId="21" fillId="0" borderId="13" xfId="0" applyNumberFormat="1" applyFont="1" applyBorder="1" applyAlignment="1">
      <alignment horizontal="center"/>
    </xf>
    <xf numFmtId="0" fontId="21" fillId="0" borderId="14" xfId="0" applyFont="1" applyBorder="1" applyAlignment="1">
      <alignment horizontal="center"/>
    </xf>
    <xf numFmtId="0" fontId="24" fillId="0" borderId="12" xfId="0" applyFont="1" applyBorder="1" applyAlignment="1">
      <alignment horizontal="left"/>
    </xf>
    <xf numFmtId="0" fontId="24" fillId="0" borderId="14" xfId="0" applyFont="1" applyBorder="1" applyAlignment="1">
      <alignment horizontal="left"/>
    </xf>
    <xf numFmtId="0" fontId="24" fillId="0" borderId="13" xfId="0" applyFont="1" applyBorder="1" applyAlignment="1">
      <alignment horizontal="left"/>
    </xf>
    <xf numFmtId="166" fontId="21" fillId="0" borderId="11" xfId="0" applyNumberFormat="1" applyFont="1" applyBorder="1" applyAlignment="1">
      <alignment horizontal="center"/>
    </xf>
    <xf numFmtId="0" fontId="21" fillId="0" borderId="27" xfId="0" applyFont="1" applyBorder="1" applyAlignment="1">
      <alignment horizontal="center" wrapText="1"/>
    </xf>
    <xf numFmtId="0" fontId="21" fillId="0" borderId="40" xfId="0" applyFont="1" applyBorder="1" applyAlignment="1">
      <alignment horizontal="center" wrapText="1"/>
    </xf>
    <xf numFmtId="0" fontId="21" fillId="0" borderId="33" xfId="0" applyFont="1" applyBorder="1" applyAlignment="1">
      <alignment horizontal="center" wrapText="1"/>
    </xf>
    <xf numFmtId="0" fontId="21" fillId="0" borderId="41" xfId="0" applyFont="1" applyBorder="1" applyAlignment="1">
      <alignment horizontal="center" wrapText="1"/>
    </xf>
    <xf numFmtId="0" fontId="21" fillId="0" borderId="29" xfId="0" applyFont="1" applyBorder="1" applyAlignment="1">
      <alignment horizont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2" xfId="0" applyFont="1" applyBorder="1" applyAlignment="1">
      <alignment horizontal="left" wrapText="1"/>
    </xf>
    <xf numFmtId="0" fontId="21" fillId="0" borderId="14" xfId="0" applyFont="1" applyBorder="1" applyAlignment="1">
      <alignment horizontal="left" wrapText="1"/>
    </xf>
    <xf numFmtId="0" fontId="21" fillId="0" borderId="13" xfId="0" applyFont="1" applyBorder="1" applyAlignment="1">
      <alignment horizontal="left" wrapText="1"/>
    </xf>
    <xf numFmtId="0" fontId="24" fillId="0" borderId="11" xfId="0" applyFont="1" applyBorder="1" applyAlignment="1">
      <alignment horizontal="center" vertical="center" wrapText="1"/>
    </xf>
    <xf numFmtId="0" fontId="22" fillId="0" borderId="0" xfId="0" applyFont="1" applyAlignment="1">
      <alignment horizontal="left"/>
    </xf>
    <xf numFmtId="2" fontId="21" fillId="0" borderId="11" xfId="0" applyNumberFormat="1" applyFont="1" applyBorder="1" applyAlignment="1">
      <alignment horizontal="center" vertical="center"/>
    </xf>
    <xf numFmtId="2" fontId="21" fillId="0" borderId="48" xfId="0" applyNumberFormat="1" applyFont="1" applyBorder="1" applyAlignment="1">
      <alignment horizontal="center" vertical="center"/>
    </xf>
    <xf numFmtId="2" fontId="21" fillId="0" borderId="49" xfId="0" applyNumberFormat="1" applyFont="1" applyBorder="1" applyAlignment="1">
      <alignment horizontal="center" vertical="center"/>
    </xf>
    <xf numFmtId="0" fontId="21" fillId="0" borderId="25" xfId="0" applyFont="1" applyBorder="1" applyAlignment="1">
      <alignment horizontal="center" vertical="center" wrapText="1"/>
    </xf>
    <xf numFmtId="0" fontId="21" fillId="0" borderId="39"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51"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43" xfId="0" applyFont="1" applyBorder="1" applyAlignment="1">
      <alignment horizontal="left" wrapText="1"/>
    </xf>
    <xf numFmtId="0" fontId="21" fillId="0" borderId="37" xfId="0" applyFont="1" applyBorder="1" applyAlignment="1">
      <alignment horizontal="left" wrapText="1"/>
    </xf>
    <xf numFmtId="0" fontId="21" fillId="0" borderId="44" xfId="0" applyFont="1" applyBorder="1" applyAlignment="1">
      <alignment horizontal="left"/>
    </xf>
    <xf numFmtId="0" fontId="21" fillId="0" borderId="45" xfId="0" applyFont="1" applyBorder="1" applyAlignment="1">
      <alignment horizontal="left"/>
    </xf>
    <xf numFmtId="0" fontId="21" fillId="0" borderId="46" xfId="0" applyFont="1" applyBorder="1" applyAlignment="1">
      <alignment horizontal="center"/>
    </xf>
    <xf numFmtId="0" fontId="21" fillId="0" borderId="47" xfId="0" applyFont="1" applyBorder="1" applyAlignment="1">
      <alignment horizontal="center"/>
    </xf>
    <xf numFmtId="0" fontId="21" fillId="0" borderId="43" xfId="0" applyFont="1" applyBorder="1" applyAlignment="1">
      <alignment horizontal="left"/>
    </xf>
    <xf numFmtId="0" fontId="21" fillId="0" borderId="37" xfId="0" applyFont="1" applyBorder="1" applyAlignment="1">
      <alignment horizontal="left"/>
    </xf>
    <xf numFmtId="0" fontId="21" fillId="0" borderId="27" xfId="0" applyFont="1" applyBorder="1" applyAlignment="1">
      <alignment horizontal="left" wrapText="1"/>
    </xf>
    <xf numFmtId="0" fontId="21" fillId="0" borderId="40" xfId="0" applyFont="1" applyBorder="1" applyAlignment="1">
      <alignment horizontal="left" wrapText="1"/>
    </xf>
    <xf numFmtId="0" fontId="21" fillId="0" borderId="42" xfId="0" applyFont="1" applyBorder="1" applyAlignment="1">
      <alignment horizontal="left" wrapText="1"/>
    </xf>
    <xf numFmtId="164" fontId="21" fillId="0" borderId="17" xfId="0" applyNumberFormat="1" applyFont="1" applyBorder="1" applyAlignment="1">
      <alignment horizontal="center" vertical="center" wrapText="1"/>
    </xf>
    <xf numFmtId="0" fontId="21" fillId="0" borderId="20" xfId="0" applyFont="1" applyBorder="1" applyAlignment="1">
      <alignment horizontal="left"/>
    </xf>
    <xf numFmtId="0" fontId="21" fillId="0" borderId="22" xfId="0" applyFont="1" applyBorder="1" applyAlignment="1">
      <alignment horizontal="left"/>
    </xf>
    <xf numFmtId="0" fontId="21" fillId="0" borderId="21" xfId="0" applyFont="1" applyBorder="1" applyAlignment="1">
      <alignment horizontal="left"/>
    </xf>
    <xf numFmtId="0" fontId="21" fillId="0" borderId="41" xfId="0" applyFont="1" applyBorder="1" applyAlignment="1">
      <alignment horizontal="center"/>
    </xf>
    <xf numFmtId="0" fontId="21" fillId="0" borderId="29" xfId="0" applyFont="1" applyBorder="1" applyAlignment="1">
      <alignment horizontal="center"/>
    </xf>
    <xf numFmtId="0" fontId="21" fillId="0" borderId="17" xfId="0" applyFont="1" applyBorder="1" applyAlignment="1">
      <alignment horizontal="center"/>
    </xf>
    <xf numFmtId="2" fontId="21" fillId="0" borderId="12" xfId="0" applyNumberFormat="1" applyFont="1" applyBorder="1" applyAlignment="1">
      <alignment horizontal="center" vertical="center"/>
    </xf>
    <xf numFmtId="2" fontId="21" fillId="0" borderId="17" xfId="0" applyNumberFormat="1" applyFont="1" applyBorder="1" applyAlignment="1">
      <alignment horizontal="center" vertical="center"/>
    </xf>
    <xf numFmtId="0" fontId="20" fillId="0" borderId="13" xfId="0" applyFont="1" applyBorder="1"/>
    <xf numFmtId="0" fontId="21" fillId="0" borderId="27" xfId="0" applyFont="1" applyBorder="1" applyAlignment="1">
      <alignment horizontal="center" vertical="center"/>
    </xf>
    <xf numFmtId="0" fontId="21" fillId="0" borderId="33" xfId="0" applyFont="1" applyBorder="1" applyAlignment="1">
      <alignment horizontal="center" vertical="center"/>
    </xf>
    <xf numFmtId="0" fontId="21" fillId="0" borderId="41" xfId="0" applyFont="1" applyBorder="1" applyAlignment="1">
      <alignment horizontal="center" vertical="center"/>
    </xf>
    <xf numFmtId="0" fontId="21" fillId="0" borderId="29" xfId="0" applyFont="1" applyBorder="1" applyAlignment="1">
      <alignment horizontal="center" vertical="center"/>
    </xf>
    <xf numFmtId="0" fontId="22" fillId="0" borderId="25" xfId="0" applyFont="1" applyBorder="1" applyAlignment="1">
      <alignment horizontal="center"/>
    </xf>
    <xf numFmtId="0" fontId="22" fillId="0" borderId="39" xfId="0" applyFont="1" applyBorder="1" applyAlignment="1">
      <alignment horizontal="center"/>
    </xf>
    <xf numFmtId="0" fontId="22" fillId="0" borderId="23" xfId="0" applyFont="1" applyBorder="1" applyAlignment="1">
      <alignment horizontal="center"/>
    </xf>
    <xf numFmtId="0" fontId="22" fillId="0" borderId="34" xfId="0" applyFont="1" applyBorder="1" applyAlignment="1">
      <alignment horizontal="center"/>
    </xf>
    <xf numFmtId="0" fontId="22" fillId="0" borderId="18" xfId="0" applyFont="1" applyBorder="1" applyAlignment="1">
      <alignment horizontal="center"/>
    </xf>
    <xf numFmtId="0" fontId="22" fillId="0" borderId="19" xfId="0" applyFont="1" applyBorder="1" applyAlignment="1">
      <alignment horizontal="center"/>
    </xf>
    <xf numFmtId="0" fontId="21" fillId="0" borderId="18" xfId="0" applyFont="1" applyBorder="1" applyAlignment="1">
      <alignment horizontal="center" wrapText="1"/>
    </xf>
    <xf numFmtId="0" fontId="21" fillId="0" borderId="19" xfId="0" applyFont="1" applyBorder="1" applyAlignment="1">
      <alignment horizontal="center" wrapText="1"/>
    </xf>
    <xf numFmtId="0" fontId="21" fillId="0" borderId="20" xfId="0" applyFont="1" applyBorder="1" applyAlignment="1">
      <alignment horizontal="center"/>
    </xf>
    <xf numFmtId="0" fontId="21" fillId="0" borderId="22" xfId="0" applyFont="1" applyBorder="1" applyAlignment="1">
      <alignment horizontal="center"/>
    </xf>
    <xf numFmtId="0" fontId="21" fillId="0" borderId="21" xfId="0" applyFont="1" applyBorder="1" applyAlignment="1">
      <alignment horizontal="center"/>
    </xf>
    <xf numFmtId="0" fontId="21" fillId="0" borderId="20" xfId="0" applyFont="1" applyBorder="1" applyAlignment="1">
      <alignment horizontal="left" wrapText="1"/>
    </xf>
    <xf numFmtId="0" fontId="21" fillId="0" borderId="22" xfId="0" applyFont="1" applyBorder="1" applyAlignment="1">
      <alignment horizontal="left" wrapText="1"/>
    </xf>
    <xf numFmtId="0" fontId="21" fillId="0" borderId="21" xfId="0" applyFont="1" applyBorder="1" applyAlignment="1">
      <alignment horizontal="left" wrapText="1"/>
    </xf>
    <xf numFmtId="0" fontId="21" fillId="0" borderId="18" xfId="0" applyFont="1" applyBorder="1" applyAlignment="1">
      <alignment horizontal="left" wrapText="1"/>
    </xf>
    <xf numFmtId="0" fontId="21" fillId="0" borderId="19" xfId="0" applyFont="1" applyBorder="1" applyAlignment="1">
      <alignment horizontal="left" wrapText="1"/>
    </xf>
    <xf numFmtId="164" fontId="21" fillId="0" borderId="18" xfId="0" applyNumberFormat="1" applyFont="1" applyBorder="1" applyAlignment="1">
      <alignment horizontal="center" wrapText="1"/>
    </xf>
    <xf numFmtId="164" fontId="21" fillId="0" borderId="19" xfId="0" applyNumberFormat="1" applyFont="1" applyBorder="1" applyAlignment="1">
      <alignment horizontal="center" wrapText="1"/>
    </xf>
    <xf numFmtId="164" fontId="21" fillId="0" borderId="20" xfId="0" applyNumberFormat="1" applyFont="1" applyBorder="1" applyAlignment="1">
      <alignment horizontal="center"/>
    </xf>
    <xf numFmtId="164" fontId="21" fillId="0" borderId="22" xfId="0" applyNumberFormat="1" applyFont="1" applyBorder="1" applyAlignment="1">
      <alignment horizontal="center"/>
    </xf>
    <xf numFmtId="164" fontId="21" fillId="0" borderId="21" xfId="0" applyNumberFormat="1" applyFont="1" applyBorder="1" applyAlignment="1">
      <alignment horizontal="center"/>
    </xf>
    <xf numFmtId="164" fontId="21" fillId="0" borderId="38" xfId="0" applyNumberFormat="1" applyFont="1" applyBorder="1" applyAlignment="1">
      <alignment horizontal="center" wrapText="1"/>
    </xf>
    <xf numFmtId="2" fontId="21" fillId="0" borderId="21" xfId="0" applyNumberFormat="1" applyFont="1" applyBorder="1" applyAlignment="1">
      <alignment horizontal="center" vertical="center" wrapText="1"/>
    </xf>
    <xf numFmtId="164" fontId="22" fillId="0" borderId="20" xfId="0" applyNumberFormat="1" applyFont="1" applyBorder="1" applyAlignment="1">
      <alignment horizontal="left"/>
    </xf>
    <xf numFmtId="164" fontId="22" fillId="0" borderId="22" xfId="0" applyNumberFormat="1" applyFont="1" applyBorder="1" applyAlignment="1">
      <alignment horizontal="left"/>
    </xf>
    <xf numFmtId="164" fontId="22" fillId="0" borderId="21" xfId="0" applyNumberFormat="1" applyFont="1" applyBorder="1" applyAlignment="1">
      <alignment horizontal="left"/>
    </xf>
    <xf numFmtId="164" fontId="21" fillId="0" borderId="17" xfId="0" applyNumberFormat="1" applyFont="1" applyBorder="1" applyAlignment="1">
      <alignment horizontal="center"/>
    </xf>
    <xf numFmtId="164" fontId="21" fillId="0" borderId="18" xfId="0" applyNumberFormat="1" applyFont="1" applyBorder="1" applyAlignment="1">
      <alignment horizontal="center"/>
    </xf>
    <xf numFmtId="164" fontId="21" fillId="0" borderId="19" xfId="0" applyNumberFormat="1" applyFont="1" applyBorder="1" applyAlignment="1">
      <alignment horizontal="center"/>
    </xf>
    <xf numFmtId="0" fontId="21" fillId="0" borderId="18" xfId="0" applyFont="1" applyBorder="1" applyAlignment="1">
      <alignment horizontal="center" textRotation="90" wrapText="1"/>
    </xf>
    <xf numFmtId="0" fontId="21" fillId="0" borderId="19" xfId="0" applyFont="1" applyBorder="1" applyAlignment="1">
      <alignment horizontal="center" textRotation="90" wrapText="1"/>
    </xf>
    <xf numFmtId="0" fontId="21" fillId="0" borderId="38"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34" xfId="0" applyFont="1" applyBorder="1" applyAlignment="1">
      <alignment horizontal="center" vertical="center" wrapText="1"/>
    </xf>
    <xf numFmtId="0" fontId="22" fillId="0" borderId="17" xfId="0" applyFont="1" applyBorder="1" applyAlignment="1">
      <alignment horizontal="left"/>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2" fillId="0" borderId="0" xfId="0" applyFont="1" applyAlignment="1">
      <alignment horizontal="left" wrapText="1"/>
    </xf>
    <xf numFmtId="0" fontId="21" fillId="0" borderId="27"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14" xfId="0" applyFont="1" applyBorder="1" applyAlignment="1">
      <alignment horizontal="center" vertical="center" wrapText="1"/>
    </xf>
    <xf numFmtId="165" fontId="21" fillId="0" borderId="18" xfId="0" applyNumberFormat="1" applyFont="1" applyBorder="1" applyAlignment="1">
      <alignment horizontal="center" vertical="center" wrapText="1"/>
    </xf>
    <xf numFmtId="165" fontId="21" fillId="0" borderId="19" xfId="0" applyNumberFormat="1" applyFont="1" applyBorder="1" applyAlignment="1">
      <alignment horizontal="center" vertical="center" wrapText="1"/>
    </xf>
    <xf numFmtId="165" fontId="21" fillId="0" borderId="25" xfId="0" applyNumberFormat="1" applyFont="1" applyBorder="1" applyAlignment="1">
      <alignment horizontal="center" vertical="center" wrapText="1"/>
    </xf>
    <xf numFmtId="165" fontId="21" fillId="0" borderId="39" xfId="0" applyNumberFormat="1" applyFont="1" applyBorder="1" applyAlignment="1">
      <alignment horizontal="center" vertical="center" wrapText="1"/>
    </xf>
    <xf numFmtId="165" fontId="21" fillId="0" borderId="23" xfId="0" applyNumberFormat="1" applyFont="1" applyBorder="1" applyAlignment="1">
      <alignment horizontal="center" vertical="center" wrapText="1"/>
    </xf>
    <xf numFmtId="165" fontId="21" fillId="0" borderId="34" xfId="0" applyNumberFormat="1" applyFont="1" applyBorder="1" applyAlignment="1">
      <alignment horizontal="center" vertical="center" wrapText="1"/>
    </xf>
    <xf numFmtId="0" fontId="21" fillId="0" borderId="24" xfId="0" applyFont="1" applyBorder="1" applyAlignment="1">
      <alignment horizontal="center" vertical="center" wrapText="1"/>
    </xf>
    <xf numFmtId="0" fontId="21" fillId="0" borderId="30" xfId="0" applyFont="1" applyBorder="1" applyAlignment="1">
      <alignment horizontal="center" vertical="center" wrapText="1"/>
    </xf>
    <xf numFmtId="165" fontId="21" fillId="0" borderId="20" xfId="0" applyNumberFormat="1" applyFont="1" applyBorder="1" applyAlignment="1">
      <alignment horizontal="left" vertical="center" wrapText="1"/>
    </xf>
    <xf numFmtId="165" fontId="21" fillId="0" borderId="21" xfId="0" applyNumberFormat="1" applyFont="1" applyBorder="1" applyAlignment="1">
      <alignment horizontal="left" vertical="center" wrapText="1"/>
    </xf>
    <xf numFmtId="0" fontId="21" fillId="0" borderId="20" xfId="0" applyFont="1" applyBorder="1" applyAlignment="1">
      <alignment horizontal="center" wrapText="1"/>
    </xf>
    <xf numFmtId="0" fontId="21" fillId="0" borderId="22" xfId="0" applyFont="1" applyBorder="1" applyAlignment="1">
      <alignment horizontal="center" wrapText="1"/>
    </xf>
    <xf numFmtId="0" fontId="21" fillId="0" borderId="21" xfId="0" applyFont="1" applyBorder="1" applyAlignment="1">
      <alignment horizontal="center" wrapText="1"/>
    </xf>
    <xf numFmtId="0" fontId="21" fillId="0" borderId="22" xfId="0" applyFont="1" applyBorder="1" applyAlignment="1">
      <alignment horizontal="left" vertical="center" wrapText="1"/>
    </xf>
    <xf numFmtId="0" fontId="21" fillId="0" borderId="20" xfId="0" applyNumberFormat="1" applyFont="1" applyBorder="1" applyAlignment="1">
      <alignment horizontal="center" vertical="center" wrapText="1"/>
    </xf>
    <xf numFmtId="0" fontId="21" fillId="0" borderId="21" xfId="0" applyNumberFormat="1" applyFont="1" applyBorder="1" applyAlignment="1">
      <alignment horizontal="center" vertical="center" wrapText="1"/>
    </xf>
    <xf numFmtId="0" fontId="21" fillId="0" borderId="25" xfId="0" applyFont="1" applyBorder="1" applyAlignment="1">
      <alignment horizontal="center" wrapText="1"/>
    </xf>
    <xf numFmtId="0" fontId="21" fillId="0" borderId="39" xfId="0" applyFont="1" applyBorder="1" applyAlignment="1">
      <alignment horizontal="center" wrapText="1"/>
    </xf>
    <xf numFmtId="0" fontId="21" fillId="0" borderId="23" xfId="0" applyFont="1" applyBorder="1" applyAlignment="1">
      <alignment horizontal="center" wrapText="1"/>
    </xf>
    <xf numFmtId="0" fontId="21" fillId="0" borderId="34" xfId="0" applyFont="1" applyBorder="1" applyAlignment="1">
      <alignment horizontal="center" wrapText="1"/>
    </xf>
    <xf numFmtId="0" fontId="21" fillId="0" borderId="0" xfId="0" applyFont="1" applyAlignment="1">
      <alignment horizontal="left" wrapText="1"/>
    </xf>
    <xf numFmtId="0" fontId="21" fillId="0" borderId="16" xfId="0" applyFont="1" applyBorder="1" applyAlignment="1">
      <alignment horizontal="center"/>
    </xf>
    <xf numFmtId="0" fontId="21" fillId="0" borderId="0" xfId="0" applyFont="1" applyBorder="1" applyAlignment="1">
      <alignment horizontal="center" vertical="center" wrapText="1"/>
    </xf>
    <xf numFmtId="0" fontId="21" fillId="0" borderId="37" xfId="0" applyFont="1" applyBorder="1" applyAlignment="1">
      <alignment horizontal="center"/>
    </xf>
    <xf numFmtId="0" fontId="21" fillId="0" borderId="0" xfId="0" applyFont="1" applyBorder="1" applyAlignment="1">
      <alignment horizontal="left" wrapText="1"/>
    </xf>
    <xf numFmtId="0" fontId="22" fillId="0" borderId="0" xfId="0" applyFont="1" applyAlignment="1">
      <alignment horizontal="center"/>
    </xf>
    <xf numFmtId="0" fontId="21" fillId="0" borderId="17" xfId="0" applyFont="1" applyBorder="1" applyAlignment="1">
      <alignment horizontal="left" wrapText="1"/>
    </xf>
    <xf numFmtId="0" fontId="22" fillId="0" borderId="17" xfId="0" applyFont="1" applyBorder="1" applyAlignment="1">
      <alignment horizontal="center"/>
    </xf>
    <xf numFmtId="164" fontId="22" fillId="0" borderId="20" xfId="0" applyNumberFormat="1" applyFont="1" applyBorder="1" applyAlignment="1">
      <alignment horizontal="center" wrapText="1"/>
    </xf>
    <xf numFmtId="164" fontId="22" fillId="0" borderId="21" xfId="0" applyNumberFormat="1" applyFont="1" applyBorder="1" applyAlignment="1">
      <alignment horizontal="center" wrapText="1"/>
    </xf>
    <xf numFmtId="0" fontId="22" fillId="0" borderId="20" xfId="0" applyFont="1" applyBorder="1" applyAlignment="1">
      <alignment horizontal="left"/>
    </xf>
    <xf numFmtId="0" fontId="22" fillId="0" borderId="22" xfId="0" applyFont="1" applyBorder="1" applyAlignment="1">
      <alignment horizontal="left"/>
    </xf>
    <xf numFmtId="0" fontId="22" fillId="0" borderId="21" xfId="0" applyFont="1" applyBorder="1" applyAlignment="1">
      <alignment horizontal="left"/>
    </xf>
    <xf numFmtId="2" fontId="21" fillId="0" borderId="22" xfId="0" applyNumberFormat="1" applyFont="1" applyBorder="1" applyAlignment="1">
      <alignment horizontal="center" vertical="center" wrapText="1"/>
    </xf>
    <xf numFmtId="0" fontId="0" fillId="0" borderId="22" xfId="0" applyBorder="1" applyAlignment="1">
      <alignment horizontal="left"/>
    </xf>
    <xf numFmtId="0" fontId="21" fillId="0" borderId="18" xfId="0" applyFont="1" applyBorder="1" applyAlignment="1">
      <alignment horizontal="left"/>
    </xf>
    <xf numFmtId="0" fontId="21" fillId="0" borderId="19" xfId="0" applyFont="1" applyBorder="1" applyAlignment="1">
      <alignment horizontal="left"/>
    </xf>
    <xf numFmtId="2" fontId="21" fillId="0" borderId="20" xfId="0" applyNumberFormat="1" applyFont="1" applyBorder="1" applyAlignment="1">
      <alignment horizontal="center" vertical="center"/>
    </xf>
    <xf numFmtId="0" fontId="21" fillId="0" borderId="22" xfId="0" applyFont="1" applyBorder="1" applyAlignment="1">
      <alignment horizontal="center" vertical="center"/>
    </xf>
    <xf numFmtId="0" fontId="21" fillId="0" borderId="21" xfId="0" applyFont="1" applyBorder="1" applyAlignment="1">
      <alignment horizontal="center" vertical="center"/>
    </xf>
    <xf numFmtId="164" fontId="21" fillId="0" borderId="20" xfId="0" applyNumberFormat="1" applyFont="1" applyBorder="1" applyAlignment="1">
      <alignment horizontal="center" wrapText="1"/>
    </xf>
    <xf numFmtId="164" fontId="21" fillId="0" borderId="22" xfId="0" applyNumberFormat="1" applyFont="1" applyBorder="1" applyAlignment="1">
      <alignment horizontal="center" wrapText="1"/>
    </xf>
    <xf numFmtId="164" fontId="21" fillId="0" borderId="21" xfId="0" applyNumberFormat="1" applyFont="1" applyBorder="1" applyAlignment="1">
      <alignment horizontal="center" wrapText="1"/>
    </xf>
    <xf numFmtId="0" fontId="20" fillId="0" borderId="11" xfId="0" applyFont="1" applyBorder="1" applyAlignment="1">
      <alignment horizontal="center"/>
    </xf>
    <xf numFmtId="0" fontId="19" fillId="0" borderId="40" xfId="0" applyFont="1" applyBorder="1" applyAlignment="1">
      <alignment horizontal="center"/>
    </xf>
    <xf numFmtId="0" fontId="21" fillId="0" borderId="11" xfId="0" applyFont="1" applyBorder="1" applyAlignment="1">
      <alignment horizontal="left" wrapText="1"/>
    </xf>
    <xf numFmtId="0" fontId="23" fillId="0" borderId="10" xfId="0" applyFont="1" applyBorder="1" applyAlignment="1">
      <alignment horizontal="center"/>
    </xf>
    <xf numFmtId="0" fontId="21" fillId="0" borderId="11" xfId="0" applyFont="1" applyBorder="1" applyAlignment="1">
      <alignment horizontal="left"/>
    </xf>
    <xf numFmtId="0" fontId="21" fillId="0" borderId="17" xfId="0" applyFont="1" applyBorder="1" applyAlignment="1">
      <alignment horizontal="center" vertical="top" wrapText="1"/>
    </xf>
    <xf numFmtId="0" fontId="21" fillId="0" borderId="20" xfId="0" applyFont="1" applyBorder="1" applyAlignment="1">
      <alignment horizontal="center" vertical="top" wrapText="1"/>
    </xf>
    <xf numFmtId="0" fontId="21" fillId="0" borderId="21" xfId="0" applyFont="1" applyBorder="1" applyAlignment="1">
      <alignment horizontal="center" vertical="top" wrapText="1"/>
    </xf>
    <xf numFmtId="0" fontId="21" fillId="0" borderId="16" xfId="0" applyFont="1" applyBorder="1" applyAlignment="1">
      <alignment horizontal="left" wrapText="1"/>
    </xf>
    <xf numFmtId="0" fontId="21" fillId="0" borderId="16" xfId="0" applyFont="1" applyBorder="1" applyAlignment="1">
      <alignment horizontal="center" wrapText="1"/>
    </xf>
    <xf numFmtId="164" fontId="21" fillId="0" borderId="16" xfId="0" applyNumberFormat="1" applyFont="1" applyBorder="1" applyAlignment="1">
      <alignment horizontal="center"/>
    </xf>
    <xf numFmtId="0" fontId="21" fillId="0" borderId="15" xfId="0" applyFont="1" applyBorder="1" applyAlignment="1">
      <alignment horizontal="center"/>
    </xf>
    <xf numFmtId="0" fontId="21" fillId="0" borderId="14" xfId="0" applyFont="1" applyBorder="1" applyAlignment="1">
      <alignment horizontal="center" wrapText="1"/>
    </xf>
    <xf numFmtId="0" fontId="28" fillId="0" borderId="10" xfId="0" applyFont="1" applyBorder="1" applyAlignment="1">
      <alignment horizontal="center"/>
    </xf>
    <xf numFmtId="0" fontId="25" fillId="0" borderId="0" xfId="0" applyFont="1" applyBorder="1" applyAlignment="1">
      <alignment horizontal="left" wrapText="1"/>
    </xf>
    <xf numFmtId="0" fontId="25" fillId="0" borderId="40" xfId="0" applyFont="1" applyBorder="1" applyAlignment="1">
      <alignment horizontal="center"/>
    </xf>
    <xf numFmtId="49" fontId="30" fillId="0" borderId="20" xfId="0" applyNumberFormat="1" applyFont="1" applyBorder="1" applyAlignment="1">
      <alignment horizontal="center"/>
    </xf>
    <xf numFmtId="49" fontId="30" fillId="0" borderId="21" xfId="0" applyNumberFormat="1" applyFont="1" applyBorder="1" applyAlignment="1">
      <alignment horizontal="center"/>
    </xf>
    <xf numFmtId="2" fontId="25" fillId="0" borderId="20" xfId="0" applyNumberFormat="1" applyFont="1" applyBorder="1" applyAlignment="1">
      <alignment horizontal="center" vertical="center" wrapText="1"/>
    </xf>
    <xf numFmtId="0" fontId="25" fillId="0" borderId="21"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17" xfId="0" applyFont="1" applyBorder="1" applyAlignment="1">
      <alignment horizontal="left" wrapText="1"/>
    </xf>
    <xf numFmtId="0" fontId="25" fillId="0" borderId="20" xfId="0" applyFont="1" applyBorder="1" applyAlignment="1">
      <alignment horizontal="center"/>
    </xf>
    <xf numFmtId="0" fontId="25" fillId="0" borderId="21" xfId="0" applyFont="1" applyBorder="1" applyAlignment="1">
      <alignment horizontal="center"/>
    </xf>
    <xf numFmtId="0" fontId="25" fillId="0" borderId="22" xfId="0" applyFont="1" applyBorder="1" applyAlignment="1">
      <alignment horizontal="center"/>
    </xf>
    <xf numFmtId="0" fontId="30" fillId="0" borderId="17" xfId="0" applyFont="1" applyBorder="1" applyAlignment="1">
      <alignment horizontal="center"/>
    </xf>
    <xf numFmtId="0" fontId="30" fillId="0" borderId="0" xfId="0" applyFont="1" applyAlignment="1">
      <alignment horizontal="left"/>
    </xf>
    <xf numFmtId="0" fontId="30" fillId="0" borderId="0" xfId="0" applyFont="1" applyAlignment="1">
      <alignment horizontal="left" wrapText="1"/>
    </xf>
    <xf numFmtId="0" fontId="25" fillId="0" borderId="17" xfId="0" applyFont="1" applyBorder="1" applyAlignment="1">
      <alignment horizontal="center"/>
    </xf>
    <xf numFmtId="0" fontId="25" fillId="0" borderId="20" xfId="0" applyFont="1" applyBorder="1" applyAlignment="1">
      <alignment horizontal="center" wrapText="1"/>
    </xf>
    <xf numFmtId="0" fontId="25" fillId="0" borderId="21" xfId="0" applyFont="1" applyBorder="1" applyAlignment="1">
      <alignment horizontal="center" wrapText="1"/>
    </xf>
    <xf numFmtId="0" fontId="25" fillId="0" borderId="22" xfId="0" applyFont="1" applyBorder="1" applyAlignment="1">
      <alignment horizontal="center" wrapText="1"/>
    </xf>
    <xf numFmtId="0" fontId="25" fillId="0" borderId="12" xfId="0" applyFont="1" applyBorder="1" applyAlignment="1">
      <alignment horizontal="center"/>
    </xf>
    <xf numFmtId="0" fontId="25" fillId="0" borderId="13" xfId="0" applyFont="1" applyBorder="1" applyAlignment="1">
      <alignment horizontal="center"/>
    </xf>
    <xf numFmtId="2" fontId="25" fillId="0" borderId="11" xfId="0" applyNumberFormat="1" applyFont="1" applyBorder="1" applyAlignment="1">
      <alignment horizontal="center"/>
    </xf>
    <xf numFmtId="0" fontId="25" fillId="0" borderId="0" xfId="0" applyFont="1" applyBorder="1" applyAlignment="1">
      <alignment horizontal="center"/>
    </xf>
    <xf numFmtId="2" fontId="25" fillId="0" borderId="12" xfId="0" applyNumberFormat="1" applyFont="1" applyBorder="1" applyAlignment="1">
      <alignment horizontal="center"/>
    </xf>
    <xf numFmtId="2" fontId="25" fillId="0" borderId="14" xfId="0" applyNumberFormat="1" applyFont="1" applyBorder="1" applyAlignment="1">
      <alignment horizontal="center"/>
    </xf>
    <xf numFmtId="2" fontId="25" fillId="0" borderId="37" xfId="0" applyNumberFormat="1" applyFont="1" applyBorder="1" applyAlignment="1">
      <alignment horizontal="center"/>
    </xf>
    <xf numFmtId="2" fontId="25" fillId="0" borderId="20" xfId="0" applyNumberFormat="1" applyFont="1" applyBorder="1" applyAlignment="1">
      <alignment horizontal="center"/>
    </xf>
    <xf numFmtId="2" fontId="25" fillId="0" borderId="21" xfId="0" applyNumberFormat="1" applyFont="1" applyBorder="1" applyAlignment="1">
      <alignment horizontal="center"/>
    </xf>
    <xf numFmtId="0" fontId="25" fillId="0" borderId="11" xfId="0" applyFont="1" applyBorder="1" applyAlignment="1">
      <alignment horizontal="center"/>
    </xf>
    <xf numFmtId="0" fontId="25" fillId="0" borderId="27"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58" xfId="0" applyFont="1" applyBorder="1" applyAlignment="1">
      <alignment horizontal="center" vertical="center" wrapText="1"/>
    </xf>
    <xf numFmtId="0" fontId="25" fillId="0" borderId="59" xfId="0" applyFont="1" applyBorder="1" applyAlignment="1">
      <alignment horizontal="center" vertical="center" wrapText="1"/>
    </xf>
    <xf numFmtId="0" fontId="25" fillId="0" borderId="41"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40" xfId="0" applyFont="1" applyBorder="1" applyAlignment="1">
      <alignment horizontal="center" vertical="center" wrapText="1"/>
    </xf>
    <xf numFmtId="0" fontId="25" fillId="0" borderId="42"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8"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51"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14" xfId="0" applyFont="1" applyBorder="1" applyAlignment="1">
      <alignment horizontal="center"/>
    </xf>
    <xf numFmtId="0" fontId="25" fillId="0" borderId="37" xfId="0" applyFont="1" applyBorder="1" applyAlignment="1">
      <alignment horizontal="center"/>
    </xf>
    <xf numFmtId="2" fontId="25" fillId="0" borderId="22" xfId="0" applyNumberFormat="1" applyFont="1" applyBorder="1" applyAlignment="1">
      <alignment horizontal="center"/>
    </xf>
    <xf numFmtId="0" fontId="30" fillId="0" borderId="25" xfId="0" applyFont="1" applyBorder="1" applyAlignment="1">
      <alignment horizontal="center"/>
    </xf>
    <xf numFmtId="0" fontId="30" fillId="0" borderId="39" xfId="0" applyFont="1" applyBorder="1" applyAlignment="1">
      <alignment horizontal="center"/>
    </xf>
    <xf numFmtId="0" fontId="25" fillId="0" borderId="18" xfId="0" applyFont="1" applyBorder="1" applyAlignment="1">
      <alignment horizontal="center" vertical="center" wrapText="1"/>
    </xf>
    <xf numFmtId="0" fontId="25" fillId="0" borderId="19" xfId="0" applyFont="1" applyBorder="1" applyAlignment="1">
      <alignment horizontal="center" vertical="center" wrapText="1"/>
    </xf>
    <xf numFmtId="2" fontId="25" fillId="0" borderId="13" xfId="0" applyNumberFormat="1" applyFont="1" applyBorder="1" applyAlignment="1">
      <alignment horizontal="center"/>
    </xf>
    <xf numFmtId="0" fontId="25" fillId="0" borderId="38"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44" xfId="0" applyFont="1" applyBorder="1" applyAlignment="1">
      <alignment horizontal="center" vertical="center" wrapText="1"/>
    </xf>
    <xf numFmtId="0" fontId="25" fillId="0" borderId="45" xfId="0" applyFont="1" applyBorder="1" applyAlignment="1">
      <alignment horizontal="center" vertical="center" wrapText="1"/>
    </xf>
    <xf numFmtId="0" fontId="25" fillId="0" borderId="52" xfId="0" applyFont="1" applyBorder="1" applyAlignment="1">
      <alignment horizontal="center"/>
    </xf>
    <xf numFmtId="0" fontId="25" fillId="0" borderId="57" xfId="0" applyFont="1" applyBorder="1" applyAlignment="1">
      <alignment horizontal="center"/>
    </xf>
    <xf numFmtId="0" fontId="25" fillId="0" borderId="53" xfId="0" applyFont="1" applyBorder="1" applyAlignment="1">
      <alignment horizontal="center"/>
    </xf>
    <xf numFmtId="0" fontId="25" fillId="0" borderId="16" xfId="0" applyFont="1" applyBorder="1" applyAlignment="1">
      <alignment horizontal="center"/>
    </xf>
    <xf numFmtId="0" fontId="25" fillId="0" borderId="41" xfId="0" applyFont="1" applyBorder="1" applyAlignment="1">
      <alignment horizontal="center"/>
    </xf>
    <xf numFmtId="0" fontId="25" fillId="0" borderId="0" xfId="0" applyFont="1" applyAlignment="1">
      <alignment horizontal="left" wrapText="1"/>
    </xf>
    <xf numFmtId="0" fontId="25" fillId="0" borderId="20" xfId="0" applyFont="1" applyBorder="1" applyAlignment="1">
      <alignment horizontal="left" vertical="center" wrapText="1"/>
    </xf>
    <xf numFmtId="0" fontId="25" fillId="0" borderId="21" xfId="0" applyFont="1" applyBorder="1" applyAlignment="1">
      <alignment horizontal="left" vertical="center" wrapText="1"/>
    </xf>
    <xf numFmtId="164" fontId="25" fillId="0" borderId="20" xfId="0" applyNumberFormat="1" applyFont="1" applyBorder="1" applyAlignment="1">
      <alignment horizontal="center" vertical="center" wrapText="1"/>
    </xf>
    <xf numFmtId="0" fontId="25" fillId="0" borderId="25" xfId="0" applyFont="1" applyBorder="1" applyAlignment="1">
      <alignment horizontal="center" wrapText="1"/>
    </xf>
    <xf numFmtId="0" fontId="25" fillId="0" borderId="39" xfId="0" applyFont="1" applyBorder="1" applyAlignment="1">
      <alignment horizontal="center" wrapText="1"/>
    </xf>
    <xf numFmtId="0" fontId="25" fillId="0" borderId="23" xfId="0" applyFont="1" applyBorder="1" applyAlignment="1">
      <alignment horizontal="center" wrapText="1"/>
    </xf>
    <xf numFmtId="0" fontId="25" fillId="0" borderId="34" xfId="0" applyFont="1" applyBorder="1" applyAlignment="1">
      <alignment horizontal="center" wrapText="1"/>
    </xf>
    <xf numFmtId="0" fontId="25" fillId="0" borderId="17" xfId="0" applyNumberFormat="1" applyFont="1" applyBorder="1" applyAlignment="1">
      <alignment horizontal="center" vertical="center" wrapText="1"/>
    </xf>
    <xf numFmtId="165" fontId="25" fillId="0" borderId="17" xfId="0" applyNumberFormat="1" applyFont="1" applyBorder="1" applyAlignment="1">
      <alignment horizontal="left" vertical="center" wrapText="1"/>
    </xf>
    <xf numFmtId="0" fontId="25" fillId="0" borderId="17" xfId="0" applyFont="1" applyBorder="1" applyAlignment="1">
      <alignment horizontal="left" vertical="center" wrapText="1"/>
    </xf>
    <xf numFmtId="165" fontId="19" fillId="0" borderId="17" xfId="0" applyNumberFormat="1" applyFont="1" applyBorder="1" applyAlignment="1">
      <alignment horizontal="center" vertical="center" wrapText="1"/>
    </xf>
    <xf numFmtId="0" fontId="25" fillId="0" borderId="12" xfId="0" applyFont="1" applyBorder="1" applyAlignment="1">
      <alignment horizontal="left"/>
    </xf>
    <xf numFmtId="0" fontId="25" fillId="0" borderId="14" xfId="0" applyFont="1" applyBorder="1" applyAlignment="1">
      <alignment horizontal="left"/>
    </xf>
    <xf numFmtId="0" fontId="25" fillId="0" borderId="13" xfId="0" applyFont="1" applyBorder="1" applyAlignment="1">
      <alignment horizontal="left"/>
    </xf>
    <xf numFmtId="2" fontId="25" fillId="0" borderId="17" xfId="0" applyNumberFormat="1" applyFont="1" applyBorder="1" applyAlignment="1">
      <alignment horizontal="center"/>
    </xf>
    <xf numFmtId="0" fontId="25" fillId="0" borderId="0" xfId="0" applyFont="1" applyAlignment="1">
      <alignment horizontal="left"/>
    </xf>
    <xf numFmtId="165" fontId="25" fillId="0" borderId="17" xfId="0" applyNumberFormat="1" applyFont="1" applyBorder="1" applyAlignment="1">
      <alignment horizontal="center" vertical="center" wrapText="1"/>
    </xf>
    <xf numFmtId="0" fontId="25" fillId="0" borderId="11" xfId="0" applyFont="1" applyBorder="1" applyAlignment="1">
      <alignment horizontal="center" wrapText="1"/>
    </xf>
    <xf numFmtId="0" fontId="25" fillId="0" borderId="12" xfId="0" applyFont="1" applyBorder="1" applyAlignment="1">
      <alignment horizontal="center" wrapText="1"/>
    </xf>
    <xf numFmtId="2" fontId="25" fillId="0" borderId="17" xfId="0" applyNumberFormat="1" applyFont="1" applyBorder="1" applyAlignment="1">
      <alignment horizontal="center" wrapText="1"/>
    </xf>
    <xf numFmtId="0" fontId="25" fillId="0" borderId="10" xfId="0" applyFont="1" applyBorder="1" applyAlignment="1">
      <alignment horizontal="center" wrapText="1"/>
    </xf>
    <xf numFmtId="0" fontId="25" fillId="0" borderId="29" xfId="0" applyFont="1" applyBorder="1" applyAlignment="1">
      <alignment horizontal="center" wrapText="1"/>
    </xf>
    <xf numFmtId="0" fontId="25" fillId="0" borderId="13" xfId="0" applyFont="1" applyBorder="1" applyAlignment="1">
      <alignment horizontal="center" wrapText="1"/>
    </xf>
    <xf numFmtId="0" fontId="25" fillId="0" borderId="12" xfId="0" applyFont="1" applyBorder="1" applyAlignment="1">
      <alignment horizontal="left" wrapText="1"/>
    </xf>
    <xf numFmtId="0" fontId="25" fillId="0" borderId="14" xfId="0" applyFont="1" applyBorder="1" applyAlignment="1">
      <alignment horizontal="left" wrapText="1"/>
    </xf>
    <xf numFmtId="0" fontId="25" fillId="0" borderId="13" xfId="0" applyFont="1" applyBorder="1" applyAlignment="1">
      <alignment horizontal="left" wrapText="1"/>
    </xf>
    <xf numFmtId="2" fontId="25" fillId="0" borderId="43" xfId="0" applyNumberFormat="1" applyFont="1" applyBorder="1" applyAlignment="1">
      <alignment horizontal="center"/>
    </xf>
    <xf numFmtId="0" fontId="25" fillId="0" borderId="12" xfId="0" applyFont="1" applyBorder="1" applyAlignment="1">
      <alignment horizontal="center" vertical="center" wrapText="1"/>
    </xf>
    <xf numFmtId="0" fontId="25" fillId="0" borderId="4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7" xfId="0" applyFont="1" applyBorder="1" applyAlignment="1">
      <alignment horizontal="center" wrapText="1"/>
    </xf>
    <xf numFmtId="0" fontId="25" fillId="0" borderId="43" xfId="0" applyFont="1" applyBorder="1" applyAlignment="1">
      <alignment horizontal="center" wrapText="1"/>
    </xf>
    <xf numFmtId="0" fontId="25" fillId="0" borderId="14" xfId="0" applyFont="1" applyBorder="1" applyAlignment="1">
      <alignment horizontal="center" wrapText="1"/>
    </xf>
    <xf numFmtId="0" fontId="25" fillId="0" borderId="56" xfId="0" applyFont="1" applyBorder="1" applyAlignment="1">
      <alignment horizontal="center" wrapText="1"/>
    </xf>
    <xf numFmtId="0" fontId="25" fillId="0" borderId="57" xfId="0" applyFont="1" applyBorder="1" applyAlignment="1">
      <alignment horizontal="center" wrapText="1"/>
    </xf>
    <xf numFmtId="0" fontId="25" fillId="0" borderId="43" xfId="0" applyFont="1" applyBorder="1" applyAlignment="1">
      <alignment horizontal="center"/>
    </xf>
    <xf numFmtId="164" fontId="25" fillId="0" borderId="20" xfId="0" applyNumberFormat="1" applyFont="1" applyBorder="1" applyAlignment="1">
      <alignment horizontal="center"/>
    </xf>
    <xf numFmtId="164" fontId="25" fillId="0" borderId="21" xfId="0" applyNumberFormat="1" applyFont="1" applyBorder="1" applyAlignment="1">
      <alignment horizontal="center"/>
    </xf>
    <xf numFmtId="0" fontId="30" fillId="0" borderId="0" xfId="0" applyFont="1" applyBorder="1" applyAlignment="1">
      <alignment horizontal="left" wrapText="1"/>
    </xf>
    <xf numFmtId="0" fontId="25" fillId="0" borderId="25" xfId="0" applyFont="1" applyBorder="1" applyAlignment="1">
      <alignment horizontal="center" textRotation="90" wrapText="1"/>
    </xf>
    <xf numFmtId="0" fontId="25" fillId="0" borderId="39" xfId="0" applyFont="1" applyBorder="1" applyAlignment="1">
      <alignment horizontal="center" textRotation="90" wrapText="1"/>
    </xf>
    <xf numFmtId="0" fontId="25" fillId="0" borderId="23" xfId="0" applyFont="1" applyBorder="1" applyAlignment="1">
      <alignment horizontal="center" textRotation="90" wrapText="1"/>
    </xf>
    <xf numFmtId="0" fontId="25" fillId="0" borderId="34" xfId="0" applyFont="1" applyBorder="1" applyAlignment="1">
      <alignment horizontal="center" textRotation="90" wrapText="1"/>
    </xf>
    <xf numFmtId="0" fontId="25" fillId="0" borderId="22" xfId="0" applyFont="1" applyBorder="1" applyAlignment="1">
      <alignment horizontal="left" vertical="center" wrapText="1"/>
    </xf>
    <xf numFmtId="0" fontId="25" fillId="0" borderId="18" xfId="0" applyFont="1" applyBorder="1" applyAlignment="1">
      <alignment horizontal="center" textRotation="90" wrapText="1"/>
    </xf>
    <xf numFmtId="0" fontId="25" fillId="0" borderId="19" xfId="0" applyFont="1" applyBorder="1" applyAlignment="1">
      <alignment horizontal="center" textRotation="90" wrapText="1"/>
    </xf>
    <xf numFmtId="0" fontId="30" fillId="0" borderId="0" xfId="0" applyFont="1" applyBorder="1" applyAlignment="1">
      <alignment horizontal="left"/>
    </xf>
    <xf numFmtId="0" fontId="30" fillId="0" borderId="20" xfId="0" applyFont="1" applyBorder="1" applyAlignment="1">
      <alignment horizontal="center"/>
    </xf>
    <xf numFmtId="0" fontId="30" fillId="0" borderId="21" xfId="0" applyFont="1" applyBorder="1" applyAlignment="1">
      <alignment horizontal="center"/>
    </xf>
    <xf numFmtId="1" fontId="25" fillId="0" borderId="17" xfId="0" applyNumberFormat="1" applyFont="1" applyBorder="1" applyAlignment="1">
      <alignment horizontal="center" vertical="center" wrapText="1"/>
    </xf>
    <xf numFmtId="1" fontId="25" fillId="0" borderId="20" xfId="0" applyNumberFormat="1" applyFont="1" applyBorder="1" applyAlignment="1">
      <alignment horizontal="center" vertical="center" wrapText="1"/>
    </xf>
    <xf numFmtId="1" fontId="25" fillId="0" borderId="22" xfId="0" applyNumberFormat="1" applyFont="1" applyBorder="1" applyAlignment="1">
      <alignment horizontal="center" vertical="center" wrapText="1"/>
    </xf>
    <xf numFmtId="1" fontId="25" fillId="0" borderId="21" xfId="0" applyNumberFormat="1" applyFont="1" applyBorder="1" applyAlignment="1">
      <alignment horizontal="center" vertical="center" wrapText="1"/>
    </xf>
    <xf numFmtId="2" fontId="25" fillId="0" borderId="22" xfId="0" applyNumberFormat="1" applyFont="1" applyBorder="1" applyAlignment="1">
      <alignment horizontal="center" vertical="center" wrapText="1"/>
    </xf>
    <xf numFmtId="2" fontId="25" fillId="0" borderId="21" xfId="0" applyNumberFormat="1" applyFont="1" applyBorder="1" applyAlignment="1">
      <alignment horizontal="center" vertical="center" wrapText="1"/>
    </xf>
    <xf numFmtId="164" fontId="25" fillId="0" borderId="17" xfId="0" applyNumberFormat="1" applyFont="1" applyBorder="1" applyAlignment="1">
      <alignment horizontal="center" vertical="center" wrapText="1"/>
    </xf>
    <xf numFmtId="2" fontId="25" fillId="0" borderId="17" xfId="0" applyNumberFormat="1" applyFont="1" applyBorder="1" applyAlignment="1">
      <alignment horizontal="center" vertical="center" wrapText="1"/>
    </xf>
    <xf numFmtId="164" fontId="25" fillId="0" borderId="22" xfId="0" applyNumberFormat="1" applyFont="1" applyBorder="1" applyAlignment="1">
      <alignment horizontal="center" vertical="center" wrapText="1"/>
    </xf>
    <xf numFmtId="0" fontId="25" fillId="0" borderId="27" xfId="0" applyFont="1" applyBorder="1" applyAlignment="1">
      <alignment horizontal="center" vertical="center"/>
    </xf>
    <xf numFmtId="0" fontId="25" fillId="0" borderId="33" xfId="0" applyFont="1" applyBorder="1" applyAlignment="1">
      <alignment horizontal="center" vertical="center"/>
    </xf>
    <xf numFmtId="0" fontId="25" fillId="0" borderId="41" xfId="0" applyFont="1" applyBorder="1" applyAlignment="1">
      <alignment horizontal="center" vertical="center"/>
    </xf>
    <xf numFmtId="0" fontId="25" fillId="0" borderId="29" xfId="0" applyFont="1" applyBorder="1" applyAlignment="1">
      <alignment horizontal="center" vertical="center"/>
    </xf>
    <xf numFmtId="0" fontId="30" fillId="0" borderId="18" xfId="0" applyFont="1" applyBorder="1" applyAlignment="1">
      <alignment horizontal="center"/>
    </xf>
    <xf numFmtId="0" fontId="30" fillId="0" borderId="19" xfId="0" applyFont="1" applyBorder="1" applyAlignment="1">
      <alignment horizontal="center"/>
    </xf>
    <xf numFmtId="0" fontId="25" fillId="0" borderId="18" xfId="0" applyFont="1" applyBorder="1" applyAlignment="1">
      <alignment horizontal="center" wrapText="1"/>
    </xf>
    <xf numFmtId="0" fontId="25" fillId="0" borderId="19" xfId="0" applyFont="1" applyBorder="1" applyAlignment="1">
      <alignment horizontal="center" wrapText="1"/>
    </xf>
    <xf numFmtId="3" fontId="25" fillId="0" borderId="20" xfId="0" applyNumberFormat="1" applyFont="1" applyBorder="1" applyAlignment="1">
      <alignment horizontal="center" vertical="center" wrapText="1"/>
    </xf>
    <xf numFmtId="3" fontId="25" fillId="0" borderId="21" xfId="0" applyNumberFormat="1" applyFont="1" applyBorder="1" applyAlignment="1">
      <alignment horizontal="center" vertical="center" wrapText="1"/>
    </xf>
    <xf numFmtId="164" fontId="25" fillId="0" borderId="21" xfId="0" applyNumberFormat="1" applyFont="1" applyBorder="1" applyAlignment="1">
      <alignment horizontal="center" vertical="center" wrapText="1"/>
    </xf>
    <xf numFmtId="0" fontId="25" fillId="0" borderId="20" xfId="0" applyFont="1" applyBorder="1" applyAlignment="1">
      <alignment horizontal="center" vertical="center"/>
    </xf>
    <xf numFmtId="0" fontId="25" fillId="0" borderId="21" xfId="0" applyFont="1" applyBorder="1" applyAlignment="1">
      <alignment horizontal="center" vertical="center"/>
    </xf>
    <xf numFmtId="164" fontId="25" fillId="0" borderId="20" xfId="0" applyNumberFormat="1" applyFont="1" applyBorder="1" applyAlignment="1">
      <alignment horizontal="center" vertical="center"/>
    </xf>
    <xf numFmtId="164" fontId="30" fillId="0" borderId="20" xfId="0" applyNumberFormat="1" applyFont="1" applyBorder="1" applyAlignment="1">
      <alignment horizontal="left"/>
    </xf>
    <xf numFmtId="164" fontId="30" fillId="0" borderId="22" xfId="0" applyNumberFormat="1" applyFont="1" applyBorder="1" applyAlignment="1">
      <alignment horizontal="left"/>
    </xf>
    <xf numFmtId="164" fontId="30" fillId="0" borderId="21" xfId="0" applyNumberFormat="1" applyFont="1" applyBorder="1" applyAlignment="1">
      <alignment horizontal="left"/>
    </xf>
    <xf numFmtId="0" fontId="25" fillId="0" borderId="0" xfId="0" applyFont="1" applyBorder="1" applyAlignment="1">
      <alignment horizontal="left"/>
    </xf>
    <xf numFmtId="0" fontId="25" fillId="0" borderId="27" xfId="0" applyFont="1" applyBorder="1" applyAlignment="1">
      <alignment horizontal="center" wrapText="1"/>
    </xf>
    <xf numFmtId="0" fontId="25" fillId="0" borderId="40" xfId="0" applyFont="1" applyBorder="1" applyAlignment="1">
      <alignment horizontal="center" wrapText="1"/>
    </xf>
    <xf numFmtId="0" fontId="25" fillId="0" borderId="33" xfId="0" applyFont="1" applyBorder="1" applyAlignment="1">
      <alignment horizontal="center" wrapText="1"/>
    </xf>
    <xf numFmtId="0" fontId="25" fillId="0" borderId="41" xfId="0" applyFont="1" applyBorder="1" applyAlignment="1">
      <alignment horizontal="center" wrapText="1"/>
    </xf>
    <xf numFmtId="0" fontId="25" fillId="0" borderId="37" xfId="0" applyFont="1" applyBorder="1" applyAlignment="1">
      <alignment horizontal="left"/>
    </xf>
    <xf numFmtId="0" fontId="25" fillId="0" borderId="37" xfId="0" applyFont="1" applyBorder="1" applyAlignment="1">
      <alignment horizontal="left" wrapText="1"/>
    </xf>
    <xf numFmtId="0" fontId="25" fillId="0" borderId="27" xfId="0" applyFont="1" applyBorder="1" applyAlignment="1">
      <alignment horizontal="left" wrapText="1"/>
    </xf>
    <xf numFmtId="0" fontId="25" fillId="0" borderId="40" xfId="0" applyFont="1" applyBorder="1" applyAlignment="1">
      <alignment horizontal="left" wrapText="1"/>
    </xf>
    <xf numFmtId="0" fontId="25" fillId="0" borderId="42" xfId="0" applyFont="1" applyBorder="1" applyAlignment="1">
      <alignment horizontal="left" wrapText="1"/>
    </xf>
    <xf numFmtId="2" fontId="25" fillId="0" borderId="25" xfId="0" applyNumberFormat="1" applyFont="1" applyBorder="1" applyAlignment="1">
      <alignment horizontal="center" vertical="center" wrapText="1"/>
    </xf>
    <xf numFmtId="2" fontId="25" fillId="0" borderId="39" xfId="0" applyNumberFormat="1" applyFont="1" applyBorder="1" applyAlignment="1">
      <alignment horizontal="center" vertical="center" wrapText="1"/>
    </xf>
    <xf numFmtId="0" fontId="25" fillId="0" borderId="20" xfId="0" applyFont="1" applyBorder="1" applyAlignment="1">
      <alignment horizontal="left" wrapText="1"/>
    </xf>
    <xf numFmtId="0" fontId="25" fillId="0" borderId="22" xfId="0" applyFont="1" applyBorder="1" applyAlignment="1">
      <alignment horizontal="left" wrapText="1"/>
    </xf>
    <xf numFmtId="0" fontId="25" fillId="0" borderId="21" xfId="0" applyFont="1" applyBorder="1" applyAlignment="1">
      <alignment horizontal="left" wrapText="1"/>
    </xf>
    <xf numFmtId="0" fontId="25" fillId="0" borderId="20" xfId="0" applyFont="1" applyBorder="1" applyAlignment="1">
      <alignment horizontal="left"/>
    </xf>
    <xf numFmtId="0" fontId="25" fillId="0" borderId="22" xfId="0" applyFont="1" applyBorder="1" applyAlignment="1">
      <alignment horizontal="left"/>
    </xf>
    <xf numFmtId="0" fontId="25" fillId="0" borderId="21" xfId="0" applyFont="1" applyBorder="1" applyAlignment="1">
      <alignment horizontal="left"/>
    </xf>
    <xf numFmtId="2" fontId="25" fillId="0" borderId="15" xfId="0" applyNumberFormat="1" applyFont="1" applyBorder="1" applyAlignment="1">
      <alignment horizontal="center" vertical="center" wrapText="1"/>
    </xf>
    <xf numFmtId="2" fontId="25" fillId="0" borderId="16" xfId="0" applyNumberFormat="1" applyFont="1" applyBorder="1" applyAlignment="1">
      <alignment horizontal="center" vertical="center" wrapText="1"/>
    </xf>
    <xf numFmtId="2" fontId="25" fillId="0" borderId="55" xfId="0" applyNumberFormat="1" applyFont="1" applyBorder="1" applyAlignment="1">
      <alignment horizontal="center" vertical="center"/>
    </xf>
    <xf numFmtId="2" fontId="25" fillId="0" borderId="24" xfId="0" applyNumberFormat="1" applyFont="1" applyBorder="1" applyAlignment="1">
      <alignment horizontal="center" vertical="center"/>
    </xf>
    <xf numFmtId="2" fontId="25" fillId="0" borderId="41" xfId="0" applyNumberFormat="1" applyFont="1" applyBorder="1" applyAlignment="1">
      <alignment horizontal="center" vertical="center"/>
    </xf>
    <xf numFmtId="2" fontId="25" fillId="0" borderId="10" xfId="0" applyNumberFormat="1" applyFont="1" applyBorder="1" applyAlignment="1">
      <alignment horizontal="center" vertical="center"/>
    </xf>
    <xf numFmtId="0" fontId="25" fillId="0" borderId="52"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35" xfId="0" applyFont="1" applyBorder="1" applyAlignment="1">
      <alignment horizontal="center"/>
    </xf>
    <xf numFmtId="0" fontId="25" fillId="0" borderId="36" xfId="0" applyFont="1" applyBorder="1" applyAlignment="1">
      <alignment horizontal="center"/>
    </xf>
    <xf numFmtId="0" fontId="25" fillId="0" borderId="46" xfId="0" applyFont="1" applyBorder="1" applyAlignment="1">
      <alignment horizontal="center"/>
    </xf>
    <xf numFmtId="0" fontId="25" fillId="0" borderId="47" xfId="0" applyFont="1" applyBorder="1" applyAlignment="1">
      <alignment horizontal="center"/>
    </xf>
    <xf numFmtId="0" fontId="29" fillId="0" borderId="12" xfId="0" applyFont="1" applyBorder="1" applyAlignment="1">
      <alignment horizontal="left"/>
    </xf>
    <xf numFmtId="0" fontId="29" fillId="0" borderId="14" xfId="0" applyFont="1" applyBorder="1" applyAlignment="1">
      <alignment horizontal="left"/>
    </xf>
    <xf numFmtId="0" fontId="29" fillId="0" borderId="13" xfId="0" applyFont="1" applyBorder="1" applyAlignment="1">
      <alignment horizontal="left"/>
    </xf>
    <xf numFmtId="0" fontId="25" fillId="0" borderId="10" xfId="0" applyFont="1" applyBorder="1" applyAlignment="1">
      <alignment horizontal="center"/>
    </xf>
    <xf numFmtId="2" fontId="25" fillId="0" borderId="27" xfId="0" applyNumberFormat="1" applyFont="1" applyBorder="1" applyAlignment="1">
      <alignment horizontal="center" vertical="center" wrapText="1"/>
    </xf>
    <xf numFmtId="2" fontId="25" fillId="0" borderId="42" xfId="0" applyNumberFormat="1" applyFont="1" applyBorder="1" applyAlignment="1">
      <alignment horizontal="center" vertical="center" wrapText="1"/>
    </xf>
    <xf numFmtId="2" fontId="25" fillId="0" borderId="41" xfId="0" applyNumberFormat="1" applyFont="1" applyBorder="1" applyAlignment="1">
      <alignment horizontal="center" vertical="center" wrapText="1"/>
    </xf>
    <xf numFmtId="2" fontId="25" fillId="0" borderId="51" xfId="0" applyNumberFormat="1" applyFont="1" applyBorder="1" applyAlignment="1">
      <alignment horizontal="center" vertical="center" wrapText="1"/>
    </xf>
    <xf numFmtId="0" fontId="25" fillId="0" borderId="54" xfId="0" applyFont="1" applyBorder="1" applyAlignment="1">
      <alignment horizontal="center" wrapText="1"/>
    </xf>
    <xf numFmtId="0" fontId="41" fillId="0" borderId="40" xfId="0" applyFont="1" applyBorder="1"/>
    <xf numFmtId="0" fontId="41" fillId="0" borderId="33" xfId="0" applyFont="1" applyBorder="1"/>
    <xf numFmtId="0" fontId="41" fillId="0" borderId="50" xfId="0" applyFont="1" applyBorder="1"/>
    <xf numFmtId="0" fontId="41" fillId="0" borderId="10" xfId="0" applyFont="1" applyBorder="1"/>
    <xf numFmtId="0" fontId="41" fillId="0" borderId="29" xfId="0" applyFont="1" applyBorder="1"/>
    <xf numFmtId="0" fontId="25" fillId="0" borderId="43" xfId="0" applyFont="1" applyBorder="1" applyAlignment="1">
      <alignment horizontal="left" wrapText="1"/>
    </xf>
    <xf numFmtId="0" fontId="25" fillId="0" borderId="44" xfId="0" applyFont="1" applyBorder="1" applyAlignment="1">
      <alignment horizontal="left"/>
    </xf>
    <xf numFmtId="0" fontId="25" fillId="0" borderId="45" xfId="0" applyFont="1" applyBorder="1" applyAlignment="1">
      <alignment horizontal="left"/>
    </xf>
    <xf numFmtId="0" fontId="25" fillId="0" borderId="50" xfId="0" applyFont="1" applyBorder="1" applyAlignment="1">
      <alignment horizontal="center" vertical="center" wrapText="1"/>
    </xf>
    <xf numFmtId="0" fontId="25" fillId="0" borderId="43" xfId="0" applyFont="1" applyBorder="1" applyAlignment="1">
      <alignment horizontal="left"/>
    </xf>
    <xf numFmtId="2" fontId="25" fillId="0" borderId="27" xfId="0" applyNumberFormat="1" applyFont="1" applyBorder="1" applyAlignment="1">
      <alignment horizontal="center"/>
    </xf>
    <xf numFmtId="2" fontId="25" fillId="0" borderId="40" xfId="0" applyNumberFormat="1" applyFont="1" applyBorder="1" applyAlignment="1">
      <alignment horizontal="center"/>
    </xf>
    <xf numFmtId="2" fontId="25" fillId="0" borderId="33" xfId="0" applyNumberFormat="1" applyFont="1" applyBorder="1" applyAlignment="1">
      <alignment horizontal="center"/>
    </xf>
    <xf numFmtId="164" fontId="25" fillId="0" borderId="11" xfId="0" applyNumberFormat="1" applyFont="1" applyBorder="1" applyAlignment="1">
      <alignment horizontal="center"/>
    </xf>
    <xf numFmtId="164" fontId="25" fillId="0" borderId="12" xfId="0" applyNumberFormat="1" applyFont="1" applyBorder="1" applyAlignment="1">
      <alignment horizontal="center"/>
    </xf>
    <xf numFmtId="164" fontId="25" fillId="0" borderId="14" xfId="0" applyNumberFormat="1" applyFont="1" applyBorder="1" applyAlignment="1">
      <alignment horizontal="center"/>
    </xf>
    <xf numFmtId="164" fontId="25" fillId="0" borderId="13" xfId="0" applyNumberFormat="1" applyFont="1" applyBorder="1" applyAlignment="1">
      <alignment horizontal="center"/>
    </xf>
    <xf numFmtId="0" fontId="25" fillId="0" borderId="40" xfId="0" applyFont="1" applyBorder="1" applyAlignment="1">
      <alignment horizontal="right"/>
    </xf>
    <xf numFmtId="0" fontId="25" fillId="0" borderId="0" xfId="0" applyFont="1" applyBorder="1" applyAlignment="1">
      <alignment horizontal="left" vertical="top" wrapText="1"/>
    </xf>
    <xf numFmtId="2" fontId="30" fillId="0" borderId="0" xfId="0" applyNumberFormat="1" applyFont="1" applyAlignment="1">
      <alignment horizontal="left"/>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30" xfId="0" applyFont="1" applyBorder="1" applyAlignment="1">
      <alignment horizontal="left"/>
    </xf>
    <xf numFmtId="0" fontId="25" fillId="0" borderId="24" xfId="0" applyFont="1" applyBorder="1" applyAlignment="1">
      <alignment horizontal="left" vertical="top"/>
    </xf>
    <xf numFmtId="0" fontId="21" fillId="0" borderId="0" xfId="0" applyFont="1" applyAlignment="1">
      <alignment horizontal="center"/>
    </xf>
    <xf numFmtId="3" fontId="21" fillId="0" borderId="12" xfId="0" applyNumberFormat="1" applyFont="1" applyBorder="1" applyAlignment="1">
      <alignment horizontal="center"/>
    </xf>
    <xf numFmtId="3" fontId="21" fillId="0" borderId="13" xfId="0" applyNumberFormat="1" applyFont="1" applyBorder="1" applyAlignment="1">
      <alignment horizontal="center"/>
    </xf>
    <xf numFmtId="0" fontId="21" fillId="0" borderId="52" xfId="0" applyFont="1" applyBorder="1" applyAlignment="1">
      <alignment horizontal="center" vertical="center" wrapText="1"/>
    </xf>
    <xf numFmtId="0" fontId="21" fillId="0" borderId="53" xfId="0" applyFont="1" applyBorder="1" applyAlignment="1">
      <alignment horizontal="center" vertical="center" wrapText="1"/>
    </xf>
    <xf numFmtId="49" fontId="22" fillId="0" borderId="20" xfId="0" applyNumberFormat="1" applyFont="1" applyBorder="1" applyAlignment="1">
      <alignment horizontal="center"/>
    </xf>
    <xf numFmtId="49" fontId="22" fillId="0" borderId="21" xfId="0" applyNumberFormat="1" applyFont="1" applyBorder="1" applyAlignment="1">
      <alignment horizontal="center"/>
    </xf>
    <xf numFmtId="3" fontId="21" fillId="0" borderId="12" xfId="0" applyNumberFormat="1" applyFont="1" applyBorder="1" applyAlignment="1">
      <alignment horizontal="center" vertical="center"/>
    </xf>
    <xf numFmtId="3" fontId="21" fillId="0" borderId="13" xfId="0" applyNumberFormat="1" applyFont="1" applyBorder="1" applyAlignment="1">
      <alignment horizontal="center" vertical="center"/>
    </xf>
    <xf numFmtId="2" fontId="21" fillId="0" borderId="27" xfId="0" applyNumberFormat="1" applyFont="1" applyBorder="1" applyAlignment="1">
      <alignment horizontal="center" vertical="center" wrapText="1"/>
    </xf>
    <xf numFmtId="2" fontId="21" fillId="0" borderId="42" xfId="0" applyNumberFormat="1" applyFont="1" applyBorder="1" applyAlignment="1">
      <alignment horizontal="center" vertical="center" wrapText="1"/>
    </xf>
    <xf numFmtId="2" fontId="21" fillId="0" borderId="41" xfId="0" applyNumberFormat="1" applyFont="1" applyBorder="1" applyAlignment="1">
      <alignment horizontal="center" vertical="center" wrapText="1"/>
    </xf>
    <xf numFmtId="2" fontId="21" fillId="0" borderId="51" xfId="0" applyNumberFormat="1" applyFont="1" applyBorder="1" applyAlignment="1">
      <alignment horizontal="center" vertical="center" wrapText="1"/>
    </xf>
    <xf numFmtId="3" fontId="21" fillId="0" borderId="20" xfId="0" applyNumberFormat="1" applyFont="1" applyBorder="1" applyAlignment="1">
      <alignment horizontal="center" vertical="center" wrapText="1"/>
    </xf>
    <xf numFmtId="3" fontId="21" fillId="0" borderId="21" xfId="0" applyNumberFormat="1" applyFont="1" applyBorder="1" applyAlignment="1">
      <alignment horizontal="center" vertical="center" wrapText="1"/>
    </xf>
    <xf numFmtId="3" fontId="21" fillId="0" borderId="22" xfId="0" applyNumberFormat="1" applyFont="1" applyBorder="1" applyAlignment="1">
      <alignment horizontal="center" vertical="center" wrapText="1"/>
    </xf>
    <xf numFmtId="3" fontId="21" fillId="24" borderId="20" xfId="0" applyNumberFormat="1" applyFont="1" applyFill="1" applyBorder="1" applyAlignment="1">
      <alignment horizontal="center" vertical="center" wrapText="1"/>
    </xf>
    <xf numFmtId="3" fontId="21" fillId="24" borderId="22" xfId="0" applyNumberFormat="1" applyFont="1" applyFill="1" applyBorder="1" applyAlignment="1">
      <alignment horizontal="center" vertical="center" wrapText="1"/>
    </xf>
    <xf numFmtId="3" fontId="21" fillId="24" borderId="21" xfId="0" applyNumberFormat="1" applyFont="1" applyFill="1" applyBorder="1" applyAlignment="1">
      <alignment horizontal="center" vertical="center" wrapText="1"/>
    </xf>
    <xf numFmtId="2" fontId="21" fillId="0" borderId="12" xfId="0" applyNumberFormat="1" applyFont="1" applyBorder="1" applyAlignment="1">
      <alignment horizontal="left" wrapText="1"/>
    </xf>
    <xf numFmtId="2" fontId="21" fillId="0" borderId="14" xfId="0" applyNumberFormat="1" applyFont="1" applyBorder="1" applyAlignment="1">
      <alignment horizontal="left" wrapText="1"/>
    </xf>
    <xf numFmtId="2" fontId="21" fillId="0" borderId="13" xfId="0" applyNumberFormat="1" applyFont="1" applyBorder="1" applyAlignment="1">
      <alignment horizontal="left" wrapText="1"/>
    </xf>
    <xf numFmtId="3" fontId="21" fillId="0" borderId="14" xfId="0" applyNumberFormat="1" applyFont="1" applyBorder="1" applyAlignment="1">
      <alignment horizontal="center" vertical="center"/>
    </xf>
    <xf numFmtId="3" fontId="21" fillId="0" borderId="11" xfId="0" applyNumberFormat="1" applyFont="1" applyBorder="1" applyAlignment="1">
      <alignment horizontal="center" vertical="center"/>
    </xf>
    <xf numFmtId="0" fontId="21" fillId="0" borderId="30" xfId="0" applyFont="1" applyBorder="1" applyAlignment="1">
      <alignment horizontal="left"/>
    </xf>
    <xf numFmtId="1" fontId="21" fillId="0" borderId="20" xfId="0" applyNumberFormat="1" applyFont="1" applyBorder="1" applyAlignment="1">
      <alignment horizontal="center"/>
    </xf>
    <xf numFmtId="1" fontId="21" fillId="0" borderId="22" xfId="0" applyNumberFormat="1" applyFont="1" applyBorder="1" applyAlignment="1">
      <alignment horizontal="center"/>
    </xf>
    <xf numFmtId="1" fontId="21" fillId="0" borderId="21" xfId="0" applyNumberFormat="1" applyFont="1" applyBorder="1" applyAlignment="1">
      <alignment horizontal="center"/>
    </xf>
    <xf numFmtId="0" fontId="21" fillId="0" borderId="58" xfId="0" applyFont="1" applyBorder="1" applyAlignment="1">
      <alignment horizontal="center" vertical="center" wrapText="1"/>
    </xf>
    <xf numFmtId="0" fontId="21" fillId="0" borderId="59" xfId="0" applyFont="1" applyBorder="1" applyAlignment="1">
      <alignment horizontal="center" vertical="center" wrapText="1"/>
    </xf>
    <xf numFmtId="165" fontId="21" fillId="0" borderId="17" xfId="0" applyNumberFormat="1" applyFont="1" applyBorder="1" applyAlignment="1">
      <alignment horizontal="center" vertical="center" wrapText="1"/>
    </xf>
    <xf numFmtId="0" fontId="21" fillId="0" borderId="42" xfId="0" applyFont="1" applyBorder="1" applyAlignment="1">
      <alignment horizontal="center" vertical="center" wrapText="1"/>
    </xf>
    <xf numFmtId="0" fontId="21" fillId="0" borderId="52" xfId="0" applyFont="1" applyBorder="1" applyAlignment="1">
      <alignment horizontal="center"/>
    </xf>
    <xf numFmtId="0" fontId="21" fillId="0" borderId="57" xfId="0" applyFont="1" applyBorder="1" applyAlignment="1">
      <alignment horizontal="center"/>
    </xf>
    <xf numFmtId="0" fontId="21" fillId="0" borderId="53" xfId="0" applyFont="1" applyBorder="1" applyAlignment="1">
      <alignment horizontal="center"/>
    </xf>
    <xf numFmtId="165" fontId="21" fillId="0" borderId="17" xfId="0" applyNumberFormat="1" applyFont="1" applyBorder="1" applyAlignment="1">
      <alignment horizontal="left" vertical="center" wrapText="1"/>
    </xf>
    <xf numFmtId="3" fontId="21" fillId="0" borderId="17" xfId="0" applyNumberFormat="1" applyFont="1" applyBorder="1" applyAlignment="1">
      <alignment horizontal="center" vertical="center"/>
    </xf>
    <xf numFmtId="0" fontId="21" fillId="0" borderId="17" xfId="0" applyNumberFormat="1" applyFont="1" applyBorder="1" applyAlignment="1">
      <alignment horizontal="center" vertical="center" wrapText="1"/>
    </xf>
    <xf numFmtId="0" fontId="21" fillId="0" borderId="17" xfId="0" applyFont="1" applyBorder="1" applyAlignment="1">
      <alignment horizontal="left" vertical="center" wrapText="1"/>
    </xf>
    <xf numFmtId="0" fontId="21" fillId="24" borderId="12" xfId="0" applyFont="1" applyFill="1" applyBorder="1" applyAlignment="1">
      <alignment horizontal="left" wrapText="1"/>
    </xf>
    <xf numFmtId="0" fontId="21" fillId="24" borderId="14" xfId="0" applyFont="1" applyFill="1" applyBorder="1" applyAlignment="1">
      <alignment horizontal="left" wrapText="1"/>
    </xf>
    <xf numFmtId="0" fontId="21" fillId="24" borderId="13" xfId="0" applyFont="1" applyFill="1" applyBorder="1" applyAlignment="1">
      <alignment horizontal="left" wrapText="1"/>
    </xf>
    <xf numFmtId="3" fontId="21" fillId="0" borderId="43" xfId="0" applyNumberFormat="1" applyFont="1" applyBorder="1" applyAlignment="1">
      <alignment horizontal="center" vertical="center"/>
    </xf>
    <xf numFmtId="0" fontId="21" fillId="0" borderId="17" xfId="0" applyFont="1" applyBorder="1" applyAlignment="1">
      <alignment horizontal="center" wrapText="1"/>
    </xf>
    <xf numFmtId="0" fontId="21" fillId="24" borderId="37" xfId="0" applyFont="1" applyFill="1" applyBorder="1" applyAlignment="1">
      <alignment horizontal="left" wrapText="1"/>
    </xf>
    <xf numFmtId="3" fontId="21" fillId="0" borderId="17" xfId="0" applyNumberFormat="1" applyFont="1" applyBorder="1" applyAlignment="1">
      <alignment horizontal="center" vertical="center" wrapText="1"/>
    </xf>
    <xf numFmtId="3" fontId="21" fillId="0" borderId="37" xfId="0" applyNumberFormat="1" applyFont="1" applyBorder="1" applyAlignment="1">
      <alignment horizontal="center" vertical="center"/>
    </xf>
    <xf numFmtId="164" fontId="22" fillId="0" borderId="17" xfId="0" applyNumberFormat="1" applyFont="1" applyBorder="1" applyAlignment="1">
      <alignment horizontal="center"/>
    </xf>
    <xf numFmtId="3" fontId="21" fillId="0" borderId="11" xfId="0" applyNumberFormat="1" applyFont="1" applyBorder="1" applyAlignment="1">
      <alignment horizontal="center"/>
    </xf>
    <xf numFmtId="3" fontId="21" fillId="0" borderId="14" xfId="0" applyNumberFormat="1" applyFont="1" applyBorder="1" applyAlignment="1">
      <alignment horizontal="center"/>
    </xf>
    <xf numFmtId="0" fontId="21" fillId="0" borderId="35" xfId="0" applyFont="1" applyBorder="1" applyAlignment="1">
      <alignment horizontal="center"/>
    </xf>
    <xf numFmtId="0" fontId="21" fillId="0" borderId="36" xfId="0" applyFont="1" applyBorder="1" applyAlignment="1">
      <alignment horizontal="center"/>
    </xf>
    <xf numFmtId="0" fontId="21" fillId="24" borderId="35" xfId="0" applyFont="1" applyFill="1" applyBorder="1" applyAlignment="1">
      <alignment horizontal="left" vertical="center" wrapText="1"/>
    </xf>
    <xf numFmtId="0" fontId="21" fillId="24" borderId="61" xfId="0" applyFont="1" applyFill="1" applyBorder="1" applyAlignment="1">
      <alignment horizontal="left" vertical="center" wrapText="1"/>
    </xf>
    <xf numFmtId="0" fontId="21" fillId="24" borderId="45" xfId="0" applyFont="1" applyFill="1" applyBorder="1" applyAlignment="1">
      <alignment horizontal="left" vertical="center" wrapText="1"/>
    </xf>
    <xf numFmtId="3" fontId="21" fillId="0" borderId="25" xfId="0" applyNumberFormat="1" applyFont="1" applyBorder="1" applyAlignment="1">
      <alignment horizontal="center" vertical="center" wrapText="1"/>
    </xf>
    <xf numFmtId="3" fontId="21" fillId="0" borderId="39" xfId="0" applyNumberFormat="1" applyFont="1" applyBorder="1" applyAlignment="1">
      <alignment horizontal="center" vertical="center" wrapText="1"/>
    </xf>
    <xf numFmtId="3" fontId="21" fillId="0" borderId="20" xfId="0" applyNumberFormat="1" applyFont="1" applyBorder="1" applyAlignment="1">
      <alignment horizontal="center" vertical="center"/>
    </xf>
    <xf numFmtId="3" fontId="21" fillId="0" borderId="21" xfId="0" applyNumberFormat="1" applyFont="1" applyBorder="1" applyAlignment="1">
      <alignment horizontal="center" vertical="center"/>
    </xf>
    <xf numFmtId="0" fontId="21" fillId="0" borderId="11" xfId="0" applyFont="1" applyBorder="1" applyAlignment="1"/>
    <xf numFmtId="0" fontId="21" fillId="0" borderId="12" xfId="0" applyFont="1" applyBorder="1" applyAlignment="1"/>
    <xf numFmtId="0" fontId="21" fillId="0" borderId="13" xfId="0" applyFont="1" applyBorder="1" applyAlignment="1"/>
    <xf numFmtId="2" fontId="21" fillId="0" borderId="55" xfId="0" applyNumberFormat="1" applyFont="1" applyBorder="1" applyAlignment="1">
      <alignment horizontal="center" vertical="center" wrapText="1"/>
    </xf>
    <xf numFmtId="2" fontId="21" fillId="0" borderId="24" xfId="0" applyNumberFormat="1" applyFont="1" applyBorder="1" applyAlignment="1">
      <alignment horizontal="center" vertical="center" wrapText="1"/>
    </xf>
    <xf numFmtId="2" fontId="21" fillId="0" borderId="10" xfId="0" applyNumberFormat="1" applyFont="1" applyBorder="1" applyAlignment="1">
      <alignment horizontal="center" vertical="center" wrapText="1"/>
    </xf>
    <xf numFmtId="0" fontId="21" fillId="0" borderId="54" xfId="0" applyFont="1" applyBorder="1" applyAlignment="1">
      <alignment horizontal="center" wrapText="1"/>
    </xf>
    <xf numFmtId="0" fontId="0" fillId="0" borderId="40" xfId="0" applyBorder="1"/>
    <xf numFmtId="0" fontId="0" fillId="0" borderId="33" xfId="0" applyBorder="1"/>
    <xf numFmtId="0" fontId="0" fillId="0" borderId="50" xfId="0" applyBorder="1"/>
    <xf numFmtId="0" fontId="0" fillId="0" borderId="10" xfId="0" applyBorder="1"/>
    <xf numFmtId="0" fontId="0" fillId="0" borderId="29" xfId="0" applyBorder="1"/>
    <xf numFmtId="0" fontId="21" fillId="0" borderId="14" xfId="0" applyFont="1" applyBorder="1" applyAlignment="1"/>
    <xf numFmtId="3" fontId="0" fillId="0" borderId="13" xfId="0" applyNumberFormat="1" applyBorder="1" applyAlignment="1">
      <alignment horizontal="center" vertical="center"/>
    </xf>
    <xf numFmtId="3" fontId="21" fillId="0" borderId="27" xfId="0" applyNumberFormat="1" applyFont="1" applyBorder="1" applyAlignment="1">
      <alignment horizontal="center"/>
    </xf>
    <xf numFmtId="3" fontId="21" fillId="0" borderId="40" xfId="0" applyNumberFormat="1" applyFont="1" applyBorder="1" applyAlignment="1">
      <alignment horizontal="center"/>
    </xf>
    <xf numFmtId="3" fontId="21" fillId="0" borderId="33" xfId="0" applyNumberFormat="1" applyFont="1" applyBorder="1" applyAlignment="1">
      <alignment horizontal="center"/>
    </xf>
    <xf numFmtId="3" fontId="21" fillId="0" borderId="20" xfId="0" applyNumberFormat="1" applyFont="1" applyBorder="1" applyAlignment="1">
      <alignment horizontal="center"/>
    </xf>
    <xf numFmtId="3" fontId="21" fillId="0" borderId="22" xfId="0" applyNumberFormat="1" applyFont="1" applyBorder="1" applyAlignment="1">
      <alignment horizontal="center"/>
    </xf>
    <xf numFmtId="3" fontId="21" fillId="0" borderId="21" xfId="0" applyNumberFormat="1" applyFont="1" applyBorder="1" applyAlignment="1">
      <alignment horizontal="center"/>
    </xf>
    <xf numFmtId="3" fontId="21" fillId="0" borderId="17" xfId="0" applyNumberFormat="1" applyFont="1" applyBorder="1" applyAlignment="1">
      <alignment horizontal="center"/>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24" borderId="0" xfId="0" applyFont="1" applyFill="1" applyBorder="1" applyAlignment="1">
      <alignment horizontal="left" vertical="top" wrapText="1"/>
    </xf>
    <xf numFmtId="0" fontId="21" fillId="24" borderId="0" xfId="0" applyFont="1" applyFill="1" applyAlignment="1">
      <alignment horizontal="left"/>
    </xf>
    <xf numFmtId="0" fontId="22" fillId="24" borderId="0" xfId="0" applyFont="1" applyFill="1" applyAlignment="1">
      <alignment horizontal="left"/>
    </xf>
    <xf numFmtId="0" fontId="22" fillId="0" borderId="0" xfId="0" applyFont="1" applyAlignment="1">
      <alignment horizontal="left" vertical="top" wrapText="1"/>
    </xf>
    <xf numFmtId="0" fontId="21" fillId="0" borderId="25" xfId="0" applyFont="1" applyBorder="1" applyAlignment="1">
      <alignment horizontal="center" textRotation="90" wrapText="1"/>
    </xf>
    <xf numFmtId="0" fontId="21" fillId="0" borderId="39" xfId="0" applyFont="1" applyBorder="1" applyAlignment="1">
      <alignment horizontal="center" textRotation="90" wrapText="1"/>
    </xf>
    <xf numFmtId="0" fontId="21" fillId="0" borderId="23" xfId="0" applyFont="1" applyBorder="1" applyAlignment="1">
      <alignment horizontal="center" textRotation="90" wrapText="1"/>
    </xf>
    <xf numFmtId="0" fontId="21" fillId="0" borderId="34" xfId="0" applyFont="1" applyBorder="1" applyAlignment="1">
      <alignment horizontal="center" textRotation="90" wrapText="1"/>
    </xf>
    <xf numFmtId="0" fontId="21" fillId="0" borderId="43" xfId="0" applyFont="1" applyBorder="1" applyAlignment="1">
      <alignment horizontal="center"/>
    </xf>
    <xf numFmtId="0" fontId="21" fillId="0" borderId="43" xfId="0" applyFont="1" applyBorder="1" applyAlignment="1">
      <alignment horizontal="center" vertical="center" wrapText="1"/>
    </xf>
    <xf numFmtId="0" fontId="21" fillId="0" borderId="43" xfId="0" applyFont="1" applyBorder="1" applyAlignment="1">
      <alignment horizontal="center" wrapText="1"/>
    </xf>
    <xf numFmtId="0" fontId="21" fillId="0" borderId="56" xfId="0" applyFont="1" applyBorder="1" applyAlignment="1">
      <alignment horizontal="center" wrapText="1"/>
    </xf>
    <xf numFmtId="0" fontId="21" fillId="0" borderId="57" xfId="0" applyFont="1" applyBorder="1" applyAlignment="1">
      <alignment horizontal="center" wrapText="1"/>
    </xf>
    <xf numFmtId="0" fontId="21" fillId="24" borderId="0" xfId="0" applyFont="1" applyFill="1" applyAlignment="1">
      <alignment horizontal="left" vertical="center" wrapText="1"/>
    </xf>
    <xf numFmtId="0" fontId="21" fillId="0" borderId="44" xfId="0" applyFont="1" applyBorder="1" applyAlignment="1">
      <alignment horizontal="center" vertical="center" wrapText="1"/>
    </xf>
    <xf numFmtId="0" fontId="21" fillId="0" borderId="45" xfId="0" applyFont="1" applyBorder="1" applyAlignment="1">
      <alignment horizontal="center" vertical="center" wrapText="1"/>
    </xf>
    <xf numFmtId="1" fontId="21" fillId="0" borderId="12" xfId="0" applyNumberFormat="1" applyFont="1" applyBorder="1" applyAlignment="1">
      <alignment horizontal="center"/>
    </xf>
    <xf numFmtId="1" fontId="21" fillId="0" borderId="13" xfId="0" applyNumberFormat="1" applyFont="1" applyBorder="1" applyAlignment="1">
      <alignment horizontal="center"/>
    </xf>
    <xf numFmtId="1" fontId="21" fillId="0" borderId="20" xfId="0" applyNumberFormat="1" applyFont="1" applyBorder="1" applyAlignment="1">
      <alignment horizontal="center" wrapText="1"/>
    </xf>
    <xf numFmtId="1" fontId="21" fillId="0" borderId="22" xfId="0" applyNumberFormat="1" applyFont="1" applyBorder="1" applyAlignment="1">
      <alignment horizontal="center" wrapText="1"/>
    </xf>
    <xf numFmtId="1" fontId="21" fillId="0" borderId="17" xfId="0" applyNumberFormat="1" applyFont="1" applyBorder="1" applyAlignment="1">
      <alignment horizontal="center"/>
    </xf>
    <xf numFmtId="0" fontId="28" fillId="0" borderId="0" xfId="0" applyFont="1" applyBorder="1" applyAlignment="1">
      <alignment horizontal="left"/>
    </xf>
    <xf numFmtId="0" fontId="21" fillId="0" borderId="0" xfId="0" applyFont="1" applyBorder="1" applyAlignment="1">
      <alignment horizontal="left" vertical="top"/>
    </xf>
    <xf numFmtId="0" fontId="28" fillId="0" borderId="0" xfId="0" applyFont="1" applyBorder="1" applyAlignment="1">
      <alignment horizontal="left" wrapText="1"/>
    </xf>
    <xf numFmtId="1" fontId="21" fillId="0" borderId="17" xfId="0" applyNumberFormat="1" applyFont="1" applyBorder="1" applyAlignment="1">
      <alignment horizontal="center" vertical="center" wrapText="1"/>
    </xf>
    <xf numFmtId="0" fontId="21" fillId="0" borderId="20" xfId="0" applyFont="1" applyBorder="1" applyAlignment="1">
      <alignment horizontal="center" vertical="center"/>
    </xf>
    <xf numFmtId="167" fontId="21" fillId="0" borderId="17" xfId="0" applyNumberFormat="1" applyFont="1" applyBorder="1" applyAlignment="1">
      <alignment horizontal="center" vertical="center" wrapText="1"/>
    </xf>
    <xf numFmtId="1" fontId="21" fillId="0" borderId="17" xfId="0" applyNumberFormat="1" applyFont="1" applyBorder="1" applyAlignment="1">
      <alignment horizontal="center" wrapText="1"/>
    </xf>
    <xf numFmtId="0" fontId="21" fillId="0" borderId="17" xfId="0" applyFont="1" applyBorder="1" applyAlignment="1">
      <alignment horizontal="left"/>
    </xf>
    <xf numFmtId="0" fontId="21" fillId="0" borderId="19" xfId="0" applyFont="1" applyBorder="1" applyAlignment="1">
      <alignment horizontal="center"/>
    </xf>
    <xf numFmtId="0" fontId="21" fillId="0" borderId="18" xfId="0" applyFont="1" applyBorder="1" applyAlignment="1">
      <alignment horizontal="center"/>
    </xf>
    <xf numFmtId="2" fontId="21" fillId="0" borderId="17" xfId="0" applyNumberFormat="1" applyFont="1" applyBorder="1" applyAlignment="1">
      <alignment horizontal="center" vertical="center" wrapText="1"/>
    </xf>
    <xf numFmtId="1" fontId="21" fillId="0" borderId="11" xfId="0" applyNumberFormat="1" applyFont="1" applyBorder="1" applyAlignment="1">
      <alignment horizontal="center"/>
    </xf>
    <xf numFmtId="1" fontId="20" fillId="0" borderId="13" xfId="0" applyNumberFormat="1" applyFont="1" applyBorder="1" applyAlignment="1">
      <alignment horizontal="center"/>
    </xf>
    <xf numFmtId="49" fontId="22" fillId="0" borderId="20" xfId="0" applyNumberFormat="1" applyFont="1" applyBorder="1" applyAlignment="1">
      <alignment horizontal="center" vertical="center"/>
    </xf>
    <xf numFmtId="49" fontId="22" fillId="0" borderId="21" xfId="0" applyNumberFormat="1" applyFont="1" applyBorder="1" applyAlignment="1">
      <alignment horizontal="center" vertical="center"/>
    </xf>
    <xf numFmtId="49" fontId="22" fillId="0" borderId="17" xfId="0" applyNumberFormat="1" applyFont="1" applyBorder="1" applyAlignment="1">
      <alignment horizontal="center"/>
    </xf>
    <xf numFmtId="0" fontId="21" fillId="0" borderId="17" xfId="0" applyFont="1" applyBorder="1" applyAlignment="1">
      <alignment horizontal="center" vertical="center"/>
    </xf>
    <xf numFmtId="0" fontId="21" fillId="0" borderId="0" xfId="0" applyFont="1" applyBorder="1" applyAlignment="1">
      <alignment horizontal="center" wrapText="1"/>
    </xf>
    <xf numFmtId="164" fontId="21" fillId="0" borderId="25" xfId="0" applyNumberFormat="1" applyFont="1" applyBorder="1" applyAlignment="1">
      <alignment horizontal="center" vertical="center" wrapText="1"/>
    </xf>
    <xf numFmtId="164" fontId="21" fillId="0" borderId="23" xfId="0" applyNumberFormat="1" applyFont="1" applyBorder="1" applyAlignment="1">
      <alignment horizontal="center" vertical="center" wrapText="1"/>
    </xf>
    <xf numFmtId="164" fontId="22" fillId="0" borderId="12" xfId="0" applyNumberFormat="1" applyFont="1" applyBorder="1" applyAlignment="1">
      <alignment horizontal="center"/>
    </xf>
    <xf numFmtId="0" fontId="22" fillId="0" borderId="13" xfId="0" applyFont="1" applyBorder="1" applyAlignment="1">
      <alignment horizontal="center"/>
    </xf>
    <xf numFmtId="0" fontId="21" fillId="0" borderId="41" xfId="0" applyFont="1" applyBorder="1" applyAlignment="1">
      <alignment horizontal="left" vertical="center" wrapText="1"/>
    </xf>
    <xf numFmtId="0" fontId="21" fillId="0" borderId="10" xfId="0" applyFont="1" applyBorder="1" applyAlignment="1">
      <alignment horizontal="left" vertical="center" wrapText="1"/>
    </xf>
    <xf numFmtId="0" fontId="21" fillId="0" borderId="29" xfId="0" applyFont="1" applyBorder="1" applyAlignment="1">
      <alignment horizontal="left" vertical="center" wrapText="1"/>
    </xf>
    <xf numFmtId="0" fontId="21" fillId="0" borderId="12" xfId="0" applyFont="1" applyBorder="1" applyAlignment="1">
      <alignment horizontal="left" vertical="center" wrapText="1"/>
    </xf>
    <xf numFmtId="0" fontId="21" fillId="0" borderId="14" xfId="0" applyFont="1" applyBorder="1" applyAlignment="1">
      <alignment horizontal="left" vertical="center" wrapText="1"/>
    </xf>
    <xf numFmtId="0" fontId="21" fillId="0" borderId="13" xfId="0" applyFont="1" applyBorder="1" applyAlignment="1">
      <alignment horizontal="left" vertical="center" wrapText="1"/>
    </xf>
    <xf numFmtId="0" fontId="21" fillId="0" borderId="33" xfId="0" applyFont="1" applyBorder="1" applyAlignment="1">
      <alignment horizontal="left" wrapText="1"/>
    </xf>
    <xf numFmtId="0" fontId="21" fillId="0" borderId="37" xfId="0" applyFont="1" applyBorder="1" applyAlignment="1">
      <alignment horizontal="center" wrapText="1"/>
    </xf>
    <xf numFmtId="0" fontId="21" fillId="0" borderId="42" xfId="0" applyFont="1" applyBorder="1" applyAlignment="1">
      <alignment horizontal="center" wrapText="1"/>
    </xf>
    <xf numFmtId="0" fontId="21" fillId="0" borderId="58" xfId="0" applyFont="1" applyBorder="1" applyAlignment="1">
      <alignment horizontal="center" wrapText="1"/>
    </xf>
    <xf numFmtId="0" fontId="21" fillId="0" borderId="28" xfId="0" applyFont="1" applyBorder="1" applyAlignment="1">
      <alignment horizontal="center" wrapText="1"/>
    </xf>
    <xf numFmtId="0" fontId="21" fillId="0" borderId="41" xfId="0" applyFont="1" applyBorder="1" applyAlignment="1">
      <alignment horizontal="left" wrapText="1"/>
    </xf>
    <xf numFmtId="0" fontId="21" fillId="0" borderId="10" xfId="0" applyFont="1" applyBorder="1" applyAlignment="1">
      <alignment horizontal="left" wrapText="1"/>
    </xf>
    <xf numFmtId="0" fontId="21" fillId="0" borderId="29" xfId="0" applyFont="1" applyBorder="1" applyAlignment="1">
      <alignment horizontal="left" wrapText="1"/>
    </xf>
    <xf numFmtId="49" fontId="21" fillId="0" borderId="20" xfId="0" applyNumberFormat="1" applyFont="1" applyBorder="1" applyAlignment="1">
      <alignment horizontal="center"/>
    </xf>
    <xf numFmtId="49" fontId="21" fillId="0" borderId="21" xfId="0" applyNumberFormat="1" applyFont="1" applyBorder="1" applyAlignment="1">
      <alignment horizontal="center"/>
    </xf>
    <xf numFmtId="0" fontId="21" fillId="0" borderId="17" xfId="0" applyFont="1" applyBorder="1" applyAlignment="1">
      <alignment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12" xfId="0" applyFont="1" applyBorder="1" applyAlignment="1">
      <alignment horizontal="left"/>
    </xf>
    <xf numFmtId="0" fontId="22" fillId="0" borderId="14" xfId="0" applyFont="1" applyBorder="1" applyAlignment="1">
      <alignment horizontal="left"/>
    </xf>
    <xf numFmtId="0" fontId="22" fillId="0" borderId="13" xfId="0" applyFont="1" applyBorder="1" applyAlignment="1">
      <alignment horizontal="left"/>
    </xf>
    <xf numFmtId="0" fontId="21" fillId="0" borderId="44" xfId="0" applyFont="1" applyBorder="1" applyAlignment="1">
      <alignment horizontal="left" wrapText="1"/>
    </xf>
    <xf numFmtId="0" fontId="21" fillId="0" borderId="61" xfId="0" applyFont="1" applyBorder="1" applyAlignment="1">
      <alignment horizontal="left" wrapText="1"/>
    </xf>
    <xf numFmtId="0" fontId="21" fillId="0" borderId="45" xfId="0" applyFont="1" applyBorder="1" applyAlignment="1">
      <alignment horizontal="left" wrapText="1"/>
    </xf>
    <xf numFmtId="0" fontId="24" fillId="0" borderId="12" xfId="0" applyFont="1" applyBorder="1" applyAlignment="1">
      <alignment horizontal="left" wrapText="1"/>
    </xf>
    <xf numFmtId="0" fontId="24" fillId="0" borderId="14" xfId="0" applyFont="1" applyBorder="1" applyAlignment="1">
      <alignment horizontal="left" wrapText="1"/>
    </xf>
    <xf numFmtId="0" fontId="24" fillId="0" borderId="13" xfId="0" applyFont="1" applyBorder="1" applyAlignment="1">
      <alignment horizontal="left" wrapText="1"/>
    </xf>
    <xf numFmtId="164" fontId="21" fillId="0" borderId="25" xfId="0" applyNumberFormat="1" applyFont="1" applyBorder="1" applyAlignment="1">
      <alignment horizontal="center"/>
    </xf>
    <xf numFmtId="164" fontId="21" fillId="0" borderId="39" xfId="0" applyNumberFormat="1" applyFont="1" applyBorder="1" applyAlignment="1">
      <alignment horizontal="center"/>
    </xf>
    <xf numFmtId="0" fontId="21" fillId="0" borderId="25" xfId="0" applyFont="1" applyBorder="1" applyAlignment="1">
      <alignment horizontal="center"/>
    </xf>
    <xf numFmtId="0" fontId="21" fillId="0" borderId="39" xfId="0" applyFont="1" applyBorder="1" applyAlignment="1">
      <alignment horizontal="center"/>
    </xf>
    <xf numFmtId="164" fontId="21" fillId="0" borderId="60" xfId="0" applyNumberFormat="1" applyFont="1" applyBorder="1" applyAlignment="1">
      <alignment horizontal="center"/>
    </xf>
    <xf numFmtId="164" fontId="21" fillId="0" borderId="34" xfId="0" applyNumberFormat="1" applyFont="1" applyBorder="1" applyAlignment="1">
      <alignment horizontal="center"/>
    </xf>
    <xf numFmtId="0" fontId="21" fillId="0" borderId="23" xfId="0" applyFont="1" applyBorder="1" applyAlignment="1">
      <alignment horizontal="center"/>
    </xf>
    <xf numFmtId="0" fontId="21" fillId="0" borderId="34" xfId="0" applyFont="1" applyBorder="1" applyAlignment="1">
      <alignment horizontal="center"/>
    </xf>
    <xf numFmtId="164" fontId="21" fillId="0" borderId="35" xfId="0" applyNumberFormat="1" applyFont="1" applyBorder="1" applyAlignment="1">
      <alignment horizontal="center"/>
    </xf>
    <xf numFmtId="164" fontId="21" fillId="0" borderId="36" xfId="0" applyNumberFormat="1" applyFont="1" applyBorder="1" applyAlignment="1">
      <alignment horizontal="center"/>
    </xf>
    <xf numFmtId="0" fontId="21" fillId="0" borderId="12" xfId="0" applyFont="1" applyBorder="1" applyAlignment="1">
      <alignment horizontal="left" vertical="top" wrapText="1"/>
    </xf>
    <xf numFmtId="0" fontId="21" fillId="0" borderId="14" xfId="0" applyFont="1" applyBorder="1" applyAlignment="1">
      <alignment horizontal="left" vertical="top" wrapText="1"/>
    </xf>
    <xf numFmtId="0" fontId="21" fillId="0" borderId="13" xfId="0" applyFont="1" applyBorder="1" applyAlignment="1">
      <alignment horizontal="left" vertical="top" wrapText="1"/>
    </xf>
    <xf numFmtId="0" fontId="21" fillId="0" borderId="12" xfId="0" applyFont="1" applyBorder="1" applyAlignment="1">
      <alignment horizontal="center" vertical="top" wrapText="1"/>
    </xf>
    <xf numFmtId="0" fontId="21" fillId="0" borderId="14" xfId="0" applyFont="1" applyBorder="1" applyAlignment="1">
      <alignment horizontal="center" vertical="top" wrapText="1"/>
    </xf>
    <xf numFmtId="0" fontId="21" fillId="0" borderId="13" xfId="0" applyFont="1" applyBorder="1" applyAlignment="1">
      <alignment horizontal="center" vertical="top" wrapText="1"/>
    </xf>
    <xf numFmtId="0" fontId="22" fillId="0" borderId="0" xfId="0" applyFont="1" applyBorder="1" applyAlignment="1">
      <alignment horizontal="left" vertical="top"/>
    </xf>
    <xf numFmtId="0" fontId="19" fillId="0" borderId="20" xfId="0" applyFont="1" applyBorder="1" applyAlignment="1">
      <alignment horizontal="center"/>
    </xf>
    <xf numFmtId="0" fontId="19" fillId="0" borderId="21" xfId="0" applyFont="1" applyBorder="1" applyAlignment="1">
      <alignment horizontal="center"/>
    </xf>
    <xf numFmtId="49" fontId="31" fillId="0" borderId="20" xfId="0" applyNumberFormat="1" applyFont="1" applyBorder="1" applyAlignment="1">
      <alignment horizontal="center"/>
    </xf>
    <xf numFmtId="49" fontId="31" fillId="0" borderId="21" xfId="0" applyNumberFormat="1" applyFont="1" applyBorder="1" applyAlignment="1">
      <alignment horizontal="center"/>
    </xf>
    <xf numFmtId="0" fontId="31" fillId="0" borderId="20" xfId="0" applyFont="1" applyBorder="1" applyAlignment="1">
      <alignment horizontal="center"/>
    </xf>
    <xf numFmtId="0" fontId="31" fillId="0" borderId="21" xfId="0" applyFont="1" applyBorder="1" applyAlignment="1">
      <alignment horizontal="center"/>
    </xf>
    <xf numFmtId="16" fontId="31" fillId="0" borderId="20" xfId="0" applyNumberFormat="1" applyFont="1" applyBorder="1" applyAlignment="1">
      <alignment horizontal="center"/>
    </xf>
    <xf numFmtId="0" fontId="19" fillId="0" borderId="20"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12" xfId="0" applyFont="1" applyBorder="1" applyAlignment="1">
      <alignment horizontal="center"/>
    </xf>
    <xf numFmtId="0" fontId="19" fillId="0" borderId="37" xfId="0" applyFont="1" applyBorder="1" applyAlignment="1">
      <alignment horizontal="center"/>
    </xf>
    <xf numFmtId="0" fontId="19" fillId="0" borderId="13" xfId="0" applyFont="1" applyBorder="1" applyAlignment="1">
      <alignment horizontal="center"/>
    </xf>
    <xf numFmtId="0" fontId="19" fillId="0" borderId="11" xfId="0" applyFont="1" applyBorder="1" applyAlignment="1">
      <alignment horizontal="center"/>
    </xf>
    <xf numFmtId="0" fontId="19" fillId="0" borderId="11" xfId="0" applyFont="1" applyBorder="1" applyAlignment="1">
      <alignment horizontal="center" vertical="center" wrapText="1"/>
    </xf>
    <xf numFmtId="164" fontId="19" fillId="0" borderId="20" xfId="0" applyNumberFormat="1" applyFont="1" applyBorder="1" applyAlignment="1">
      <alignment horizontal="center" vertical="center" wrapText="1"/>
    </xf>
    <xf numFmtId="164" fontId="19" fillId="0" borderId="21" xfId="0" applyNumberFormat="1" applyFont="1" applyBorder="1" applyAlignment="1">
      <alignment horizontal="center" vertical="center" wrapText="1"/>
    </xf>
    <xf numFmtId="0" fontId="19" fillId="0" borderId="17" xfId="0" applyFont="1" applyBorder="1" applyAlignment="1">
      <alignment horizontal="center"/>
    </xf>
    <xf numFmtId="0" fontId="19" fillId="0" borderId="17" xfId="0" applyFont="1" applyBorder="1" applyAlignment="1">
      <alignment horizontal="center" vertical="center" wrapText="1"/>
    </xf>
    <xf numFmtId="0" fontId="23" fillId="0" borderId="0" xfId="0" applyFont="1" applyAlignment="1">
      <alignment horizontal="left"/>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38"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58" xfId="0" applyFont="1" applyBorder="1" applyAlignment="1">
      <alignment horizontal="center" vertical="center" wrapText="1"/>
    </xf>
    <xf numFmtId="0" fontId="19" fillId="0" borderId="59" xfId="0" applyFont="1" applyBorder="1" applyAlignment="1">
      <alignment horizontal="center" vertical="center" wrapText="1"/>
    </xf>
    <xf numFmtId="0" fontId="19" fillId="0" borderId="14" xfId="0" applyFont="1" applyBorder="1" applyAlignment="1">
      <alignment horizontal="center"/>
    </xf>
    <xf numFmtId="0" fontId="19" fillId="0" borderId="17" xfId="0" applyFont="1" applyBorder="1" applyAlignment="1">
      <alignment horizontal="left" wrapText="1"/>
    </xf>
    <xf numFmtId="0" fontId="19" fillId="0" borderId="22" xfId="0" applyFont="1" applyBorder="1" applyAlignment="1">
      <alignment horizontal="center"/>
    </xf>
    <xf numFmtId="0" fontId="23" fillId="0" borderId="17" xfId="0" applyFont="1" applyBorder="1" applyAlignment="1">
      <alignment horizontal="center"/>
    </xf>
    <xf numFmtId="0" fontId="23" fillId="0" borderId="0" xfId="0" applyFont="1" applyAlignment="1">
      <alignment horizontal="left" wrapText="1"/>
    </xf>
    <xf numFmtId="0" fontId="19" fillId="0" borderId="16" xfId="0" applyFont="1" applyBorder="1" applyAlignment="1">
      <alignment horizontal="center"/>
    </xf>
    <xf numFmtId="0" fontId="0" fillId="0" borderId="21" xfId="0" applyBorder="1"/>
    <xf numFmtId="0" fontId="19" fillId="0" borderId="0" xfId="0" applyFont="1" applyBorder="1" applyAlignment="1">
      <alignment horizontal="center"/>
    </xf>
    <xf numFmtId="0" fontId="19" fillId="0" borderId="15" xfId="0" applyFont="1" applyBorder="1" applyAlignment="1">
      <alignment horizontal="center"/>
    </xf>
    <xf numFmtId="0" fontId="19" fillId="0" borderId="12" xfId="0" applyFont="1" applyBorder="1" applyAlignment="1">
      <alignment horizontal="center" vertical="center" wrapText="1"/>
    </xf>
    <xf numFmtId="0" fontId="19" fillId="0" borderId="20" xfId="0" applyFont="1" applyBorder="1" applyAlignment="1">
      <alignment horizontal="center" wrapText="1"/>
    </xf>
    <xf numFmtId="0" fontId="19" fillId="0" borderId="21" xfId="0" applyFont="1" applyBorder="1" applyAlignment="1">
      <alignment horizontal="center" wrapText="1"/>
    </xf>
    <xf numFmtId="0" fontId="19" fillId="0" borderId="22" xfId="0" applyFont="1" applyBorder="1" applyAlignment="1">
      <alignment horizontal="center" wrapText="1"/>
    </xf>
    <xf numFmtId="0" fontId="19" fillId="0" borderId="0"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20" xfId="0" applyFont="1" applyBorder="1" applyAlignment="1">
      <alignment horizontal="left" vertical="center" wrapText="1"/>
    </xf>
    <xf numFmtId="0" fontId="19" fillId="0" borderId="21" xfId="0" applyFont="1" applyBorder="1" applyAlignment="1">
      <alignment horizontal="left" vertical="center" wrapText="1"/>
    </xf>
    <xf numFmtId="0" fontId="19" fillId="0" borderId="41" xfId="0" applyFont="1" applyBorder="1" applyAlignment="1">
      <alignment horizontal="center"/>
    </xf>
    <xf numFmtId="0" fontId="19" fillId="0" borderId="41"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52" xfId="0" applyFont="1" applyBorder="1" applyAlignment="1">
      <alignment horizontal="center"/>
    </xf>
    <xf numFmtId="0" fontId="19" fillId="0" borderId="53" xfId="0" applyFont="1" applyBorder="1" applyAlignment="1">
      <alignment horizontal="center"/>
    </xf>
    <xf numFmtId="0" fontId="19" fillId="0" borderId="12" xfId="0" applyFont="1" applyBorder="1" applyAlignment="1">
      <alignment horizontal="left"/>
    </xf>
    <xf numFmtId="0" fontId="19" fillId="0" borderId="14" xfId="0" applyFont="1" applyBorder="1" applyAlignment="1">
      <alignment horizontal="left"/>
    </xf>
    <xf numFmtId="0" fontId="19" fillId="0" borderId="13" xfId="0" applyFont="1" applyBorder="1" applyAlignment="1">
      <alignment horizontal="left"/>
    </xf>
    <xf numFmtId="0" fontId="19" fillId="0" borderId="25" xfId="0" applyFont="1" applyBorder="1" applyAlignment="1">
      <alignment horizontal="center" wrapText="1"/>
    </xf>
    <xf numFmtId="0" fontId="19" fillId="0" borderId="39" xfId="0" applyFont="1" applyBorder="1" applyAlignment="1">
      <alignment horizontal="center" wrapText="1"/>
    </xf>
    <xf numFmtId="0" fontId="19" fillId="0" borderId="23" xfId="0" applyFont="1" applyBorder="1" applyAlignment="1">
      <alignment horizontal="center" wrapText="1"/>
    </xf>
    <xf numFmtId="0" fontId="19" fillId="0" borderId="34" xfId="0" applyFont="1" applyBorder="1" applyAlignment="1">
      <alignment horizontal="center" wrapText="1"/>
    </xf>
    <xf numFmtId="0" fontId="19" fillId="0" borderId="17" xfId="0" applyFont="1" applyBorder="1" applyAlignment="1">
      <alignment horizontal="center" wrapText="1"/>
    </xf>
    <xf numFmtId="164" fontId="19" fillId="0" borderId="17" xfId="0" applyNumberFormat="1" applyFont="1" applyBorder="1" applyAlignment="1">
      <alignment horizontal="center"/>
    </xf>
    <xf numFmtId="0" fontId="19" fillId="0" borderId="40" xfId="0" applyFont="1" applyBorder="1" applyAlignment="1">
      <alignment horizontal="center" vertical="center" wrapText="1"/>
    </xf>
    <xf numFmtId="0" fontId="19" fillId="0" borderId="10" xfId="0" applyFont="1" applyBorder="1" applyAlignment="1">
      <alignment horizontal="center" vertical="center" wrapText="1"/>
    </xf>
    <xf numFmtId="165" fontId="19" fillId="0" borderId="18" xfId="0" applyNumberFormat="1" applyFont="1" applyBorder="1" applyAlignment="1">
      <alignment horizontal="center" vertical="center" wrapText="1"/>
    </xf>
    <xf numFmtId="165" fontId="19" fillId="0" borderId="19" xfId="0" applyNumberFormat="1" applyFont="1" applyBorder="1" applyAlignment="1">
      <alignment horizontal="center" vertical="center" wrapText="1"/>
    </xf>
    <xf numFmtId="0" fontId="19" fillId="0" borderId="18" xfId="0" applyFont="1" applyBorder="1" applyAlignment="1">
      <alignment horizontal="center" textRotation="90" wrapText="1"/>
    </xf>
    <xf numFmtId="0" fontId="19" fillId="0" borderId="19" xfId="0" applyFont="1" applyBorder="1" applyAlignment="1">
      <alignment horizontal="center" textRotation="90" wrapText="1"/>
    </xf>
    <xf numFmtId="0" fontId="19" fillId="0" borderId="11" xfId="0" applyFont="1" applyBorder="1" applyAlignment="1">
      <alignment horizontal="center" wrapText="1"/>
    </xf>
    <xf numFmtId="164" fontId="19" fillId="0" borderId="11" xfId="0" applyNumberFormat="1" applyFont="1" applyBorder="1" applyAlignment="1">
      <alignment horizontal="center"/>
    </xf>
    <xf numFmtId="164" fontId="19" fillId="0" borderId="12" xfId="0" applyNumberFormat="1" applyFont="1" applyBorder="1" applyAlignment="1">
      <alignment horizontal="center"/>
    </xf>
    <xf numFmtId="164" fontId="19" fillId="0" borderId="15" xfId="0" applyNumberFormat="1" applyFont="1" applyBorder="1" applyAlignment="1">
      <alignment horizontal="center"/>
    </xf>
    <xf numFmtId="164" fontId="19" fillId="0" borderId="27" xfId="0" applyNumberFormat="1" applyFont="1" applyBorder="1" applyAlignment="1">
      <alignment horizontal="center"/>
    </xf>
    <xf numFmtId="0" fontId="19" fillId="0" borderId="14"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32" xfId="0" applyFont="1" applyBorder="1" applyAlignment="1">
      <alignment horizontal="center"/>
    </xf>
    <xf numFmtId="0" fontId="19" fillId="0" borderId="0" xfId="0" applyFont="1" applyBorder="1" applyAlignment="1">
      <alignment horizontal="center" wrapText="1"/>
    </xf>
    <xf numFmtId="0" fontId="19" fillId="0" borderId="17" xfId="0" applyNumberFormat="1" applyFont="1" applyBorder="1" applyAlignment="1">
      <alignment horizontal="center" vertical="center" wrapText="1"/>
    </xf>
    <xf numFmtId="164" fontId="25" fillId="0" borderId="20" xfId="0" applyNumberFormat="1" applyFont="1" applyBorder="1" applyAlignment="1">
      <alignment horizontal="left" wrapText="1"/>
    </xf>
    <xf numFmtId="164" fontId="25" fillId="0" borderId="22" xfId="0" applyNumberFormat="1" applyFont="1" applyBorder="1" applyAlignment="1">
      <alignment horizontal="left" wrapText="1"/>
    </xf>
    <xf numFmtId="164" fontId="25" fillId="0" borderId="21" xfId="0" applyNumberFormat="1" applyFont="1" applyBorder="1" applyAlignment="1">
      <alignment horizontal="left" wrapText="1"/>
    </xf>
    <xf numFmtId="0" fontId="31" fillId="0" borderId="25" xfId="0" applyFont="1" applyBorder="1" applyAlignment="1">
      <alignment horizontal="center"/>
    </xf>
    <xf numFmtId="0" fontId="31" fillId="0" borderId="39" xfId="0" applyFont="1" applyBorder="1" applyAlignment="1">
      <alignment horizontal="center"/>
    </xf>
    <xf numFmtId="0" fontId="31" fillId="0" borderId="23" xfId="0" applyFont="1" applyBorder="1" applyAlignment="1">
      <alignment horizontal="center"/>
    </xf>
    <xf numFmtId="0" fontId="31" fillId="0" borderId="34" xfId="0" applyFont="1" applyBorder="1" applyAlignment="1">
      <alignment horizontal="center"/>
    </xf>
    <xf numFmtId="0" fontId="31" fillId="0" borderId="18" xfId="0" applyFont="1" applyBorder="1" applyAlignment="1">
      <alignment horizontal="center"/>
    </xf>
    <xf numFmtId="0" fontId="31" fillId="0" borderId="19" xfId="0" applyFont="1" applyBorder="1" applyAlignment="1">
      <alignment horizontal="center"/>
    </xf>
    <xf numFmtId="0" fontId="19" fillId="0" borderId="18" xfId="0" applyFont="1" applyBorder="1" applyAlignment="1">
      <alignment horizontal="center" wrapText="1"/>
    </xf>
    <xf numFmtId="0" fontId="19" fillId="0" borderId="19" xfId="0" applyFont="1" applyBorder="1" applyAlignment="1">
      <alignment horizontal="center" wrapText="1"/>
    </xf>
    <xf numFmtId="164" fontId="21" fillId="0" borderId="39" xfId="0" applyNumberFormat="1" applyFont="1" applyBorder="1" applyAlignment="1">
      <alignment horizontal="center" vertical="center" wrapText="1"/>
    </xf>
    <xf numFmtId="2" fontId="21" fillId="0" borderId="55" xfId="0" applyNumberFormat="1" applyFont="1" applyBorder="1" applyAlignment="1">
      <alignment horizontal="center" vertical="center"/>
    </xf>
    <xf numFmtId="2" fontId="21" fillId="0" borderId="24" xfId="0" applyNumberFormat="1" applyFont="1" applyBorder="1" applyAlignment="1">
      <alignment horizontal="center" vertical="center"/>
    </xf>
    <xf numFmtId="2" fontId="21" fillId="0" borderId="41" xfId="0" applyNumberFormat="1" applyFont="1" applyBorder="1" applyAlignment="1">
      <alignment horizontal="center" vertical="center"/>
    </xf>
    <xf numFmtId="2" fontId="21" fillId="0" borderId="10" xfId="0" applyNumberFormat="1" applyFont="1" applyBorder="1" applyAlignment="1">
      <alignment horizontal="center" vertical="center"/>
    </xf>
    <xf numFmtId="0" fontId="19" fillId="0" borderId="0" xfId="0" applyFont="1" applyBorder="1" applyAlignment="1">
      <alignment horizontal="left"/>
    </xf>
    <xf numFmtId="0" fontId="26" fillId="0" borderId="30" xfId="0" applyFont="1" applyBorder="1" applyAlignment="1">
      <alignment horizontal="left"/>
    </xf>
    <xf numFmtId="0" fontId="19" fillId="0" borderId="24" xfId="0" applyFont="1" applyBorder="1" applyAlignment="1">
      <alignment horizontal="left" vertical="top"/>
    </xf>
    <xf numFmtId="0" fontId="21" fillId="0" borderId="24" xfId="0" applyFont="1" applyBorder="1" applyAlignment="1">
      <alignment horizontal="left" vertical="top"/>
    </xf>
    <xf numFmtId="164" fontId="25" fillId="0" borderId="11" xfId="0" applyNumberFormat="1" applyFont="1" applyBorder="1" applyAlignment="1"/>
    <xf numFmtId="164" fontId="19" fillId="0" borderId="16" xfId="0" applyNumberFormat="1" applyFont="1" applyBorder="1" applyAlignment="1">
      <alignment horizontal="center" wrapText="1"/>
    </xf>
    <xf numFmtId="164" fontId="19" fillId="0" borderId="41" xfId="0" applyNumberFormat="1" applyFont="1" applyBorder="1" applyAlignment="1">
      <alignment horizontal="center" wrapText="1"/>
    </xf>
    <xf numFmtId="0" fontId="19" fillId="0" borderId="24" xfId="0" applyFont="1" applyBorder="1" applyAlignment="1">
      <alignment horizontal="center" vertical="center" wrapText="1"/>
    </xf>
    <xf numFmtId="0" fontId="19" fillId="0" borderId="30" xfId="0" applyFont="1" applyBorder="1" applyAlignment="1">
      <alignment horizontal="center" vertical="center" wrapText="1"/>
    </xf>
    <xf numFmtId="164" fontId="21" fillId="0" borderId="12" xfId="0" applyNumberFormat="1" applyFont="1" applyBorder="1" applyAlignment="1">
      <alignment horizontal="center" vertical="center"/>
    </xf>
    <xf numFmtId="164" fontId="21" fillId="0" borderId="13" xfId="0" applyNumberFormat="1" applyFont="1" applyBorder="1" applyAlignment="1">
      <alignment horizontal="center" vertical="center"/>
    </xf>
    <xf numFmtId="165" fontId="21" fillId="0" borderId="20" xfId="0" applyNumberFormat="1" applyFont="1" applyBorder="1" applyAlignment="1">
      <alignment horizontal="center" vertical="center" wrapText="1"/>
    </xf>
    <xf numFmtId="165" fontId="21" fillId="0" borderId="22" xfId="0" applyNumberFormat="1" applyFont="1" applyBorder="1" applyAlignment="1">
      <alignment horizontal="center" vertical="center" wrapText="1"/>
    </xf>
    <xf numFmtId="165" fontId="21" fillId="0" borderId="24" xfId="0" applyNumberFormat="1" applyFont="1" applyBorder="1" applyAlignment="1">
      <alignment horizontal="center" vertical="center" wrapText="1"/>
    </xf>
    <xf numFmtId="165" fontId="21" fillId="0" borderId="30" xfId="0" applyNumberFormat="1" applyFont="1" applyBorder="1" applyAlignment="1">
      <alignment horizontal="center" vertical="center" wrapText="1"/>
    </xf>
    <xf numFmtId="164" fontId="21" fillId="0" borderId="11" xfId="0" applyNumberFormat="1" applyFont="1" applyBorder="1" applyAlignment="1">
      <alignment horizontal="center" vertical="center"/>
    </xf>
    <xf numFmtId="2" fontId="21" fillId="0" borderId="33" xfId="0" applyNumberFormat="1" applyFont="1" applyBorder="1" applyAlignment="1">
      <alignment horizontal="center" vertical="center" wrapText="1"/>
    </xf>
    <xf numFmtId="2" fontId="21" fillId="0" borderId="29" xfId="0" applyNumberFormat="1" applyFont="1" applyBorder="1" applyAlignment="1">
      <alignment horizontal="center" vertical="center" wrapText="1"/>
    </xf>
    <xf numFmtId="0" fontId="25" fillId="0" borderId="0" xfId="0" applyFont="1" applyBorder="1" applyAlignment="1">
      <alignment horizontal="left" vertical="top"/>
    </xf>
    <xf numFmtId="164" fontId="21" fillId="0" borderId="27" xfId="0" applyNumberFormat="1" applyFont="1" applyBorder="1" applyAlignment="1">
      <alignment horizontal="center" vertical="center"/>
    </xf>
    <xf numFmtId="164" fontId="21" fillId="0" borderId="33" xfId="0" applyNumberFormat="1" applyFont="1" applyBorder="1" applyAlignment="1">
      <alignment horizontal="center" vertical="center"/>
    </xf>
    <xf numFmtId="164" fontId="21" fillId="0" borderId="20" xfId="0" applyNumberFormat="1" applyFont="1" applyBorder="1" applyAlignment="1">
      <alignment horizontal="center" vertical="center"/>
    </xf>
    <xf numFmtId="164" fontId="21" fillId="0" borderId="21" xfId="0" applyNumberFormat="1" applyFont="1" applyBorder="1" applyAlignment="1">
      <alignment horizontal="center" vertical="center"/>
    </xf>
    <xf numFmtId="164" fontId="21" fillId="0" borderId="17" xfId="0" applyNumberFormat="1" applyFont="1" applyBorder="1" applyAlignment="1">
      <alignment horizontal="center" vertical="center"/>
    </xf>
    <xf numFmtId="164" fontId="21" fillId="0" borderId="20" xfId="0" applyNumberFormat="1" applyFont="1" applyBorder="1" applyAlignment="1">
      <alignment horizontal="left" wrapText="1"/>
    </xf>
    <xf numFmtId="164" fontId="21" fillId="0" borderId="22" xfId="0" applyNumberFormat="1" applyFont="1" applyBorder="1" applyAlignment="1">
      <alignment horizontal="left" wrapText="1"/>
    </xf>
    <xf numFmtId="164" fontId="21" fillId="0" borderId="21" xfId="0" applyNumberFormat="1" applyFont="1" applyBorder="1" applyAlignment="1">
      <alignment horizontal="left" wrapText="1"/>
    </xf>
    <xf numFmtId="0" fontId="21" fillId="0" borderId="22" xfId="0" applyNumberFormat="1" applyFont="1" applyBorder="1" applyAlignment="1">
      <alignment horizontal="center" vertical="center" wrapText="1"/>
    </xf>
    <xf numFmtId="0" fontId="21" fillId="0" borderId="27" xfId="0" applyFont="1" applyBorder="1" applyAlignment="1">
      <alignment horizontal="center"/>
    </xf>
    <xf numFmtId="0" fontId="21" fillId="0" borderId="33" xfId="0" applyFont="1" applyBorder="1" applyAlignment="1">
      <alignment horizontal="center"/>
    </xf>
    <xf numFmtId="2" fontId="21" fillId="0" borderId="58" xfId="0" applyNumberFormat="1" applyFont="1" applyBorder="1" applyAlignment="1">
      <alignment horizontal="center" vertical="center"/>
    </xf>
    <xf numFmtId="2" fontId="21" fillId="0" borderId="0" xfId="0" applyNumberFormat="1" applyFont="1" applyBorder="1" applyAlignment="1">
      <alignment horizontal="center" vertical="center"/>
    </xf>
    <xf numFmtId="0" fontId="21" fillId="0" borderId="44" xfId="0" applyFont="1" applyBorder="1" applyAlignment="1">
      <alignment horizontal="center"/>
    </xf>
    <xf numFmtId="0" fontId="21" fillId="0" borderId="61" xfId="0" applyFont="1" applyBorder="1" applyAlignment="1">
      <alignment horizontal="center"/>
    </xf>
    <xf numFmtId="0" fontId="21" fillId="0" borderId="54" xfId="0" applyFont="1" applyBorder="1" applyAlignment="1">
      <alignment horizontal="left"/>
    </xf>
    <xf numFmtId="0" fontId="21" fillId="0" borderId="42" xfId="0" applyFont="1" applyBorder="1" applyAlignment="1">
      <alignment horizontal="left"/>
    </xf>
    <xf numFmtId="164" fontId="21" fillId="0" borderId="11" xfId="0" applyNumberFormat="1" applyFont="1" applyBorder="1" applyAlignment="1"/>
    <xf numFmtId="164" fontId="21" fillId="0" borderId="27" xfId="0" applyNumberFormat="1" applyFont="1" applyBorder="1" applyAlignment="1">
      <alignment horizontal="center"/>
    </xf>
    <xf numFmtId="164" fontId="21" fillId="0" borderId="33" xfId="0" applyNumberFormat="1" applyFont="1" applyBorder="1" applyAlignment="1">
      <alignment horizontal="center"/>
    </xf>
    <xf numFmtId="0" fontId="21" fillId="0" borderId="50" xfId="0" applyFont="1" applyBorder="1" applyAlignment="1">
      <alignment horizontal="left" wrapText="1"/>
    </xf>
    <xf numFmtId="0" fontId="21" fillId="0" borderId="51" xfId="0" applyFont="1" applyBorder="1" applyAlignment="1">
      <alignment horizontal="left" wrapText="1"/>
    </xf>
    <xf numFmtId="2" fontId="21" fillId="0" borderId="0" xfId="0" applyNumberFormat="1" applyFont="1" applyAlignment="1">
      <alignment horizontal="center"/>
    </xf>
    <xf numFmtId="0" fontId="21" fillId="0" borderId="0" xfId="36" applyFont="1" applyBorder="1" applyAlignment="1">
      <alignment horizontal="left" wrapText="1"/>
    </xf>
    <xf numFmtId="165" fontId="19" fillId="0" borderId="20" xfId="0" applyNumberFormat="1" applyFont="1" applyBorder="1" applyAlignment="1">
      <alignment horizontal="left" vertical="center" wrapText="1"/>
    </xf>
    <xf numFmtId="165" fontId="19" fillId="0" borderId="21" xfId="0" applyNumberFormat="1" applyFont="1" applyBorder="1" applyAlignment="1">
      <alignment horizontal="left" vertical="center" wrapText="1"/>
    </xf>
    <xf numFmtId="0" fontId="19" fillId="0" borderId="20" xfId="0" applyNumberFormat="1" applyFont="1" applyBorder="1" applyAlignment="1">
      <alignment horizontal="center" vertical="center" wrapText="1"/>
    </xf>
    <xf numFmtId="0" fontId="19" fillId="0" borderId="21" xfId="0" applyNumberFormat="1" applyFont="1" applyBorder="1" applyAlignment="1">
      <alignment horizontal="center" vertical="center" wrapText="1"/>
    </xf>
    <xf numFmtId="165" fontId="19" fillId="0" borderId="25" xfId="0" applyNumberFormat="1" applyFont="1" applyBorder="1" applyAlignment="1">
      <alignment horizontal="center" vertical="center" wrapText="1"/>
    </xf>
    <xf numFmtId="165" fontId="19" fillId="0" borderId="39" xfId="0" applyNumberFormat="1" applyFont="1" applyBorder="1" applyAlignment="1">
      <alignment horizontal="center" vertical="center" wrapText="1"/>
    </xf>
    <xf numFmtId="165" fontId="19" fillId="0" borderId="23" xfId="0" applyNumberFormat="1" applyFont="1" applyBorder="1" applyAlignment="1">
      <alignment horizontal="center" vertical="center" wrapText="1"/>
    </xf>
    <xf numFmtId="165" fontId="19" fillId="0" borderId="34" xfId="0" applyNumberFormat="1" applyFont="1" applyBorder="1" applyAlignment="1">
      <alignment horizontal="center" vertical="center" wrapText="1"/>
    </xf>
    <xf numFmtId="0" fontId="19" fillId="0" borderId="12" xfId="0" applyFont="1" applyBorder="1" applyAlignment="1">
      <alignment horizontal="center" wrapText="1"/>
    </xf>
    <xf numFmtId="0" fontId="19" fillId="0" borderId="13" xfId="0" applyFont="1" applyBorder="1" applyAlignment="1">
      <alignment horizontal="center" wrapText="1"/>
    </xf>
    <xf numFmtId="0" fontId="25" fillId="0" borderId="11" xfId="0" applyFont="1" applyBorder="1" applyAlignment="1">
      <alignment horizontal="center" vertical="center"/>
    </xf>
    <xf numFmtId="0" fontId="25" fillId="0" borderId="15" xfId="0" applyFont="1" applyBorder="1" applyAlignment="1">
      <alignment horizontal="center" vertical="center"/>
    </xf>
    <xf numFmtId="0" fontId="25" fillId="0" borderId="16" xfId="0" applyFont="1" applyBorder="1" applyAlignment="1">
      <alignment horizontal="center" vertical="center"/>
    </xf>
    <xf numFmtId="0" fontId="26" fillId="0" borderId="10" xfId="0" applyFont="1" applyBorder="1" applyAlignment="1">
      <alignment horizontal="center"/>
    </xf>
    <xf numFmtId="164" fontId="25" fillId="0" borderId="27" xfId="0" applyNumberFormat="1" applyFont="1" applyBorder="1" applyAlignment="1">
      <alignment horizontal="center"/>
    </xf>
    <xf numFmtId="164" fontId="25" fillId="0" borderId="33" xfId="0" applyNumberFormat="1" applyFont="1" applyBorder="1" applyAlignment="1">
      <alignment horizontal="center"/>
    </xf>
    <xf numFmtId="0" fontId="25" fillId="0" borderId="27" xfId="0" applyFont="1" applyBorder="1" applyAlignment="1">
      <alignment horizontal="center"/>
    </xf>
    <xf numFmtId="0" fontId="25" fillId="0" borderId="33" xfId="0" applyFont="1" applyBorder="1" applyAlignment="1">
      <alignment horizontal="center"/>
    </xf>
    <xf numFmtId="1" fontId="21" fillId="24" borderId="17" xfId="0" applyNumberFormat="1" applyFont="1" applyFill="1" applyBorder="1" applyAlignment="1">
      <alignment horizontal="center"/>
    </xf>
    <xf numFmtId="1" fontId="21" fillId="24" borderId="11" xfId="0" applyNumberFormat="1" applyFont="1" applyFill="1" applyBorder="1" applyAlignment="1">
      <alignment horizontal="center"/>
    </xf>
  </cellXfs>
  <cellStyles count="43">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_Dod5kochtor" xfId="36"/>
    <cellStyle name="Плохой" xfId="37" builtinId="27" customBuiltin="1"/>
    <cellStyle name="Пояснение" xfId="38" builtinId="53" customBuiltin="1"/>
    <cellStyle name="Примечание" xfId="39" builtinId="10" customBuiltin="1"/>
    <cellStyle name="Связанная ячейка" xfId="40" builtinId="24" customBuiltin="1"/>
    <cellStyle name="Текст предупреждения" xfId="41" builtinId="11" customBuiltin="1"/>
    <cellStyle name="Хороший"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66"/>
  <sheetViews>
    <sheetView view="pageBreakPreview" topLeftCell="A734" zoomScale="80" zoomScaleSheetLayoutView="80" workbookViewId="0">
      <selection activeCell="D722" sqref="D722"/>
    </sheetView>
  </sheetViews>
  <sheetFormatPr defaultRowHeight="12.75" customHeight="1" x14ac:dyDescent="0.2"/>
  <cols>
    <col min="1" max="1" width="10.140625" style="1" customWidth="1"/>
    <col min="2" max="2" width="9.28515625" style="1" customWidth="1"/>
    <col min="3" max="3" width="21.28515625" style="1" customWidth="1"/>
    <col min="4" max="4" width="9.85546875" style="1" customWidth="1"/>
    <col min="5" max="5" width="16.140625" style="1" customWidth="1"/>
    <col min="6" max="6" width="9.140625" style="1" customWidth="1"/>
    <col min="7" max="7" width="9" style="1" customWidth="1"/>
    <col min="8" max="8" width="9.140625" style="1" customWidth="1"/>
    <col min="9" max="9" width="9.5703125" style="1" customWidth="1"/>
    <col min="10" max="10" width="10.140625" style="1" customWidth="1"/>
    <col min="11" max="11" width="9.7109375" style="1" customWidth="1"/>
    <col min="12" max="12" width="10.5703125" style="1" customWidth="1"/>
    <col min="13" max="14" width="9.28515625" style="1" customWidth="1"/>
    <col min="15" max="15" width="7.7109375" style="1" customWidth="1"/>
    <col min="16" max="16" width="18.7109375" style="1" customWidth="1"/>
    <col min="17" max="17" width="0.28515625" style="1" customWidth="1"/>
    <col min="18" max="18" width="8.140625" customWidth="1"/>
    <col min="19" max="19" width="1" hidden="1" customWidth="1"/>
  </cols>
  <sheetData>
    <row r="1" spans="1:17" ht="12.75" customHeight="1" x14ac:dyDescent="0.25">
      <c r="A1" s="3"/>
      <c r="B1" s="3"/>
      <c r="C1" s="3"/>
      <c r="D1" s="3"/>
      <c r="E1" s="3"/>
      <c r="F1" s="3"/>
      <c r="G1" s="3"/>
      <c r="H1" s="3"/>
      <c r="I1" s="3"/>
      <c r="J1" s="3"/>
      <c r="K1" s="3"/>
      <c r="L1" s="616" t="s">
        <v>238</v>
      </c>
      <c r="M1" s="616"/>
      <c r="N1" s="32"/>
      <c r="O1" s="3"/>
      <c r="P1" s="3"/>
      <c r="Q1" s="3"/>
    </row>
    <row r="2" spans="1:17" ht="12.75" customHeight="1" x14ac:dyDescent="0.25">
      <c r="A2" s="3"/>
      <c r="B2" s="3"/>
      <c r="C2" s="3"/>
      <c r="D2" s="3"/>
      <c r="E2" s="3"/>
      <c r="F2" s="3"/>
      <c r="G2" s="3"/>
      <c r="H2" s="3"/>
      <c r="I2" s="3"/>
      <c r="J2" s="3"/>
      <c r="K2" s="3"/>
      <c r="L2" s="4" t="s">
        <v>239</v>
      </c>
      <c r="M2" s="4"/>
      <c r="N2" s="32"/>
      <c r="O2" s="3"/>
      <c r="P2" s="3"/>
      <c r="Q2" s="3"/>
    </row>
    <row r="3" spans="1:17" ht="12.75" customHeight="1" x14ac:dyDescent="0.25">
      <c r="A3" s="3"/>
      <c r="B3" s="3"/>
      <c r="C3" s="3"/>
      <c r="D3" s="3"/>
      <c r="E3" s="3"/>
      <c r="F3" s="3"/>
      <c r="G3" s="3"/>
      <c r="H3" s="3"/>
      <c r="I3" s="3"/>
      <c r="J3" s="3"/>
      <c r="K3" s="3"/>
      <c r="L3" s="4" t="s">
        <v>240</v>
      </c>
      <c r="M3" s="4"/>
      <c r="N3" s="32"/>
      <c r="O3" s="3"/>
      <c r="P3" s="3"/>
      <c r="Q3" s="3"/>
    </row>
    <row r="4" spans="1:17" ht="12.75" customHeight="1" x14ac:dyDescent="0.25">
      <c r="A4" s="3"/>
      <c r="B4" s="3"/>
      <c r="C4" s="3"/>
      <c r="D4" s="3"/>
      <c r="E4" s="3"/>
      <c r="F4" s="3"/>
      <c r="G4" s="3"/>
      <c r="H4" s="3"/>
      <c r="I4" s="3"/>
      <c r="J4" s="3"/>
      <c r="K4" s="3"/>
      <c r="L4" s="616" t="s">
        <v>241</v>
      </c>
      <c r="M4" s="616"/>
      <c r="N4" s="616"/>
      <c r="O4" s="616"/>
      <c r="P4" s="616"/>
      <c r="Q4" s="616"/>
    </row>
    <row r="5" spans="1:17" ht="12.75" customHeight="1" x14ac:dyDescent="0.25">
      <c r="A5" s="3"/>
      <c r="B5" s="3"/>
      <c r="C5" s="3"/>
      <c r="D5" s="3"/>
      <c r="E5" s="3"/>
      <c r="F5" s="3"/>
      <c r="G5" s="3"/>
      <c r="H5" s="3"/>
      <c r="I5" s="3"/>
      <c r="J5" s="3"/>
      <c r="K5" s="3"/>
      <c r="L5" s="3" t="s">
        <v>242</v>
      </c>
      <c r="M5" s="3"/>
      <c r="N5" s="3"/>
      <c r="O5" s="3"/>
      <c r="P5" s="3"/>
      <c r="Q5" s="3"/>
    </row>
    <row r="6" spans="1:17" ht="12.75" customHeight="1" x14ac:dyDescent="0.25">
      <c r="A6" s="3"/>
      <c r="B6" s="3"/>
      <c r="C6" s="3"/>
      <c r="D6" s="3"/>
      <c r="E6" s="3"/>
      <c r="F6" s="3"/>
      <c r="G6" s="3"/>
      <c r="H6" s="3"/>
      <c r="I6" s="3"/>
      <c r="J6" s="3"/>
      <c r="K6" s="3"/>
      <c r="L6" s="3"/>
      <c r="M6" s="3"/>
      <c r="N6" s="3"/>
      <c r="O6" s="3"/>
      <c r="P6" s="3"/>
      <c r="Q6" s="3"/>
    </row>
    <row r="7" spans="1:17" ht="12.75" customHeight="1" x14ac:dyDescent="0.25">
      <c r="A7" s="3"/>
      <c r="B7" s="3"/>
      <c r="C7" s="3"/>
      <c r="D7" s="3"/>
      <c r="E7" s="5" t="s">
        <v>870</v>
      </c>
      <c r="F7" s="5"/>
      <c r="G7" s="5"/>
      <c r="H7" s="5"/>
      <c r="I7" s="5"/>
      <c r="J7" s="5"/>
      <c r="K7" s="3"/>
      <c r="L7" s="3"/>
      <c r="M7" s="3"/>
      <c r="N7" s="3"/>
      <c r="O7" s="3"/>
      <c r="P7" s="3"/>
      <c r="Q7" s="3"/>
    </row>
    <row r="8" spans="1:17" ht="12.75" customHeight="1" x14ac:dyDescent="0.25">
      <c r="A8" s="3"/>
      <c r="B8" s="3"/>
      <c r="C8" s="3"/>
      <c r="D8" s="3"/>
      <c r="E8" s="3"/>
      <c r="F8" s="3"/>
      <c r="G8" s="3"/>
      <c r="H8" s="3"/>
      <c r="I8" s="3"/>
      <c r="J8" s="3"/>
      <c r="K8" s="3"/>
      <c r="L8" s="3"/>
      <c r="M8" s="3"/>
      <c r="N8" s="3"/>
      <c r="O8" s="3"/>
      <c r="P8" s="3"/>
      <c r="Q8" s="3"/>
    </row>
    <row r="9" spans="1:17" ht="12.75" customHeight="1" x14ac:dyDescent="0.25">
      <c r="A9" s="33" t="s">
        <v>3</v>
      </c>
      <c r="B9" s="33"/>
      <c r="C9" s="617" t="s">
        <v>54</v>
      </c>
      <c r="D9" s="617"/>
      <c r="E9" s="617"/>
      <c r="F9" s="617"/>
      <c r="G9" s="617"/>
      <c r="H9" s="617"/>
      <c r="I9" s="617"/>
      <c r="J9" s="617"/>
      <c r="K9" s="617"/>
      <c r="L9" s="3" t="s">
        <v>649</v>
      </c>
      <c r="M9" s="3"/>
      <c r="N9" s="3"/>
      <c r="O9" s="3"/>
      <c r="P9" s="3"/>
      <c r="Q9" s="3"/>
    </row>
    <row r="10" spans="1:17" ht="12.75" customHeight="1" x14ac:dyDescent="0.25">
      <c r="A10" s="33"/>
      <c r="B10" s="33"/>
      <c r="C10" s="618" t="s">
        <v>56</v>
      </c>
      <c r="D10" s="618"/>
      <c r="E10" s="618"/>
      <c r="F10" s="618"/>
      <c r="G10" s="618"/>
      <c r="H10" s="618"/>
      <c r="I10" s="618"/>
      <c r="J10" s="618"/>
      <c r="K10" s="618"/>
      <c r="L10" s="34" t="s">
        <v>57</v>
      </c>
      <c r="M10" s="3"/>
      <c r="N10" s="3"/>
      <c r="O10" s="3"/>
      <c r="P10" s="3"/>
      <c r="Q10" s="3"/>
    </row>
    <row r="11" spans="1:17" ht="12.75" customHeight="1" x14ac:dyDescent="0.25">
      <c r="A11" s="33"/>
      <c r="B11" s="33"/>
      <c r="C11" s="3"/>
      <c r="D11" s="3"/>
      <c r="E11" s="3"/>
      <c r="F11" s="3"/>
      <c r="G11" s="3"/>
      <c r="H11" s="3"/>
      <c r="I11" s="3"/>
      <c r="J11" s="3"/>
      <c r="K11" s="3"/>
      <c r="L11" s="3"/>
      <c r="M11" s="3"/>
      <c r="N11" s="3"/>
      <c r="O11" s="3"/>
      <c r="P11" s="3"/>
      <c r="Q11" s="3"/>
    </row>
    <row r="12" spans="1:17" ht="12.75" customHeight="1" x14ac:dyDescent="0.25">
      <c r="A12" s="33" t="s">
        <v>58</v>
      </c>
      <c r="B12" s="33"/>
      <c r="C12" s="617" t="s">
        <v>4</v>
      </c>
      <c r="D12" s="617"/>
      <c r="E12" s="617"/>
      <c r="F12" s="617"/>
      <c r="G12" s="617"/>
      <c r="H12" s="617"/>
      <c r="I12" s="617"/>
      <c r="J12" s="617"/>
      <c r="K12" s="94"/>
      <c r="L12" s="3" t="s">
        <v>650</v>
      </c>
      <c r="M12" s="3"/>
      <c r="N12" s="3"/>
      <c r="O12" s="3"/>
      <c r="P12" s="3"/>
      <c r="Q12" s="3"/>
    </row>
    <row r="13" spans="1:17" ht="12.75" customHeight="1" x14ac:dyDescent="0.25">
      <c r="A13" s="33"/>
      <c r="B13" s="33"/>
      <c r="C13" s="618" t="s">
        <v>243</v>
      </c>
      <c r="D13" s="618"/>
      <c r="E13" s="618"/>
      <c r="F13" s="618"/>
      <c r="G13" s="618"/>
      <c r="H13" s="618"/>
      <c r="I13" s="618"/>
      <c r="J13" s="618"/>
      <c r="K13" s="618"/>
      <c r="L13" s="35" t="s">
        <v>60</v>
      </c>
      <c r="M13" s="35"/>
      <c r="N13" s="35"/>
      <c r="O13" s="3"/>
      <c r="P13" s="3"/>
      <c r="Q13" s="3"/>
    </row>
    <row r="14" spans="1:17" ht="12.75" customHeight="1" x14ac:dyDescent="0.25">
      <c r="A14" s="33"/>
      <c r="B14" s="33"/>
      <c r="C14" s="3"/>
      <c r="D14" s="3"/>
      <c r="E14" s="3"/>
      <c r="F14" s="3"/>
      <c r="G14" s="3"/>
      <c r="H14" s="3"/>
      <c r="I14" s="3"/>
      <c r="J14" s="3"/>
      <c r="K14" s="3"/>
      <c r="L14" s="3"/>
      <c r="M14" s="3"/>
      <c r="N14" s="3"/>
      <c r="O14" s="3"/>
      <c r="P14" s="3"/>
      <c r="Q14" s="3"/>
    </row>
    <row r="15" spans="1:17" ht="12.75" customHeight="1" x14ac:dyDescent="0.25">
      <c r="A15" s="33" t="s">
        <v>61</v>
      </c>
      <c r="B15" s="33"/>
      <c r="C15" s="617" t="s">
        <v>62</v>
      </c>
      <c r="D15" s="617"/>
      <c r="E15" s="617"/>
      <c r="F15" s="617"/>
      <c r="G15" s="617"/>
      <c r="H15" s="617"/>
      <c r="I15" s="617"/>
      <c r="J15" s="617"/>
      <c r="K15" s="35" t="s">
        <v>800</v>
      </c>
      <c r="L15" s="3"/>
      <c r="M15" s="3"/>
      <c r="N15" s="3"/>
      <c r="O15" s="3"/>
      <c r="P15" s="3"/>
      <c r="Q15" s="3"/>
    </row>
    <row r="16" spans="1:17" ht="15.75" customHeight="1" x14ac:dyDescent="0.25">
      <c r="A16" s="34"/>
      <c r="B16" s="34"/>
      <c r="C16" s="619" t="s">
        <v>63</v>
      </c>
      <c r="D16" s="619"/>
      <c r="E16" s="619"/>
      <c r="F16" s="619"/>
      <c r="G16" s="619"/>
      <c r="H16" s="619"/>
      <c r="I16" s="619"/>
      <c r="J16" s="619"/>
      <c r="K16" s="619"/>
      <c r="L16" s="3" t="s">
        <v>32</v>
      </c>
      <c r="M16" s="3"/>
      <c r="N16" s="3"/>
      <c r="O16" s="3" t="s">
        <v>33</v>
      </c>
      <c r="P16" s="3"/>
      <c r="Q16" s="3"/>
    </row>
    <row r="17" spans="1:18" ht="18.75" customHeight="1" x14ac:dyDescent="0.25">
      <c r="A17" s="33" t="s">
        <v>64</v>
      </c>
      <c r="B17" s="5" t="s">
        <v>634</v>
      </c>
      <c r="C17" s="5"/>
      <c r="D17" s="5"/>
      <c r="E17" s="5"/>
      <c r="F17" s="5"/>
      <c r="G17" s="5"/>
      <c r="H17" s="5"/>
      <c r="I17" s="5"/>
      <c r="J17" s="5"/>
      <c r="K17" s="5"/>
      <c r="L17" s="3"/>
      <c r="M17" s="3"/>
      <c r="N17" s="3"/>
      <c r="O17" s="3"/>
      <c r="P17" s="3"/>
      <c r="Q17" s="3"/>
    </row>
    <row r="18" spans="1:18" ht="18.75" customHeight="1" x14ac:dyDescent="0.25">
      <c r="A18" s="624" t="s">
        <v>398</v>
      </c>
      <c r="B18" s="624"/>
      <c r="C18" s="624"/>
      <c r="D18" s="624"/>
      <c r="E18" s="624"/>
      <c r="F18" s="624"/>
      <c r="G18" s="624"/>
      <c r="H18" s="624"/>
      <c r="I18" s="624"/>
      <c r="J18" s="624"/>
      <c r="K18" s="624"/>
      <c r="L18" s="624"/>
      <c r="M18" s="624"/>
      <c r="N18" s="624"/>
      <c r="O18" s="624"/>
      <c r="P18" s="624"/>
      <c r="Q18" s="624"/>
    </row>
    <row r="19" spans="1:18" ht="16.5" customHeight="1" x14ac:dyDescent="0.25">
      <c r="A19" s="36" t="s">
        <v>65</v>
      </c>
      <c r="B19" s="115" t="s">
        <v>246</v>
      </c>
      <c r="C19" s="115"/>
      <c r="D19" s="115"/>
      <c r="E19" s="115"/>
      <c r="F19" s="115"/>
      <c r="G19" s="115"/>
      <c r="H19" s="115"/>
      <c r="I19" s="115"/>
      <c r="J19" s="3"/>
      <c r="K19" s="3"/>
      <c r="L19" s="3"/>
      <c r="M19" s="3"/>
      <c r="N19" s="3"/>
      <c r="O19" s="3"/>
      <c r="P19" s="3"/>
      <c r="Q19" s="3"/>
    </row>
    <row r="20" spans="1:18" ht="16.5" customHeight="1" x14ac:dyDescent="0.25">
      <c r="A20" s="36" t="s">
        <v>66</v>
      </c>
      <c r="B20" s="115" t="s">
        <v>247</v>
      </c>
      <c r="C20" s="115"/>
      <c r="D20" s="115"/>
      <c r="E20" s="115"/>
      <c r="F20" s="115"/>
      <c r="G20" s="115"/>
      <c r="H20" s="115"/>
      <c r="I20" s="3"/>
      <c r="J20" s="3"/>
      <c r="K20" s="3"/>
      <c r="L20" s="3"/>
      <c r="M20" s="3"/>
      <c r="N20" s="3"/>
      <c r="O20" s="3"/>
      <c r="P20" s="3"/>
      <c r="Q20" s="3"/>
    </row>
    <row r="21" spans="1:18" ht="16.5" customHeight="1" x14ac:dyDescent="0.2">
      <c r="A21" s="604" t="s">
        <v>655</v>
      </c>
      <c r="B21" s="604"/>
      <c r="C21" s="604"/>
      <c r="D21" s="604"/>
      <c r="E21" s="604"/>
      <c r="F21" s="604"/>
      <c r="G21" s="604"/>
      <c r="H21" s="604"/>
      <c r="I21" s="604"/>
      <c r="J21" s="604"/>
      <c r="K21" s="604"/>
      <c r="L21" s="604"/>
      <c r="M21" s="604"/>
      <c r="N21" s="604"/>
      <c r="O21" s="604"/>
      <c r="P21" s="604"/>
      <c r="Q21" s="604"/>
    </row>
    <row r="22" spans="1:18" ht="16.5" hidden="1" customHeight="1" x14ac:dyDescent="0.2">
      <c r="A22" s="604" t="s">
        <v>369</v>
      </c>
      <c r="B22" s="604"/>
      <c r="C22" s="604"/>
      <c r="D22" s="604"/>
      <c r="E22" s="604"/>
      <c r="F22" s="604"/>
      <c r="G22" s="604"/>
      <c r="H22" s="604"/>
      <c r="I22" s="604"/>
      <c r="J22" s="604"/>
      <c r="K22" s="604"/>
      <c r="L22" s="604"/>
      <c r="M22" s="604"/>
      <c r="N22" s="604"/>
      <c r="O22" s="604"/>
      <c r="P22" s="604"/>
      <c r="Q22" s="604"/>
    </row>
    <row r="23" spans="1:18" ht="16.5" hidden="1" customHeight="1" x14ac:dyDescent="0.25">
      <c r="A23" s="623" t="s">
        <v>371</v>
      </c>
      <c r="B23" s="623"/>
      <c r="C23" s="623"/>
      <c r="D23" s="623"/>
      <c r="E23" s="623"/>
      <c r="F23" s="623"/>
      <c r="G23" s="623"/>
      <c r="H23" s="623"/>
      <c r="I23" s="623"/>
      <c r="J23" s="623"/>
      <c r="K23" s="623"/>
      <c r="L23" s="623"/>
      <c r="M23" s="623"/>
      <c r="N23" s="623"/>
      <c r="O23" s="623"/>
      <c r="P23" s="623"/>
      <c r="Q23" s="623"/>
    </row>
    <row r="24" spans="1:18" ht="16.5" hidden="1" customHeight="1" x14ac:dyDescent="0.25">
      <c r="A24" s="623" t="s">
        <v>372</v>
      </c>
      <c r="B24" s="623"/>
      <c r="C24" s="623"/>
      <c r="D24" s="623"/>
      <c r="E24" s="623"/>
      <c r="F24" s="623"/>
      <c r="G24" s="623"/>
      <c r="H24" s="623"/>
      <c r="I24" s="623"/>
      <c r="J24" s="623"/>
      <c r="K24" s="623"/>
      <c r="L24" s="623"/>
      <c r="M24" s="623"/>
      <c r="N24" s="623"/>
      <c r="O24" s="623"/>
      <c r="P24" s="623"/>
      <c r="Q24" s="623"/>
    </row>
    <row r="25" spans="1:18" ht="16.5" hidden="1" customHeight="1" x14ac:dyDescent="0.25">
      <c r="A25" s="623" t="s">
        <v>373</v>
      </c>
      <c r="B25" s="623"/>
      <c r="C25" s="623"/>
      <c r="D25" s="623"/>
      <c r="E25" s="623"/>
      <c r="F25" s="623"/>
      <c r="G25" s="623"/>
      <c r="H25" s="623"/>
      <c r="I25" s="623"/>
      <c r="J25" s="623"/>
      <c r="K25" s="623"/>
      <c r="L25" s="623"/>
      <c r="M25" s="623"/>
      <c r="N25" s="623"/>
      <c r="O25" s="623"/>
      <c r="P25" s="623"/>
      <c r="Q25" s="623"/>
    </row>
    <row r="26" spans="1:18" ht="16.5" hidden="1" customHeight="1" x14ac:dyDescent="0.25">
      <c r="A26" s="623" t="s">
        <v>374</v>
      </c>
      <c r="B26" s="623"/>
      <c r="C26" s="623"/>
      <c r="D26" s="623"/>
      <c r="E26" s="623"/>
      <c r="F26" s="623"/>
      <c r="G26" s="623"/>
      <c r="H26" s="623"/>
      <c r="I26" s="623"/>
      <c r="J26" s="623"/>
      <c r="K26" s="623"/>
      <c r="L26" s="623"/>
      <c r="M26" s="623"/>
      <c r="N26" s="623"/>
      <c r="O26" s="623"/>
      <c r="P26" s="623"/>
      <c r="Q26" s="623"/>
    </row>
    <row r="27" spans="1:18" ht="16.5" hidden="1" customHeight="1" x14ac:dyDescent="0.25">
      <c r="A27" s="623" t="s">
        <v>375</v>
      </c>
      <c r="B27" s="623"/>
      <c r="C27" s="623"/>
      <c r="D27" s="623"/>
      <c r="E27" s="623"/>
      <c r="F27" s="623"/>
      <c r="G27" s="623"/>
      <c r="H27" s="623"/>
      <c r="I27" s="623"/>
      <c r="J27" s="623"/>
      <c r="K27" s="623"/>
      <c r="L27" s="623"/>
      <c r="M27" s="623"/>
      <c r="N27" s="623"/>
      <c r="O27" s="623"/>
      <c r="P27" s="623"/>
      <c r="Q27" s="623"/>
    </row>
    <row r="28" spans="1:18" ht="16.5" hidden="1" customHeight="1" x14ac:dyDescent="0.25">
      <c r="A28" s="623" t="s">
        <v>376</v>
      </c>
      <c r="B28" s="623"/>
      <c r="C28" s="623"/>
      <c r="D28" s="623"/>
      <c r="E28" s="623"/>
      <c r="F28" s="623"/>
      <c r="G28" s="623"/>
      <c r="H28" s="623"/>
      <c r="I28" s="623"/>
      <c r="J28" s="623"/>
      <c r="K28" s="623"/>
      <c r="L28" s="623"/>
      <c r="M28" s="623"/>
      <c r="N28" s="623"/>
      <c r="O28" s="623"/>
      <c r="P28" s="623"/>
      <c r="Q28" s="623"/>
    </row>
    <row r="29" spans="1:18" ht="16.5" customHeight="1" x14ac:dyDescent="0.2">
      <c r="A29" s="604" t="s">
        <v>773</v>
      </c>
      <c r="B29" s="604"/>
      <c r="C29" s="604"/>
      <c r="D29" s="604"/>
      <c r="E29" s="604"/>
      <c r="F29" s="604"/>
      <c r="G29" s="604"/>
      <c r="H29" s="604"/>
      <c r="I29" s="604"/>
      <c r="J29" s="604"/>
      <c r="K29" s="604"/>
      <c r="L29" s="604"/>
      <c r="M29" s="604"/>
      <c r="N29" s="604"/>
      <c r="O29" s="604"/>
      <c r="P29" s="604"/>
      <c r="Q29" s="604"/>
    </row>
    <row r="30" spans="1:18" ht="31.5" hidden="1" customHeight="1" x14ac:dyDescent="0.25">
      <c r="A30" s="605" t="s">
        <v>377</v>
      </c>
      <c r="B30" s="605"/>
      <c r="C30" s="605"/>
      <c r="D30" s="605"/>
      <c r="E30" s="605"/>
      <c r="F30" s="605"/>
      <c r="G30" s="605"/>
      <c r="H30" s="605"/>
      <c r="I30" s="605"/>
      <c r="J30" s="605"/>
      <c r="K30" s="605"/>
      <c r="L30" s="605"/>
      <c r="M30" s="605"/>
      <c r="N30" s="605"/>
      <c r="O30" s="605"/>
      <c r="P30" s="605"/>
      <c r="Q30" s="605"/>
    </row>
    <row r="31" spans="1:18" ht="32.25" customHeight="1" x14ac:dyDescent="0.2">
      <c r="A31" s="604" t="s">
        <v>774</v>
      </c>
      <c r="B31" s="604"/>
      <c r="C31" s="604"/>
      <c r="D31" s="604"/>
      <c r="E31" s="604"/>
      <c r="F31" s="604"/>
      <c r="G31" s="604"/>
      <c r="H31" s="604"/>
      <c r="I31" s="604"/>
      <c r="J31" s="604"/>
      <c r="K31" s="604"/>
      <c r="L31" s="604"/>
      <c r="M31" s="604"/>
      <c r="N31" s="604"/>
      <c r="O31" s="604"/>
      <c r="P31" s="604"/>
      <c r="Q31" s="604"/>
      <c r="R31" s="604"/>
    </row>
    <row r="32" spans="1:18" ht="20.25" customHeight="1" x14ac:dyDescent="0.2">
      <c r="A32" s="604" t="s">
        <v>775</v>
      </c>
      <c r="B32" s="604"/>
      <c r="C32" s="604"/>
      <c r="D32" s="604"/>
      <c r="E32" s="604"/>
      <c r="F32" s="604"/>
      <c r="G32" s="604"/>
      <c r="H32" s="604"/>
      <c r="I32" s="604"/>
      <c r="J32" s="604"/>
      <c r="K32" s="604"/>
      <c r="L32" s="604"/>
      <c r="M32" s="604"/>
      <c r="N32" s="604"/>
      <c r="O32" s="604"/>
      <c r="P32" s="604"/>
      <c r="Q32" s="604"/>
      <c r="R32" s="604"/>
    </row>
    <row r="33" spans="1:18" ht="20.25" hidden="1" customHeight="1" x14ac:dyDescent="0.2">
      <c r="A33" s="192"/>
      <c r="B33" s="192"/>
      <c r="C33" s="192"/>
      <c r="D33" s="192"/>
      <c r="E33" s="192"/>
      <c r="F33" s="192"/>
      <c r="G33" s="192"/>
      <c r="H33" s="192"/>
      <c r="I33" s="192"/>
      <c r="J33" s="192"/>
      <c r="K33" s="192"/>
      <c r="L33" s="192"/>
      <c r="M33" s="192"/>
      <c r="N33" s="192"/>
      <c r="O33" s="192"/>
      <c r="P33" s="192"/>
      <c r="Q33" s="192"/>
    </row>
    <row r="34" spans="1:18" ht="33" customHeight="1" x14ac:dyDescent="0.25">
      <c r="A34" s="605" t="s">
        <v>776</v>
      </c>
      <c r="B34" s="605"/>
      <c r="C34" s="605"/>
      <c r="D34" s="605"/>
      <c r="E34" s="605"/>
      <c r="F34" s="605"/>
      <c r="G34" s="605"/>
      <c r="H34" s="605"/>
      <c r="I34" s="605"/>
      <c r="J34" s="605"/>
      <c r="K34" s="605"/>
      <c r="L34" s="605"/>
      <c r="M34" s="605"/>
      <c r="N34" s="605"/>
      <c r="O34" s="605"/>
      <c r="P34" s="605"/>
      <c r="Q34" s="605"/>
      <c r="R34" s="605"/>
    </row>
    <row r="35" spans="1:18" ht="18.75" customHeight="1" x14ac:dyDescent="0.2">
      <c r="A35" s="604" t="s">
        <v>777</v>
      </c>
      <c r="B35" s="604"/>
      <c r="C35" s="604"/>
      <c r="D35" s="604"/>
      <c r="E35" s="604"/>
      <c r="F35" s="604"/>
      <c r="G35" s="604"/>
      <c r="H35" s="604"/>
      <c r="I35" s="604"/>
      <c r="J35" s="604"/>
      <c r="K35" s="604"/>
      <c r="L35" s="604"/>
      <c r="M35" s="604"/>
      <c r="N35" s="604"/>
      <c r="O35" s="604"/>
      <c r="P35" s="604"/>
      <c r="Q35" s="604"/>
    </row>
    <row r="36" spans="1:18" ht="18.75" customHeight="1" x14ac:dyDescent="0.2">
      <c r="A36" s="604" t="s">
        <v>778</v>
      </c>
      <c r="B36" s="604"/>
      <c r="C36" s="604"/>
      <c r="D36" s="604"/>
      <c r="E36" s="604"/>
      <c r="F36" s="604"/>
      <c r="G36" s="604"/>
      <c r="H36" s="604"/>
      <c r="I36" s="604"/>
      <c r="J36" s="604"/>
      <c r="K36" s="604"/>
      <c r="L36" s="604"/>
      <c r="M36" s="604"/>
      <c r="N36" s="604"/>
      <c r="O36" s="604"/>
      <c r="P36" s="604"/>
      <c r="Q36" s="604"/>
    </row>
    <row r="37" spans="1:18" ht="35.25" customHeight="1" x14ac:dyDescent="0.2">
      <c r="A37" s="604" t="s">
        <v>779</v>
      </c>
      <c r="B37" s="604"/>
      <c r="C37" s="604"/>
      <c r="D37" s="604"/>
      <c r="E37" s="604"/>
      <c r="F37" s="604"/>
      <c r="G37" s="604"/>
      <c r="H37" s="604"/>
      <c r="I37" s="604"/>
      <c r="J37" s="604"/>
      <c r="K37" s="604"/>
      <c r="L37" s="604"/>
      <c r="M37" s="604"/>
      <c r="N37" s="604"/>
      <c r="O37" s="604"/>
      <c r="P37" s="604"/>
      <c r="Q37" s="604"/>
      <c r="R37" s="604"/>
    </row>
    <row r="38" spans="1:18" ht="35.25" customHeight="1" x14ac:dyDescent="0.2">
      <c r="A38" s="604" t="s">
        <v>780</v>
      </c>
      <c r="B38" s="604"/>
      <c r="C38" s="604"/>
      <c r="D38" s="604"/>
      <c r="E38" s="604"/>
      <c r="F38" s="604"/>
      <c r="G38" s="604"/>
      <c r="H38" s="604"/>
      <c r="I38" s="604"/>
      <c r="J38" s="604"/>
      <c r="K38" s="604"/>
      <c r="L38" s="604"/>
      <c r="M38" s="604"/>
      <c r="N38" s="604"/>
      <c r="O38" s="604"/>
      <c r="P38" s="604"/>
      <c r="Q38" s="604"/>
      <c r="R38" s="604"/>
    </row>
    <row r="39" spans="1:18" ht="23.25" customHeight="1" x14ac:dyDescent="0.2">
      <c r="A39" s="604" t="s">
        <v>781</v>
      </c>
      <c r="B39" s="604"/>
      <c r="C39" s="604"/>
      <c r="D39" s="604"/>
      <c r="E39" s="604"/>
      <c r="F39" s="604"/>
      <c r="G39" s="604"/>
      <c r="H39" s="604"/>
      <c r="I39" s="604"/>
      <c r="J39" s="604"/>
      <c r="K39" s="604"/>
      <c r="L39" s="604"/>
      <c r="M39" s="604"/>
      <c r="N39" s="604"/>
      <c r="O39" s="604"/>
      <c r="P39" s="604"/>
      <c r="Q39" s="604"/>
    </row>
    <row r="40" spans="1:18" ht="35.25" customHeight="1" x14ac:dyDescent="0.2">
      <c r="A40" s="604" t="s">
        <v>782</v>
      </c>
      <c r="B40" s="604"/>
      <c r="C40" s="604"/>
      <c r="D40" s="604"/>
      <c r="E40" s="604"/>
      <c r="F40" s="604"/>
      <c r="G40" s="604"/>
      <c r="H40" s="604"/>
      <c r="I40" s="604"/>
      <c r="J40" s="604"/>
      <c r="K40" s="604"/>
      <c r="L40" s="604"/>
      <c r="M40" s="604"/>
      <c r="N40" s="604"/>
      <c r="O40" s="604"/>
      <c r="P40" s="604"/>
      <c r="Q40" s="604"/>
      <c r="R40" s="604"/>
    </row>
    <row r="41" spans="1:18" ht="51.75" customHeight="1" x14ac:dyDescent="0.2">
      <c r="A41" s="604" t="s">
        <v>783</v>
      </c>
      <c r="B41" s="604"/>
      <c r="C41" s="604"/>
      <c r="D41" s="604"/>
      <c r="E41" s="604"/>
      <c r="F41" s="604"/>
      <c r="G41" s="604"/>
      <c r="H41" s="604"/>
      <c r="I41" s="604"/>
      <c r="J41" s="604"/>
      <c r="K41" s="604"/>
      <c r="L41" s="604"/>
      <c r="M41" s="604"/>
      <c r="N41" s="604"/>
      <c r="O41" s="604"/>
      <c r="P41" s="604"/>
      <c r="Q41" s="604"/>
      <c r="R41" s="604"/>
    </row>
    <row r="42" spans="1:18" ht="16.5" customHeight="1" x14ac:dyDescent="0.25">
      <c r="A42" s="605" t="s">
        <v>784</v>
      </c>
      <c r="B42" s="605"/>
      <c r="C42" s="605"/>
      <c r="D42" s="605"/>
      <c r="E42" s="605"/>
      <c r="F42" s="605"/>
      <c r="G42" s="605"/>
      <c r="H42" s="605"/>
      <c r="I42" s="605"/>
      <c r="J42" s="605"/>
      <c r="K42" s="605"/>
      <c r="L42" s="605"/>
      <c r="M42" s="605"/>
      <c r="N42" s="605"/>
      <c r="O42" s="605"/>
      <c r="P42" s="605"/>
      <c r="Q42" s="605"/>
    </row>
    <row r="43" spans="1:18" ht="20.25" customHeight="1" x14ac:dyDescent="0.25">
      <c r="A43" s="605" t="s">
        <v>785</v>
      </c>
      <c r="B43" s="605"/>
      <c r="C43" s="605"/>
      <c r="D43" s="605"/>
      <c r="E43" s="605"/>
      <c r="F43" s="605"/>
      <c r="G43" s="605"/>
      <c r="H43" s="605"/>
      <c r="I43" s="605"/>
      <c r="J43" s="605"/>
      <c r="K43" s="605"/>
      <c r="L43" s="605"/>
      <c r="M43" s="605"/>
      <c r="N43" s="605"/>
      <c r="O43" s="605"/>
      <c r="P43" s="605"/>
      <c r="Q43" s="605"/>
    </row>
    <row r="44" spans="1:18" ht="33.75" customHeight="1" x14ac:dyDescent="0.25">
      <c r="A44" s="605" t="s">
        <v>786</v>
      </c>
      <c r="B44" s="605"/>
      <c r="C44" s="605"/>
      <c r="D44" s="605"/>
      <c r="E44" s="605"/>
      <c r="F44" s="605"/>
      <c r="G44" s="605"/>
      <c r="H44" s="605"/>
      <c r="I44" s="605"/>
      <c r="J44" s="605"/>
      <c r="K44" s="605"/>
      <c r="L44" s="605"/>
      <c r="M44" s="605"/>
      <c r="N44" s="605"/>
      <c r="O44" s="605"/>
      <c r="P44" s="605"/>
      <c r="Q44" s="605"/>
      <c r="R44" s="605"/>
    </row>
    <row r="45" spans="1:18" ht="18" customHeight="1" x14ac:dyDescent="0.25">
      <c r="A45" s="605" t="s">
        <v>787</v>
      </c>
      <c r="B45" s="605"/>
      <c r="C45" s="605"/>
      <c r="D45" s="605"/>
      <c r="E45" s="605"/>
      <c r="F45" s="605"/>
      <c r="G45" s="605"/>
      <c r="H45" s="605"/>
      <c r="I45" s="605"/>
      <c r="J45" s="605"/>
      <c r="K45" s="605"/>
      <c r="L45" s="605"/>
      <c r="M45" s="605"/>
      <c r="N45" s="605"/>
      <c r="O45" s="605"/>
      <c r="P45" s="605"/>
      <c r="Q45" s="605"/>
      <c r="R45" s="605"/>
    </row>
    <row r="46" spans="1:18" ht="33" customHeight="1" x14ac:dyDescent="0.25">
      <c r="A46" s="605" t="s">
        <v>788</v>
      </c>
      <c r="B46" s="605"/>
      <c r="C46" s="605"/>
      <c r="D46" s="605"/>
      <c r="E46" s="605"/>
      <c r="F46" s="605"/>
      <c r="G46" s="605"/>
      <c r="H46" s="605"/>
      <c r="I46" s="605"/>
      <c r="J46" s="605"/>
      <c r="K46" s="605"/>
      <c r="L46" s="605"/>
      <c r="M46" s="605"/>
      <c r="N46" s="605"/>
      <c r="O46" s="605"/>
      <c r="P46" s="605"/>
      <c r="Q46" s="605"/>
      <c r="R46" s="605"/>
    </row>
    <row r="47" spans="1:18" ht="19.5" customHeight="1" x14ac:dyDescent="0.2">
      <c r="A47" s="604" t="s">
        <v>789</v>
      </c>
      <c r="B47" s="604"/>
      <c r="C47" s="604"/>
      <c r="D47" s="604"/>
      <c r="E47" s="604"/>
      <c r="F47" s="604"/>
      <c r="G47" s="604"/>
      <c r="H47" s="604"/>
      <c r="I47" s="604"/>
      <c r="J47" s="604"/>
      <c r="K47" s="604"/>
      <c r="L47" s="604"/>
      <c r="M47" s="604"/>
      <c r="N47" s="604"/>
      <c r="O47" s="604"/>
      <c r="P47" s="604"/>
      <c r="Q47" s="604"/>
    </row>
    <row r="48" spans="1:18" ht="22.5" customHeight="1" x14ac:dyDescent="0.2">
      <c r="A48" s="604" t="s">
        <v>790</v>
      </c>
      <c r="B48" s="604"/>
      <c r="C48" s="604"/>
      <c r="D48" s="604"/>
      <c r="E48" s="604"/>
      <c r="F48" s="604"/>
      <c r="G48" s="604"/>
      <c r="H48" s="604"/>
      <c r="I48" s="604"/>
      <c r="J48" s="604"/>
      <c r="K48" s="604"/>
      <c r="L48" s="604"/>
      <c r="M48" s="604"/>
      <c r="N48" s="604"/>
      <c r="O48" s="604"/>
      <c r="P48" s="604"/>
      <c r="Q48" s="604"/>
    </row>
    <row r="49" spans="1:17" ht="16.5" customHeight="1" x14ac:dyDescent="0.2">
      <c r="A49" s="604" t="s">
        <v>791</v>
      </c>
      <c r="B49" s="604"/>
      <c r="C49" s="604"/>
      <c r="D49" s="604"/>
      <c r="E49" s="604"/>
      <c r="F49" s="604"/>
      <c r="G49" s="604"/>
      <c r="H49" s="604"/>
      <c r="I49" s="604"/>
      <c r="J49" s="604"/>
      <c r="K49" s="604"/>
      <c r="L49" s="604"/>
      <c r="M49" s="604"/>
      <c r="N49" s="604"/>
      <c r="O49" s="604"/>
      <c r="P49" s="604"/>
      <c r="Q49" s="604"/>
    </row>
    <row r="50" spans="1:17" ht="22.5" hidden="1" customHeight="1" x14ac:dyDescent="0.25">
      <c r="A50" s="36"/>
      <c r="B50" s="36"/>
      <c r="C50" s="32"/>
      <c r="D50" s="32"/>
      <c r="E50" s="32"/>
      <c r="F50" s="32"/>
      <c r="G50" s="32"/>
      <c r="H50" s="32"/>
      <c r="I50" s="32"/>
      <c r="J50" s="32"/>
      <c r="K50" s="32"/>
      <c r="L50" s="32"/>
      <c r="M50" s="32"/>
      <c r="N50" s="32"/>
      <c r="O50" s="32"/>
      <c r="P50" s="32"/>
      <c r="Q50" s="32"/>
    </row>
    <row r="51" spans="1:17" ht="22.5" hidden="1" customHeight="1" x14ac:dyDescent="0.25">
      <c r="A51" s="36"/>
      <c r="B51" s="36"/>
      <c r="C51" s="32"/>
      <c r="D51" s="32"/>
      <c r="E51" s="32"/>
      <c r="F51" s="32"/>
      <c r="G51" s="32"/>
      <c r="H51" s="32"/>
      <c r="I51" s="32"/>
      <c r="J51" s="32"/>
      <c r="K51" s="32"/>
      <c r="L51" s="32"/>
      <c r="M51" s="32"/>
      <c r="N51" s="32"/>
      <c r="O51" s="32"/>
      <c r="P51" s="32"/>
      <c r="Q51" s="32"/>
    </row>
    <row r="52" spans="1:17" ht="22.5" hidden="1" customHeight="1" x14ac:dyDescent="0.25">
      <c r="A52" s="36"/>
      <c r="B52" s="36"/>
      <c r="C52" s="32"/>
      <c r="D52" s="32"/>
      <c r="E52" s="32"/>
      <c r="F52" s="32"/>
      <c r="G52" s="32"/>
      <c r="H52" s="32"/>
      <c r="I52" s="32"/>
      <c r="J52" s="32"/>
      <c r="K52" s="32"/>
      <c r="L52" s="32"/>
      <c r="M52" s="32"/>
      <c r="N52" s="32"/>
      <c r="O52" s="32"/>
      <c r="P52" s="32"/>
      <c r="Q52" s="32"/>
    </row>
    <row r="53" spans="1:17" ht="22.5" hidden="1" customHeight="1" x14ac:dyDescent="0.25">
      <c r="A53" s="36"/>
      <c r="B53" s="36"/>
      <c r="C53" s="32"/>
      <c r="D53" s="32"/>
      <c r="E53" s="32"/>
      <c r="F53" s="32"/>
      <c r="G53" s="32"/>
      <c r="H53" s="32"/>
      <c r="I53" s="32"/>
      <c r="J53" s="32"/>
      <c r="K53" s="32"/>
      <c r="L53" s="32"/>
      <c r="M53" s="32"/>
      <c r="N53" s="32"/>
      <c r="O53" s="32"/>
      <c r="P53" s="32"/>
      <c r="Q53" s="32"/>
    </row>
    <row r="54" spans="1:17" ht="22.5" hidden="1" customHeight="1" x14ac:dyDescent="0.25">
      <c r="A54" s="36"/>
      <c r="B54" s="36"/>
      <c r="C54" s="32"/>
      <c r="D54" s="32"/>
      <c r="E54" s="32"/>
      <c r="F54" s="32"/>
      <c r="G54" s="32"/>
      <c r="H54" s="32"/>
      <c r="I54" s="32"/>
      <c r="J54" s="32"/>
      <c r="K54" s="32"/>
      <c r="L54" s="32"/>
      <c r="M54" s="32"/>
      <c r="N54" s="32"/>
      <c r="O54" s="32"/>
      <c r="P54" s="32"/>
      <c r="Q54" s="32"/>
    </row>
    <row r="55" spans="1:17" ht="16.5" customHeight="1" x14ac:dyDescent="0.2">
      <c r="A55" s="604" t="s">
        <v>792</v>
      </c>
      <c r="B55" s="604"/>
      <c r="C55" s="604"/>
      <c r="D55" s="604"/>
      <c r="E55" s="604"/>
      <c r="F55" s="604"/>
      <c r="G55" s="604"/>
      <c r="H55" s="604"/>
      <c r="I55" s="604"/>
      <c r="J55" s="604"/>
      <c r="K55" s="604"/>
      <c r="L55" s="604"/>
      <c r="M55" s="604"/>
      <c r="N55" s="604"/>
      <c r="O55" s="604"/>
      <c r="P55" s="604"/>
      <c r="Q55" s="604"/>
    </row>
    <row r="56" spans="1:17" ht="22.5" customHeight="1" x14ac:dyDescent="0.2">
      <c r="A56" s="604" t="s">
        <v>793</v>
      </c>
      <c r="B56" s="604"/>
      <c r="C56" s="604"/>
      <c r="D56" s="604"/>
      <c r="E56" s="604"/>
      <c r="F56" s="604"/>
      <c r="G56" s="604"/>
      <c r="H56" s="604"/>
      <c r="I56" s="604"/>
      <c r="J56" s="604"/>
      <c r="K56" s="604"/>
      <c r="L56" s="604"/>
      <c r="M56" s="604"/>
      <c r="N56" s="604"/>
      <c r="O56" s="604"/>
      <c r="P56" s="604"/>
      <c r="Q56" s="604"/>
    </row>
    <row r="57" spans="1:17" ht="25.5" customHeight="1" x14ac:dyDescent="0.25">
      <c r="A57" s="36" t="s">
        <v>68</v>
      </c>
      <c r="B57" s="36"/>
      <c r="C57" s="628" t="s">
        <v>816</v>
      </c>
      <c r="D57" s="628"/>
      <c r="E57" s="628"/>
      <c r="F57" s="628"/>
      <c r="G57" s="628"/>
      <c r="H57" s="628"/>
      <c r="I57" s="628"/>
      <c r="J57" s="628"/>
      <c r="K57" s="628"/>
      <c r="L57" s="628"/>
      <c r="M57" s="628"/>
      <c r="N57" s="628"/>
      <c r="O57" s="628"/>
      <c r="P57" s="628"/>
      <c r="Q57" s="628"/>
    </row>
    <row r="58" spans="1:17" ht="14.25" customHeight="1" x14ac:dyDescent="0.25">
      <c r="A58" s="36"/>
      <c r="B58" s="36"/>
      <c r="C58" s="109"/>
      <c r="D58" s="109"/>
      <c r="E58" s="109"/>
      <c r="F58" s="109"/>
      <c r="G58" s="109"/>
      <c r="H58" s="109"/>
      <c r="I58" s="109"/>
      <c r="J58" s="109"/>
      <c r="K58" s="109"/>
      <c r="L58" s="109"/>
      <c r="M58" s="109"/>
      <c r="N58" s="109"/>
      <c r="O58" s="109"/>
      <c r="P58" s="109"/>
      <c r="Q58" s="109"/>
    </row>
    <row r="59" spans="1:17" ht="1.5" customHeight="1" x14ac:dyDescent="0.25">
      <c r="A59" s="36"/>
      <c r="B59" s="36"/>
      <c r="C59" s="37"/>
      <c r="D59" s="37"/>
      <c r="E59" s="37"/>
      <c r="F59" s="37"/>
      <c r="G59" s="37"/>
      <c r="H59" s="37"/>
      <c r="I59" s="37"/>
      <c r="J59" s="37"/>
      <c r="K59" s="37"/>
      <c r="L59" s="37"/>
      <c r="M59" s="37"/>
      <c r="N59" s="37"/>
      <c r="O59" s="37"/>
      <c r="P59" s="629" t="s">
        <v>30</v>
      </c>
      <c r="Q59" s="629"/>
    </row>
    <row r="60" spans="1:17" ht="22.5" customHeight="1" x14ac:dyDescent="0.25">
      <c r="A60" s="630" t="s">
        <v>32</v>
      </c>
      <c r="B60" s="631" t="s">
        <v>10</v>
      </c>
      <c r="C60" s="633" t="s">
        <v>70</v>
      </c>
      <c r="D60" s="633" t="s">
        <v>817</v>
      </c>
      <c r="E60" s="633"/>
      <c r="F60" s="633"/>
      <c r="G60" s="633"/>
      <c r="H60" s="626" t="s">
        <v>818</v>
      </c>
      <c r="I60" s="626"/>
      <c r="J60" s="626"/>
      <c r="K60" s="626"/>
      <c r="L60" s="626" t="s">
        <v>819</v>
      </c>
      <c r="M60" s="626"/>
      <c r="N60" s="626"/>
      <c r="O60" s="626"/>
      <c r="P60" s="626"/>
      <c r="Q60" s="626"/>
    </row>
    <row r="61" spans="1:17" ht="85.5" customHeight="1" x14ac:dyDescent="0.25">
      <c r="A61" s="630"/>
      <c r="B61" s="632"/>
      <c r="C61" s="633"/>
      <c r="D61" s="12" t="s">
        <v>71</v>
      </c>
      <c r="E61" s="12" t="s">
        <v>72</v>
      </c>
      <c r="F61" s="63" t="s">
        <v>14</v>
      </c>
      <c r="G61" s="12" t="s">
        <v>253</v>
      </c>
      <c r="H61" s="12" t="s">
        <v>71</v>
      </c>
      <c r="I61" s="15" t="s">
        <v>72</v>
      </c>
      <c r="J61" s="63" t="s">
        <v>14</v>
      </c>
      <c r="K61" s="10" t="s">
        <v>257</v>
      </c>
      <c r="L61" s="12" t="s">
        <v>71</v>
      </c>
      <c r="M61" s="625" t="s">
        <v>72</v>
      </c>
      <c r="N61" s="625"/>
      <c r="O61" s="13" t="s">
        <v>14</v>
      </c>
      <c r="P61" s="625" t="s">
        <v>258</v>
      </c>
      <c r="Q61" s="625"/>
    </row>
    <row r="62" spans="1:17" ht="15" customHeight="1" x14ac:dyDescent="0.25">
      <c r="A62" s="11">
        <v>1</v>
      </c>
      <c r="B62" s="11">
        <v>2</v>
      </c>
      <c r="C62" s="11">
        <v>3</v>
      </c>
      <c r="D62" s="11">
        <v>4</v>
      </c>
      <c r="E62" s="11">
        <v>5</v>
      </c>
      <c r="F62" s="11">
        <v>6</v>
      </c>
      <c r="G62" s="11">
        <v>7</v>
      </c>
      <c r="H62" s="11">
        <v>8</v>
      </c>
      <c r="I62" s="11">
        <v>9</v>
      </c>
      <c r="J62" s="11">
        <v>10</v>
      </c>
      <c r="K62" s="11">
        <v>11</v>
      </c>
      <c r="L62" s="11">
        <v>12</v>
      </c>
      <c r="M62" s="626">
        <v>13</v>
      </c>
      <c r="N62" s="626"/>
      <c r="O62" s="11">
        <v>14</v>
      </c>
      <c r="P62" s="626">
        <v>15</v>
      </c>
      <c r="Q62" s="626"/>
    </row>
    <row r="63" spans="1:17" ht="15" customHeight="1" x14ac:dyDescent="0.25">
      <c r="A63" s="16"/>
      <c r="B63" s="16"/>
      <c r="C63" s="121" t="s">
        <v>250</v>
      </c>
      <c r="D63" s="16"/>
      <c r="E63" s="16"/>
      <c r="F63" s="16"/>
      <c r="G63" s="16"/>
      <c r="H63" s="16"/>
      <c r="I63" s="16"/>
      <c r="J63" s="16"/>
      <c r="K63" s="16"/>
      <c r="L63" s="16"/>
      <c r="M63" s="626"/>
      <c r="N63" s="626"/>
      <c r="O63" s="16"/>
      <c r="P63" s="626"/>
      <c r="Q63" s="626"/>
    </row>
    <row r="64" spans="1:17" ht="81.75" customHeight="1" x14ac:dyDescent="0.25">
      <c r="A64" s="16">
        <v>1010000</v>
      </c>
      <c r="B64" s="16"/>
      <c r="C64" s="15" t="s">
        <v>18</v>
      </c>
      <c r="D64" s="27" t="e">
        <f>'1014060 ПК'!D41+#REF!+'1011100 ШК'!D55+'1014080 УПР'!D51+'1014080 УПР'!D61</f>
        <v>#REF!</v>
      </c>
      <c r="E64" s="27" t="s">
        <v>194</v>
      </c>
      <c r="F64" s="27" t="s">
        <v>194</v>
      </c>
      <c r="G64" s="27" t="e">
        <f>D64</f>
        <v>#REF!</v>
      </c>
      <c r="H64" s="27" t="e">
        <f>'1014060 ПК'!H41+#REF!+'1011100 ШК'!H55+'1014080 УПР'!H51+'1014080 УПР'!H61</f>
        <v>#REF!</v>
      </c>
      <c r="I64" s="27" t="s">
        <v>194</v>
      </c>
      <c r="J64" s="27" t="s">
        <v>194</v>
      </c>
      <c r="K64" s="27" t="e">
        <f>H64</f>
        <v>#REF!</v>
      </c>
      <c r="L64" s="27" t="e">
        <f>'1014060 ПК'!M41+#REF!+'1011100 ШК'!L55+'1014080 УПР'!L51+'1014080 УПР'!L61</f>
        <v>#REF!</v>
      </c>
      <c r="M64" s="627" t="s">
        <v>194</v>
      </c>
      <c r="N64" s="627"/>
      <c r="O64" s="27" t="s">
        <v>194</v>
      </c>
      <c r="P64" s="627" t="e">
        <f>L64</f>
        <v>#REF!</v>
      </c>
      <c r="Q64" s="627"/>
    </row>
    <row r="65" spans="1:17" ht="60" customHeight="1" x14ac:dyDescent="0.25">
      <c r="A65" s="16"/>
      <c r="B65" s="16"/>
      <c r="C65" s="15" t="s">
        <v>20</v>
      </c>
      <c r="D65" s="11" t="s">
        <v>194</v>
      </c>
      <c r="E65" s="11" t="e">
        <f>'1014060 ПК'!E42+#REF!+'1011100 ШК'!E56+'1014080 УПР'!E52</f>
        <v>#REF!</v>
      </c>
      <c r="F65" s="11">
        <v>0</v>
      </c>
      <c r="G65" s="11" t="e">
        <f>E65</f>
        <v>#REF!</v>
      </c>
      <c r="H65" s="11" t="s">
        <v>194</v>
      </c>
      <c r="I65" s="27" t="e">
        <f>'1014060 ПК'!I42+#REF!+'1011100 ШК'!I56+'1014080 УПР'!I52+'1014080 УПР'!I62</f>
        <v>#REF!</v>
      </c>
      <c r="J65" s="11"/>
      <c r="K65" s="27" t="e">
        <f>I65</f>
        <v>#REF!</v>
      </c>
      <c r="L65" s="11" t="s">
        <v>194</v>
      </c>
      <c r="M65" s="627" t="e">
        <f>'1014060 ПК'!N42:P42+#REF!+'1011100 ШК'!M56:N56+'1014080 УПР'!M52:N52</f>
        <v>#VALUE!</v>
      </c>
      <c r="N65" s="627"/>
      <c r="O65" s="11"/>
      <c r="P65" s="634" t="e">
        <f>M65</f>
        <v>#VALUE!</v>
      </c>
      <c r="Q65" s="635"/>
    </row>
    <row r="66" spans="1:17" ht="48.75" customHeight="1" x14ac:dyDescent="0.25">
      <c r="A66" s="16"/>
      <c r="B66" s="16"/>
      <c r="C66" s="15" t="s">
        <v>21</v>
      </c>
      <c r="D66" s="11" t="s">
        <v>194</v>
      </c>
      <c r="E66" s="11" t="e">
        <f>'1014060 ПК'!E44+#REF!+'1011100 ШК'!E61+'1014080 УПР'!E62+'1014080 УПР'!E63</f>
        <v>#REF!</v>
      </c>
      <c r="F66" s="11"/>
      <c r="G66" s="11" t="e">
        <f t="shared" ref="G66:G71" si="0">E66</f>
        <v>#REF!</v>
      </c>
      <c r="H66" s="11" t="s">
        <v>194</v>
      </c>
      <c r="I66" s="27" t="e">
        <f>'1014060 ПК'!I44+#REF!+'1011100 ШК'!I61+'1014080 УПР'!I53</f>
        <v>#REF!</v>
      </c>
      <c r="J66" s="27" t="e">
        <f>'1014060 ПК'!K44+#REF!+'1011100 ШК'!J61+'1014080 УПР'!J53</f>
        <v>#REF!</v>
      </c>
      <c r="K66" s="27" t="e">
        <f>I66</f>
        <v>#REF!</v>
      </c>
      <c r="L66" s="11" t="s">
        <v>194</v>
      </c>
      <c r="M66" s="626"/>
      <c r="N66" s="626"/>
      <c r="O66" s="11"/>
      <c r="P66" s="634"/>
      <c r="Q66" s="635"/>
    </row>
    <row r="67" spans="1:17" ht="24" customHeight="1" x14ac:dyDescent="0.25">
      <c r="A67" s="16"/>
      <c r="B67" s="16">
        <v>401000</v>
      </c>
      <c r="C67" s="15" t="s">
        <v>23</v>
      </c>
      <c r="D67" s="27" t="s">
        <v>194</v>
      </c>
      <c r="E67" s="27"/>
      <c r="F67" s="27"/>
      <c r="G67" s="11">
        <f t="shared" si="0"/>
        <v>0</v>
      </c>
      <c r="H67" s="27" t="s">
        <v>194</v>
      </c>
      <c r="I67" s="27"/>
      <c r="J67" s="27"/>
      <c r="K67" s="27">
        <f>I67</f>
        <v>0</v>
      </c>
      <c r="L67" s="27" t="s">
        <v>194</v>
      </c>
      <c r="M67" s="634"/>
      <c r="N67" s="635"/>
      <c r="O67" s="27"/>
      <c r="P67" s="627"/>
      <c r="Q67" s="627"/>
    </row>
    <row r="68" spans="1:17" ht="107.25" customHeight="1" x14ac:dyDescent="0.25">
      <c r="A68" s="16"/>
      <c r="B68" s="16">
        <v>602400</v>
      </c>
      <c r="C68" s="196" t="s">
        <v>251</v>
      </c>
      <c r="D68" s="11" t="s">
        <v>194</v>
      </c>
      <c r="E68" s="11"/>
      <c r="F68" s="11"/>
      <c r="G68" s="11">
        <f t="shared" si="0"/>
        <v>0</v>
      </c>
      <c r="H68" s="11" t="s">
        <v>194</v>
      </c>
      <c r="I68" s="11"/>
      <c r="J68" s="11"/>
      <c r="K68" s="27">
        <f>I68</f>
        <v>0</v>
      </c>
      <c r="L68" s="11" t="s">
        <v>194</v>
      </c>
      <c r="M68" s="626"/>
      <c r="N68" s="626"/>
      <c r="O68" s="11"/>
      <c r="P68" s="634"/>
      <c r="Q68" s="635"/>
    </row>
    <row r="69" spans="1:17" ht="27" customHeight="1" x14ac:dyDescent="0.25">
      <c r="A69" s="16"/>
      <c r="B69" s="16">
        <v>602100</v>
      </c>
      <c r="C69" s="196" t="s">
        <v>25</v>
      </c>
      <c r="D69" s="11" t="s">
        <v>194</v>
      </c>
      <c r="E69" s="27"/>
      <c r="F69" s="11"/>
      <c r="G69" s="11">
        <f t="shared" si="0"/>
        <v>0</v>
      </c>
      <c r="H69" s="11" t="s">
        <v>194</v>
      </c>
      <c r="I69" s="11" t="s">
        <v>194</v>
      </c>
      <c r="J69" s="11" t="s">
        <v>194</v>
      </c>
      <c r="K69" s="27" t="s">
        <v>194</v>
      </c>
      <c r="L69" s="11" t="s">
        <v>194</v>
      </c>
      <c r="M69" s="626" t="s">
        <v>194</v>
      </c>
      <c r="N69" s="626"/>
      <c r="O69" s="11" t="s">
        <v>194</v>
      </c>
      <c r="P69" s="634" t="s">
        <v>194</v>
      </c>
      <c r="Q69" s="635"/>
    </row>
    <row r="70" spans="1:17" ht="20.25" customHeight="1" x14ac:dyDescent="0.25">
      <c r="A70" s="16"/>
      <c r="B70" s="16">
        <v>602200</v>
      </c>
      <c r="C70" s="15" t="s">
        <v>26</v>
      </c>
      <c r="D70" s="11" t="s">
        <v>194</v>
      </c>
      <c r="E70" s="11"/>
      <c r="F70" s="11"/>
      <c r="G70" s="11">
        <f t="shared" si="0"/>
        <v>0</v>
      </c>
      <c r="H70" s="11" t="s">
        <v>194</v>
      </c>
      <c r="I70" s="11" t="s">
        <v>194</v>
      </c>
      <c r="J70" s="11" t="s">
        <v>194</v>
      </c>
      <c r="K70" s="27" t="s">
        <v>194</v>
      </c>
      <c r="L70" s="11" t="s">
        <v>194</v>
      </c>
      <c r="M70" s="626" t="s">
        <v>194</v>
      </c>
      <c r="N70" s="626"/>
      <c r="O70" s="11" t="s">
        <v>194</v>
      </c>
      <c r="P70" s="634" t="s">
        <v>194</v>
      </c>
      <c r="Q70" s="635"/>
    </row>
    <row r="71" spans="1:17" ht="26.25" customHeight="1" x14ac:dyDescent="0.25">
      <c r="A71" s="16"/>
      <c r="B71" s="16"/>
      <c r="C71" s="121" t="s">
        <v>252</v>
      </c>
      <c r="D71" s="11"/>
      <c r="E71" s="11"/>
      <c r="F71" s="11"/>
      <c r="G71" s="11">
        <f t="shared" si="0"/>
        <v>0</v>
      </c>
      <c r="H71" s="11"/>
      <c r="I71" s="11"/>
      <c r="J71" s="11"/>
      <c r="K71" s="27"/>
      <c r="L71" s="11"/>
      <c r="M71" s="626"/>
      <c r="N71" s="626"/>
      <c r="O71" s="11"/>
      <c r="P71" s="76"/>
      <c r="Q71" s="74"/>
    </row>
    <row r="72" spans="1:17" ht="17.649999999999999" customHeight="1" x14ac:dyDescent="0.25">
      <c r="A72" s="16"/>
      <c r="B72" s="16"/>
      <c r="C72" s="16" t="s">
        <v>28</v>
      </c>
      <c r="D72" s="26" t="e">
        <f>D64</f>
        <v>#REF!</v>
      </c>
      <c r="E72" s="16" t="e">
        <f>SUM(E65:E71)</f>
        <v>#REF!</v>
      </c>
      <c r="F72" s="16">
        <f>SUM(F65:F71)</f>
        <v>0</v>
      </c>
      <c r="G72" s="26" t="e">
        <f>D72+E72</f>
        <v>#REF!</v>
      </c>
      <c r="H72" s="26" t="e">
        <f>H64</f>
        <v>#REF!</v>
      </c>
      <c r="I72" s="26" t="e">
        <f>I65+I66</f>
        <v>#REF!</v>
      </c>
      <c r="J72" s="26" t="e">
        <f>J65+J66</f>
        <v>#REF!</v>
      </c>
      <c r="K72" s="26" t="e">
        <f>H72+I72</f>
        <v>#REF!</v>
      </c>
      <c r="L72" s="26" t="e">
        <f>L64</f>
        <v>#REF!</v>
      </c>
      <c r="M72" s="634" t="e">
        <f>M65+M66</f>
        <v>#VALUE!</v>
      </c>
      <c r="N72" s="635"/>
      <c r="O72" s="27">
        <v>0</v>
      </c>
      <c r="P72" s="634" t="e">
        <f>P64+P65+P66</f>
        <v>#REF!</v>
      </c>
      <c r="Q72" s="635"/>
    </row>
    <row r="73" spans="1:17" ht="12.75" customHeight="1" x14ac:dyDescent="0.25">
      <c r="A73" s="3"/>
      <c r="B73" s="3"/>
      <c r="C73" s="3"/>
      <c r="D73" s="3"/>
      <c r="E73" s="3"/>
      <c r="F73" s="3"/>
      <c r="G73" s="3"/>
      <c r="H73" s="3"/>
      <c r="I73" s="3"/>
      <c r="J73" s="3"/>
      <c r="K73" s="3"/>
      <c r="L73" s="636"/>
      <c r="M73" s="636"/>
      <c r="N73" s="636"/>
      <c r="O73" s="636"/>
      <c r="P73" s="636"/>
      <c r="Q73" s="636"/>
    </row>
    <row r="74" spans="1:17" ht="19.5" customHeight="1" x14ac:dyDescent="0.25">
      <c r="A74" s="36" t="s">
        <v>84</v>
      </c>
      <c r="B74" s="637" t="s">
        <v>820</v>
      </c>
      <c r="C74" s="637"/>
      <c r="D74" s="637"/>
      <c r="E74" s="637"/>
      <c r="F74" s="637"/>
      <c r="G74" s="637"/>
      <c r="H74" s="637"/>
      <c r="I74" s="637"/>
      <c r="J74" s="637"/>
      <c r="K74" s="637"/>
      <c r="L74" s="637"/>
      <c r="M74" s="637"/>
      <c r="N74" s="637"/>
      <c r="O74" s="637"/>
      <c r="P74" s="637"/>
      <c r="Q74" s="637"/>
    </row>
    <row r="75" spans="1:17" ht="13.5" customHeight="1" x14ac:dyDescent="0.25">
      <c r="A75" s="36"/>
      <c r="B75" s="36"/>
      <c r="C75" s="57"/>
      <c r="D75" s="57"/>
      <c r="E75" s="57"/>
      <c r="F75" s="57"/>
      <c r="G75" s="57"/>
      <c r="H75" s="57"/>
      <c r="I75" s="57"/>
      <c r="J75" s="57"/>
      <c r="K75" s="57"/>
      <c r="L75" s="57"/>
      <c r="M75" s="57"/>
      <c r="N75" s="57"/>
      <c r="O75" s="57"/>
      <c r="P75" s="617" t="s">
        <v>30</v>
      </c>
      <c r="Q75" s="617"/>
    </row>
    <row r="76" spans="1:17" ht="17.25" customHeight="1" x14ac:dyDescent="0.25">
      <c r="A76" s="630" t="s">
        <v>32</v>
      </c>
      <c r="B76" s="631" t="s">
        <v>10</v>
      </c>
      <c r="C76" s="650" t="s">
        <v>259</v>
      </c>
      <c r="D76" s="651"/>
      <c r="E76" s="651"/>
      <c r="F76" s="651"/>
      <c r="G76" s="652"/>
      <c r="H76" s="626" t="s">
        <v>454</v>
      </c>
      <c r="I76" s="626"/>
      <c r="J76" s="626"/>
      <c r="K76" s="626"/>
      <c r="L76" s="626" t="s">
        <v>821</v>
      </c>
      <c r="M76" s="626"/>
      <c r="N76" s="626"/>
      <c r="O76" s="626"/>
      <c r="P76" s="626"/>
      <c r="Q76" s="626"/>
    </row>
    <row r="77" spans="1:17" ht="75" customHeight="1" x14ac:dyDescent="0.25">
      <c r="A77" s="630"/>
      <c r="B77" s="632"/>
      <c r="C77" s="653"/>
      <c r="D77" s="629"/>
      <c r="E77" s="629"/>
      <c r="F77" s="629"/>
      <c r="G77" s="654"/>
      <c r="H77" s="12" t="s">
        <v>71</v>
      </c>
      <c r="I77" s="12" t="s">
        <v>72</v>
      </c>
      <c r="J77" s="63" t="s">
        <v>14</v>
      </c>
      <c r="K77" s="12" t="s">
        <v>253</v>
      </c>
      <c r="L77" s="12" t="s">
        <v>71</v>
      </c>
      <c r="M77" s="655" t="s">
        <v>72</v>
      </c>
      <c r="N77" s="656"/>
      <c r="O77" s="63" t="s">
        <v>14</v>
      </c>
      <c r="P77" s="657" t="s">
        <v>257</v>
      </c>
      <c r="Q77" s="658"/>
    </row>
    <row r="78" spans="1:17" ht="12.75" customHeight="1" x14ac:dyDescent="0.25">
      <c r="A78" s="11">
        <v>1</v>
      </c>
      <c r="B78" s="11">
        <v>2</v>
      </c>
      <c r="C78" s="641">
        <v>3</v>
      </c>
      <c r="D78" s="645"/>
      <c r="E78" s="645"/>
      <c r="F78" s="645"/>
      <c r="G78" s="642"/>
      <c r="H78" s="11">
        <v>4</v>
      </c>
      <c r="I78" s="11">
        <v>5</v>
      </c>
      <c r="J78" s="11">
        <v>6</v>
      </c>
      <c r="K78" s="11">
        <v>7</v>
      </c>
      <c r="L78" s="11">
        <v>8</v>
      </c>
      <c r="M78" s="641">
        <v>9</v>
      </c>
      <c r="N78" s="642"/>
      <c r="O78" s="11">
        <v>10</v>
      </c>
      <c r="P78" s="641">
        <v>11</v>
      </c>
      <c r="Q78" s="642"/>
    </row>
    <row r="79" spans="1:17" ht="12.75" customHeight="1" x14ac:dyDescent="0.25">
      <c r="A79" s="16">
        <v>1010000</v>
      </c>
      <c r="B79" s="16"/>
      <c r="C79" s="646" t="s">
        <v>262</v>
      </c>
      <c r="D79" s="647"/>
      <c r="E79" s="647"/>
      <c r="F79" s="647"/>
      <c r="G79" s="648"/>
      <c r="H79" s="16"/>
      <c r="I79" s="16"/>
      <c r="J79" s="16"/>
      <c r="K79" s="16"/>
      <c r="L79" s="26"/>
      <c r="M79" s="626"/>
      <c r="N79" s="626"/>
      <c r="O79" s="16"/>
      <c r="P79" s="649"/>
      <c r="Q79" s="649"/>
    </row>
    <row r="80" spans="1:17" ht="15" customHeight="1" x14ac:dyDescent="0.25">
      <c r="A80" s="16"/>
      <c r="B80" s="16"/>
      <c r="C80" s="638" t="s">
        <v>18</v>
      </c>
      <c r="D80" s="639"/>
      <c r="E80" s="639"/>
      <c r="F80" s="639"/>
      <c r="G80" s="640"/>
      <c r="H80" s="27" t="e">
        <f>'1014060 ПК'!H74+#REF!+'1011100 ШК'!H75+'1014080 УПР'!H86+'1014080 УПР'!H93</f>
        <v>#REF!</v>
      </c>
      <c r="I80" s="27" t="s">
        <v>194</v>
      </c>
      <c r="J80" s="11" t="s">
        <v>194</v>
      </c>
      <c r="K80" s="27" t="e">
        <f>H80</f>
        <v>#REF!</v>
      </c>
      <c r="L80" s="27" t="e">
        <f>'1014060 ПК'!M74+#REF!+'1011100 ШК'!L75+'1014080 УПР'!L86+'1014080 УПР'!L93</f>
        <v>#REF!</v>
      </c>
      <c r="M80" s="641" t="s">
        <v>194</v>
      </c>
      <c r="N80" s="642"/>
      <c r="O80" s="11" t="s">
        <v>194</v>
      </c>
      <c r="P80" s="643" t="e">
        <f>L80</f>
        <v>#REF!</v>
      </c>
      <c r="Q80" s="644"/>
    </row>
    <row r="81" spans="1:17" ht="15.75" customHeight="1" x14ac:dyDescent="0.25">
      <c r="A81" s="16"/>
      <c r="B81" s="16"/>
      <c r="C81" s="638" t="s">
        <v>20</v>
      </c>
      <c r="D81" s="639"/>
      <c r="E81" s="639"/>
      <c r="F81" s="639"/>
      <c r="G81" s="640"/>
      <c r="H81" s="27" t="s">
        <v>194</v>
      </c>
      <c r="I81" s="27" t="e">
        <f>'1014060 ПК'!I75+#REF!+'1011100 ШК'!I76+'1014080 УПР'!I87</f>
        <v>#REF!</v>
      </c>
      <c r="J81" s="11"/>
      <c r="K81" s="27" t="e">
        <f>I81</f>
        <v>#REF!</v>
      </c>
      <c r="L81" s="27" t="s">
        <v>194</v>
      </c>
      <c r="M81" s="634" t="e">
        <f>'1014060 ПК'!N75:P75+#REF!+'1011100 ШК'!M76:N76+'1014080 УПР'!M93:N93</f>
        <v>#VALUE!</v>
      </c>
      <c r="N81" s="635"/>
      <c r="O81" s="11"/>
      <c r="P81" s="643" t="e">
        <f>M81</f>
        <v>#VALUE!</v>
      </c>
      <c r="Q81" s="644"/>
    </row>
    <row r="82" spans="1:17" ht="12.75" customHeight="1" x14ac:dyDescent="0.25">
      <c r="A82" s="16"/>
      <c r="B82" s="16"/>
      <c r="C82" s="638" t="s">
        <v>21</v>
      </c>
      <c r="D82" s="639"/>
      <c r="E82" s="639"/>
      <c r="F82" s="639"/>
      <c r="G82" s="640"/>
      <c r="H82" s="27" t="s">
        <v>194</v>
      </c>
      <c r="I82" s="27"/>
      <c r="J82" s="11"/>
      <c r="K82" s="27"/>
      <c r="L82" s="27" t="s">
        <v>194</v>
      </c>
      <c r="M82" s="634"/>
      <c r="N82" s="635"/>
      <c r="O82" s="11"/>
      <c r="P82" s="643"/>
      <c r="Q82" s="644"/>
    </row>
    <row r="83" spans="1:17" ht="16.5" customHeight="1" x14ac:dyDescent="0.25">
      <c r="A83" s="16"/>
      <c r="B83" s="16">
        <v>401000</v>
      </c>
      <c r="C83" s="638" t="s">
        <v>23</v>
      </c>
      <c r="D83" s="639"/>
      <c r="E83" s="639"/>
      <c r="F83" s="639"/>
      <c r="G83" s="640"/>
      <c r="H83" s="27" t="s">
        <v>194</v>
      </c>
      <c r="I83" s="27"/>
      <c r="J83" s="11"/>
      <c r="K83" s="27"/>
      <c r="L83" s="27" t="s">
        <v>194</v>
      </c>
      <c r="M83" s="634"/>
      <c r="N83" s="635"/>
      <c r="O83" s="11"/>
      <c r="P83" s="643"/>
      <c r="Q83" s="644"/>
    </row>
    <row r="84" spans="1:17" ht="30" customHeight="1" x14ac:dyDescent="0.25">
      <c r="A84" s="16"/>
      <c r="B84" s="16">
        <v>602400</v>
      </c>
      <c r="C84" s="659" t="s">
        <v>263</v>
      </c>
      <c r="D84" s="660"/>
      <c r="E84" s="660"/>
      <c r="F84" s="660"/>
      <c r="G84" s="661"/>
      <c r="H84" s="27" t="s">
        <v>194</v>
      </c>
      <c r="I84" s="27"/>
      <c r="J84" s="11"/>
      <c r="K84" s="27"/>
      <c r="L84" s="27" t="s">
        <v>194</v>
      </c>
      <c r="M84" s="634"/>
      <c r="N84" s="635"/>
      <c r="O84" s="11"/>
      <c r="P84" s="643"/>
      <c r="Q84" s="644"/>
    </row>
    <row r="85" spans="1:17" ht="12.75" customHeight="1" x14ac:dyDescent="0.25">
      <c r="A85" s="16"/>
      <c r="B85" s="16"/>
      <c r="C85" s="646" t="s">
        <v>252</v>
      </c>
      <c r="D85" s="647"/>
      <c r="E85" s="647"/>
      <c r="F85" s="647"/>
      <c r="G85" s="648"/>
      <c r="H85" s="27"/>
      <c r="I85" s="27"/>
      <c r="J85" s="11"/>
      <c r="K85" s="27"/>
      <c r="L85" s="27"/>
      <c r="M85" s="627"/>
      <c r="N85" s="627"/>
      <c r="O85" s="11"/>
      <c r="P85" s="649"/>
      <c r="Q85" s="649"/>
    </row>
    <row r="86" spans="1:17" ht="12.75" customHeight="1" x14ac:dyDescent="0.25">
      <c r="A86" s="16"/>
      <c r="B86" s="16"/>
      <c r="C86" s="638" t="s">
        <v>31</v>
      </c>
      <c r="D86" s="639"/>
      <c r="E86" s="639"/>
      <c r="F86" s="639"/>
      <c r="G86" s="640"/>
      <c r="H86" s="27"/>
      <c r="I86" s="27"/>
      <c r="J86" s="11"/>
      <c r="K86" s="27"/>
      <c r="L86" s="27"/>
      <c r="M86" s="627"/>
      <c r="N86" s="627"/>
      <c r="O86" s="11"/>
      <c r="P86" s="649"/>
      <c r="Q86" s="649"/>
    </row>
    <row r="87" spans="1:17" ht="18" customHeight="1" x14ac:dyDescent="0.25">
      <c r="A87" s="16"/>
      <c r="B87" s="16"/>
      <c r="C87" s="638" t="s">
        <v>28</v>
      </c>
      <c r="D87" s="639"/>
      <c r="E87" s="639"/>
      <c r="F87" s="639"/>
      <c r="G87" s="640"/>
      <c r="H87" s="27" t="e">
        <f>H80</f>
        <v>#REF!</v>
      </c>
      <c r="I87" s="27" t="e">
        <f>SUM(I81:I86)</f>
        <v>#REF!</v>
      </c>
      <c r="J87" s="11"/>
      <c r="K87" s="27" t="e">
        <f>SUM(K80:K86)</f>
        <v>#REF!</v>
      </c>
      <c r="L87" s="27" t="e">
        <f>L80</f>
        <v>#REF!</v>
      </c>
      <c r="M87" s="627" t="e">
        <f>SUM(M81:M86)</f>
        <v>#VALUE!</v>
      </c>
      <c r="N87" s="627"/>
      <c r="O87" s="11"/>
      <c r="P87" s="649" t="e">
        <f>SUM(P80:P86)</f>
        <v>#REF!</v>
      </c>
      <c r="Q87" s="649"/>
    </row>
    <row r="88" spans="1:17" ht="12.75" customHeight="1" x14ac:dyDescent="0.25">
      <c r="A88" s="3"/>
      <c r="B88" s="3"/>
      <c r="C88" s="3"/>
      <c r="D88" s="3"/>
      <c r="E88" s="3"/>
      <c r="F88" s="3"/>
      <c r="G88" s="3"/>
      <c r="H88" s="3"/>
      <c r="I88" s="3"/>
      <c r="J88" s="3"/>
      <c r="K88" s="30"/>
      <c r="L88" s="30"/>
      <c r="M88" s="30"/>
      <c r="N88" s="30"/>
      <c r="O88" s="3"/>
      <c r="P88" s="3"/>
      <c r="Q88" s="3"/>
    </row>
    <row r="89" spans="1:17" ht="18" customHeight="1" x14ac:dyDescent="0.25">
      <c r="A89" s="123">
        <v>6</v>
      </c>
      <c r="B89" s="663" t="s">
        <v>265</v>
      </c>
      <c r="C89" s="663"/>
      <c r="D89" s="663"/>
      <c r="E89" s="663"/>
      <c r="F89" s="663"/>
      <c r="G89" s="663"/>
      <c r="H89" s="663"/>
      <c r="I89" s="663"/>
      <c r="J89" s="663"/>
      <c r="K89" s="663"/>
      <c r="L89" s="663"/>
      <c r="M89" s="663"/>
      <c r="N89" s="663"/>
      <c r="O89" s="663"/>
      <c r="P89" s="663"/>
      <c r="Q89" s="663"/>
    </row>
    <row r="90" spans="1:17" ht="12.75" customHeight="1" x14ac:dyDescent="0.25">
      <c r="A90" s="3"/>
      <c r="B90" s="3"/>
      <c r="C90" s="3"/>
      <c r="D90" s="3"/>
      <c r="E90" s="3"/>
      <c r="F90" s="3"/>
      <c r="G90" s="3"/>
      <c r="H90" s="3"/>
      <c r="I90" s="3"/>
      <c r="J90" s="3"/>
      <c r="K90" s="3"/>
      <c r="L90" s="3"/>
      <c r="M90" s="3"/>
      <c r="N90" s="3"/>
      <c r="O90" s="3"/>
      <c r="P90" s="3"/>
      <c r="Q90" s="3"/>
    </row>
    <row r="91" spans="1:17" ht="20.25" customHeight="1" x14ac:dyDescent="0.25">
      <c r="A91" s="36" t="s">
        <v>85</v>
      </c>
      <c r="B91" s="637" t="s">
        <v>822</v>
      </c>
      <c r="C91" s="637"/>
      <c r="D91" s="637"/>
      <c r="E91" s="637"/>
      <c r="F91" s="637"/>
      <c r="G91" s="637"/>
      <c r="H91" s="637"/>
      <c r="I91" s="637"/>
      <c r="J91" s="637"/>
      <c r="K91" s="637"/>
      <c r="L91" s="637"/>
      <c r="M91" s="637"/>
      <c r="N91" s="637"/>
      <c r="O91" s="637"/>
      <c r="P91" s="637"/>
      <c r="Q91" s="637"/>
    </row>
    <row r="92" spans="1:17" ht="12.75" customHeight="1" x14ac:dyDescent="0.25">
      <c r="A92" s="36"/>
      <c r="B92" s="36"/>
      <c r="C92" s="5"/>
      <c r="D92" s="5"/>
      <c r="E92" s="5"/>
      <c r="F92" s="5"/>
      <c r="G92" s="5"/>
      <c r="H92" s="5"/>
      <c r="I92" s="5"/>
      <c r="J92" s="5"/>
      <c r="K92" s="5"/>
      <c r="L92" s="5"/>
      <c r="M92" s="8"/>
      <c r="N92" s="8"/>
      <c r="O92" s="3"/>
      <c r="P92" s="617" t="s">
        <v>30</v>
      </c>
      <c r="Q92" s="617"/>
    </row>
    <row r="93" spans="1:17" ht="22.5" customHeight="1" x14ac:dyDescent="0.25">
      <c r="A93" s="630" t="s">
        <v>32</v>
      </c>
      <c r="B93" s="631" t="s">
        <v>69</v>
      </c>
      <c r="C93" s="625" t="s">
        <v>222</v>
      </c>
      <c r="D93" s="633" t="s">
        <v>823</v>
      </c>
      <c r="E93" s="633"/>
      <c r="F93" s="633"/>
      <c r="G93" s="633"/>
      <c r="H93" s="626" t="s">
        <v>824</v>
      </c>
      <c r="I93" s="626"/>
      <c r="J93" s="626"/>
      <c r="K93" s="626"/>
      <c r="L93" s="626" t="s">
        <v>825</v>
      </c>
      <c r="M93" s="626"/>
      <c r="N93" s="626"/>
      <c r="O93" s="626"/>
      <c r="P93" s="626"/>
      <c r="Q93" s="626"/>
    </row>
    <row r="94" spans="1:17" ht="87" customHeight="1" x14ac:dyDescent="0.2">
      <c r="A94" s="630"/>
      <c r="B94" s="632"/>
      <c r="C94" s="625"/>
      <c r="D94" s="12" t="s">
        <v>71</v>
      </c>
      <c r="E94" s="12" t="s">
        <v>72</v>
      </c>
      <c r="F94" s="13" t="s">
        <v>14</v>
      </c>
      <c r="G94" s="12" t="s">
        <v>15</v>
      </c>
      <c r="H94" s="12" t="s">
        <v>71</v>
      </c>
      <c r="I94" s="58" t="s">
        <v>72</v>
      </c>
      <c r="J94" s="59" t="s">
        <v>14</v>
      </c>
      <c r="K94" s="12" t="s">
        <v>16</v>
      </c>
      <c r="L94" s="12" t="s">
        <v>71</v>
      </c>
      <c r="M94" s="625" t="s">
        <v>72</v>
      </c>
      <c r="N94" s="625"/>
      <c r="O94" s="662" t="s">
        <v>14</v>
      </c>
      <c r="P94" s="662"/>
      <c r="Q94" s="12" t="s">
        <v>17</v>
      </c>
    </row>
    <row r="95" spans="1:17" ht="17.25" customHeight="1" x14ac:dyDescent="0.25">
      <c r="A95" s="11">
        <v>1</v>
      </c>
      <c r="B95" s="11">
        <v>2</v>
      </c>
      <c r="C95" s="11">
        <v>3</v>
      </c>
      <c r="D95" s="11">
        <v>4</v>
      </c>
      <c r="E95" s="11">
        <v>5</v>
      </c>
      <c r="F95" s="11">
        <v>6</v>
      </c>
      <c r="G95" s="11">
        <v>7</v>
      </c>
      <c r="H95" s="11">
        <v>8</v>
      </c>
      <c r="I95" s="11">
        <v>9</v>
      </c>
      <c r="J95" s="11">
        <v>10</v>
      </c>
      <c r="K95" s="11">
        <v>11</v>
      </c>
      <c r="L95" s="11">
        <v>12</v>
      </c>
      <c r="M95" s="626">
        <v>13</v>
      </c>
      <c r="N95" s="626"/>
      <c r="O95" s="626">
        <v>14</v>
      </c>
      <c r="P95" s="626"/>
      <c r="Q95" s="11">
        <v>15</v>
      </c>
    </row>
    <row r="96" spans="1:17" ht="12.75" customHeight="1" x14ac:dyDescent="0.25">
      <c r="A96" s="16"/>
      <c r="B96" s="16"/>
      <c r="C96" s="16" t="s">
        <v>73</v>
      </c>
      <c r="D96" s="16"/>
      <c r="E96" s="16"/>
      <c r="F96" s="16"/>
      <c r="G96" s="16"/>
      <c r="H96" s="16"/>
      <c r="I96" s="16"/>
      <c r="J96" s="16"/>
      <c r="K96" s="16"/>
      <c r="L96" s="16"/>
      <c r="M96" s="626"/>
      <c r="N96" s="626"/>
      <c r="O96" s="626"/>
      <c r="P96" s="626"/>
      <c r="Q96" s="16"/>
    </row>
    <row r="97" spans="1:17" ht="18.75" customHeight="1" x14ac:dyDescent="0.25">
      <c r="A97" s="16">
        <v>1010000</v>
      </c>
      <c r="B97" s="16">
        <v>2000</v>
      </c>
      <c r="C97" s="15" t="s">
        <v>353</v>
      </c>
      <c r="D97" s="16" t="e">
        <f>'1014060 ПК'!D91+#REF!+'1011100 ШК'!D93+'1014080 УПР'!D112+'1014080 УПР'!D141</f>
        <v>#REF!</v>
      </c>
      <c r="E97" s="16" t="e">
        <f>'1014060 ПК'!E91+#REF!+'1011100 ШК'!E93+'1014080 УПР'!E112+'1014080 УПР'!E141</f>
        <v>#REF!</v>
      </c>
      <c r="F97" s="16" t="e">
        <f>F98+F99+F100+F115</f>
        <v>#REF!</v>
      </c>
      <c r="G97" s="16" t="e">
        <f>D97+E97</f>
        <v>#REF!</v>
      </c>
      <c r="H97" s="26" t="e">
        <f>'1014060 ПК'!H91+#REF!+'1011100 ШК'!H93+'1014080 УПР'!H112+'1014080 УПР'!H139</f>
        <v>#REF!</v>
      </c>
      <c r="I97" s="16" t="e">
        <f>'1014060 ПК'!I91+#REF!+'1011100 ШК'!I93+'1014080 УПР'!I112+'1014080 УПР'!I139</f>
        <v>#REF!</v>
      </c>
      <c r="J97" s="16">
        <f>J98+J99+J100+J115</f>
        <v>0</v>
      </c>
      <c r="K97" s="16" t="e">
        <f>H97+I97</f>
        <v>#REF!</v>
      </c>
      <c r="L97" s="26" t="e">
        <f>'1014060 ПК'!M91+#REF!+'1011100 ШК'!L93+'1014080 УПР'!L110+'1014080 УПР'!L141</f>
        <v>#REF!</v>
      </c>
      <c r="M97" s="634" t="e">
        <f>'1014060 ПК'!N91+#REF!+'1011100 ШК'!M93+'1014080 УПР'!M110+'1014080 УПР'!M141</f>
        <v>#REF!</v>
      </c>
      <c r="N97" s="635"/>
      <c r="O97" s="626">
        <v>0</v>
      </c>
      <c r="P97" s="626"/>
      <c r="Q97" s="16" t="e">
        <f t="shared" ref="Q97:Q126" si="1">L97+M97</f>
        <v>#REF!</v>
      </c>
    </row>
    <row r="98" spans="1:17" ht="16.5" customHeight="1" x14ac:dyDescent="0.25">
      <c r="A98" s="16"/>
      <c r="B98" s="16">
        <v>2111</v>
      </c>
      <c r="C98" s="15" t="s">
        <v>74</v>
      </c>
      <c r="D98" s="26" t="e">
        <f>'1014060 ПК'!D92+#REF!+'1011100 ШК'!D94+'1014080 УПР'!D113</f>
        <v>#REF!</v>
      </c>
      <c r="E98" s="16" t="e">
        <f>'1014060 ПК'!E92+#REF!+'1011100 ШК'!E94+'1014080 УПР'!E113</f>
        <v>#REF!</v>
      </c>
      <c r="F98" s="16">
        <v>0</v>
      </c>
      <c r="G98" s="16" t="e">
        <f t="shared" ref="G98:G126" si="2">D98+E98</f>
        <v>#REF!</v>
      </c>
      <c r="H98" s="26" t="e">
        <f>'1014060 ПК'!H92+#REF!+'1011100 ШК'!H94+'1014080 УПР'!H113+'1014080 УПР'!H140</f>
        <v>#REF!</v>
      </c>
      <c r="I98" s="26" t="e">
        <f>'1014060 ПК'!I92+#REF!+'1011100 ШК'!I94+'1014080 УПР'!I113+'1014080 УПР'!I140</f>
        <v>#REF!</v>
      </c>
      <c r="J98" s="16">
        <v>0</v>
      </c>
      <c r="K98" s="16" t="e">
        <f t="shared" ref="K98:K126" si="3">H98+I98</f>
        <v>#REF!</v>
      </c>
      <c r="L98" s="26" t="e">
        <f>'1014060 ПК'!M92+#REF!+'1011100 ШК'!L94+'1014080 УПР'!L113</f>
        <v>#REF!</v>
      </c>
      <c r="M98" s="634" t="e">
        <f>'1014060 ПК'!N92+#REF!+'1011100 ШК'!M94+'1014080 УПР'!M111+'1014080 УПР'!M142</f>
        <v>#REF!</v>
      </c>
      <c r="N98" s="635"/>
      <c r="O98" s="626">
        <v>0</v>
      </c>
      <c r="P98" s="626"/>
      <c r="Q98" s="26" t="e">
        <f t="shared" si="1"/>
        <v>#REF!</v>
      </c>
    </row>
    <row r="99" spans="1:17" ht="33" customHeight="1" x14ac:dyDescent="0.25">
      <c r="A99" s="16"/>
      <c r="B99" s="16">
        <v>2120</v>
      </c>
      <c r="C99" s="15" t="s">
        <v>75</v>
      </c>
      <c r="D99" s="16" t="e">
        <f>'1014060 ПК'!D93+#REF!+'1011100 ШК'!D95+'1014080 УПР'!D114</f>
        <v>#REF!</v>
      </c>
      <c r="E99" s="16" t="e">
        <f>'1014060 ПК'!E93+#REF!+'1011100 ШК'!E95+'1014080 УПР'!E114+'1014080 УПР'!E143</f>
        <v>#REF!</v>
      </c>
      <c r="F99" s="16">
        <v>0</v>
      </c>
      <c r="G99" s="16" t="e">
        <f t="shared" si="2"/>
        <v>#REF!</v>
      </c>
      <c r="H99" s="16" t="e">
        <f>'1014060 ПК'!H93+#REF!+'1011100 ШК'!H95+'1014080 УПР'!H114</f>
        <v>#REF!</v>
      </c>
      <c r="I99" s="16" t="e">
        <f>'1014060 ПК'!I93+#REF!+'1011100 ШК'!I95+'1014080 УПР'!I114+'1014080 УПР'!I141</f>
        <v>#REF!</v>
      </c>
      <c r="J99" s="16">
        <v>0</v>
      </c>
      <c r="K99" s="16" t="e">
        <f t="shared" si="3"/>
        <v>#REF!</v>
      </c>
      <c r="L99" s="26" t="e">
        <f>'1014060 ПК'!M93+#REF!+'1011100 ШК'!L95+'1014080 УПР'!L114</f>
        <v>#REF!</v>
      </c>
      <c r="M99" s="634" t="e">
        <f>'1014060 ПК'!N93+#REF!+'1011100 ШК'!M95+'1014080 УПР'!M112+'1014080 УПР'!M143</f>
        <v>#REF!</v>
      </c>
      <c r="N99" s="635"/>
      <c r="O99" s="626">
        <v>0</v>
      </c>
      <c r="P99" s="626"/>
      <c r="Q99" s="16" t="e">
        <f t="shared" si="1"/>
        <v>#REF!</v>
      </c>
    </row>
    <row r="100" spans="1:17" ht="33" customHeight="1" x14ac:dyDescent="0.25">
      <c r="A100" s="16"/>
      <c r="B100" s="16">
        <v>2200</v>
      </c>
      <c r="C100" s="15" t="s">
        <v>354</v>
      </c>
      <c r="D100" s="16" t="e">
        <f>'1014060 ПК'!D94+#REF!+'1011100 ШК'!D96+'1014080 УПР'!D115+'1014080 УПР'!D142</f>
        <v>#REF!</v>
      </c>
      <c r="E100" s="16" t="e">
        <f>'1014060 ПК'!E94+#REF!+'1011100 ШК'!E96+'1014080 УПР'!E115+'1014080 УПР'!E142</f>
        <v>#REF!</v>
      </c>
      <c r="F100" s="16" t="e">
        <f>F101+F103+F104+F105+F106+F112</f>
        <v>#REF!</v>
      </c>
      <c r="G100" s="16" t="e">
        <f t="shared" si="2"/>
        <v>#REF!</v>
      </c>
      <c r="H100" s="26" t="e">
        <f>'1014060 ПК'!H94+#REF!+'1011100 ШК'!H96+'1014080 УПР'!H115+'1014080 УПР'!H142</f>
        <v>#REF!</v>
      </c>
      <c r="I100" s="16" t="e">
        <f>'1014060 ПК'!I94+#REF!+'1011100 ШК'!I96+'1014080 УПР'!I115+'1014080 УПР'!I142</f>
        <v>#REF!</v>
      </c>
      <c r="J100" s="16">
        <v>0</v>
      </c>
      <c r="K100" s="16" t="e">
        <f t="shared" si="3"/>
        <v>#REF!</v>
      </c>
      <c r="L100" s="26" t="e">
        <f>'1014060 ПК'!M94+#REF!+'1011100 ШК'!L96+'1014080 УПР'!L112+'1014080 УПР'!L142</f>
        <v>#REF!</v>
      </c>
      <c r="M100" s="634" t="e">
        <f>'1014060 ПК'!N94+#REF!+'1011100 ШК'!M96+'1014080 УПР'!M113+'1014080 УПР'!M144</f>
        <v>#REF!</v>
      </c>
      <c r="N100" s="635"/>
      <c r="O100" s="626">
        <v>0</v>
      </c>
      <c r="P100" s="626"/>
      <c r="Q100" s="16" t="e">
        <f t="shared" si="1"/>
        <v>#REF!</v>
      </c>
    </row>
    <row r="101" spans="1:17" ht="64.5" customHeight="1" x14ac:dyDescent="0.25">
      <c r="A101" s="16"/>
      <c r="B101" s="16">
        <v>2210</v>
      </c>
      <c r="C101" s="15" t="s">
        <v>355</v>
      </c>
      <c r="D101" s="16" t="e">
        <f>'1014060 ПК'!D95+#REF!+'1011100 ШК'!D97+'1014080 УПР'!D116+'1014080 УПР'!D143</f>
        <v>#REF!</v>
      </c>
      <c r="E101" s="16" t="e">
        <f>'1014060 ПК'!E95+#REF!+'1011100 ШК'!E97+'1014080 УПР'!E116+'1014080 УПР'!E143</f>
        <v>#REF!</v>
      </c>
      <c r="F101" s="16" t="e">
        <f>'1014060 ПК'!F95+#REF!+'1011100 ШК'!F97+'1014080 УПР'!F116+'1014080 УПР'!F143</f>
        <v>#REF!</v>
      </c>
      <c r="G101" s="16" t="e">
        <f t="shared" si="2"/>
        <v>#REF!</v>
      </c>
      <c r="H101" s="16" t="e">
        <f>'1014060 ПК'!H95+#REF!+'1011100 ШК'!H97+'1014080 УПР'!H116+'1014080 УПР'!H143</f>
        <v>#REF!</v>
      </c>
      <c r="I101" s="16" t="e">
        <f>'1014060 ПК'!I95+#REF!+'1011100 ШК'!I97+'1014080 УПР'!I116+'1014080 УПР'!I143</f>
        <v>#REF!</v>
      </c>
      <c r="J101" s="16">
        <v>0</v>
      </c>
      <c r="K101" s="16" t="e">
        <f t="shared" si="3"/>
        <v>#REF!</v>
      </c>
      <c r="L101" s="26" t="e">
        <f>'1014060 ПК'!M95+#REF!+'1011100 ШК'!L97+'1014080 УПР'!L116+'1014080 УПР'!L142</f>
        <v>#REF!</v>
      </c>
      <c r="M101" s="634" t="e">
        <f>'1014060 ПК'!N95+#REF!+'1011100 ШК'!M97+'1014080 УПР'!M114+'1014080 УПР'!M145</f>
        <v>#REF!</v>
      </c>
      <c r="N101" s="635"/>
      <c r="O101" s="626">
        <v>0</v>
      </c>
      <c r="P101" s="626"/>
      <c r="Q101" s="16" t="e">
        <f t="shared" si="1"/>
        <v>#REF!</v>
      </c>
    </row>
    <row r="102" spans="1:17" ht="47.25" customHeight="1" x14ac:dyDescent="0.25">
      <c r="A102" s="16"/>
      <c r="B102" s="16">
        <v>2220</v>
      </c>
      <c r="C102" s="15" t="s">
        <v>644</v>
      </c>
      <c r="D102" s="16">
        <v>0</v>
      </c>
      <c r="E102" s="16">
        <v>0</v>
      </c>
      <c r="F102" s="16">
        <v>0</v>
      </c>
      <c r="G102" s="16">
        <f t="shared" si="2"/>
        <v>0</v>
      </c>
      <c r="H102" s="16">
        <v>0</v>
      </c>
      <c r="I102" s="16" t="e">
        <f>'1014060 ПК'!I96+#REF!+'1011100 ШК'!I98+'1014080 УПР'!I117+'1014080 УПР'!I144</f>
        <v>#REF!</v>
      </c>
      <c r="J102" s="16">
        <v>0</v>
      </c>
      <c r="K102" s="16" t="e">
        <f t="shared" si="3"/>
        <v>#REF!</v>
      </c>
      <c r="L102" s="26">
        <f>H102*111/100</f>
        <v>0</v>
      </c>
      <c r="M102" s="634" t="e">
        <f>'1014060 ПК'!N96+#REF!+'1011100 ШК'!M98+'1014080 УПР'!M115+'1014080 УПР'!M146</f>
        <v>#REF!</v>
      </c>
      <c r="N102" s="635"/>
      <c r="O102" s="626">
        <v>0</v>
      </c>
      <c r="P102" s="626"/>
      <c r="Q102" s="16" t="e">
        <f t="shared" si="1"/>
        <v>#REF!</v>
      </c>
    </row>
    <row r="103" spans="1:17" ht="30.75" customHeight="1" x14ac:dyDescent="0.25">
      <c r="A103" s="16"/>
      <c r="B103" s="16">
        <v>2230</v>
      </c>
      <c r="C103" s="15" t="s">
        <v>76</v>
      </c>
      <c r="D103" s="16">
        <v>0</v>
      </c>
      <c r="E103" s="16">
        <v>0</v>
      </c>
      <c r="F103" s="16">
        <v>0</v>
      </c>
      <c r="G103" s="16">
        <f t="shared" si="2"/>
        <v>0</v>
      </c>
      <c r="H103" s="16">
        <v>0</v>
      </c>
      <c r="I103" s="16" t="e">
        <f>'1014060 ПК'!I97+#REF!+'1011100 ШК'!I99+'1014080 УПР'!I118+'1014080 УПР'!I145</f>
        <v>#REF!</v>
      </c>
      <c r="J103" s="16">
        <v>0</v>
      </c>
      <c r="K103" s="16" t="e">
        <f t="shared" si="3"/>
        <v>#REF!</v>
      </c>
      <c r="L103" s="26">
        <f>H103*111/100</f>
        <v>0</v>
      </c>
      <c r="M103" s="634" t="e">
        <f>'1014060 ПК'!N97+#REF!+'1011100 ШК'!M99+'1014080 УПР'!M116+'1014080 УПР'!M147</f>
        <v>#REF!</v>
      </c>
      <c r="N103" s="635"/>
      <c r="O103" s="626">
        <v>0</v>
      </c>
      <c r="P103" s="626"/>
      <c r="Q103" s="16" t="e">
        <f t="shared" si="1"/>
        <v>#REF!</v>
      </c>
    </row>
    <row r="104" spans="1:17" ht="18.75" customHeight="1" x14ac:dyDescent="0.25">
      <c r="A104" s="16"/>
      <c r="B104" s="16">
        <v>2240</v>
      </c>
      <c r="C104" s="15" t="s">
        <v>77</v>
      </c>
      <c r="D104" s="26" t="e">
        <f>'1014060 ПК'!D98+#REF!+'1011100 ШК'!D100+'1014080 УПР'!D119+'1014080 УПР'!D144</f>
        <v>#REF!</v>
      </c>
      <c r="E104" s="26" t="e">
        <f>'1014060 ПК'!E98+#REF!+'1011100 ШК'!E100+'1014080 УПР'!E119+'1014080 УПР'!E144</f>
        <v>#REF!</v>
      </c>
      <c r="F104" s="16">
        <v>0</v>
      </c>
      <c r="G104" s="16" t="e">
        <f t="shared" si="2"/>
        <v>#REF!</v>
      </c>
      <c r="H104" s="16" t="e">
        <f>'1014060 ПК'!H98+#REF!+'1011100 ШК'!H100+'1014080 УПР'!H119+'1014080 УПР'!H144</f>
        <v>#REF!</v>
      </c>
      <c r="I104" s="16" t="e">
        <f>'1014060 ПК'!I98+#REF!+'1011100 ШК'!I100+'1014080 УПР'!I119+'1014080 УПР'!I144</f>
        <v>#REF!</v>
      </c>
      <c r="J104" s="16">
        <v>0</v>
      </c>
      <c r="K104" s="16" t="e">
        <f t="shared" si="3"/>
        <v>#REF!</v>
      </c>
      <c r="L104" s="26" t="e">
        <f>'1014060 ПК'!M98+#REF!+'1011100 ШК'!L100+'1014080 УПР'!L119+'1014080 УПР'!L144</f>
        <v>#REF!</v>
      </c>
      <c r="M104" s="634" t="e">
        <f>'1014060 ПК'!N98+#REF!+'1011100 ШК'!M100+'1014080 УПР'!M117+'1014080 УПР'!M148</f>
        <v>#REF!</v>
      </c>
      <c r="N104" s="635"/>
      <c r="O104" s="626">
        <v>0</v>
      </c>
      <c r="P104" s="626"/>
      <c r="Q104" s="26" t="e">
        <f t="shared" si="1"/>
        <v>#REF!</v>
      </c>
    </row>
    <row r="105" spans="1:17" ht="34.5" customHeight="1" x14ac:dyDescent="0.25">
      <c r="A105" s="16"/>
      <c r="B105" s="16">
        <v>2250</v>
      </c>
      <c r="C105" s="15" t="s">
        <v>357</v>
      </c>
      <c r="D105" s="26" t="e">
        <f>'1014060 ПК'!D99+#REF!+'1011100 ШК'!D101+'1014080 УПР'!D120</f>
        <v>#REF!</v>
      </c>
      <c r="E105" s="26" t="e">
        <f>'1014060 ПК'!E99+#REF!+'1011100 ШК'!E101+'1014080 УПР'!E120</f>
        <v>#REF!</v>
      </c>
      <c r="F105" s="16">
        <v>0</v>
      </c>
      <c r="G105" s="16" t="e">
        <f t="shared" si="2"/>
        <v>#REF!</v>
      </c>
      <c r="H105" s="26" t="e">
        <f>'1014060 ПК'!H99+#REF!+'1011100 ШК'!H101+'1014080 УПР'!H120</f>
        <v>#REF!</v>
      </c>
      <c r="I105" s="16" t="e">
        <f>'1014060 ПК'!I99+#REF!+'1011100 ШК'!I101+'1014080 УПР'!I120</f>
        <v>#REF!</v>
      </c>
      <c r="J105" s="16">
        <v>0</v>
      </c>
      <c r="K105" s="16" t="e">
        <f t="shared" si="3"/>
        <v>#REF!</v>
      </c>
      <c r="L105" s="26" t="e">
        <f>'1014060 ПК'!M99+#REF!+'1011100 ШК'!L101+'1014080 УПР'!L120</f>
        <v>#REF!</v>
      </c>
      <c r="M105" s="634" t="e">
        <f>'1014060 ПК'!N99+#REF!+'1011100 ШК'!M101+'1014080 УПР'!M118+'1014080 УПР'!M151</f>
        <v>#REF!</v>
      </c>
      <c r="N105" s="635"/>
      <c r="O105" s="626">
        <v>0</v>
      </c>
      <c r="P105" s="626"/>
      <c r="Q105" s="26" t="e">
        <f t="shared" si="1"/>
        <v>#REF!</v>
      </c>
    </row>
    <row r="106" spans="1:17" ht="50.25" customHeight="1" x14ac:dyDescent="0.25">
      <c r="A106" s="16"/>
      <c r="B106" s="16">
        <v>2270</v>
      </c>
      <c r="C106" s="15" t="s">
        <v>358</v>
      </c>
      <c r="D106" s="26" t="e">
        <f>'1014060 ПК'!D100+#REF!+'1011100 ШК'!D102+'1014080 УПР'!D121</f>
        <v>#REF!</v>
      </c>
      <c r="E106" s="26" t="e">
        <f>'1014060 ПК'!E100+#REF!+'1011100 ШК'!E102+'1014080 УПР'!E121</f>
        <v>#REF!</v>
      </c>
      <c r="F106" s="16">
        <f>F107+F108+F109+F110+F111</f>
        <v>0</v>
      </c>
      <c r="G106" s="16" t="e">
        <f t="shared" si="2"/>
        <v>#REF!</v>
      </c>
      <c r="H106" s="26" t="e">
        <f>'1014060 ПК'!H100+#REF!+'1011100 ШК'!H102+'1014080 УПР'!H121</f>
        <v>#REF!</v>
      </c>
      <c r="I106" s="26" t="e">
        <f>'1014060 ПК'!I100+#REF!+'1011100 ШК'!I102+'1014080 УПР'!I121</f>
        <v>#REF!</v>
      </c>
      <c r="J106" s="16">
        <f>J107+J108+J109+J110+J111</f>
        <v>0</v>
      </c>
      <c r="K106" s="16" t="e">
        <f t="shared" si="3"/>
        <v>#REF!</v>
      </c>
      <c r="L106" s="26" t="e">
        <f>'1014060 ПК'!M100+#REF!+'1011100 ШК'!L102+'1014080 УПР'!L121</f>
        <v>#REF!</v>
      </c>
      <c r="M106" s="634" t="e">
        <f>'1014060 ПК'!N100+#REF!+'1011100 ШК'!M102+'1014080 УПР'!M119+'1014080 УПР'!M152</f>
        <v>#REF!</v>
      </c>
      <c r="N106" s="635"/>
      <c r="O106" s="626">
        <v>0</v>
      </c>
      <c r="P106" s="626"/>
      <c r="Q106" s="26" t="e">
        <f t="shared" si="1"/>
        <v>#REF!</v>
      </c>
    </row>
    <row r="107" spans="1:17" ht="30.75" customHeight="1" x14ac:dyDescent="0.25">
      <c r="A107" s="16"/>
      <c r="B107" s="16">
        <v>2271</v>
      </c>
      <c r="C107" s="15" t="s">
        <v>78</v>
      </c>
      <c r="D107" s="16" t="e">
        <f>'1014060 ПК'!D101+#REF!+'1011100 ШК'!D103+'1014080 УПР'!D122</f>
        <v>#REF!</v>
      </c>
      <c r="E107" s="16" t="e">
        <f>'1014060 ПК'!E101+#REF!+'1011100 ШК'!E103+'1014080 УПР'!E122</f>
        <v>#REF!</v>
      </c>
      <c r="F107" s="16">
        <v>0</v>
      </c>
      <c r="G107" s="16" t="e">
        <f t="shared" si="2"/>
        <v>#REF!</v>
      </c>
      <c r="H107" s="16" t="e">
        <f>'1014060 ПК'!H101+#REF!+'1011100 ШК'!H103+'1014080 УПР'!H122</f>
        <v>#REF!</v>
      </c>
      <c r="I107" s="16" t="e">
        <f>'1014060 ПК'!I101+#REF!+'1011100 ШК'!I103+'1014080 УПР'!I122</f>
        <v>#REF!</v>
      </c>
      <c r="J107" s="16">
        <v>0</v>
      </c>
      <c r="K107" s="16" t="e">
        <f t="shared" si="3"/>
        <v>#REF!</v>
      </c>
      <c r="L107" s="26" t="e">
        <f>'1014060 ПК'!M101+#REF!+'1011100 ШК'!L103+'1014080 УПР'!L122</f>
        <v>#REF!</v>
      </c>
      <c r="M107" s="634" t="e">
        <f>'1014060 ПК'!N101+#REF!+'1011100 ШК'!M103+'1014080 УПР'!M120+'1014080 УПР'!M153</f>
        <v>#REF!</v>
      </c>
      <c r="N107" s="635"/>
      <c r="O107" s="626">
        <v>0</v>
      </c>
      <c r="P107" s="626"/>
      <c r="Q107" s="26" t="e">
        <f t="shared" si="1"/>
        <v>#REF!</v>
      </c>
    </row>
    <row r="108" spans="1:17" ht="48" customHeight="1" x14ac:dyDescent="0.25">
      <c r="A108" s="16"/>
      <c r="B108" s="16">
        <v>2272</v>
      </c>
      <c r="C108" s="15" t="s">
        <v>79</v>
      </c>
      <c r="D108" s="16" t="e">
        <f>'1014060 ПК'!D102+#REF!+'1011100 ШК'!D104+'1014080 УПР'!D123</f>
        <v>#REF!</v>
      </c>
      <c r="E108" s="16" t="e">
        <f>'1014060 ПК'!E102+#REF!+'1011100 ШК'!E104+'1014080 УПР'!E123</f>
        <v>#REF!</v>
      </c>
      <c r="F108" s="16">
        <v>0</v>
      </c>
      <c r="G108" s="16" t="e">
        <f t="shared" si="2"/>
        <v>#REF!</v>
      </c>
      <c r="H108" s="16" t="e">
        <f>'1014060 ПК'!H102+#REF!+'1011100 ШК'!H104+'1014080 УПР'!H123</f>
        <v>#REF!</v>
      </c>
      <c r="I108" s="16" t="e">
        <f>'1014060 ПК'!I102+#REF!+'1011100 ШК'!I104+'1014080 УПР'!I123</f>
        <v>#REF!</v>
      </c>
      <c r="J108" s="16">
        <v>0</v>
      </c>
      <c r="K108" s="16" t="e">
        <f t="shared" si="3"/>
        <v>#REF!</v>
      </c>
      <c r="L108" s="26" t="e">
        <f>'1014060 ПК'!M102+#REF!+'1011100 ШК'!L104+'1014080 УПР'!L123</f>
        <v>#REF!</v>
      </c>
      <c r="M108" s="634" t="e">
        <f>'1014060 ПК'!N102+#REF!+'1011100 ШК'!M104+'1014080 УПР'!M121+'1014080 УПР'!M154</f>
        <v>#REF!</v>
      </c>
      <c r="N108" s="635"/>
      <c r="O108" s="626">
        <v>0</v>
      </c>
      <c r="P108" s="626"/>
      <c r="Q108" s="26" t="e">
        <f t="shared" si="1"/>
        <v>#REF!</v>
      </c>
    </row>
    <row r="109" spans="1:17" ht="34.5" customHeight="1" x14ac:dyDescent="0.25">
      <c r="A109" s="16"/>
      <c r="B109" s="16">
        <v>2273</v>
      </c>
      <c r="C109" s="15" t="s">
        <v>80</v>
      </c>
      <c r="D109" s="16" t="e">
        <f>'1014060 ПК'!D103+#REF!+'1011100 ШК'!D105+'1014080 УПР'!D124</f>
        <v>#REF!</v>
      </c>
      <c r="E109" s="16" t="e">
        <f>'1014060 ПК'!E103+#REF!+'1011100 ШК'!E105+'1014080 УПР'!E124</f>
        <v>#REF!</v>
      </c>
      <c r="F109" s="16">
        <v>0</v>
      </c>
      <c r="G109" s="16" t="e">
        <f t="shared" si="2"/>
        <v>#REF!</v>
      </c>
      <c r="H109" s="26" t="e">
        <f>'1014060 ПК'!H103+#REF!+'1011100 ШК'!H105+'1014080 УПР'!H124</f>
        <v>#REF!</v>
      </c>
      <c r="I109" s="26" t="e">
        <f>'1014060 ПК'!I103+#REF!+'1011100 ШК'!I105+'1014080 УПР'!I124</f>
        <v>#REF!</v>
      </c>
      <c r="J109" s="16">
        <v>0</v>
      </c>
      <c r="K109" s="16" t="e">
        <f t="shared" si="3"/>
        <v>#REF!</v>
      </c>
      <c r="L109" s="26" t="e">
        <f>'1014060 ПК'!M103+#REF!+'1011100 ШК'!L105+'1014080 УПР'!L124</f>
        <v>#REF!</v>
      </c>
      <c r="M109" s="634" t="e">
        <f>'1014060 ПК'!N103+#REF!+'1011100 ШК'!M105+'1014080 УПР'!M122+'1014080 УПР'!M155</f>
        <v>#REF!</v>
      </c>
      <c r="N109" s="635"/>
      <c r="O109" s="626">
        <v>0</v>
      </c>
      <c r="P109" s="626"/>
      <c r="Q109" s="26" t="e">
        <f t="shared" si="1"/>
        <v>#REF!</v>
      </c>
    </row>
    <row r="110" spans="1:17" ht="36.75" customHeight="1" x14ac:dyDescent="0.25">
      <c r="A110" s="16"/>
      <c r="B110" s="16">
        <v>2274</v>
      </c>
      <c r="C110" s="15" t="s">
        <v>359</v>
      </c>
      <c r="D110" s="16" t="e">
        <f>'1014060 ПК'!D104+#REF!+'1011100 ШК'!D106</f>
        <v>#REF!</v>
      </c>
      <c r="E110" s="16" t="e">
        <f>'1014060 ПК'!E104+#REF!+'1011100 ШК'!E106</f>
        <v>#REF!</v>
      </c>
      <c r="F110" s="16">
        <v>0</v>
      </c>
      <c r="G110" s="16" t="e">
        <f t="shared" si="2"/>
        <v>#REF!</v>
      </c>
      <c r="H110" s="16" t="e">
        <f>'1014060 ПК'!H104+#REF!+'1011100 ШК'!H106+'1014080 УПР'!H125</f>
        <v>#REF!</v>
      </c>
      <c r="I110" s="16" t="e">
        <f>'1014060 ПК'!I104+#REF!+'1011100 ШК'!I106+'1014080 УПР'!I125</f>
        <v>#REF!</v>
      </c>
      <c r="J110" s="16">
        <v>0</v>
      </c>
      <c r="K110" s="16" t="e">
        <f t="shared" si="3"/>
        <v>#REF!</v>
      </c>
      <c r="L110" s="16" t="e">
        <f>'1014060 ПК'!M104+#REF!+'1011100 ШК'!L106+'1014080 УПР'!L125</f>
        <v>#REF!</v>
      </c>
      <c r="M110" s="634" t="e">
        <f>'1014060 ПК'!N104+#REF!+'1011100 ШК'!M106+'1014080 УПР'!M123+'1014080 УПР'!M156</f>
        <v>#REF!</v>
      </c>
      <c r="N110" s="635"/>
      <c r="O110" s="626">
        <v>0</v>
      </c>
      <c r="P110" s="626"/>
      <c r="Q110" s="26" t="e">
        <f t="shared" si="1"/>
        <v>#REF!</v>
      </c>
    </row>
    <row r="111" spans="1:17" ht="32.25" customHeight="1" x14ac:dyDescent="0.25">
      <c r="A111" s="16"/>
      <c r="B111" s="16">
        <v>2275</v>
      </c>
      <c r="C111" s="15" t="s">
        <v>81</v>
      </c>
      <c r="D111" s="16">
        <v>0</v>
      </c>
      <c r="E111" s="16">
        <v>0</v>
      </c>
      <c r="F111" s="16">
        <v>0</v>
      </c>
      <c r="G111" s="16">
        <f t="shared" si="2"/>
        <v>0</v>
      </c>
      <c r="H111" s="16">
        <v>0</v>
      </c>
      <c r="I111" s="16">
        <v>0</v>
      </c>
      <c r="J111" s="16">
        <v>0</v>
      </c>
      <c r="K111" s="16">
        <f t="shared" si="3"/>
        <v>0</v>
      </c>
      <c r="L111" s="26">
        <f t="shared" ref="L111:L123" si="4">H111*111/100</f>
        <v>0</v>
      </c>
      <c r="M111" s="634" t="e">
        <f>'1014060 ПК'!N105+#REF!+'1011100 ШК'!M107+'1014080 УПР'!M124+'1014080 УПР'!M157</f>
        <v>#REF!</v>
      </c>
      <c r="N111" s="635"/>
      <c r="O111" s="626">
        <v>0</v>
      </c>
      <c r="P111" s="626"/>
      <c r="Q111" s="26" t="e">
        <f t="shared" si="1"/>
        <v>#REF!</v>
      </c>
    </row>
    <row r="112" spans="1:17" ht="79.5" customHeight="1" x14ac:dyDescent="0.25">
      <c r="A112" s="16"/>
      <c r="B112" s="16">
        <v>2282</v>
      </c>
      <c r="C112" s="15" t="s">
        <v>360</v>
      </c>
      <c r="D112" s="16" t="e">
        <f>'1014060 ПК'!D106+#REF!+'1011100 ШК'!D109+'1014080 УПР'!D127</f>
        <v>#REF!</v>
      </c>
      <c r="E112" s="16">
        <v>0.4</v>
      </c>
      <c r="F112" s="16">
        <v>0</v>
      </c>
      <c r="G112" s="16" t="e">
        <f t="shared" si="2"/>
        <v>#REF!</v>
      </c>
      <c r="H112" s="26" t="e">
        <f>'1014060 ПК'!H105+#REF!+'1011100 ШК'!H108+'1014080 УПР'!H127+'1014080 УПР'!H130</f>
        <v>#REF!</v>
      </c>
      <c r="I112" s="16">
        <f>'1014060 ПК'!I107+'1011100 ШК'!I108</f>
        <v>0</v>
      </c>
      <c r="J112" s="16">
        <v>0</v>
      </c>
      <c r="K112" s="26" t="e">
        <f t="shared" si="3"/>
        <v>#REF!</v>
      </c>
      <c r="L112" s="26" t="e">
        <f>'1014060 ПК'!M106+#REF!+'1011100 ШК'!L108+'1014080 УПР'!L127</f>
        <v>#REF!</v>
      </c>
      <c r="M112" s="634" t="e">
        <f>'1014060 ПК'!N106+#REF!+'1011100 ШК'!M108+'1014080 УПР'!M125+'1014080 УПР'!M158</f>
        <v>#REF!</v>
      </c>
      <c r="N112" s="635"/>
      <c r="O112" s="626">
        <v>0</v>
      </c>
      <c r="P112" s="626"/>
      <c r="Q112" s="26" t="e">
        <f t="shared" si="1"/>
        <v>#REF!</v>
      </c>
    </row>
    <row r="113" spans="1:17" ht="81" customHeight="1" x14ac:dyDescent="0.25">
      <c r="A113" s="16"/>
      <c r="B113" s="16">
        <v>2610</v>
      </c>
      <c r="C113" s="15" t="s">
        <v>586</v>
      </c>
      <c r="D113" s="16">
        <f>'1014080 УПР'!D146</f>
        <v>1718.7</v>
      </c>
      <c r="E113" s="16">
        <f>'1014080 УПР'!E146</f>
        <v>0</v>
      </c>
      <c r="F113" s="16">
        <f>'1014080 УПР'!F146</f>
        <v>0</v>
      </c>
      <c r="G113" s="16">
        <f t="shared" si="2"/>
        <v>1718.7</v>
      </c>
      <c r="H113" s="26">
        <f>'1014080 УПР'!H146</f>
        <v>1400</v>
      </c>
      <c r="I113" s="16">
        <f>'1014080 УПР'!I146</f>
        <v>0</v>
      </c>
      <c r="J113" s="16">
        <f>'1014080 УПР'!J146</f>
        <v>0</v>
      </c>
      <c r="K113" s="26">
        <f t="shared" si="3"/>
        <v>1400</v>
      </c>
      <c r="L113" s="26">
        <f>'1014080 УПР'!L146</f>
        <v>0</v>
      </c>
      <c r="M113" s="634">
        <v>0</v>
      </c>
      <c r="N113" s="635"/>
      <c r="O113" s="641"/>
      <c r="P113" s="642"/>
      <c r="Q113" s="26"/>
    </row>
    <row r="114" spans="1:17" ht="30" customHeight="1" x14ac:dyDescent="0.25">
      <c r="A114" s="16"/>
      <c r="B114" s="16">
        <v>2730</v>
      </c>
      <c r="C114" s="15" t="s">
        <v>583</v>
      </c>
      <c r="D114" s="16">
        <f>'1014080 УПР'!D148</f>
        <v>65.2</v>
      </c>
      <c r="E114" s="16">
        <f>'1014080 УПР'!E148</f>
        <v>0</v>
      </c>
      <c r="F114" s="16">
        <f>'1014080 УПР'!F148</f>
        <v>0</v>
      </c>
      <c r="G114" s="16">
        <f t="shared" si="2"/>
        <v>65.2</v>
      </c>
      <c r="H114" s="16">
        <f>'1014080 УПР'!H148</f>
        <v>152.6</v>
      </c>
      <c r="I114" s="16">
        <f>'1014080 УПР'!I129</f>
        <v>0</v>
      </c>
      <c r="J114" s="16">
        <f>'1014080 УПР'!J148</f>
        <v>0</v>
      </c>
      <c r="K114" s="16">
        <f t="shared" si="3"/>
        <v>152.6</v>
      </c>
      <c r="L114" s="26">
        <f>'1014080 УПР'!L148</f>
        <v>0</v>
      </c>
      <c r="M114" s="66"/>
      <c r="N114" s="74">
        <v>0</v>
      </c>
      <c r="O114" s="66"/>
      <c r="P114" s="74"/>
      <c r="Q114" s="26"/>
    </row>
    <row r="115" spans="1:17" ht="20.25" customHeight="1" x14ac:dyDescent="0.25">
      <c r="A115" s="16"/>
      <c r="B115" s="16">
        <v>2800</v>
      </c>
      <c r="C115" s="15" t="s">
        <v>361</v>
      </c>
      <c r="D115" s="16">
        <v>0</v>
      </c>
      <c r="E115" s="16"/>
      <c r="F115" s="16">
        <v>0</v>
      </c>
      <c r="G115" s="16">
        <f t="shared" si="2"/>
        <v>0</v>
      </c>
      <c r="H115" s="16">
        <v>0</v>
      </c>
      <c r="I115" s="16">
        <v>0</v>
      </c>
      <c r="J115" s="16">
        <v>0</v>
      </c>
      <c r="K115" s="16">
        <f t="shared" si="3"/>
        <v>0</v>
      </c>
      <c r="L115" s="26">
        <f>'1014080 УПР'!L130</f>
        <v>48300</v>
      </c>
      <c r="M115" s="641">
        <v>0</v>
      </c>
      <c r="N115" s="642"/>
      <c r="O115" s="626">
        <v>0</v>
      </c>
      <c r="P115" s="626"/>
      <c r="Q115" s="16">
        <f t="shared" si="1"/>
        <v>48300</v>
      </c>
    </row>
    <row r="116" spans="1:17" ht="20.25" customHeight="1" x14ac:dyDescent="0.25">
      <c r="A116" s="16"/>
      <c r="B116" s="16">
        <v>3000</v>
      </c>
      <c r="C116" s="15" t="s">
        <v>82</v>
      </c>
      <c r="D116" s="16">
        <v>0</v>
      </c>
      <c r="E116" s="26" t="e">
        <f>'1014060 ПК'!E108+#REF!+'1011100 ШК'!E110+'1014080 УПР'!E131</f>
        <v>#REF!</v>
      </c>
      <c r="F116" s="16" t="e">
        <f>'1014060 ПК'!F108+#REF!+'1011100 ШК'!F110+'1014080 УПР'!F131</f>
        <v>#REF!</v>
      </c>
      <c r="G116" s="26" t="e">
        <f t="shared" si="2"/>
        <v>#REF!</v>
      </c>
      <c r="H116" s="16">
        <v>0</v>
      </c>
      <c r="I116" s="26" t="e">
        <f>'1014060 ПК'!H108+#REF!+'1011100 ШК'!I110+'1014080 УПР'!I131</f>
        <v>#REF!</v>
      </c>
      <c r="J116" s="26" t="e">
        <f>'1014060 ПК'!I108+#REF!+'1011100 ШК'!J110+'1014080 УПР'!J131</f>
        <v>#REF!</v>
      </c>
      <c r="K116" s="26" t="e">
        <f t="shared" si="3"/>
        <v>#REF!</v>
      </c>
      <c r="L116" s="26">
        <f t="shared" si="4"/>
        <v>0</v>
      </c>
      <c r="M116" s="641">
        <v>0</v>
      </c>
      <c r="N116" s="642"/>
      <c r="O116" s="626">
        <v>0</v>
      </c>
      <c r="P116" s="626"/>
      <c r="Q116" s="16">
        <f t="shared" si="1"/>
        <v>0</v>
      </c>
    </row>
    <row r="117" spans="1:17" ht="33.75" customHeight="1" x14ac:dyDescent="0.25">
      <c r="A117" s="16"/>
      <c r="B117" s="16">
        <v>3110</v>
      </c>
      <c r="C117" s="15" t="s">
        <v>362</v>
      </c>
      <c r="D117" s="16">
        <v>0</v>
      </c>
      <c r="E117" s="16" t="e">
        <f>'1014060 ПК'!E109+#REF!+'1011100 ШК'!E111+'1014080 УПР'!E132</f>
        <v>#REF!</v>
      </c>
      <c r="F117" s="16" t="e">
        <f>'1014060 ПК'!F109+#REF!+'1011100 ШК'!F111+'1014080 УПР'!F132</f>
        <v>#REF!</v>
      </c>
      <c r="G117" s="16" t="e">
        <f t="shared" si="2"/>
        <v>#REF!</v>
      </c>
      <c r="H117" s="16">
        <v>0</v>
      </c>
      <c r="I117" s="26" t="e">
        <f>'1014060 ПК'!H109+#REF!+'1011100 ШК'!I111+'1014080 УПР'!I132</f>
        <v>#REF!</v>
      </c>
      <c r="J117" s="26" t="e">
        <f>'1014060 ПК'!I109+#REF!+'1011100 ШК'!J111+'1014080 УПР'!J132</f>
        <v>#REF!</v>
      </c>
      <c r="K117" s="26" t="e">
        <f t="shared" si="3"/>
        <v>#REF!</v>
      </c>
      <c r="L117" s="26">
        <f t="shared" si="4"/>
        <v>0</v>
      </c>
      <c r="M117" s="641">
        <v>0</v>
      </c>
      <c r="N117" s="642"/>
      <c r="O117" s="626">
        <v>0</v>
      </c>
      <c r="P117" s="626"/>
      <c r="Q117" s="16">
        <f t="shared" si="1"/>
        <v>0</v>
      </c>
    </row>
    <row r="118" spans="1:17" ht="16.5" customHeight="1" x14ac:dyDescent="0.25">
      <c r="A118" s="16"/>
      <c r="B118" s="16">
        <v>3130</v>
      </c>
      <c r="C118" s="15" t="s">
        <v>83</v>
      </c>
      <c r="D118" s="16">
        <v>0</v>
      </c>
      <c r="E118" s="16" t="e">
        <f>'1014060 ПК'!E110+#REF!+'1011100 ШК'!E112+'1014080 УПР'!E133</f>
        <v>#REF!</v>
      </c>
      <c r="F118" s="16">
        <v>0</v>
      </c>
      <c r="G118" s="16" t="e">
        <f t="shared" si="2"/>
        <v>#REF!</v>
      </c>
      <c r="H118" s="16">
        <v>0</v>
      </c>
      <c r="I118" s="26">
        <f>I119</f>
        <v>0</v>
      </c>
      <c r="J118" s="16">
        <v>0</v>
      </c>
      <c r="K118" s="26">
        <f t="shared" si="3"/>
        <v>0</v>
      </c>
      <c r="L118" s="26">
        <f t="shared" si="4"/>
        <v>0</v>
      </c>
      <c r="M118" s="641">
        <v>0</v>
      </c>
      <c r="N118" s="642"/>
      <c r="O118" s="626">
        <v>0</v>
      </c>
      <c r="P118" s="626"/>
      <c r="Q118" s="16">
        <f t="shared" si="1"/>
        <v>0</v>
      </c>
    </row>
    <row r="119" spans="1:17" ht="36.75" customHeight="1" x14ac:dyDescent="0.25">
      <c r="A119" s="16"/>
      <c r="B119" s="16">
        <v>3132</v>
      </c>
      <c r="C119" s="15" t="s">
        <v>645</v>
      </c>
      <c r="D119" s="16">
        <v>0</v>
      </c>
      <c r="E119" s="16">
        <v>0</v>
      </c>
      <c r="F119" s="16">
        <v>0</v>
      </c>
      <c r="G119" s="16">
        <f t="shared" si="2"/>
        <v>0</v>
      </c>
      <c r="H119" s="16">
        <v>0</v>
      </c>
      <c r="I119" s="26">
        <v>0</v>
      </c>
      <c r="J119" s="16">
        <v>0</v>
      </c>
      <c r="K119" s="26">
        <f t="shared" si="3"/>
        <v>0</v>
      </c>
      <c r="L119" s="26">
        <f t="shared" si="4"/>
        <v>0</v>
      </c>
      <c r="M119" s="641">
        <v>0</v>
      </c>
      <c r="N119" s="642"/>
      <c r="O119" s="626">
        <v>0</v>
      </c>
      <c r="P119" s="626"/>
      <c r="Q119" s="16">
        <f t="shared" si="1"/>
        <v>0</v>
      </c>
    </row>
    <row r="120" spans="1:17" ht="36" customHeight="1" x14ac:dyDescent="0.25">
      <c r="A120" s="16"/>
      <c r="B120" s="16">
        <v>3140</v>
      </c>
      <c r="C120" s="15" t="s">
        <v>365</v>
      </c>
      <c r="D120" s="16">
        <v>0</v>
      </c>
      <c r="E120" s="16">
        <v>0</v>
      </c>
      <c r="F120" s="16">
        <v>0</v>
      </c>
      <c r="G120" s="16">
        <f t="shared" si="2"/>
        <v>0</v>
      </c>
      <c r="H120" s="16">
        <v>0</v>
      </c>
      <c r="I120" s="16">
        <v>0</v>
      </c>
      <c r="J120" s="16">
        <v>0</v>
      </c>
      <c r="K120" s="16">
        <f t="shared" si="3"/>
        <v>0</v>
      </c>
      <c r="L120" s="26">
        <f t="shared" si="4"/>
        <v>0</v>
      </c>
      <c r="M120" s="641">
        <v>0</v>
      </c>
      <c r="N120" s="642"/>
      <c r="O120" s="626">
        <v>0</v>
      </c>
      <c r="P120" s="626"/>
      <c r="Q120" s="16">
        <f t="shared" si="1"/>
        <v>0</v>
      </c>
    </row>
    <row r="121" spans="1:17" ht="48.75" customHeight="1" x14ac:dyDescent="0.25">
      <c r="A121" s="16"/>
      <c r="B121" s="16">
        <v>3142</v>
      </c>
      <c r="C121" s="15" t="s">
        <v>646</v>
      </c>
      <c r="D121" s="16">
        <v>0</v>
      </c>
      <c r="E121" s="16">
        <v>0</v>
      </c>
      <c r="F121" s="16">
        <v>0</v>
      </c>
      <c r="G121" s="16">
        <f t="shared" si="2"/>
        <v>0</v>
      </c>
      <c r="H121" s="16">
        <v>0</v>
      </c>
      <c r="I121" s="16">
        <v>0</v>
      </c>
      <c r="J121" s="16">
        <v>0</v>
      </c>
      <c r="K121" s="16">
        <f t="shared" si="3"/>
        <v>0</v>
      </c>
      <c r="L121" s="26">
        <f t="shared" si="4"/>
        <v>0</v>
      </c>
      <c r="M121" s="641">
        <v>0</v>
      </c>
      <c r="N121" s="642"/>
      <c r="O121" s="626">
        <v>0</v>
      </c>
      <c r="P121" s="626"/>
      <c r="Q121" s="16">
        <f t="shared" si="1"/>
        <v>0</v>
      </c>
    </row>
    <row r="122" spans="1:17" ht="52.5" customHeight="1" x14ac:dyDescent="0.25">
      <c r="A122" s="16"/>
      <c r="B122" s="16">
        <v>3143</v>
      </c>
      <c r="C122" s="15" t="s">
        <v>647</v>
      </c>
      <c r="D122" s="16">
        <v>0</v>
      </c>
      <c r="E122" s="16">
        <v>0</v>
      </c>
      <c r="F122" s="16">
        <v>0</v>
      </c>
      <c r="G122" s="16">
        <f t="shared" si="2"/>
        <v>0</v>
      </c>
      <c r="H122" s="16">
        <v>0</v>
      </c>
      <c r="I122" s="16">
        <v>0</v>
      </c>
      <c r="J122" s="16">
        <v>0</v>
      </c>
      <c r="K122" s="16">
        <f t="shared" si="3"/>
        <v>0</v>
      </c>
      <c r="L122" s="26">
        <f t="shared" si="4"/>
        <v>0</v>
      </c>
      <c r="M122" s="641">
        <v>0</v>
      </c>
      <c r="N122" s="642"/>
      <c r="O122" s="626">
        <v>0</v>
      </c>
      <c r="P122" s="626"/>
      <c r="Q122" s="16">
        <f t="shared" si="1"/>
        <v>0</v>
      </c>
    </row>
    <row r="123" spans="1:17" ht="81.75" customHeight="1" x14ac:dyDescent="0.25">
      <c r="A123" s="16"/>
      <c r="B123" s="16">
        <v>3210</v>
      </c>
      <c r="C123" s="15" t="s">
        <v>367</v>
      </c>
      <c r="D123" s="16">
        <v>0</v>
      </c>
      <c r="E123" s="16">
        <v>0</v>
      </c>
      <c r="F123" s="16">
        <v>0</v>
      </c>
      <c r="G123" s="16">
        <f t="shared" si="2"/>
        <v>0</v>
      </c>
      <c r="H123" s="16">
        <v>0</v>
      </c>
      <c r="I123" s="16">
        <v>0</v>
      </c>
      <c r="J123" s="16">
        <v>0</v>
      </c>
      <c r="K123" s="16">
        <f t="shared" si="3"/>
        <v>0</v>
      </c>
      <c r="L123" s="26">
        <f t="shared" si="4"/>
        <v>0</v>
      </c>
      <c r="M123" s="641">
        <v>0</v>
      </c>
      <c r="N123" s="642"/>
      <c r="O123" s="641">
        <v>0</v>
      </c>
      <c r="P123" s="642"/>
      <c r="Q123" s="16">
        <f t="shared" si="1"/>
        <v>0</v>
      </c>
    </row>
    <row r="124" spans="1:17" ht="12.75" hidden="1" customHeight="1" x14ac:dyDescent="0.25">
      <c r="A124" s="16"/>
      <c r="B124" s="16"/>
      <c r="C124" s="16" t="s">
        <v>252</v>
      </c>
      <c r="D124" s="16" t="e">
        <f t="shared" ref="D124:M124" si="5">D72</f>
        <v>#REF!</v>
      </c>
      <c r="E124" s="16" t="e">
        <f t="shared" si="5"/>
        <v>#REF!</v>
      </c>
      <c r="F124" s="16">
        <f t="shared" si="5"/>
        <v>0</v>
      </c>
      <c r="G124" s="16" t="e">
        <f t="shared" si="2"/>
        <v>#REF!</v>
      </c>
      <c r="H124" s="16" t="e">
        <f t="shared" si="5"/>
        <v>#REF!</v>
      </c>
      <c r="I124" s="16" t="e">
        <f t="shared" si="5"/>
        <v>#REF!</v>
      </c>
      <c r="J124" s="16" t="e">
        <f t="shared" si="5"/>
        <v>#REF!</v>
      </c>
      <c r="K124" s="16" t="e">
        <f t="shared" si="3"/>
        <v>#REF!</v>
      </c>
      <c r="L124" s="16" t="e">
        <f t="shared" si="5"/>
        <v>#REF!</v>
      </c>
      <c r="M124" s="641" t="e">
        <f t="shared" si="5"/>
        <v>#VALUE!</v>
      </c>
      <c r="N124" s="642"/>
      <c r="O124" s="626">
        <f>O72</f>
        <v>0</v>
      </c>
      <c r="P124" s="626"/>
      <c r="Q124" s="16" t="e">
        <f t="shared" si="1"/>
        <v>#REF!</v>
      </c>
    </row>
    <row r="125" spans="1:17" ht="12.75" hidden="1" customHeight="1" x14ac:dyDescent="0.25">
      <c r="A125" s="16"/>
      <c r="B125" s="16"/>
      <c r="C125" s="16" t="s">
        <v>31</v>
      </c>
      <c r="D125" s="16"/>
      <c r="E125" s="16"/>
      <c r="F125" s="16"/>
      <c r="G125" s="16">
        <f t="shared" si="2"/>
        <v>0</v>
      </c>
      <c r="H125" s="16"/>
      <c r="I125" s="16"/>
      <c r="J125" s="16"/>
      <c r="K125" s="16">
        <f t="shared" si="3"/>
        <v>0</v>
      </c>
      <c r="L125" s="16"/>
      <c r="M125" s="641"/>
      <c r="N125" s="642"/>
      <c r="O125" s="626"/>
      <c r="P125" s="626"/>
      <c r="Q125" s="16">
        <f t="shared" si="1"/>
        <v>0</v>
      </c>
    </row>
    <row r="126" spans="1:17" ht="17.25" customHeight="1" x14ac:dyDescent="0.25">
      <c r="A126" s="16"/>
      <c r="B126" s="16"/>
      <c r="C126" s="16" t="s">
        <v>28</v>
      </c>
      <c r="D126" s="16" t="e">
        <f>D97</f>
        <v>#REF!</v>
      </c>
      <c r="E126" s="26" t="e">
        <f>E97+E116</f>
        <v>#REF!</v>
      </c>
      <c r="F126" s="16">
        <v>0</v>
      </c>
      <c r="G126" s="16" t="e">
        <f t="shared" si="2"/>
        <v>#REF!</v>
      </c>
      <c r="H126" s="26" t="e">
        <f>H97</f>
        <v>#REF!</v>
      </c>
      <c r="I126" s="26" t="e">
        <f>I97+I116</f>
        <v>#REF!</v>
      </c>
      <c r="J126" s="26" t="e">
        <f>J97+J116</f>
        <v>#REF!</v>
      </c>
      <c r="K126" s="16" t="e">
        <f t="shared" si="3"/>
        <v>#REF!</v>
      </c>
      <c r="L126" s="26" t="e">
        <f>L97</f>
        <v>#REF!</v>
      </c>
      <c r="M126" s="634" t="e">
        <f>M97</f>
        <v>#REF!</v>
      </c>
      <c r="N126" s="635"/>
      <c r="O126" s="626">
        <f>O97</f>
        <v>0</v>
      </c>
      <c r="P126" s="626"/>
      <c r="Q126" s="16" t="e">
        <f t="shared" si="1"/>
        <v>#REF!</v>
      </c>
    </row>
    <row r="127" spans="1:17" ht="12.75" hidden="1" customHeight="1" x14ac:dyDescent="0.25">
      <c r="A127" s="29"/>
      <c r="B127" s="29"/>
      <c r="C127" s="29"/>
      <c r="D127" s="29"/>
      <c r="E127" s="29"/>
      <c r="F127" s="29"/>
      <c r="G127" s="29"/>
      <c r="H127" s="29"/>
      <c r="I127" s="29"/>
      <c r="J127" s="29"/>
      <c r="K127" s="29"/>
      <c r="L127" s="29"/>
      <c r="M127" s="30"/>
      <c r="N127" s="30"/>
      <c r="O127" s="30"/>
      <c r="P127" s="30"/>
      <c r="Q127" s="29"/>
    </row>
    <row r="128" spans="1:17" ht="12.75" hidden="1" customHeight="1" x14ac:dyDescent="0.25">
      <c r="A128" s="29"/>
      <c r="B128" s="29"/>
      <c r="C128" s="29"/>
      <c r="D128" s="29"/>
      <c r="E128" s="29"/>
      <c r="F128" s="29"/>
      <c r="G128" s="29"/>
      <c r="H128" s="29"/>
      <c r="I128" s="29"/>
      <c r="J128" s="29"/>
      <c r="K128" s="29"/>
      <c r="L128" s="29"/>
      <c r="M128" s="29"/>
      <c r="N128" s="29"/>
      <c r="O128" s="29"/>
      <c r="P128" s="29"/>
      <c r="Q128" s="29"/>
    </row>
    <row r="129" spans="1:19" ht="12.75" customHeight="1" x14ac:dyDescent="0.25">
      <c r="A129" s="29"/>
      <c r="B129" s="29"/>
      <c r="C129" s="29"/>
      <c r="D129" s="29"/>
      <c r="E129" s="29"/>
      <c r="F129" s="29"/>
      <c r="G129" s="29"/>
      <c r="H129" s="29"/>
      <c r="I129" s="29"/>
      <c r="J129" s="29"/>
      <c r="K129" s="29"/>
      <c r="L129" s="29"/>
      <c r="M129" s="29"/>
      <c r="N129" s="29"/>
      <c r="O129" s="29"/>
      <c r="P129" s="29"/>
      <c r="Q129" s="29"/>
    </row>
    <row r="130" spans="1:19" ht="12.75" hidden="1" customHeight="1" x14ac:dyDescent="0.25">
      <c r="A130" s="29"/>
      <c r="B130" s="29"/>
      <c r="C130" s="29"/>
      <c r="D130" s="29"/>
      <c r="E130" s="29"/>
      <c r="F130" s="29"/>
      <c r="G130" s="29"/>
      <c r="H130" s="29"/>
      <c r="I130" s="29"/>
      <c r="J130" s="29"/>
      <c r="K130" s="29"/>
      <c r="L130" s="29"/>
      <c r="M130" s="29"/>
      <c r="N130" s="29"/>
      <c r="O130" s="29"/>
      <c r="P130" s="29"/>
      <c r="Q130" s="29"/>
    </row>
    <row r="131" spans="1:19" ht="12.75" hidden="1" customHeight="1" x14ac:dyDescent="0.25">
      <c r="A131" s="29"/>
      <c r="B131" s="29"/>
      <c r="C131" s="29"/>
      <c r="D131" s="29"/>
      <c r="E131" s="29"/>
      <c r="F131" s="29"/>
      <c r="G131" s="29"/>
      <c r="H131" s="29"/>
      <c r="I131" s="29"/>
      <c r="J131" s="29"/>
      <c r="K131" s="29"/>
      <c r="L131" s="29"/>
      <c r="M131" s="29"/>
      <c r="N131" s="29"/>
      <c r="O131" s="29"/>
      <c r="P131" s="29"/>
      <c r="Q131" s="29"/>
    </row>
    <row r="132" spans="1:19" ht="17.25" customHeight="1" x14ac:dyDescent="0.25">
      <c r="A132" s="36" t="s">
        <v>91</v>
      </c>
      <c r="B132" s="637" t="s">
        <v>826</v>
      </c>
      <c r="C132" s="637"/>
      <c r="D132" s="637"/>
      <c r="E132" s="637"/>
      <c r="F132" s="637"/>
      <c r="G132" s="637"/>
      <c r="H132" s="637"/>
      <c r="I132" s="637"/>
      <c r="J132" s="637"/>
      <c r="K132" s="637"/>
      <c r="L132" s="637"/>
      <c r="M132" s="637"/>
      <c r="N132" s="637"/>
      <c r="O132" s="637"/>
      <c r="P132" s="637"/>
      <c r="Q132" s="637"/>
    </row>
    <row r="133" spans="1:19" ht="12.75" customHeight="1" x14ac:dyDescent="0.25">
      <c r="A133" s="3"/>
      <c r="B133" s="3"/>
      <c r="C133" s="3"/>
      <c r="D133" s="3"/>
      <c r="E133" s="3"/>
      <c r="F133" s="3"/>
      <c r="G133" s="3"/>
      <c r="H133" s="3"/>
      <c r="I133" s="3"/>
      <c r="J133" s="3"/>
      <c r="K133" s="3"/>
      <c r="L133" s="3"/>
      <c r="M133" s="3"/>
      <c r="N133" s="3"/>
      <c r="O133" s="3"/>
      <c r="P133" s="3"/>
      <c r="Q133" s="3"/>
    </row>
    <row r="134" spans="1:19" ht="18.600000000000001" customHeight="1" x14ac:dyDescent="0.2">
      <c r="A134" s="664" t="s">
        <v>32</v>
      </c>
      <c r="B134" s="665" t="s">
        <v>226</v>
      </c>
      <c r="C134" s="667" t="s">
        <v>222</v>
      </c>
      <c r="D134" s="668"/>
      <c r="E134" s="671" t="s">
        <v>827</v>
      </c>
      <c r="F134" s="671"/>
      <c r="G134" s="671"/>
      <c r="H134" s="671"/>
      <c r="I134" s="671" t="s">
        <v>828</v>
      </c>
      <c r="J134" s="671"/>
      <c r="K134" s="671"/>
      <c r="L134" s="671"/>
      <c r="M134" s="671" t="s">
        <v>829</v>
      </c>
      <c r="N134" s="671"/>
      <c r="O134" s="671"/>
      <c r="P134" s="671"/>
      <c r="Q134" s="671"/>
    </row>
    <row r="135" spans="1:19" ht="102.75" customHeight="1" x14ac:dyDescent="0.2">
      <c r="A135" s="664"/>
      <c r="B135" s="666"/>
      <c r="C135" s="669"/>
      <c r="D135" s="670"/>
      <c r="E135" s="12" t="s">
        <v>71</v>
      </c>
      <c r="F135" s="12" t="s">
        <v>72</v>
      </c>
      <c r="G135" s="13" t="s">
        <v>14</v>
      </c>
      <c r="H135" s="12" t="s">
        <v>253</v>
      </c>
      <c r="I135" s="12" t="s">
        <v>71</v>
      </c>
      <c r="J135" s="12" t="s">
        <v>72</v>
      </c>
      <c r="K135" s="13" t="s">
        <v>14</v>
      </c>
      <c r="L135" s="12" t="s">
        <v>257</v>
      </c>
      <c r="M135" s="12" t="s">
        <v>71</v>
      </c>
      <c r="N135" s="12" t="s">
        <v>72</v>
      </c>
      <c r="O135" s="13" t="s">
        <v>14</v>
      </c>
      <c r="P135" s="602" t="s">
        <v>258</v>
      </c>
      <c r="Q135" s="607"/>
      <c r="R135" s="96"/>
      <c r="S135" s="97"/>
    </row>
    <row r="136" spans="1:19" ht="12.75" customHeight="1" x14ac:dyDescent="0.25">
      <c r="A136" s="11">
        <v>1</v>
      </c>
      <c r="B136" s="11">
        <v>2</v>
      </c>
      <c r="C136" s="641">
        <v>3</v>
      </c>
      <c r="D136" s="642"/>
      <c r="E136" s="11">
        <v>4</v>
      </c>
      <c r="F136" s="11">
        <v>5</v>
      </c>
      <c r="G136" s="11">
        <v>6</v>
      </c>
      <c r="H136" s="11">
        <v>7</v>
      </c>
      <c r="I136" s="11">
        <v>8</v>
      </c>
      <c r="J136" s="11">
        <v>9</v>
      </c>
      <c r="K136" s="11">
        <v>10</v>
      </c>
      <c r="L136" s="11">
        <v>11</v>
      </c>
      <c r="M136" s="11">
        <v>12</v>
      </c>
      <c r="N136" s="11">
        <v>13</v>
      </c>
      <c r="O136" s="11">
        <v>14</v>
      </c>
      <c r="P136" s="676">
        <v>15</v>
      </c>
      <c r="Q136" s="677"/>
    </row>
    <row r="137" spans="1:19" ht="15.75" customHeight="1" x14ac:dyDescent="0.25">
      <c r="A137" s="16"/>
      <c r="B137" s="98"/>
      <c r="C137" s="678" t="s">
        <v>250</v>
      </c>
      <c r="D137" s="679"/>
      <c r="E137" s="124"/>
      <c r="F137" s="124"/>
      <c r="G137" s="124"/>
      <c r="H137" s="124"/>
      <c r="I137" s="124"/>
      <c r="J137" s="124"/>
      <c r="K137" s="124"/>
      <c r="L137" s="124"/>
      <c r="M137" s="124"/>
      <c r="N137" s="126"/>
      <c r="O137" s="126"/>
      <c r="P137" s="602"/>
      <c r="Q137" s="607"/>
    </row>
    <row r="138" spans="1:19" ht="15.75" customHeight="1" x14ac:dyDescent="0.25">
      <c r="A138" s="16"/>
      <c r="B138" s="98"/>
      <c r="C138" s="672" t="s">
        <v>31</v>
      </c>
      <c r="D138" s="673"/>
      <c r="E138" s="124"/>
      <c r="F138" s="124"/>
      <c r="G138" s="124"/>
      <c r="H138" s="124"/>
      <c r="I138" s="124"/>
      <c r="J138" s="124"/>
      <c r="K138" s="124"/>
      <c r="L138" s="124"/>
      <c r="M138" s="124"/>
      <c r="N138" s="126"/>
      <c r="O138" s="126"/>
      <c r="P138" s="602"/>
      <c r="Q138" s="607"/>
    </row>
    <row r="139" spans="1:19" ht="13.7" customHeight="1" x14ac:dyDescent="0.25">
      <c r="A139" s="16"/>
      <c r="B139" s="98"/>
      <c r="C139" s="672" t="s">
        <v>252</v>
      </c>
      <c r="D139" s="673"/>
      <c r="E139" s="124"/>
      <c r="F139" s="124"/>
      <c r="G139" s="124"/>
      <c r="H139" s="124"/>
      <c r="I139" s="124"/>
      <c r="J139" s="124"/>
      <c r="K139" s="124"/>
      <c r="L139" s="124"/>
      <c r="M139" s="124"/>
      <c r="N139" s="126"/>
      <c r="O139" s="126"/>
      <c r="P139" s="602"/>
      <c r="Q139" s="607"/>
    </row>
    <row r="140" spans="1:19" ht="13.7" customHeight="1" x14ac:dyDescent="0.25">
      <c r="A140" s="16"/>
      <c r="B140" s="98"/>
      <c r="C140" s="672" t="s">
        <v>31</v>
      </c>
      <c r="D140" s="673"/>
      <c r="E140" s="124"/>
      <c r="F140" s="124"/>
      <c r="G140" s="124"/>
      <c r="H140" s="124"/>
      <c r="I140" s="124"/>
      <c r="J140" s="124"/>
      <c r="K140" s="124"/>
      <c r="L140" s="124"/>
      <c r="M140" s="124"/>
      <c r="N140" s="126"/>
      <c r="O140" s="126"/>
      <c r="P140" s="602"/>
      <c r="Q140" s="607"/>
    </row>
    <row r="141" spans="1:19" ht="18.600000000000001" customHeight="1" x14ac:dyDescent="0.25">
      <c r="A141" s="16"/>
      <c r="B141" s="98"/>
      <c r="C141" s="674" t="s">
        <v>28</v>
      </c>
      <c r="D141" s="675"/>
      <c r="E141" s="124"/>
      <c r="F141" s="124"/>
      <c r="G141" s="124"/>
      <c r="H141" s="124"/>
      <c r="I141" s="124"/>
      <c r="J141" s="124"/>
      <c r="K141" s="124"/>
      <c r="L141" s="124"/>
      <c r="M141" s="124"/>
      <c r="N141" s="126"/>
      <c r="O141" s="126"/>
      <c r="P141" s="602"/>
      <c r="Q141" s="607"/>
    </row>
    <row r="142" spans="1:19" ht="10.5" customHeight="1" x14ac:dyDescent="0.25">
      <c r="A142" s="29"/>
      <c r="B142" s="29"/>
      <c r="C142" s="4"/>
      <c r="D142" s="4"/>
      <c r="E142" s="65"/>
      <c r="F142" s="65"/>
      <c r="G142" s="65"/>
      <c r="H142" s="65"/>
      <c r="I142" s="65"/>
      <c r="J142" s="65"/>
      <c r="K142" s="65"/>
      <c r="L142" s="65"/>
      <c r="M142" s="65"/>
      <c r="N142" s="29"/>
      <c r="O142" s="29"/>
      <c r="P142" s="64"/>
      <c r="Q142" s="64"/>
    </row>
    <row r="143" spans="1:19" ht="18.600000000000001" customHeight="1" x14ac:dyDescent="0.25">
      <c r="A143" s="36" t="s">
        <v>270</v>
      </c>
      <c r="B143" s="637" t="s">
        <v>830</v>
      </c>
      <c r="C143" s="637"/>
      <c r="D143" s="637"/>
      <c r="E143" s="637"/>
      <c r="F143" s="637"/>
      <c r="G143" s="637"/>
      <c r="H143" s="637"/>
      <c r="I143" s="637"/>
      <c r="J143" s="637"/>
      <c r="K143" s="637"/>
      <c r="L143" s="637"/>
      <c r="M143" s="637"/>
      <c r="N143" s="637"/>
      <c r="O143" s="637"/>
      <c r="P143" s="637"/>
      <c r="Q143" s="637"/>
    </row>
    <row r="144" spans="1:19" ht="12.75" customHeight="1" x14ac:dyDescent="0.25">
      <c r="A144" s="29"/>
      <c r="B144" s="29"/>
      <c r="C144" s="4"/>
      <c r="D144" s="4"/>
      <c r="E144" s="65"/>
      <c r="F144" s="65"/>
      <c r="G144" s="65"/>
      <c r="H144" s="65"/>
      <c r="I144" s="65"/>
      <c r="J144" s="65"/>
      <c r="K144" s="65"/>
      <c r="L144" s="65"/>
      <c r="M144" s="65"/>
      <c r="N144" s="29"/>
      <c r="O144" s="29"/>
      <c r="P144" s="64"/>
      <c r="Q144" s="64"/>
    </row>
    <row r="145" spans="1:17" ht="16.5" customHeight="1" x14ac:dyDescent="0.25">
      <c r="A145" s="630" t="s">
        <v>32</v>
      </c>
      <c r="B145" s="631" t="s">
        <v>69</v>
      </c>
      <c r="C145" s="650" t="s">
        <v>259</v>
      </c>
      <c r="D145" s="651"/>
      <c r="E145" s="651"/>
      <c r="F145" s="651"/>
      <c r="G145" s="652"/>
      <c r="H145" s="626" t="s">
        <v>454</v>
      </c>
      <c r="I145" s="626"/>
      <c r="J145" s="626"/>
      <c r="K145" s="626"/>
      <c r="L145" s="626" t="s">
        <v>821</v>
      </c>
      <c r="M145" s="626"/>
      <c r="N145" s="626"/>
      <c r="O145" s="626"/>
      <c r="P145" s="626"/>
      <c r="Q145" s="626"/>
    </row>
    <row r="146" spans="1:17" ht="80.25" customHeight="1" x14ac:dyDescent="0.25">
      <c r="A146" s="630"/>
      <c r="B146" s="632"/>
      <c r="C146" s="653"/>
      <c r="D146" s="629"/>
      <c r="E146" s="629"/>
      <c r="F146" s="629"/>
      <c r="G146" s="654"/>
      <c r="H146" s="12" t="s">
        <v>71</v>
      </c>
      <c r="I146" s="12" t="s">
        <v>72</v>
      </c>
      <c r="J146" s="63" t="s">
        <v>14</v>
      </c>
      <c r="K146" s="12" t="s">
        <v>253</v>
      </c>
      <c r="L146" s="12" t="s">
        <v>71</v>
      </c>
      <c r="M146" s="655" t="s">
        <v>72</v>
      </c>
      <c r="N146" s="656"/>
      <c r="O146" s="63" t="s">
        <v>14</v>
      </c>
      <c r="P146" s="657" t="s">
        <v>257</v>
      </c>
      <c r="Q146" s="658"/>
    </row>
    <row r="147" spans="1:17" ht="15.75" customHeight="1" x14ac:dyDescent="0.25">
      <c r="A147" s="11">
        <v>1</v>
      </c>
      <c r="B147" s="11">
        <v>2</v>
      </c>
      <c r="C147" s="641">
        <v>3</v>
      </c>
      <c r="D147" s="645"/>
      <c r="E147" s="645"/>
      <c r="F147" s="645"/>
      <c r="G147" s="642"/>
      <c r="H147" s="11">
        <v>4</v>
      </c>
      <c r="I147" s="11">
        <v>5</v>
      </c>
      <c r="J147" s="11">
        <v>6</v>
      </c>
      <c r="K147" s="11">
        <v>7</v>
      </c>
      <c r="L147" s="11">
        <v>8</v>
      </c>
      <c r="M147" s="641">
        <v>9</v>
      </c>
      <c r="N147" s="642"/>
      <c r="O147" s="11">
        <v>10</v>
      </c>
      <c r="P147" s="641">
        <v>11</v>
      </c>
      <c r="Q147" s="642"/>
    </row>
    <row r="148" spans="1:17" ht="14.25" customHeight="1" x14ac:dyDescent="0.25">
      <c r="A148" s="16">
        <v>1010000</v>
      </c>
      <c r="B148" s="16"/>
      <c r="C148" s="646" t="s">
        <v>262</v>
      </c>
      <c r="D148" s="647"/>
      <c r="E148" s="647"/>
      <c r="F148" s="647"/>
      <c r="G148" s="648"/>
      <c r="H148" s="16"/>
      <c r="I148" s="16"/>
      <c r="J148" s="16"/>
      <c r="K148" s="16"/>
      <c r="L148" s="16"/>
      <c r="M148" s="626"/>
      <c r="N148" s="626"/>
      <c r="O148" s="16"/>
      <c r="P148" s="626"/>
      <c r="Q148" s="626"/>
    </row>
    <row r="149" spans="1:17" ht="17.25" customHeight="1" x14ac:dyDescent="0.25">
      <c r="A149" s="16"/>
      <c r="B149" s="16">
        <v>2000</v>
      </c>
      <c r="C149" s="638" t="s">
        <v>353</v>
      </c>
      <c r="D149" s="639"/>
      <c r="E149" s="639"/>
      <c r="F149" s="639"/>
      <c r="G149" s="640"/>
      <c r="H149" s="26" t="e">
        <f>'1014060 ПК'!H141+#REF!+'1011100 ШК'!H143+'1014080 УПР'!H176+'1014080 УПР'!H204</f>
        <v>#REF!</v>
      </c>
      <c r="I149" s="26" t="e">
        <f>'1014060 ПК'!I141+#REF!+'1011100 ШК'!I143+'1014080 УПР'!I176+'1014080 УПР'!I204</f>
        <v>#REF!</v>
      </c>
      <c r="J149" s="16"/>
      <c r="K149" s="26" t="e">
        <f>H149+I149</f>
        <v>#REF!</v>
      </c>
      <c r="L149" s="27" t="e">
        <f>'1014060 ПК'!M141+#REF!+'1011100 ШК'!L143+'1014080 УПР'!L176+'1014080 УПР'!L204</f>
        <v>#REF!</v>
      </c>
      <c r="M149" s="634" t="e">
        <f>'1014060 ПК'!N141+#REF!+'1011100 ШК'!M143+'1014080 УПР'!M176+'1014080 УПР'!M204</f>
        <v>#REF!</v>
      </c>
      <c r="N149" s="635"/>
      <c r="O149" s="16"/>
      <c r="P149" s="627" t="e">
        <f>L149+M149</f>
        <v>#REF!</v>
      </c>
      <c r="Q149" s="626"/>
    </row>
    <row r="150" spans="1:17" ht="18" customHeight="1" x14ac:dyDescent="0.25">
      <c r="A150" s="16"/>
      <c r="B150" s="16">
        <v>2111</v>
      </c>
      <c r="C150" s="638" t="s">
        <v>74</v>
      </c>
      <c r="D150" s="639"/>
      <c r="E150" s="639"/>
      <c r="F150" s="639"/>
      <c r="G150" s="640"/>
      <c r="H150" s="26" t="e">
        <f>'1014060 ПК'!H142+#REF!+'1011100 ШК'!H144+'1014080 УПР'!H177</f>
        <v>#VALUE!</v>
      </c>
      <c r="I150" s="26" t="e">
        <f>'1014060 ПК'!I142+#REF!+'1011100 ШК'!I144+'1014080 УПР'!I177</f>
        <v>#REF!</v>
      </c>
      <c r="J150" s="16"/>
      <c r="K150" s="26" t="e">
        <f t="shared" ref="K150:K178" si="6">H150+I150</f>
        <v>#VALUE!</v>
      </c>
      <c r="L150" s="16" t="e">
        <f>'1014060 ПК'!M142+#REF!+'1011100 ШК'!L144+'1014080 УПР'!L177</f>
        <v>#VALUE!</v>
      </c>
      <c r="M150" s="634" t="e">
        <f>'1014060 ПК'!N142+#REF!+'1011100 ШК'!M144+'1014080 УПР'!M177+'1014080 УПР'!M205</f>
        <v>#REF!</v>
      </c>
      <c r="N150" s="635"/>
      <c r="O150" s="16"/>
      <c r="P150" s="627" t="e">
        <f t="shared" ref="P150:P176" si="7">L150+M150</f>
        <v>#VALUE!</v>
      </c>
      <c r="Q150" s="626"/>
    </row>
    <row r="151" spans="1:17" ht="18.600000000000001" customHeight="1" x14ac:dyDescent="0.25">
      <c r="A151" s="16"/>
      <c r="B151" s="16">
        <v>2120</v>
      </c>
      <c r="C151" s="638" t="s">
        <v>75</v>
      </c>
      <c r="D151" s="639"/>
      <c r="E151" s="639"/>
      <c r="F151" s="639"/>
      <c r="G151" s="640"/>
      <c r="H151" s="26" t="e">
        <f>'1014060 ПК'!H143+#REF!+'1011100 ШК'!H145+'1014080 УПР'!H178</f>
        <v>#VALUE!</v>
      </c>
      <c r="I151" s="26" t="e">
        <f>'1014060 ПК'!I143+#REF!+'1011100 ШК'!I145+'1014080 УПР'!I178</f>
        <v>#REF!</v>
      </c>
      <c r="J151" s="16"/>
      <c r="K151" s="26" t="e">
        <f t="shared" si="6"/>
        <v>#VALUE!</v>
      </c>
      <c r="L151" s="16" t="e">
        <f>'1014060 ПК'!M143+#REF!+'1011100 ШК'!L145+'1014080 УПР'!L178</f>
        <v>#VALUE!</v>
      </c>
      <c r="M151" s="634" t="e">
        <f>'1014060 ПК'!N143+#REF!+'1011100 ШК'!M145+'1014080 УПР'!M178+'1014080 УПР'!M206</f>
        <v>#REF!</v>
      </c>
      <c r="N151" s="635"/>
      <c r="O151" s="16"/>
      <c r="P151" s="627" t="e">
        <f t="shared" si="7"/>
        <v>#VALUE!</v>
      </c>
      <c r="Q151" s="626"/>
    </row>
    <row r="152" spans="1:17" ht="18.600000000000001" customHeight="1" x14ac:dyDescent="0.25">
      <c r="A152" s="16"/>
      <c r="B152" s="16">
        <v>2200</v>
      </c>
      <c r="C152" s="638" t="s">
        <v>354</v>
      </c>
      <c r="D152" s="639"/>
      <c r="E152" s="639"/>
      <c r="F152" s="639"/>
      <c r="G152" s="640"/>
      <c r="H152" s="26" t="e">
        <f>'1014060 ПК'!H144+#REF!+'1011100 ШК'!H146+'1014080 УПР'!H179</f>
        <v>#REF!</v>
      </c>
      <c r="I152" s="26" t="e">
        <f>'1014060 ПК'!I144+#REF!+'1011100 ШК'!I146+'1014080 УПР'!I179</f>
        <v>#REF!</v>
      </c>
      <c r="J152" s="16"/>
      <c r="K152" s="26" t="e">
        <f t="shared" si="6"/>
        <v>#REF!</v>
      </c>
      <c r="L152" s="26" t="e">
        <f>'1014060 ПК'!M144+#REF!+'1011100 ШК'!L146+'1014080 УПР'!L179+'1014080 УПР'!L205</f>
        <v>#REF!</v>
      </c>
      <c r="M152" s="634" t="e">
        <f>'1014060 ПК'!N144+#REF!+'1011100 ШК'!M146+'1014080 УПР'!M179+'1014080 УПР'!M207</f>
        <v>#REF!</v>
      </c>
      <c r="N152" s="635"/>
      <c r="O152" s="16"/>
      <c r="P152" s="627" t="e">
        <f t="shared" si="7"/>
        <v>#REF!</v>
      </c>
      <c r="Q152" s="626"/>
    </row>
    <row r="153" spans="1:17" ht="18.600000000000001" customHeight="1" x14ac:dyDescent="0.25">
      <c r="A153" s="16"/>
      <c r="B153" s="16">
        <v>2210</v>
      </c>
      <c r="C153" s="659" t="s">
        <v>355</v>
      </c>
      <c r="D153" s="660"/>
      <c r="E153" s="660"/>
      <c r="F153" s="660"/>
      <c r="G153" s="661"/>
      <c r="H153" s="26" t="e">
        <f>'1014060 ПК'!H145+#REF!+'1011100 ШК'!H147+'1014080 УПР'!H180+'1014080 УПР'!H206</f>
        <v>#REF!</v>
      </c>
      <c r="I153" s="26" t="e">
        <f>'1014060 ПК'!I145+#REF!+'1011100 ШК'!I147+'1014080 УПР'!I180+'1014080 УПР'!I206</f>
        <v>#REF!</v>
      </c>
      <c r="J153" s="16"/>
      <c r="K153" s="26" t="e">
        <f t="shared" si="6"/>
        <v>#REF!</v>
      </c>
      <c r="L153" s="26" t="e">
        <f>'1014060 ПК'!M145+#REF!+'1011100 ШК'!L147+'1014080 УПР'!L180+'1014080 УПР'!L206</f>
        <v>#REF!</v>
      </c>
      <c r="M153" s="634" t="e">
        <f>'1014060 ПК'!N145+#REF!+'1011100 ШК'!M147+'1014080 УПР'!M180+'1014080 УПР'!M208</f>
        <v>#REF!</v>
      </c>
      <c r="N153" s="635"/>
      <c r="O153" s="16"/>
      <c r="P153" s="627" t="e">
        <f t="shared" si="7"/>
        <v>#REF!</v>
      </c>
      <c r="Q153" s="626"/>
    </row>
    <row r="154" spans="1:17" ht="18.600000000000001" customHeight="1" x14ac:dyDescent="0.25">
      <c r="A154" s="16"/>
      <c r="B154" s="16">
        <v>2220</v>
      </c>
      <c r="C154" s="638" t="s">
        <v>644</v>
      </c>
      <c r="D154" s="639"/>
      <c r="E154" s="639"/>
      <c r="F154" s="639"/>
      <c r="G154" s="640"/>
      <c r="H154" s="26">
        <f>L102*110.3/100</f>
        <v>0</v>
      </c>
      <c r="I154" s="26" t="e">
        <f>M102*110.3/100</f>
        <v>#REF!</v>
      </c>
      <c r="J154" s="16"/>
      <c r="K154" s="26" t="e">
        <f t="shared" si="6"/>
        <v>#REF!</v>
      </c>
      <c r="L154" s="26">
        <f>0</f>
        <v>0</v>
      </c>
      <c r="M154" s="634" t="e">
        <f>'1014060 ПК'!N146+#REF!+'1011100 ШК'!M148+'1014080 УПР'!M181+'1014080 УПР'!M209</f>
        <v>#REF!</v>
      </c>
      <c r="N154" s="635"/>
      <c r="O154" s="16"/>
      <c r="P154" s="627" t="e">
        <f t="shared" si="7"/>
        <v>#REF!</v>
      </c>
      <c r="Q154" s="626"/>
    </row>
    <row r="155" spans="1:17" ht="18.600000000000001" customHeight="1" x14ac:dyDescent="0.25">
      <c r="A155" s="16"/>
      <c r="B155" s="16">
        <v>2230</v>
      </c>
      <c r="C155" s="638" t="s">
        <v>76</v>
      </c>
      <c r="D155" s="639"/>
      <c r="E155" s="639"/>
      <c r="F155" s="639"/>
      <c r="G155" s="640"/>
      <c r="H155" s="26">
        <f>L103*110.3/100</f>
        <v>0</v>
      </c>
      <c r="I155" s="26" t="e">
        <f>M103*110.3/100</f>
        <v>#REF!</v>
      </c>
      <c r="J155" s="16"/>
      <c r="K155" s="26" t="e">
        <f t="shared" si="6"/>
        <v>#REF!</v>
      </c>
      <c r="L155" s="26">
        <v>0</v>
      </c>
      <c r="M155" s="634" t="e">
        <f>'1014060 ПК'!N147+#REF!+'1011100 ШК'!M149+'1014080 УПР'!M182+'1014080 УПР'!M210</f>
        <v>#REF!</v>
      </c>
      <c r="N155" s="635"/>
      <c r="O155" s="16"/>
      <c r="P155" s="627" t="e">
        <f t="shared" si="7"/>
        <v>#REF!</v>
      </c>
      <c r="Q155" s="626"/>
    </row>
    <row r="156" spans="1:17" ht="15" customHeight="1" x14ac:dyDescent="0.25">
      <c r="A156" s="16"/>
      <c r="B156" s="16">
        <v>2240</v>
      </c>
      <c r="C156" s="638" t="s">
        <v>77</v>
      </c>
      <c r="D156" s="639"/>
      <c r="E156" s="639"/>
      <c r="F156" s="639"/>
      <c r="G156" s="640"/>
      <c r="H156" s="26" t="e">
        <f>'1014060 ПК'!H148+#REF!+'1011100 ШК'!H150+'1014080 УПР'!H183+'1014080 УПР'!H207</f>
        <v>#REF!</v>
      </c>
      <c r="I156" s="26" t="e">
        <f>'1014060 ПК'!I148+#REF!+'1011100 ШК'!I150+'1014080 УПР'!I183+'1014080 УПР'!I207</f>
        <v>#REF!</v>
      </c>
      <c r="J156" s="16"/>
      <c r="K156" s="26" t="e">
        <f t="shared" si="6"/>
        <v>#REF!</v>
      </c>
      <c r="L156" s="26" t="e">
        <f>'1014060 ПК'!M148+#REF!+'1011100 ШК'!L150+'1014080 УПР'!L183+'1014080 УПР'!L207</f>
        <v>#REF!</v>
      </c>
      <c r="M156" s="634" t="e">
        <f>'1014060 ПК'!N148+#REF!+'1011100 ШК'!M150+'1014080 УПР'!M183+'1014080 УПР'!M211</f>
        <v>#REF!</v>
      </c>
      <c r="N156" s="635"/>
      <c r="O156" s="16"/>
      <c r="P156" s="627" t="e">
        <f t="shared" si="7"/>
        <v>#REF!</v>
      </c>
      <c r="Q156" s="626"/>
    </row>
    <row r="157" spans="1:17" ht="18.600000000000001" customHeight="1" x14ac:dyDescent="0.25">
      <c r="A157" s="16"/>
      <c r="B157" s="16">
        <v>2250</v>
      </c>
      <c r="C157" s="638" t="s">
        <v>357</v>
      </c>
      <c r="D157" s="639"/>
      <c r="E157" s="639"/>
      <c r="F157" s="639"/>
      <c r="G157" s="640"/>
      <c r="H157" s="26" t="e">
        <f>'1014060 ПК'!H149+#REF!+'1011100 ШК'!H151+'1014080 УПР'!H184</f>
        <v>#REF!</v>
      </c>
      <c r="I157" s="26" t="e">
        <f>'1014060 ПК'!I149+#REF!+'1011100 ШК'!I151+'1014080 УПР'!I184</f>
        <v>#REF!</v>
      </c>
      <c r="J157" s="16"/>
      <c r="K157" s="26" t="e">
        <f t="shared" si="6"/>
        <v>#REF!</v>
      </c>
      <c r="L157" s="26" t="e">
        <f>'1014060 ПК'!M149+#REF!+'1011100 ШК'!L151+'1014080 УПР'!L184</f>
        <v>#REF!</v>
      </c>
      <c r="M157" s="634" t="e">
        <f>'1014060 ПК'!N149+#REF!+'1011100 ШК'!M151+'1014080 УПР'!M184+'1014080 УПР'!M212</f>
        <v>#REF!</v>
      </c>
      <c r="N157" s="635"/>
      <c r="O157" s="16"/>
      <c r="P157" s="627" t="e">
        <f t="shared" si="7"/>
        <v>#REF!</v>
      </c>
      <c r="Q157" s="626"/>
    </row>
    <row r="158" spans="1:17" ht="15.75" customHeight="1" x14ac:dyDescent="0.25">
      <c r="A158" s="16"/>
      <c r="B158" s="16">
        <v>2270</v>
      </c>
      <c r="C158" s="638" t="s">
        <v>358</v>
      </c>
      <c r="D158" s="639"/>
      <c r="E158" s="639"/>
      <c r="F158" s="639"/>
      <c r="G158" s="640"/>
      <c r="H158" s="26" t="e">
        <f>'1014060 ПК'!H150+#REF!+'1011100 ШК'!H152+'1014080 УПР'!H185</f>
        <v>#REF!</v>
      </c>
      <c r="I158" s="26" t="e">
        <f>'1014060 ПК'!I150+#REF!+'1011100 ШК'!I152+'1014080 УПР'!I185</f>
        <v>#REF!</v>
      </c>
      <c r="J158" s="16"/>
      <c r="K158" s="26" t="e">
        <f t="shared" si="6"/>
        <v>#REF!</v>
      </c>
      <c r="L158" s="26" t="e">
        <f>'1014060 ПК'!M150+#REF!+'1011100 ШК'!L152+'1014080 УПР'!L185</f>
        <v>#REF!</v>
      </c>
      <c r="M158" s="634" t="e">
        <f>'1014060 ПК'!N150+#REF!+'1011100 ШК'!M152+'1014080 УПР'!M185+'1014080 УПР'!M213</f>
        <v>#REF!</v>
      </c>
      <c r="N158" s="635"/>
      <c r="O158" s="16"/>
      <c r="P158" s="627" t="e">
        <f t="shared" si="7"/>
        <v>#REF!</v>
      </c>
      <c r="Q158" s="626"/>
    </row>
    <row r="159" spans="1:17" ht="16.5" customHeight="1" x14ac:dyDescent="0.25">
      <c r="A159" s="16"/>
      <c r="B159" s="16">
        <v>2271</v>
      </c>
      <c r="C159" s="638" t="s">
        <v>78</v>
      </c>
      <c r="D159" s="639"/>
      <c r="E159" s="639"/>
      <c r="F159" s="639"/>
      <c r="G159" s="640"/>
      <c r="H159" s="26" t="e">
        <f>'1014060 ПК'!H151+#REF!+'1011100 ШК'!H153+'1014080 УПР'!H186</f>
        <v>#REF!</v>
      </c>
      <c r="I159" s="26" t="e">
        <f>'1014060 ПК'!I151+#REF!+'1011100 ШК'!I153</f>
        <v>#REF!</v>
      </c>
      <c r="J159" s="16"/>
      <c r="K159" s="26" t="e">
        <f t="shared" si="6"/>
        <v>#REF!</v>
      </c>
      <c r="L159" s="26" t="e">
        <f>'1014060 ПК'!M151+#REF!+'1011100 ШК'!L153+'1014080 УПР'!L186</f>
        <v>#REF!</v>
      </c>
      <c r="M159" s="634" t="e">
        <f>'1014060 ПК'!N151+#REF!+'1011100 ШК'!M153+'1014080 УПР'!M186+'1014080 УПР'!M214</f>
        <v>#REF!</v>
      </c>
      <c r="N159" s="635"/>
      <c r="O159" s="16"/>
      <c r="P159" s="627" t="e">
        <f t="shared" si="7"/>
        <v>#REF!</v>
      </c>
      <c r="Q159" s="626"/>
    </row>
    <row r="160" spans="1:17" ht="18.600000000000001" customHeight="1" x14ac:dyDescent="0.25">
      <c r="A160" s="16"/>
      <c r="B160" s="16">
        <v>2272</v>
      </c>
      <c r="C160" s="638" t="s">
        <v>79</v>
      </c>
      <c r="D160" s="639"/>
      <c r="E160" s="639"/>
      <c r="F160" s="639"/>
      <c r="G160" s="640"/>
      <c r="H160" s="26" t="e">
        <f>'1014060 ПК'!H152+#REF!+'1011100 ШК'!H154+'1014080 УПР'!H187</f>
        <v>#REF!</v>
      </c>
      <c r="I160" s="26" t="e">
        <f>'1014060 ПК'!I152+#REF!+'1011100 ШК'!I154+'1014080 УПР'!I187</f>
        <v>#REF!</v>
      </c>
      <c r="J160" s="16"/>
      <c r="K160" s="26" t="e">
        <f t="shared" si="6"/>
        <v>#REF!</v>
      </c>
      <c r="L160" s="26" t="e">
        <f>'1014060 ПК'!M152+#REF!+'1011100 ШК'!L154+'1014080 УПР'!L187</f>
        <v>#REF!</v>
      </c>
      <c r="M160" s="634" t="e">
        <f>'1014060 ПК'!N152+#REF!+'1011100 ШК'!M154+'1014080 УПР'!M187+'1014080 УПР'!M215</f>
        <v>#REF!</v>
      </c>
      <c r="N160" s="635"/>
      <c r="O160" s="16"/>
      <c r="P160" s="627" t="e">
        <f t="shared" si="7"/>
        <v>#REF!</v>
      </c>
      <c r="Q160" s="626"/>
    </row>
    <row r="161" spans="1:17" ht="18" customHeight="1" x14ac:dyDescent="0.25">
      <c r="A161" s="16"/>
      <c r="B161" s="16">
        <v>2273</v>
      </c>
      <c r="C161" s="638" t="s">
        <v>80</v>
      </c>
      <c r="D161" s="639"/>
      <c r="E161" s="639"/>
      <c r="F161" s="639"/>
      <c r="G161" s="640"/>
      <c r="H161" s="26" t="e">
        <f>'1014060 ПК'!H153+#REF!+'1011100 ШК'!H155+'1014080 УПР'!H188</f>
        <v>#REF!</v>
      </c>
      <c r="I161" s="26" t="e">
        <f>'1014060 ПК'!I153+#REF!+'1011100 ШК'!I155+'1014080 УПР'!I188</f>
        <v>#REF!</v>
      </c>
      <c r="J161" s="16"/>
      <c r="K161" s="26" t="e">
        <f t="shared" si="6"/>
        <v>#REF!</v>
      </c>
      <c r="L161" s="26" t="e">
        <f>'1014060 ПК'!M153+#REF!+'1011100 ШК'!L155+'1014080 УПР'!L188</f>
        <v>#REF!</v>
      </c>
      <c r="M161" s="634" t="e">
        <f>'1014060 ПК'!N153+#REF!+'1011100 ШК'!M155+'1014080 УПР'!M188</f>
        <v>#REF!</v>
      </c>
      <c r="N161" s="635"/>
      <c r="O161" s="16"/>
      <c r="P161" s="627" t="e">
        <f t="shared" si="7"/>
        <v>#REF!</v>
      </c>
      <c r="Q161" s="626"/>
    </row>
    <row r="162" spans="1:17" ht="18.600000000000001" customHeight="1" x14ac:dyDescent="0.25">
      <c r="A162" s="16"/>
      <c r="B162" s="16">
        <v>2274</v>
      </c>
      <c r="C162" s="638" t="s">
        <v>359</v>
      </c>
      <c r="D162" s="639"/>
      <c r="E162" s="639"/>
      <c r="F162" s="639"/>
      <c r="G162" s="640"/>
      <c r="H162" s="26" t="e">
        <f>'1014060 ПК'!H154+#REF!+'1011100 ШК'!H156+'1014080 УПР'!H189</f>
        <v>#REF!</v>
      </c>
      <c r="I162" s="26" t="e">
        <f>M110*110.3/100</f>
        <v>#REF!</v>
      </c>
      <c r="J162" s="16"/>
      <c r="K162" s="26" t="e">
        <f t="shared" si="6"/>
        <v>#REF!</v>
      </c>
      <c r="L162" s="26" t="e">
        <f>'1014060 ПК'!M154+#REF!+'1011100 ШК'!L156+'1014080 УПР'!L189</f>
        <v>#REF!</v>
      </c>
      <c r="M162" s="634" t="e">
        <f>'1014060 ПК'!N154+#REF!+'1011100 ШК'!M156+'1014080 УПР'!M189</f>
        <v>#REF!</v>
      </c>
      <c r="N162" s="635"/>
      <c r="O162" s="16"/>
      <c r="P162" s="627" t="e">
        <f t="shared" si="7"/>
        <v>#REF!</v>
      </c>
      <c r="Q162" s="626"/>
    </row>
    <row r="163" spans="1:17" ht="18.600000000000001" customHeight="1" x14ac:dyDescent="0.25">
      <c r="A163" s="16"/>
      <c r="B163" s="16">
        <v>2275</v>
      </c>
      <c r="C163" s="638" t="s">
        <v>81</v>
      </c>
      <c r="D163" s="639"/>
      <c r="E163" s="639"/>
      <c r="F163" s="639"/>
      <c r="G163" s="640"/>
      <c r="H163" s="26">
        <f>L111*110.3/100</f>
        <v>0</v>
      </c>
      <c r="I163" s="26" t="e">
        <f>M111*110.3/100</f>
        <v>#REF!</v>
      </c>
      <c r="J163" s="16"/>
      <c r="K163" s="26" t="e">
        <f t="shared" si="6"/>
        <v>#REF!</v>
      </c>
      <c r="L163" s="26">
        <f t="shared" ref="L163:M165" si="8">H163*108.7/100</f>
        <v>0</v>
      </c>
      <c r="M163" s="627" t="e">
        <f t="shared" si="8"/>
        <v>#REF!</v>
      </c>
      <c r="N163" s="627"/>
      <c r="O163" s="16"/>
      <c r="P163" s="627" t="e">
        <f t="shared" si="7"/>
        <v>#REF!</v>
      </c>
      <c r="Q163" s="626"/>
    </row>
    <row r="164" spans="1:17" ht="33" hidden="1" customHeight="1" x14ac:dyDescent="0.25">
      <c r="A164" s="16"/>
      <c r="B164" s="16">
        <v>2282</v>
      </c>
      <c r="C164" s="659" t="s">
        <v>360</v>
      </c>
      <c r="D164" s="660"/>
      <c r="E164" s="660"/>
      <c r="F164" s="660"/>
      <c r="G164" s="197"/>
      <c r="H164" s="26" t="e">
        <f>L112*110.3/100</f>
        <v>#REF!</v>
      </c>
      <c r="I164" s="26" t="e">
        <f>M112*110.3/100</f>
        <v>#REF!</v>
      </c>
      <c r="J164" s="16"/>
      <c r="K164" s="26" t="e">
        <f t="shared" si="6"/>
        <v>#REF!</v>
      </c>
      <c r="L164" s="26" t="e">
        <f t="shared" si="8"/>
        <v>#REF!</v>
      </c>
      <c r="M164" s="627" t="e">
        <f t="shared" si="8"/>
        <v>#REF!</v>
      </c>
      <c r="N164" s="627"/>
      <c r="O164" s="16"/>
      <c r="P164" s="627" t="e">
        <f t="shared" ref="P164:P169" si="9">L164+M164</f>
        <v>#REF!</v>
      </c>
      <c r="Q164" s="626"/>
    </row>
    <row r="165" spans="1:17" ht="18.600000000000001" hidden="1" customHeight="1" x14ac:dyDescent="0.25">
      <c r="A165" s="16"/>
      <c r="B165" s="16">
        <v>2800</v>
      </c>
      <c r="C165" s="638" t="s">
        <v>361</v>
      </c>
      <c r="D165" s="639"/>
      <c r="E165" s="639"/>
      <c r="F165" s="639"/>
      <c r="G165" s="640"/>
      <c r="H165" s="26">
        <f>L115*110.3/100</f>
        <v>53274.9</v>
      </c>
      <c r="I165" s="26">
        <f>M115*110.3/100</f>
        <v>0</v>
      </c>
      <c r="J165" s="16"/>
      <c r="K165" s="26">
        <f t="shared" si="6"/>
        <v>53274.9</v>
      </c>
      <c r="L165" s="26">
        <f t="shared" si="8"/>
        <v>57909.816299999999</v>
      </c>
      <c r="M165" s="627">
        <f t="shared" si="8"/>
        <v>0</v>
      </c>
      <c r="N165" s="627"/>
      <c r="O165" s="16"/>
      <c r="P165" s="627">
        <f t="shared" si="9"/>
        <v>57909.816299999999</v>
      </c>
      <c r="Q165" s="626"/>
    </row>
    <row r="166" spans="1:17" ht="31.5" customHeight="1" x14ac:dyDescent="0.25">
      <c r="A166" s="16"/>
      <c r="B166" s="16">
        <v>2282</v>
      </c>
      <c r="C166" s="659" t="s">
        <v>360</v>
      </c>
      <c r="D166" s="660"/>
      <c r="E166" s="660"/>
      <c r="F166" s="660"/>
      <c r="G166" s="661"/>
      <c r="H166" s="26" t="e">
        <f>'1014060 ПК'!H157+#REF!+'1011100 ШК'!H160+'1014080 УПР'!H191</f>
        <v>#REF!</v>
      </c>
      <c r="I166" s="26" t="e">
        <f>'1014060 ПК'!I157+#REF!+'1011100 ШК'!I160+'1014080 УПР'!I191</f>
        <v>#REF!</v>
      </c>
      <c r="J166" s="16"/>
      <c r="K166" s="26" t="e">
        <f t="shared" si="6"/>
        <v>#REF!</v>
      </c>
      <c r="L166" s="26" t="e">
        <f>'1014060 ПК'!M157+#REF!+'1011100 ШК'!L160+'1014080 УПР'!L191</f>
        <v>#REF!</v>
      </c>
      <c r="M166" s="634" t="e">
        <f>'1014060 ПК'!N157+#REF!+'1011100 ШК'!M160+'1014080 УПР'!M191</f>
        <v>#REF!</v>
      </c>
      <c r="N166" s="635"/>
      <c r="O166" s="16"/>
      <c r="P166" s="627" t="e">
        <f t="shared" si="9"/>
        <v>#REF!</v>
      </c>
      <c r="Q166" s="626"/>
    </row>
    <row r="167" spans="1:17" ht="30" customHeight="1" x14ac:dyDescent="0.25">
      <c r="A167" s="16"/>
      <c r="B167" s="16">
        <v>2610</v>
      </c>
      <c r="C167" s="659" t="s">
        <v>586</v>
      </c>
      <c r="D167" s="660"/>
      <c r="E167" s="660"/>
      <c r="F167" s="660"/>
      <c r="G167" s="661"/>
      <c r="H167" s="26">
        <f>'1014080 УПР'!H209</f>
        <v>0</v>
      </c>
      <c r="I167" s="26"/>
      <c r="J167" s="16"/>
      <c r="K167" s="26">
        <f t="shared" si="6"/>
        <v>0</v>
      </c>
      <c r="L167" s="26">
        <f>'1014080 УПР'!L209</f>
        <v>0</v>
      </c>
      <c r="M167" s="634">
        <f>'1014080 УПР'!M209</f>
        <v>0</v>
      </c>
      <c r="N167" s="635"/>
      <c r="O167" s="16"/>
      <c r="P167" s="627">
        <f t="shared" si="9"/>
        <v>0</v>
      </c>
      <c r="Q167" s="626"/>
    </row>
    <row r="168" spans="1:17" ht="21.75" customHeight="1" x14ac:dyDescent="0.25">
      <c r="A168" s="16"/>
      <c r="B168" s="16">
        <v>2730</v>
      </c>
      <c r="C168" s="659" t="s">
        <v>583</v>
      </c>
      <c r="D168" s="660"/>
      <c r="E168" s="660"/>
      <c r="F168" s="660"/>
      <c r="G168" s="661"/>
      <c r="H168" s="26">
        <f>'1014080 УПР'!H211</f>
        <v>0</v>
      </c>
      <c r="I168" s="26"/>
      <c r="J168" s="16"/>
      <c r="K168" s="26">
        <f t="shared" si="6"/>
        <v>0</v>
      </c>
      <c r="L168" s="26">
        <f>'1014080 УПР'!L211</f>
        <v>0</v>
      </c>
      <c r="M168" s="634">
        <f>'1014080 УПР'!M211</f>
        <v>0</v>
      </c>
      <c r="N168" s="635"/>
      <c r="O168" s="16"/>
      <c r="P168" s="627">
        <f t="shared" si="9"/>
        <v>0</v>
      </c>
      <c r="Q168" s="626"/>
    </row>
    <row r="169" spans="1:17" ht="19.5" customHeight="1" x14ac:dyDescent="0.25">
      <c r="A169" s="16"/>
      <c r="B169" s="16">
        <v>2800</v>
      </c>
      <c r="C169" s="659" t="s">
        <v>361</v>
      </c>
      <c r="D169" s="660"/>
      <c r="E169" s="660"/>
      <c r="F169" s="660"/>
      <c r="G169" s="661"/>
      <c r="H169" s="26">
        <f>'1014080 УПР'!H193</f>
        <v>53274.9</v>
      </c>
      <c r="I169" s="26"/>
      <c r="J169" s="16"/>
      <c r="K169" s="26">
        <f t="shared" si="6"/>
        <v>53274.9</v>
      </c>
      <c r="L169" s="26">
        <f>'1014080 УПР'!L193</f>
        <v>0</v>
      </c>
      <c r="M169" s="634">
        <f>'1014080 УПР'!M193</f>
        <v>0</v>
      </c>
      <c r="N169" s="635"/>
      <c r="O169" s="16"/>
      <c r="P169" s="627">
        <f t="shared" si="9"/>
        <v>0</v>
      </c>
      <c r="Q169" s="626"/>
    </row>
    <row r="170" spans="1:17" ht="16.5" customHeight="1" x14ac:dyDescent="0.25">
      <c r="A170" s="16"/>
      <c r="B170" s="16">
        <v>3000</v>
      </c>
      <c r="C170" s="638" t="s">
        <v>82</v>
      </c>
      <c r="D170" s="639"/>
      <c r="E170" s="639"/>
      <c r="F170" s="639"/>
      <c r="G170" s="640"/>
      <c r="H170" s="26">
        <f>H171+H173</f>
        <v>0</v>
      </c>
      <c r="I170" s="26">
        <f>M116*110.3/100</f>
        <v>0</v>
      </c>
      <c r="J170" s="16"/>
      <c r="K170" s="26">
        <f t="shared" si="6"/>
        <v>0</v>
      </c>
      <c r="L170" s="26">
        <f t="shared" ref="L170:M177" si="10">H170*108.7/100</f>
        <v>0</v>
      </c>
      <c r="M170" s="627">
        <f>M171+M173</f>
        <v>0</v>
      </c>
      <c r="N170" s="627"/>
      <c r="O170" s="16"/>
      <c r="P170" s="627">
        <f t="shared" si="7"/>
        <v>0</v>
      </c>
      <c r="Q170" s="626"/>
    </row>
    <row r="171" spans="1:17" ht="30.75" customHeight="1" x14ac:dyDescent="0.25">
      <c r="A171" s="16"/>
      <c r="B171" s="16">
        <v>3110</v>
      </c>
      <c r="C171" s="659" t="s">
        <v>362</v>
      </c>
      <c r="D171" s="660"/>
      <c r="E171" s="660"/>
      <c r="F171" s="660"/>
      <c r="G171" s="661"/>
      <c r="H171" s="26">
        <f t="shared" ref="H171:I177" si="11">L117*110.3/100</f>
        <v>0</v>
      </c>
      <c r="I171" s="26">
        <f t="shared" si="11"/>
        <v>0</v>
      </c>
      <c r="J171" s="16"/>
      <c r="K171" s="26">
        <f t="shared" si="6"/>
        <v>0</v>
      </c>
      <c r="L171" s="26">
        <f t="shared" si="10"/>
        <v>0</v>
      </c>
      <c r="M171" s="627">
        <f t="shared" si="10"/>
        <v>0</v>
      </c>
      <c r="N171" s="627"/>
      <c r="O171" s="16"/>
      <c r="P171" s="627">
        <f t="shared" si="7"/>
        <v>0</v>
      </c>
      <c r="Q171" s="626"/>
    </row>
    <row r="172" spans="1:17" ht="21.75" customHeight="1" x14ac:dyDescent="0.25">
      <c r="A172" s="16"/>
      <c r="B172" s="16">
        <v>3130</v>
      </c>
      <c r="C172" s="638" t="s">
        <v>83</v>
      </c>
      <c r="D172" s="639"/>
      <c r="E172" s="639"/>
      <c r="F172" s="639"/>
      <c r="G172" s="640"/>
      <c r="H172" s="26">
        <f t="shared" si="11"/>
        <v>0</v>
      </c>
      <c r="I172" s="26">
        <f t="shared" si="11"/>
        <v>0</v>
      </c>
      <c r="J172" s="16"/>
      <c r="K172" s="26">
        <f t="shared" si="6"/>
        <v>0</v>
      </c>
      <c r="L172" s="26">
        <f t="shared" si="10"/>
        <v>0</v>
      </c>
      <c r="M172" s="627">
        <f t="shared" si="10"/>
        <v>0</v>
      </c>
      <c r="N172" s="627"/>
      <c r="O172" s="16"/>
      <c r="P172" s="627">
        <f t="shared" si="7"/>
        <v>0</v>
      </c>
      <c r="Q172" s="626"/>
    </row>
    <row r="173" spans="1:17" ht="18.600000000000001" hidden="1" customHeight="1" x14ac:dyDescent="0.25">
      <c r="A173" s="16"/>
      <c r="B173" s="16">
        <v>3132</v>
      </c>
      <c r="C173" s="638" t="s">
        <v>645</v>
      </c>
      <c r="D173" s="639"/>
      <c r="E173" s="639"/>
      <c r="F173" s="639"/>
      <c r="G173" s="640"/>
      <c r="H173" s="26">
        <f t="shared" si="11"/>
        <v>0</v>
      </c>
      <c r="I173" s="26">
        <f t="shared" si="11"/>
        <v>0</v>
      </c>
      <c r="J173" s="16"/>
      <c r="K173" s="26">
        <f t="shared" si="6"/>
        <v>0</v>
      </c>
      <c r="L173" s="26">
        <f t="shared" si="10"/>
        <v>0</v>
      </c>
      <c r="M173" s="627">
        <f t="shared" si="10"/>
        <v>0</v>
      </c>
      <c r="N173" s="627"/>
      <c r="O173" s="16"/>
      <c r="P173" s="627">
        <f t="shared" si="7"/>
        <v>0</v>
      </c>
      <c r="Q173" s="626"/>
    </row>
    <row r="174" spans="1:17" ht="18.600000000000001" hidden="1" customHeight="1" x14ac:dyDescent="0.25">
      <c r="A174" s="16"/>
      <c r="B174" s="16">
        <v>3140</v>
      </c>
      <c r="C174" s="638" t="s">
        <v>365</v>
      </c>
      <c r="D174" s="639"/>
      <c r="E174" s="639"/>
      <c r="F174" s="639"/>
      <c r="G174" s="640"/>
      <c r="H174" s="26">
        <f t="shared" si="11"/>
        <v>0</v>
      </c>
      <c r="I174" s="26">
        <f t="shared" si="11"/>
        <v>0</v>
      </c>
      <c r="J174" s="16"/>
      <c r="K174" s="26">
        <f t="shared" si="6"/>
        <v>0</v>
      </c>
      <c r="L174" s="26">
        <f t="shared" si="10"/>
        <v>0</v>
      </c>
      <c r="M174" s="627">
        <f t="shared" si="10"/>
        <v>0</v>
      </c>
      <c r="N174" s="627"/>
      <c r="O174" s="16"/>
      <c r="P174" s="627">
        <f t="shared" si="7"/>
        <v>0</v>
      </c>
      <c r="Q174" s="626"/>
    </row>
    <row r="175" spans="1:17" ht="18.600000000000001" hidden="1" customHeight="1" x14ac:dyDescent="0.25">
      <c r="A175" s="16"/>
      <c r="B175" s="16">
        <v>3142</v>
      </c>
      <c r="C175" s="638" t="s">
        <v>646</v>
      </c>
      <c r="D175" s="639"/>
      <c r="E175" s="639"/>
      <c r="F175" s="639"/>
      <c r="G175" s="640"/>
      <c r="H175" s="26">
        <f t="shared" si="11"/>
        <v>0</v>
      </c>
      <c r="I175" s="26">
        <f t="shared" si="11"/>
        <v>0</v>
      </c>
      <c r="J175" s="16"/>
      <c r="K175" s="26">
        <f t="shared" si="6"/>
        <v>0</v>
      </c>
      <c r="L175" s="26">
        <f t="shared" si="10"/>
        <v>0</v>
      </c>
      <c r="M175" s="627">
        <f t="shared" si="10"/>
        <v>0</v>
      </c>
      <c r="N175" s="627"/>
      <c r="O175" s="16"/>
      <c r="P175" s="627">
        <f t="shared" si="7"/>
        <v>0</v>
      </c>
      <c r="Q175" s="626"/>
    </row>
    <row r="176" spans="1:17" ht="18.600000000000001" hidden="1" customHeight="1" x14ac:dyDescent="0.25">
      <c r="A176" s="16"/>
      <c r="B176" s="16">
        <v>3143</v>
      </c>
      <c r="C176" s="659" t="s">
        <v>647</v>
      </c>
      <c r="D176" s="660"/>
      <c r="E176" s="660"/>
      <c r="F176" s="660"/>
      <c r="G176" s="661"/>
      <c r="H176" s="26">
        <f t="shared" si="11"/>
        <v>0</v>
      </c>
      <c r="I176" s="26">
        <f t="shared" si="11"/>
        <v>0</v>
      </c>
      <c r="J176" s="16"/>
      <c r="K176" s="26">
        <f t="shared" si="6"/>
        <v>0</v>
      </c>
      <c r="L176" s="26">
        <f t="shared" si="10"/>
        <v>0</v>
      </c>
      <c r="M176" s="627">
        <f t="shared" si="10"/>
        <v>0</v>
      </c>
      <c r="N176" s="627"/>
      <c r="O176" s="16"/>
      <c r="P176" s="627">
        <f t="shared" si="7"/>
        <v>0</v>
      </c>
      <c r="Q176" s="626"/>
    </row>
    <row r="177" spans="1:17" ht="18.600000000000001" hidden="1" customHeight="1" x14ac:dyDescent="0.25">
      <c r="A177" s="16"/>
      <c r="B177" s="16">
        <v>3210</v>
      </c>
      <c r="C177" s="659" t="s">
        <v>367</v>
      </c>
      <c r="D177" s="660"/>
      <c r="E177" s="660"/>
      <c r="F177" s="660"/>
      <c r="G177" s="661"/>
      <c r="H177" s="26">
        <f t="shared" si="11"/>
        <v>0</v>
      </c>
      <c r="I177" s="26">
        <f t="shared" si="11"/>
        <v>0</v>
      </c>
      <c r="J177" s="16"/>
      <c r="K177" s="26">
        <f t="shared" si="6"/>
        <v>0</v>
      </c>
      <c r="L177" s="26">
        <f t="shared" si="10"/>
        <v>0</v>
      </c>
      <c r="M177" s="627">
        <f t="shared" si="10"/>
        <v>0</v>
      </c>
      <c r="N177" s="627"/>
      <c r="O177" s="16"/>
      <c r="P177" s="627">
        <f>L177+M177</f>
        <v>0</v>
      </c>
      <c r="Q177" s="626"/>
    </row>
    <row r="178" spans="1:17" ht="22.5" customHeight="1" x14ac:dyDescent="0.25">
      <c r="A178" s="16"/>
      <c r="B178" s="16"/>
      <c r="C178" s="638" t="s">
        <v>28</v>
      </c>
      <c r="D178" s="639"/>
      <c r="E178" s="639"/>
      <c r="F178" s="639"/>
      <c r="G178" s="640"/>
      <c r="H178" s="27" t="e">
        <f>H149+H170</f>
        <v>#REF!</v>
      </c>
      <c r="I178" s="27" t="e">
        <f>I149+I170</f>
        <v>#REF!</v>
      </c>
      <c r="J178" s="11"/>
      <c r="K178" s="26" t="e">
        <f t="shared" si="6"/>
        <v>#REF!</v>
      </c>
      <c r="L178" s="27" t="e">
        <f>L149+L170</f>
        <v>#REF!</v>
      </c>
      <c r="M178" s="627" t="e">
        <f>M149+M170</f>
        <v>#REF!</v>
      </c>
      <c r="N178" s="627"/>
      <c r="O178" s="11"/>
      <c r="P178" s="627" t="e">
        <f>L178+M178</f>
        <v>#REF!</v>
      </c>
      <c r="Q178" s="626"/>
    </row>
    <row r="179" spans="1:17" ht="13.5" customHeight="1" x14ac:dyDescent="0.25">
      <c r="A179" s="29"/>
      <c r="B179" s="29"/>
      <c r="C179" s="4"/>
      <c r="D179" s="4"/>
      <c r="E179" s="65"/>
      <c r="F179" s="65"/>
      <c r="G179" s="65"/>
      <c r="H179" s="65"/>
      <c r="I179" s="65"/>
      <c r="J179" s="65"/>
      <c r="K179" s="65"/>
      <c r="L179" s="65"/>
      <c r="M179" s="65"/>
      <c r="N179" s="29"/>
      <c r="O179" s="29"/>
      <c r="P179" s="64"/>
      <c r="Q179" s="64"/>
    </row>
    <row r="180" spans="1:17" ht="18.600000000000001" customHeight="1" x14ac:dyDescent="0.25">
      <c r="A180" s="36" t="s">
        <v>273</v>
      </c>
      <c r="B180" s="637" t="s">
        <v>831</v>
      </c>
      <c r="C180" s="637"/>
      <c r="D180" s="637"/>
      <c r="E180" s="637"/>
      <c r="F180" s="637"/>
      <c r="G180" s="637"/>
      <c r="H180" s="637"/>
      <c r="I180" s="637"/>
      <c r="J180" s="637"/>
      <c r="K180" s="637"/>
      <c r="L180" s="637"/>
      <c r="M180" s="637"/>
      <c r="N180" s="637"/>
      <c r="O180" s="637"/>
      <c r="P180" s="637"/>
      <c r="Q180" s="637"/>
    </row>
    <row r="181" spans="1:17" ht="13.5" customHeight="1" x14ac:dyDescent="0.25">
      <c r="A181" s="29"/>
      <c r="B181" s="29"/>
      <c r="C181" s="4"/>
      <c r="D181" s="4"/>
      <c r="E181" s="65"/>
      <c r="F181" s="65"/>
      <c r="G181" s="65"/>
      <c r="H181" s="65"/>
      <c r="I181" s="65"/>
      <c r="J181" s="65"/>
      <c r="K181" s="65"/>
      <c r="L181" s="65"/>
      <c r="M181" s="65"/>
      <c r="N181" s="29"/>
      <c r="O181" s="29"/>
      <c r="P181" s="64"/>
      <c r="Q181" s="64"/>
    </row>
    <row r="182" spans="1:17" ht="18.600000000000001" customHeight="1" x14ac:dyDescent="0.25">
      <c r="A182" s="630" t="s">
        <v>32</v>
      </c>
      <c r="B182" s="631" t="s">
        <v>69</v>
      </c>
      <c r="C182" s="650" t="s">
        <v>259</v>
      </c>
      <c r="D182" s="651"/>
      <c r="E182" s="651"/>
      <c r="F182" s="651"/>
      <c r="G182" s="652"/>
      <c r="H182" s="626" t="s">
        <v>454</v>
      </c>
      <c r="I182" s="626"/>
      <c r="J182" s="626"/>
      <c r="K182" s="626"/>
      <c r="L182" s="626" t="s">
        <v>821</v>
      </c>
      <c r="M182" s="626"/>
      <c r="N182" s="626"/>
      <c r="O182" s="626"/>
      <c r="P182" s="626"/>
      <c r="Q182" s="626"/>
    </row>
    <row r="183" spans="1:17" ht="72.75" customHeight="1" x14ac:dyDescent="0.25">
      <c r="A183" s="630"/>
      <c r="B183" s="632"/>
      <c r="C183" s="653"/>
      <c r="D183" s="629"/>
      <c r="E183" s="629"/>
      <c r="F183" s="629"/>
      <c r="G183" s="654"/>
      <c r="H183" s="12" t="s">
        <v>71</v>
      </c>
      <c r="I183" s="12" t="s">
        <v>72</v>
      </c>
      <c r="J183" s="63" t="s">
        <v>14</v>
      </c>
      <c r="K183" s="12" t="s">
        <v>253</v>
      </c>
      <c r="L183" s="12" t="s">
        <v>71</v>
      </c>
      <c r="M183" s="655" t="s">
        <v>72</v>
      </c>
      <c r="N183" s="656"/>
      <c r="O183" s="63" t="s">
        <v>14</v>
      </c>
      <c r="P183" s="657" t="s">
        <v>257</v>
      </c>
      <c r="Q183" s="658"/>
    </row>
    <row r="184" spans="1:17" ht="18.600000000000001" customHeight="1" x14ac:dyDescent="0.25">
      <c r="A184" s="11">
        <v>1</v>
      </c>
      <c r="B184" s="11">
        <v>2</v>
      </c>
      <c r="C184" s="641">
        <v>3</v>
      </c>
      <c r="D184" s="645"/>
      <c r="E184" s="645"/>
      <c r="F184" s="645"/>
      <c r="G184" s="642"/>
      <c r="H184" s="11">
        <v>4</v>
      </c>
      <c r="I184" s="11">
        <v>5</v>
      </c>
      <c r="J184" s="11">
        <v>6</v>
      </c>
      <c r="K184" s="11">
        <v>7</v>
      </c>
      <c r="L184" s="11">
        <v>8</v>
      </c>
      <c r="M184" s="641">
        <v>9</v>
      </c>
      <c r="N184" s="642"/>
      <c r="O184" s="11">
        <v>10</v>
      </c>
      <c r="P184" s="641">
        <v>11</v>
      </c>
      <c r="Q184" s="642"/>
    </row>
    <row r="185" spans="1:17" ht="18.600000000000001" customHeight="1" x14ac:dyDescent="0.25">
      <c r="A185" s="16"/>
      <c r="B185" s="16"/>
      <c r="C185" s="646" t="s">
        <v>262</v>
      </c>
      <c r="D185" s="647"/>
      <c r="E185" s="647"/>
      <c r="F185" s="647"/>
      <c r="G185" s="648"/>
      <c r="H185" s="16"/>
      <c r="I185" s="16"/>
      <c r="J185" s="16"/>
      <c r="K185" s="16"/>
      <c r="L185" s="16"/>
      <c r="M185" s="626"/>
      <c r="N185" s="626"/>
      <c r="O185" s="16"/>
      <c r="P185" s="626"/>
      <c r="Q185" s="626"/>
    </row>
    <row r="186" spans="1:17" ht="18.600000000000001" customHeight="1" x14ac:dyDescent="0.25">
      <c r="A186" s="16"/>
      <c r="B186" s="16"/>
      <c r="C186" s="638" t="s">
        <v>31</v>
      </c>
      <c r="D186" s="639"/>
      <c r="E186" s="639"/>
      <c r="F186" s="639"/>
      <c r="G186" s="640"/>
      <c r="H186" s="11"/>
      <c r="I186" s="11"/>
      <c r="J186" s="11"/>
      <c r="K186" s="11"/>
      <c r="L186" s="11"/>
      <c r="M186" s="641"/>
      <c r="N186" s="642"/>
      <c r="O186" s="11"/>
      <c r="P186" s="641"/>
      <c r="Q186" s="642"/>
    </row>
    <row r="187" spans="1:17" ht="18.600000000000001" customHeight="1" x14ac:dyDescent="0.25">
      <c r="A187" s="16"/>
      <c r="B187" s="16"/>
      <c r="C187" s="646" t="s">
        <v>252</v>
      </c>
      <c r="D187" s="647"/>
      <c r="E187" s="647"/>
      <c r="F187" s="647"/>
      <c r="G187" s="648"/>
      <c r="H187" s="11"/>
      <c r="I187" s="11"/>
      <c r="J187" s="11"/>
      <c r="K187" s="11"/>
      <c r="L187" s="11"/>
      <c r="M187" s="626"/>
      <c r="N187" s="626"/>
      <c r="O187" s="11"/>
      <c r="P187" s="626"/>
      <c r="Q187" s="626"/>
    </row>
    <row r="188" spans="1:17" ht="18.600000000000001" customHeight="1" x14ac:dyDescent="0.25">
      <c r="A188" s="16"/>
      <c r="B188" s="16"/>
      <c r="C188" s="638" t="s">
        <v>31</v>
      </c>
      <c r="D188" s="639"/>
      <c r="E188" s="639"/>
      <c r="F188" s="639"/>
      <c r="G188" s="640"/>
      <c r="H188" s="11"/>
      <c r="I188" s="11"/>
      <c r="J188" s="11"/>
      <c r="K188" s="11"/>
      <c r="L188" s="11"/>
      <c r="M188" s="626"/>
      <c r="N188" s="626"/>
      <c r="O188" s="11"/>
      <c r="P188" s="626"/>
      <c r="Q188" s="626"/>
    </row>
    <row r="189" spans="1:17" ht="18.600000000000001" customHeight="1" x14ac:dyDescent="0.25">
      <c r="A189" s="16"/>
      <c r="B189" s="16"/>
      <c r="C189" s="638" t="s">
        <v>28</v>
      </c>
      <c r="D189" s="639"/>
      <c r="E189" s="639"/>
      <c r="F189" s="639"/>
      <c r="G189" s="640"/>
      <c r="H189" s="11"/>
      <c r="I189" s="11"/>
      <c r="J189" s="11"/>
      <c r="K189" s="11"/>
      <c r="L189" s="11"/>
      <c r="M189" s="626"/>
      <c r="N189" s="626"/>
      <c r="O189" s="11"/>
      <c r="P189" s="626"/>
      <c r="Q189" s="626"/>
    </row>
    <row r="190" spans="1:17" ht="9.75" customHeight="1" x14ac:dyDescent="0.25">
      <c r="A190" s="29"/>
      <c r="B190" s="29"/>
      <c r="C190" s="4"/>
      <c r="D190" s="4"/>
      <c r="E190" s="65"/>
      <c r="F190" s="65"/>
      <c r="G190" s="65"/>
      <c r="H190" s="65"/>
      <c r="I190" s="65"/>
      <c r="J190" s="65"/>
      <c r="K190" s="65"/>
      <c r="L190" s="65"/>
      <c r="M190" s="65"/>
      <c r="N190" s="29"/>
      <c r="O190" s="29"/>
      <c r="P190" s="64"/>
      <c r="Q190" s="64"/>
    </row>
    <row r="191" spans="1:17" ht="16.5" customHeight="1" x14ac:dyDescent="0.25">
      <c r="A191" s="33" t="s">
        <v>92</v>
      </c>
      <c r="B191" s="663" t="s">
        <v>275</v>
      </c>
      <c r="C191" s="663"/>
      <c r="D191" s="663"/>
      <c r="E191" s="663"/>
      <c r="F191" s="663"/>
      <c r="G191" s="663"/>
      <c r="H191" s="663"/>
      <c r="I191" s="663"/>
      <c r="J191" s="663"/>
      <c r="K191" s="663"/>
      <c r="L191" s="663"/>
      <c r="M191" s="663"/>
      <c r="N191" s="663"/>
      <c r="O191" s="663"/>
      <c r="P191" s="663"/>
      <c r="Q191" s="663"/>
    </row>
    <row r="192" spans="1:17" ht="12" customHeight="1" x14ac:dyDescent="0.25">
      <c r="A192" s="33"/>
      <c r="B192" s="67"/>
      <c r="C192" s="8"/>
      <c r="D192" s="3"/>
      <c r="E192" s="3"/>
      <c r="F192" s="3"/>
      <c r="G192" s="3"/>
      <c r="H192" s="3"/>
      <c r="I192" s="3"/>
      <c r="J192" s="3"/>
      <c r="K192" s="3"/>
      <c r="L192" s="3"/>
      <c r="M192" s="3"/>
      <c r="N192" s="3"/>
      <c r="O192" s="3"/>
      <c r="P192" s="3"/>
      <c r="Q192" s="3"/>
    </row>
    <row r="193" spans="1:17" ht="13.5" customHeight="1" x14ac:dyDescent="0.25">
      <c r="A193" s="128" t="s">
        <v>93</v>
      </c>
      <c r="B193" s="663" t="s">
        <v>832</v>
      </c>
      <c r="C193" s="663"/>
      <c r="D193" s="663"/>
      <c r="E193" s="663"/>
      <c r="F193" s="663"/>
      <c r="G193" s="663"/>
      <c r="H193" s="663"/>
      <c r="I193" s="663"/>
      <c r="J193" s="663"/>
      <c r="K193" s="663"/>
      <c r="L193" s="663"/>
      <c r="M193" s="663"/>
      <c r="N193" s="663"/>
      <c r="O193" s="663"/>
      <c r="P193" s="663"/>
      <c r="Q193" s="663"/>
    </row>
    <row r="194" spans="1:17" ht="12.75" customHeight="1" x14ac:dyDescent="0.25">
      <c r="A194" s="93"/>
      <c r="B194" s="93"/>
      <c r="C194" s="3"/>
      <c r="D194" s="3"/>
      <c r="E194" s="3"/>
      <c r="F194" s="3"/>
      <c r="G194" s="3"/>
      <c r="H194" s="3"/>
      <c r="I194" s="3"/>
      <c r="J194" s="3"/>
      <c r="K194" s="3"/>
      <c r="L194" s="3"/>
      <c r="M194" s="3"/>
      <c r="N194" s="3"/>
      <c r="O194" s="3"/>
      <c r="P194" s="3"/>
      <c r="Q194" s="3"/>
    </row>
    <row r="195" spans="1:17" ht="31.5" customHeight="1" x14ac:dyDescent="0.2">
      <c r="A195" s="690" t="s">
        <v>32</v>
      </c>
      <c r="B195" s="691" t="s">
        <v>222</v>
      </c>
      <c r="C195" s="691"/>
      <c r="D195" s="691"/>
      <c r="E195" s="607" t="s">
        <v>827</v>
      </c>
      <c r="F195" s="671"/>
      <c r="G195" s="671"/>
      <c r="H195" s="671"/>
      <c r="I195" s="671" t="s">
        <v>828</v>
      </c>
      <c r="J195" s="671"/>
      <c r="K195" s="671"/>
      <c r="L195" s="602"/>
      <c r="M195" s="671" t="s">
        <v>829</v>
      </c>
      <c r="N195" s="671"/>
      <c r="O195" s="671"/>
      <c r="P195" s="671"/>
      <c r="Q195" s="671"/>
    </row>
    <row r="196" spans="1:17" ht="83.25" customHeight="1" x14ac:dyDescent="0.2">
      <c r="A196" s="690"/>
      <c r="B196" s="691"/>
      <c r="C196" s="691"/>
      <c r="D196" s="691"/>
      <c r="E196" s="176" t="s">
        <v>71</v>
      </c>
      <c r="F196" s="12" t="s">
        <v>72</v>
      </c>
      <c r="G196" s="13" t="s">
        <v>14</v>
      </c>
      <c r="H196" s="12" t="s">
        <v>253</v>
      </c>
      <c r="I196" s="12" t="s">
        <v>71</v>
      </c>
      <c r="J196" s="12" t="s">
        <v>72</v>
      </c>
      <c r="K196" s="13" t="s">
        <v>14</v>
      </c>
      <c r="L196" s="289" t="s">
        <v>257</v>
      </c>
      <c r="M196" s="177" t="s">
        <v>71</v>
      </c>
      <c r="N196" s="177" t="s">
        <v>72</v>
      </c>
      <c r="O196" s="290" t="s">
        <v>14</v>
      </c>
      <c r="P196" s="671" t="s">
        <v>258</v>
      </c>
      <c r="Q196" s="671"/>
    </row>
    <row r="197" spans="1:17" ht="17.649999999999999" customHeight="1" x14ac:dyDescent="0.25">
      <c r="A197" s="11">
        <v>1</v>
      </c>
      <c r="B197" s="687">
        <v>2</v>
      </c>
      <c r="C197" s="617"/>
      <c r="D197" s="688"/>
      <c r="E197" s="11">
        <v>3</v>
      </c>
      <c r="F197" s="11">
        <v>4</v>
      </c>
      <c r="G197" s="11">
        <v>5</v>
      </c>
      <c r="H197" s="11">
        <v>6</v>
      </c>
      <c r="I197" s="11">
        <v>7</v>
      </c>
      <c r="J197" s="11">
        <v>8</v>
      </c>
      <c r="K197" s="11">
        <v>9</v>
      </c>
      <c r="L197" s="66">
        <v>10</v>
      </c>
      <c r="M197" s="202">
        <v>11</v>
      </c>
      <c r="N197" s="202">
        <v>12</v>
      </c>
      <c r="O197" s="202">
        <v>13</v>
      </c>
      <c r="P197" s="689">
        <v>14</v>
      </c>
      <c r="Q197" s="689"/>
    </row>
    <row r="198" spans="1:17" ht="17.25" customHeight="1" x14ac:dyDescent="0.25">
      <c r="A198" s="16">
        <v>1010000</v>
      </c>
      <c r="B198" s="638" t="s">
        <v>250</v>
      </c>
      <c r="C198" s="639"/>
      <c r="D198" s="679"/>
      <c r="E198" s="124"/>
      <c r="F198" s="124"/>
      <c r="G198" s="124"/>
      <c r="H198" s="124"/>
      <c r="I198" s="124"/>
      <c r="J198" s="124"/>
      <c r="K198" s="124"/>
      <c r="L198" s="240"/>
      <c r="M198" s="124"/>
      <c r="N198" s="126"/>
      <c r="O198" s="126"/>
      <c r="P198" s="671"/>
      <c r="Q198" s="671"/>
    </row>
    <row r="199" spans="1:17" ht="17.25" customHeight="1" x14ac:dyDescent="0.25">
      <c r="A199" s="16"/>
      <c r="B199" s="659" t="s">
        <v>87</v>
      </c>
      <c r="C199" s="660"/>
      <c r="D199" s="673"/>
      <c r="E199" s="177" t="e">
        <f t="shared" ref="E199:P199" si="12">E200</f>
        <v>#REF!</v>
      </c>
      <c r="F199" s="194" t="e">
        <f t="shared" si="12"/>
        <v>#REF!</v>
      </c>
      <c r="G199" s="194">
        <f t="shared" si="12"/>
        <v>0</v>
      </c>
      <c r="H199" s="194" t="e">
        <f t="shared" si="12"/>
        <v>#REF!</v>
      </c>
      <c r="I199" s="194" t="e">
        <f t="shared" si="12"/>
        <v>#REF!</v>
      </c>
      <c r="J199" s="194" t="e">
        <f t="shared" si="12"/>
        <v>#REF!</v>
      </c>
      <c r="K199" s="194" t="e">
        <f t="shared" si="12"/>
        <v>#REF!</v>
      </c>
      <c r="L199" s="258" t="e">
        <f t="shared" si="12"/>
        <v>#REF!</v>
      </c>
      <c r="M199" s="194" t="e">
        <f t="shared" si="12"/>
        <v>#REF!</v>
      </c>
      <c r="N199" s="194" t="e">
        <f t="shared" si="12"/>
        <v>#REF!</v>
      </c>
      <c r="O199" s="194">
        <f t="shared" si="12"/>
        <v>0</v>
      </c>
      <c r="P199" s="683" t="e">
        <f t="shared" si="12"/>
        <v>#REF!</v>
      </c>
      <c r="Q199" s="671"/>
    </row>
    <row r="200" spans="1:17" ht="49.5" customHeight="1" x14ac:dyDescent="0.25">
      <c r="A200" s="119"/>
      <c r="B200" s="680" t="s">
        <v>428</v>
      </c>
      <c r="C200" s="681"/>
      <c r="D200" s="682"/>
      <c r="E200" s="177" t="e">
        <f>D126</f>
        <v>#REF!</v>
      </c>
      <c r="F200" s="194" t="e">
        <f>E126</f>
        <v>#REF!</v>
      </c>
      <c r="G200" s="194">
        <f>F126</f>
        <v>0</v>
      </c>
      <c r="H200" s="194" t="e">
        <f>E200+F200</f>
        <v>#REF!</v>
      </c>
      <c r="I200" s="177" t="e">
        <f>H126</f>
        <v>#REF!</v>
      </c>
      <c r="J200" s="177" t="e">
        <f>I126</f>
        <v>#REF!</v>
      </c>
      <c r="K200" s="194" t="e">
        <f>J126</f>
        <v>#REF!</v>
      </c>
      <c r="L200" s="184" t="e">
        <f>I200+J200</f>
        <v>#REF!</v>
      </c>
      <c r="M200" s="194" t="e">
        <f>L126</f>
        <v>#REF!</v>
      </c>
      <c r="N200" s="233" t="e">
        <f>M126</f>
        <v>#REF!</v>
      </c>
      <c r="O200" s="233">
        <f>O126</f>
        <v>0</v>
      </c>
      <c r="P200" s="683" t="e">
        <f>M200+N200</f>
        <v>#REF!</v>
      </c>
      <c r="Q200" s="671"/>
    </row>
    <row r="201" spans="1:17" ht="16.7" customHeight="1" x14ac:dyDescent="0.25">
      <c r="A201" s="126"/>
      <c r="B201" s="684" t="s">
        <v>28</v>
      </c>
      <c r="C201" s="685"/>
      <c r="D201" s="686"/>
      <c r="E201" s="177" t="e">
        <f t="shared" ref="E201:O201" si="13">E199</f>
        <v>#REF!</v>
      </c>
      <c r="F201" s="194" t="e">
        <f t="shared" si="13"/>
        <v>#REF!</v>
      </c>
      <c r="G201" s="194">
        <f t="shared" si="13"/>
        <v>0</v>
      </c>
      <c r="H201" s="194" t="e">
        <f t="shared" si="13"/>
        <v>#REF!</v>
      </c>
      <c r="I201" s="194" t="e">
        <f t="shared" si="13"/>
        <v>#REF!</v>
      </c>
      <c r="J201" s="194" t="e">
        <f t="shared" si="13"/>
        <v>#REF!</v>
      </c>
      <c r="K201" s="194" t="e">
        <f t="shared" si="13"/>
        <v>#REF!</v>
      </c>
      <c r="L201" s="258" t="e">
        <f t="shared" si="13"/>
        <v>#REF!</v>
      </c>
      <c r="M201" s="194" t="e">
        <f t="shared" si="13"/>
        <v>#REF!</v>
      </c>
      <c r="N201" s="194" t="e">
        <f t="shared" si="13"/>
        <v>#REF!</v>
      </c>
      <c r="O201" s="194">
        <f t="shared" si="13"/>
        <v>0</v>
      </c>
      <c r="P201" s="683" t="e">
        <f>P200</f>
        <v>#REF!</v>
      </c>
      <c r="Q201" s="671"/>
    </row>
    <row r="202" spans="1:17" ht="7.5" customHeight="1" x14ac:dyDescent="0.25">
      <c r="A202" s="29"/>
      <c r="B202" s="29"/>
      <c r="C202" s="616"/>
      <c r="D202" s="616"/>
      <c r="E202" s="619"/>
      <c r="F202" s="619"/>
      <c r="G202" s="30"/>
      <c r="H202" s="30"/>
      <c r="I202" s="30"/>
      <c r="J202" s="30"/>
      <c r="K202" s="30"/>
      <c r="L202" s="30"/>
      <c r="M202" s="30"/>
      <c r="N202" s="30"/>
      <c r="O202" s="30"/>
      <c r="P202" s="29"/>
      <c r="Q202" s="29"/>
    </row>
    <row r="203" spans="1:17" ht="12.75" customHeight="1" x14ac:dyDescent="0.25">
      <c r="A203" s="128" t="s">
        <v>191</v>
      </c>
      <c r="B203" s="663" t="s">
        <v>834</v>
      </c>
      <c r="C203" s="663"/>
      <c r="D203" s="663"/>
      <c r="E203" s="663"/>
      <c r="F203" s="663"/>
      <c r="G203" s="663"/>
      <c r="H203" s="663"/>
      <c r="I203" s="663"/>
      <c r="J203" s="663"/>
      <c r="K203" s="663"/>
      <c r="L203" s="663"/>
      <c r="M203" s="663"/>
      <c r="N203" s="663"/>
      <c r="O203" s="663"/>
      <c r="P203" s="663"/>
      <c r="Q203" s="663"/>
    </row>
    <row r="204" spans="1:17" ht="10.5" customHeight="1" x14ac:dyDescent="0.25">
      <c r="A204" s="70"/>
      <c r="B204" s="70"/>
      <c r="C204" s="8"/>
      <c r="D204" s="3"/>
      <c r="E204" s="3"/>
      <c r="F204" s="3"/>
      <c r="G204" s="3"/>
      <c r="H204" s="3"/>
      <c r="I204" s="3"/>
      <c r="J204" s="3"/>
      <c r="K204" s="3"/>
      <c r="L204" s="3"/>
      <c r="M204" s="3"/>
      <c r="N204" s="3"/>
      <c r="O204" s="3"/>
      <c r="P204" s="3"/>
      <c r="Q204" s="3"/>
    </row>
    <row r="205" spans="1:17" ht="18" customHeight="1" x14ac:dyDescent="0.25">
      <c r="A205" s="693" t="s">
        <v>32</v>
      </c>
      <c r="B205" s="694"/>
      <c r="C205" s="650" t="s">
        <v>259</v>
      </c>
      <c r="D205" s="651"/>
      <c r="E205" s="651"/>
      <c r="F205" s="651"/>
      <c r="G205" s="652"/>
      <c r="H205" s="626" t="s">
        <v>454</v>
      </c>
      <c r="I205" s="626"/>
      <c r="J205" s="626"/>
      <c r="K205" s="626"/>
      <c r="L205" s="626" t="s">
        <v>821</v>
      </c>
      <c r="M205" s="626"/>
      <c r="N205" s="626"/>
      <c r="O205" s="626"/>
      <c r="P205" s="626"/>
      <c r="Q205" s="626"/>
    </row>
    <row r="206" spans="1:17" ht="87" customHeight="1" x14ac:dyDescent="0.25">
      <c r="A206" s="695"/>
      <c r="B206" s="696"/>
      <c r="C206" s="653"/>
      <c r="D206" s="629"/>
      <c r="E206" s="629"/>
      <c r="F206" s="629"/>
      <c r="G206" s="654"/>
      <c r="H206" s="12" t="s">
        <v>71</v>
      </c>
      <c r="I206" s="12" t="s">
        <v>72</v>
      </c>
      <c r="J206" s="63" t="s">
        <v>14</v>
      </c>
      <c r="K206" s="12" t="s">
        <v>15</v>
      </c>
      <c r="L206" s="12" t="s">
        <v>71</v>
      </c>
      <c r="M206" s="655" t="s">
        <v>72</v>
      </c>
      <c r="N206" s="656"/>
      <c r="O206" s="63" t="s">
        <v>14</v>
      </c>
      <c r="P206" s="657" t="s">
        <v>16</v>
      </c>
      <c r="Q206" s="658"/>
    </row>
    <row r="207" spans="1:17" ht="18" customHeight="1" x14ac:dyDescent="0.25">
      <c r="A207" s="641">
        <v>1</v>
      </c>
      <c r="B207" s="642"/>
      <c r="C207" s="641">
        <v>2</v>
      </c>
      <c r="D207" s="645"/>
      <c r="E207" s="645"/>
      <c r="F207" s="645"/>
      <c r="G207" s="642"/>
      <c r="H207" s="11">
        <v>3</v>
      </c>
      <c r="I207" s="11">
        <v>4</v>
      </c>
      <c r="J207" s="11">
        <v>5</v>
      </c>
      <c r="K207" s="11">
        <v>6</v>
      </c>
      <c r="L207" s="11">
        <v>7</v>
      </c>
      <c r="M207" s="641">
        <v>8</v>
      </c>
      <c r="N207" s="642"/>
      <c r="O207" s="11">
        <v>9</v>
      </c>
      <c r="P207" s="641">
        <v>10</v>
      </c>
      <c r="Q207" s="642"/>
    </row>
    <row r="208" spans="1:17" ht="18" customHeight="1" x14ac:dyDescent="0.25">
      <c r="A208" s="641">
        <v>1011100</v>
      </c>
      <c r="B208" s="642"/>
      <c r="C208" s="638" t="s">
        <v>262</v>
      </c>
      <c r="D208" s="639"/>
      <c r="E208" s="639"/>
      <c r="F208" s="639"/>
      <c r="G208" s="640"/>
      <c r="H208" s="16"/>
      <c r="I208" s="16"/>
      <c r="J208" s="16"/>
      <c r="K208" s="16"/>
      <c r="L208" s="16"/>
      <c r="M208" s="626"/>
      <c r="N208" s="626"/>
      <c r="O208" s="16"/>
      <c r="P208" s="626"/>
      <c r="Q208" s="626"/>
    </row>
    <row r="209" spans="1:17" ht="18" customHeight="1" x14ac:dyDescent="0.25">
      <c r="A209" s="66"/>
      <c r="B209" s="74"/>
      <c r="C209" s="638" t="s">
        <v>87</v>
      </c>
      <c r="D209" s="639"/>
      <c r="E209" s="639"/>
      <c r="F209" s="639"/>
      <c r="G209" s="640"/>
      <c r="H209" s="26" t="e">
        <f t="shared" ref="H209:M209" si="14">H210</f>
        <v>#REF!</v>
      </c>
      <c r="I209" s="26" t="e">
        <f t="shared" si="14"/>
        <v>#REF!</v>
      </c>
      <c r="J209" s="26">
        <f t="shared" si="14"/>
        <v>0</v>
      </c>
      <c r="K209" s="26" t="e">
        <f t="shared" si="14"/>
        <v>#REF!</v>
      </c>
      <c r="L209" s="26" t="e">
        <f t="shared" si="14"/>
        <v>#REF!</v>
      </c>
      <c r="M209" s="634" t="e">
        <f t="shared" si="14"/>
        <v>#REF!</v>
      </c>
      <c r="N209" s="635"/>
      <c r="O209" s="16">
        <f>O210</f>
        <v>0</v>
      </c>
      <c r="P209" s="634" t="e">
        <f>P210</f>
        <v>#REF!</v>
      </c>
      <c r="Q209" s="635"/>
    </row>
    <row r="210" spans="1:17" ht="36" customHeight="1" x14ac:dyDescent="0.25">
      <c r="A210" s="641"/>
      <c r="B210" s="642"/>
      <c r="C210" s="659" t="s">
        <v>428</v>
      </c>
      <c r="D210" s="660"/>
      <c r="E210" s="660"/>
      <c r="F210" s="660"/>
      <c r="G210" s="661"/>
      <c r="H210" s="27" t="e">
        <f>H178</f>
        <v>#REF!</v>
      </c>
      <c r="I210" s="27" t="e">
        <f>I178</f>
        <v>#REF!</v>
      </c>
      <c r="J210" s="11">
        <f>J178</f>
        <v>0</v>
      </c>
      <c r="K210" s="27" t="e">
        <f>H210+I210</f>
        <v>#REF!</v>
      </c>
      <c r="L210" s="27" t="e">
        <f>L178</f>
        <v>#REF!</v>
      </c>
      <c r="M210" s="634" t="e">
        <f>M178</f>
        <v>#REF!</v>
      </c>
      <c r="N210" s="635"/>
      <c r="O210" s="11">
        <f>O178</f>
        <v>0</v>
      </c>
      <c r="P210" s="634" t="e">
        <f>L210+M210</f>
        <v>#REF!</v>
      </c>
      <c r="Q210" s="692"/>
    </row>
    <row r="211" spans="1:17" ht="18" customHeight="1" x14ac:dyDescent="0.25">
      <c r="A211" s="641"/>
      <c r="B211" s="642"/>
      <c r="C211" s="638" t="s">
        <v>28</v>
      </c>
      <c r="D211" s="639"/>
      <c r="E211" s="639"/>
      <c r="F211" s="639"/>
      <c r="G211" s="640"/>
      <c r="H211" s="27" t="e">
        <f t="shared" ref="H211:M211" si="15">H209</f>
        <v>#REF!</v>
      </c>
      <c r="I211" s="27" t="e">
        <f t="shared" si="15"/>
        <v>#REF!</v>
      </c>
      <c r="J211" s="27">
        <f t="shared" si="15"/>
        <v>0</v>
      </c>
      <c r="K211" s="27" t="e">
        <f t="shared" si="15"/>
        <v>#REF!</v>
      </c>
      <c r="L211" s="27" t="e">
        <f t="shared" si="15"/>
        <v>#REF!</v>
      </c>
      <c r="M211" s="634" t="e">
        <f t="shared" si="15"/>
        <v>#REF!</v>
      </c>
      <c r="N211" s="635"/>
      <c r="O211" s="11">
        <f>O209</f>
        <v>0</v>
      </c>
      <c r="P211" s="627" t="e">
        <f>P209</f>
        <v>#REF!</v>
      </c>
      <c r="Q211" s="626"/>
    </row>
    <row r="212" spans="1:17" ht="13.5" customHeight="1" x14ac:dyDescent="0.25">
      <c r="A212" s="29"/>
      <c r="B212" s="29"/>
      <c r="C212" s="616"/>
      <c r="D212" s="616"/>
      <c r="E212" s="619"/>
      <c r="F212" s="619"/>
      <c r="G212" s="619"/>
      <c r="H212" s="619"/>
      <c r="I212" s="619"/>
      <c r="J212" s="619"/>
      <c r="K212" s="619"/>
      <c r="L212" s="619"/>
      <c r="M212" s="30"/>
      <c r="N212" s="30"/>
      <c r="O212" s="30"/>
      <c r="P212" s="3"/>
      <c r="Q212" s="3"/>
    </row>
    <row r="213" spans="1:17" ht="17.25" customHeight="1" x14ac:dyDescent="0.25">
      <c r="A213" s="33" t="s">
        <v>193</v>
      </c>
      <c r="B213" s="663" t="s">
        <v>277</v>
      </c>
      <c r="C213" s="663"/>
      <c r="D213" s="663"/>
      <c r="E213" s="663"/>
      <c r="F213" s="663"/>
      <c r="G213" s="663"/>
      <c r="H213" s="663"/>
      <c r="I213" s="663"/>
      <c r="J213" s="663"/>
      <c r="K213" s="663"/>
      <c r="L213" s="663"/>
      <c r="M213" s="663"/>
      <c r="N213" s="663"/>
      <c r="O213" s="663"/>
      <c r="P213" s="663"/>
      <c r="Q213" s="663"/>
    </row>
    <row r="214" spans="1:17" ht="17.25" customHeight="1" x14ac:dyDescent="0.25">
      <c r="A214" s="33" t="s">
        <v>278</v>
      </c>
      <c r="B214" s="663" t="s">
        <v>835</v>
      </c>
      <c r="C214" s="663"/>
      <c r="D214" s="663"/>
      <c r="E214" s="663"/>
      <c r="F214" s="663"/>
      <c r="G214" s="663"/>
      <c r="H214" s="663"/>
      <c r="I214" s="663"/>
      <c r="J214" s="663"/>
      <c r="K214" s="663"/>
      <c r="L214" s="663"/>
      <c r="M214" s="663"/>
      <c r="N214" s="663"/>
      <c r="O214" s="663"/>
      <c r="P214" s="663"/>
      <c r="Q214" s="663"/>
    </row>
    <row r="215" spans="1:17" ht="14.25" customHeight="1" x14ac:dyDescent="0.25">
      <c r="A215" s="33"/>
      <c r="B215" s="57"/>
      <c r="C215" s="57"/>
      <c r="D215" s="57"/>
      <c r="E215" s="57"/>
      <c r="F215" s="57"/>
      <c r="G215" s="57"/>
      <c r="H215" s="57"/>
      <c r="I215" s="57"/>
      <c r="J215" s="57"/>
      <c r="K215" s="57"/>
      <c r="L215" s="57"/>
      <c r="M215" s="57"/>
      <c r="N215" s="57"/>
      <c r="O215" s="57"/>
      <c r="P215" s="57"/>
      <c r="Q215" s="57"/>
    </row>
    <row r="216" spans="1:17" ht="17.25" customHeight="1" x14ac:dyDescent="0.25">
      <c r="A216" s="697" t="s">
        <v>32</v>
      </c>
      <c r="B216" s="698"/>
      <c r="C216" s="701" t="s">
        <v>94</v>
      </c>
      <c r="D216" s="703" t="s">
        <v>95</v>
      </c>
      <c r="E216" s="703" t="s">
        <v>96</v>
      </c>
      <c r="F216" s="705" t="s">
        <v>827</v>
      </c>
      <c r="G216" s="706"/>
      <c r="H216" s="706"/>
      <c r="I216" s="707"/>
      <c r="J216" s="705" t="s">
        <v>836</v>
      </c>
      <c r="K216" s="706"/>
      <c r="L216" s="706"/>
      <c r="M216" s="707"/>
      <c r="N216" s="705" t="s">
        <v>829</v>
      </c>
      <c r="O216" s="706"/>
      <c r="P216" s="706"/>
      <c r="Q216" s="707"/>
    </row>
    <row r="217" spans="1:17" ht="38.25" customHeight="1" x14ac:dyDescent="0.2">
      <c r="A217" s="699"/>
      <c r="B217" s="700"/>
      <c r="C217" s="702"/>
      <c r="D217" s="704"/>
      <c r="E217" s="704"/>
      <c r="F217" s="602" t="s">
        <v>197</v>
      </c>
      <c r="G217" s="607"/>
      <c r="H217" s="602" t="s">
        <v>198</v>
      </c>
      <c r="I217" s="607"/>
      <c r="J217" s="602" t="s">
        <v>197</v>
      </c>
      <c r="K217" s="607"/>
      <c r="L217" s="602" t="s">
        <v>198</v>
      </c>
      <c r="M217" s="607"/>
      <c r="N217" s="602" t="s">
        <v>197</v>
      </c>
      <c r="O217" s="607"/>
      <c r="P217" s="602" t="s">
        <v>198</v>
      </c>
      <c r="Q217" s="607"/>
    </row>
    <row r="218" spans="1:17" ht="17.25" customHeight="1" x14ac:dyDescent="0.25">
      <c r="A218" s="705">
        <v>1</v>
      </c>
      <c r="B218" s="707"/>
      <c r="C218" s="202">
        <v>2</v>
      </c>
      <c r="D218" s="202">
        <v>3</v>
      </c>
      <c r="E218" s="202">
        <v>4</v>
      </c>
      <c r="F218" s="705">
        <v>5</v>
      </c>
      <c r="G218" s="707"/>
      <c r="H218" s="705">
        <v>6</v>
      </c>
      <c r="I218" s="707"/>
      <c r="J218" s="705">
        <v>7</v>
      </c>
      <c r="K218" s="707"/>
      <c r="L218" s="705">
        <v>8</v>
      </c>
      <c r="M218" s="707"/>
      <c r="N218" s="705">
        <v>9</v>
      </c>
      <c r="O218" s="707"/>
      <c r="P218" s="705">
        <v>10</v>
      </c>
      <c r="Q218" s="707"/>
    </row>
    <row r="219" spans="1:17" ht="50.25" customHeight="1" x14ac:dyDescent="0.25">
      <c r="A219" s="597">
        <v>1010000</v>
      </c>
      <c r="B219" s="598"/>
      <c r="C219" s="169" t="s">
        <v>262</v>
      </c>
      <c r="D219" s="126"/>
      <c r="E219" s="708" t="s">
        <v>427</v>
      </c>
      <c r="F219" s="709"/>
      <c r="G219" s="709"/>
      <c r="H219" s="709"/>
      <c r="I219" s="709"/>
      <c r="J219" s="709"/>
      <c r="K219" s="709"/>
      <c r="L219" s="709"/>
      <c r="M219" s="709"/>
      <c r="N219" s="709"/>
      <c r="O219" s="709"/>
      <c r="P219" s="709"/>
      <c r="Q219" s="710"/>
    </row>
    <row r="220" spans="1:17" ht="17.25" customHeight="1" x14ac:dyDescent="0.25">
      <c r="A220" s="597"/>
      <c r="B220" s="598"/>
      <c r="C220" s="171" t="s">
        <v>87</v>
      </c>
      <c r="D220" s="715"/>
      <c r="E220" s="716"/>
      <c r="F220" s="716"/>
      <c r="G220" s="716"/>
      <c r="H220" s="716"/>
      <c r="I220" s="716"/>
      <c r="J220" s="716"/>
      <c r="K220" s="716"/>
      <c r="L220" s="716"/>
      <c r="M220" s="716"/>
      <c r="N220" s="716"/>
      <c r="O220" s="716"/>
      <c r="P220" s="716"/>
      <c r="Q220" s="717"/>
    </row>
    <row r="221" spans="1:17" ht="17.25" customHeight="1" x14ac:dyDescent="0.25">
      <c r="A221" s="597"/>
      <c r="B221" s="598"/>
      <c r="C221" s="169" t="s">
        <v>228</v>
      </c>
      <c r="D221" s="203"/>
      <c r="E221" s="210"/>
      <c r="F221" s="602"/>
      <c r="G221" s="607"/>
      <c r="H221" s="602"/>
      <c r="I221" s="607"/>
      <c r="J221" s="602"/>
      <c r="K221" s="607"/>
      <c r="L221" s="602"/>
      <c r="M221" s="607"/>
      <c r="N221" s="602"/>
      <c r="O221" s="607"/>
      <c r="P221" s="602"/>
      <c r="Q221" s="607"/>
    </row>
    <row r="222" spans="1:17" ht="189" customHeight="1" x14ac:dyDescent="0.25">
      <c r="A222" s="597"/>
      <c r="B222" s="598"/>
      <c r="C222" s="171" t="s">
        <v>98</v>
      </c>
      <c r="D222" s="203" t="s">
        <v>99</v>
      </c>
      <c r="E222" s="713" t="s">
        <v>100</v>
      </c>
      <c r="F222" s="602" t="e">
        <f>#REF!</f>
        <v>#REF!</v>
      </c>
      <c r="G222" s="607"/>
      <c r="H222" s="602" t="e">
        <f>#REF!</f>
        <v>#REF!</v>
      </c>
      <c r="I222" s="607"/>
      <c r="J222" s="602" t="e">
        <f>#REF!</f>
        <v>#REF!</v>
      </c>
      <c r="K222" s="607"/>
      <c r="L222" s="602" t="e">
        <f>#REF!</f>
        <v>#REF!</v>
      </c>
      <c r="M222" s="607"/>
      <c r="N222" s="602" t="e">
        <f>#REF!</f>
        <v>#REF!</v>
      </c>
      <c r="O222" s="607"/>
      <c r="P222" s="602" t="e">
        <f>#REF!</f>
        <v>#REF!</v>
      </c>
      <c r="Q222" s="607"/>
    </row>
    <row r="223" spans="1:17" ht="27.75" hidden="1" customHeight="1" x14ac:dyDescent="0.25">
      <c r="A223" s="597"/>
      <c r="B223" s="598"/>
      <c r="C223" s="204" t="s">
        <v>499</v>
      </c>
      <c r="D223" s="203" t="s">
        <v>99</v>
      </c>
      <c r="E223" s="718"/>
      <c r="F223" s="602">
        <v>5</v>
      </c>
      <c r="G223" s="607"/>
      <c r="H223" s="602">
        <v>0</v>
      </c>
      <c r="I223" s="607"/>
      <c r="J223" s="602">
        <v>5</v>
      </c>
      <c r="K223" s="607"/>
      <c r="L223" s="602">
        <v>0</v>
      </c>
      <c r="M223" s="607"/>
      <c r="N223" s="602">
        <v>5</v>
      </c>
      <c r="O223" s="607"/>
      <c r="P223" s="602">
        <v>0</v>
      </c>
      <c r="Q223" s="607"/>
    </row>
    <row r="224" spans="1:17" ht="27.75" hidden="1" customHeight="1" x14ac:dyDescent="0.25">
      <c r="A224" s="597"/>
      <c r="B224" s="598"/>
      <c r="C224" s="204" t="s">
        <v>500</v>
      </c>
      <c r="D224" s="203" t="s">
        <v>99</v>
      </c>
      <c r="E224" s="718"/>
      <c r="F224" s="602">
        <v>1</v>
      </c>
      <c r="G224" s="607"/>
      <c r="H224" s="602">
        <v>0</v>
      </c>
      <c r="I224" s="607"/>
      <c r="J224" s="602">
        <v>1</v>
      </c>
      <c r="K224" s="607"/>
      <c r="L224" s="602">
        <v>0</v>
      </c>
      <c r="M224" s="607"/>
      <c r="N224" s="602">
        <v>1</v>
      </c>
      <c r="O224" s="607"/>
      <c r="P224" s="602">
        <v>0</v>
      </c>
      <c r="Q224" s="607"/>
    </row>
    <row r="225" spans="1:17" ht="42.75" hidden="1" customHeight="1" x14ac:dyDescent="0.25">
      <c r="A225" s="597"/>
      <c r="B225" s="598"/>
      <c r="C225" s="204" t="s">
        <v>501</v>
      </c>
      <c r="D225" s="203" t="s">
        <v>99</v>
      </c>
      <c r="E225" s="714"/>
      <c r="F225" s="602">
        <v>0</v>
      </c>
      <c r="G225" s="607"/>
      <c r="H225" s="602">
        <v>0</v>
      </c>
      <c r="I225" s="607"/>
      <c r="J225" s="602">
        <v>0</v>
      </c>
      <c r="K225" s="607"/>
      <c r="L225" s="602">
        <v>0</v>
      </c>
      <c r="M225" s="607"/>
      <c r="N225" s="602">
        <v>0</v>
      </c>
      <c r="O225" s="607"/>
      <c r="P225" s="602"/>
      <c r="Q225" s="607"/>
    </row>
    <row r="226" spans="1:17" ht="49.5" customHeight="1" x14ac:dyDescent="0.25">
      <c r="A226" s="597"/>
      <c r="B226" s="598"/>
      <c r="C226" s="204" t="s">
        <v>486</v>
      </c>
      <c r="D226" s="203" t="s">
        <v>99</v>
      </c>
      <c r="E226" s="210" t="s">
        <v>101</v>
      </c>
      <c r="F226" s="602" t="e">
        <f>#REF!</f>
        <v>#REF!</v>
      </c>
      <c r="G226" s="607"/>
      <c r="H226" s="602" t="e">
        <f>#REF!</f>
        <v>#REF!</v>
      </c>
      <c r="I226" s="607"/>
      <c r="J226" s="602" t="e">
        <f>#REF!</f>
        <v>#REF!</v>
      </c>
      <c r="K226" s="607"/>
      <c r="L226" s="602" t="e">
        <f>#REF!</f>
        <v>#REF!</v>
      </c>
      <c r="M226" s="607"/>
      <c r="N226" s="602" t="e">
        <f>#REF!</f>
        <v>#REF!</v>
      </c>
      <c r="O226" s="607"/>
      <c r="P226" s="602" t="e">
        <f>#REF!</f>
        <v>#REF!</v>
      </c>
      <c r="Q226" s="607"/>
    </row>
    <row r="227" spans="1:17" ht="63.75" customHeight="1" x14ac:dyDescent="0.25">
      <c r="A227" s="597"/>
      <c r="B227" s="598"/>
      <c r="C227" s="204" t="s">
        <v>502</v>
      </c>
      <c r="D227" s="203" t="s">
        <v>99</v>
      </c>
      <c r="E227" s="210" t="s">
        <v>101</v>
      </c>
      <c r="F227" s="602" t="e">
        <f>#REF!</f>
        <v>#REF!</v>
      </c>
      <c r="G227" s="607"/>
      <c r="H227" s="602" t="e">
        <f>#REF!</f>
        <v>#REF!</v>
      </c>
      <c r="I227" s="607"/>
      <c r="J227" s="602" t="e">
        <f>#REF!</f>
        <v>#REF!</v>
      </c>
      <c r="K227" s="607"/>
      <c r="L227" s="602" t="e">
        <f>#REF!</f>
        <v>#REF!</v>
      </c>
      <c r="M227" s="607"/>
      <c r="N227" s="602" t="e">
        <f>#REF!</f>
        <v>#REF!</v>
      </c>
      <c r="O227" s="607"/>
      <c r="P227" s="602" t="e">
        <f>#REF!</f>
        <v>#REF!</v>
      </c>
      <c r="Q227" s="607"/>
    </row>
    <row r="228" spans="1:17" ht="36" hidden="1" customHeight="1" x14ac:dyDescent="0.25">
      <c r="A228" s="597"/>
      <c r="B228" s="598"/>
      <c r="C228" s="204" t="s">
        <v>503</v>
      </c>
      <c r="D228" s="203" t="s">
        <v>99</v>
      </c>
      <c r="E228" s="210" t="s">
        <v>101</v>
      </c>
      <c r="F228" s="602">
        <v>0</v>
      </c>
      <c r="G228" s="607"/>
      <c r="H228" s="602" t="e">
        <f>#REF!</f>
        <v>#REF!</v>
      </c>
      <c r="I228" s="607"/>
      <c r="J228" s="602">
        <v>0</v>
      </c>
      <c r="K228" s="607"/>
      <c r="L228" s="602" t="e">
        <f>#REF!</f>
        <v>#REF!</v>
      </c>
      <c r="M228" s="607"/>
      <c r="N228" s="602">
        <v>0</v>
      </c>
      <c r="O228" s="607"/>
      <c r="P228" s="602" t="e">
        <f>#REF!</f>
        <v>#REF!</v>
      </c>
      <c r="Q228" s="607"/>
    </row>
    <row r="229" spans="1:17" ht="30" customHeight="1" x14ac:dyDescent="0.25">
      <c r="A229" s="597"/>
      <c r="B229" s="598"/>
      <c r="C229" s="204" t="s">
        <v>504</v>
      </c>
      <c r="D229" s="203" t="s">
        <v>99</v>
      </c>
      <c r="E229" s="210" t="s">
        <v>101</v>
      </c>
      <c r="F229" s="602" t="e">
        <f>#REF!</f>
        <v>#REF!</v>
      </c>
      <c r="G229" s="607"/>
      <c r="H229" s="602" t="e">
        <f>#REF!</f>
        <v>#REF!</v>
      </c>
      <c r="I229" s="607"/>
      <c r="J229" s="602" t="e">
        <f>#REF!</f>
        <v>#REF!</v>
      </c>
      <c r="K229" s="607"/>
      <c r="L229" s="602" t="e">
        <f>#REF!</f>
        <v>#REF!</v>
      </c>
      <c r="M229" s="607"/>
      <c r="N229" s="602" t="e">
        <f>#REF!</f>
        <v>#REF!</v>
      </c>
      <c r="O229" s="607"/>
      <c r="P229" s="602">
        <v>0</v>
      </c>
      <c r="Q229" s="607"/>
    </row>
    <row r="230" spans="1:17" ht="51" customHeight="1" x14ac:dyDescent="0.25">
      <c r="A230" s="597"/>
      <c r="B230" s="598"/>
      <c r="C230" s="204" t="s">
        <v>505</v>
      </c>
      <c r="D230" s="203" t="s">
        <v>99</v>
      </c>
      <c r="E230" s="210" t="s">
        <v>101</v>
      </c>
      <c r="F230" s="602" t="e">
        <f>#REF!</f>
        <v>#REF!</v>
      </c>
      <c r="G230" s="607"/>
      <c r="H230" s="602" t="e">
        <f>#REF!</f>
        <v>#REF!</v>
      </c>
      <c r="I230" s="607"/>
      <c r="J230" s="602" t="e">
        <f>#REF!</f>
        <v>#REF!</v>
      </c>
      <c r="K230" s="607"/>
      <c r="L230" s="602" t="e">
        <f>#REF!</f>
        <v>#REF!</v>
      </c>
      <c r="M230" s="607"/>
      <c r="N230" s="602" t="e">
        <f>#REF!</f>
        <v>#REF!</v>
      </c>
      <c r="O230" s="607"/>
      <c r="P230" s="602">
        <v>0</v>
      </c>
      <c r="Q230" s="607"/>
    </row>
    <row r="231" spans="1:17" ht="75" customHeight="1" x14ac:dyDescent="0.25">
      <c r="A231" s="597"/>
      <c r="B231" s="598"/>
      <c r="C231" s="204" t="s">
        <v>506</v>
      </c>
      <c r="D231" s="203" t="s">
        <v>99</v>
      </c>
      <c r="E231" s="210" t="s">
        <v>101</v>
      </c>
      <c r="F231" s="602" t="e">
        <f>#REF!</f>
        <v>#REF!</v>
      </c>
      <c r="G231" s="607"/>
      <c r="H231" s="602" t="e">
        <f>#REF!</f>
        <v>#REF!</v>
      </c>
      <c r="I231" s="607"/>
      <c r="J231" s="602" t="e">
        <f>#REF!</f>
        <v>#REF!</v>
      </c>
      <c r="K231" s="607"/>
      <c r="L231" s="602" t="e">
        <f>#REF!</f>
        <v>#REF!</v>
      </c>
      <c r="M231" s="607"/>
      <c r="N231" s="602" t="e">
        <f>#REF!</f>
        <v>#REF!</v>
      </c>
      <c r="O231" s="607"/>
      <c r="P231" s="602" t="e">
        <f>#REF!</f>
        <v>#REF!</v>
      </c>
      <c r="Q231" s="607"/>
    </row>
    <row r="232" spans="1:17" ht="32.25" hidden="1" customHeight="1" x14ac:dyDescent="0.25">
      <c r="A232" s="597"/>
      <c r="B232" s="598"/>
      <c r="C232" s="204" t="s">
        <v>507</v>
      </c>
      <c r="D232" s="203" t="s">
        <v>99</v>
      </c>
      <c r="E232" s="210" t="s">
        <v>152</v>
      </c>
      <c r="F232" s="602">
        <v>7</v>
      </c>
      <c r="G232" s="607"/>
      <c r="H232" s="602">
        <v>0</v>
      </c>
      <c r="I232" s="607"/>
      <c r="J232" s="602">
        <v>7</v>
      </c>
      <c r="K232" s="607"/>
      <c r="L232" s="602">
        <v>0</v>
      </c>
      <c r="M232" s="607"/>
      <c r="N232" s="602">
        <v>7</v>
      </c>
      <c r="O232" s="607"/>
      <c r="P232" s="602">
        <v>0</v>
      </c>
      <c r="Q232" s="607"/>
    </row>
    <row r="233" spans="1:17" ht="30" hidden="1" customHeight="1" x14ac:dyDescent="0.25">
      <c r="A233" s="597"/>
      <c r="B233" s="598"/>
      <c r="C233" s="204" t="s">
        <v>508</v>
      </c>
      <c r="D233" s="203" t="s">
        <v>99</v>
      </c>
      <c r="E233" s="210" t="s">
        <v>152</v>
      </c>
      <c r="F233" s="602">
        <v>161</v>
      </c>
      <c r="G233" s="607"/>
      <c r="H233" s="602">
        <v>0</v>
      </c>
      <c r="I233" s="607"/>
      <c r="J233" s="602">
        <v>161</v>
      </c>
      <c r="K233" s="607"/>
      <c r="L233" s="602">
        <v>0</v>
      </c>
      <c r="M233" s="607"/>
      <c r="N233" s="602">
        <v>161</v>
      </c>
      <c r="O233" s="607"/>
      <c r="P233" s="602">
        <v>0</v>
      </c>
      <c r="Q233" s="607"/>
    </row>
    <row r="234" spans="1:17" ht="49.5" hidden="1" customHeight="1" x14ac:dyDescent="0.25">
      <c r="A234" s="597"/>
      <c r="B234" s="598"/>
      <c r="C234" s="204" t="s">
        <v>509</v>
      </c>
      <c r="D234" s="203" t="s">
        <v>141</v>
      </c>
      <c r="E234" s="210" t="s">
        <v>133</v>
      </c>
      <c r="F234" s="602"/>
      <c r="G234" s="607"/>
      <c r="H234" s="602">
        <v>0</v>
      </c>
      <c r="I234" s="607"/>
      <c r="J234" s="602"/>
      <c r="K234" s="607"/>
      <c r="L234" s="602"/>
      <c r="M234" s="607"/>
      <c r="N234" s="611"/>
      <c r="O234" s="613"/>
      <c r="P234" s="602">
        <v>0</v>
      </c>
      <c r="Q234" s="607"/>
    </row>
    <row r="235" spans="1:17" ht="49.5" hidden="1" customHeight="1" x14ac:dyDescent="0.25">
      <c r="A235" s="597"/>
      <c r="B235" s="598"/>
      <c r="C235" s="204" t="s">
        <v>510</v>
      </c>
      <c r="D235" s="203" t="s">
        <v>141</v>
      </c>
      <c r="E235" s="210" t="s">
        <v>133</v>
      </c>
      <c r="F235" s="602"/>
      <c r="G235" s="607"/>
      <c r="H235" s="602">
        <v>0</v>
      </c>
      <c r="I235" s="607"/>
      <c r="J235" s="602"/>
      <c r="K235" s="607"/>
      <c r="L235" s="602">
        <v>0</v>
      </c>
      <c r="M235" s="607"/>
      <c r="N235" s="611"/>
      <c r="O235" s="607"/>
      <c r="P235" s="602">
        <v>0</v>
      </c>
      <c r="Q235" s="607"/>
    </row>
    <row r="236" spans="1:17" ht="66.75" hidden="1" customHeight="1" x14ac:dyDescent="0.25">
      <c r="A236" s="597"/>
      <c r="B236" s="598"/>
      <c r="C236" s="204" t="s">
        <v>511</v>
      </c>
      <c r="D236" s="203" t="s">
        <v>141</v>
      </c>
      <c r="E236" s="210" t="s">
        <v>133</v>
      </c>
      <c r="F236" s="611">
        <v>0</v>
      </c>
      <c r="G236" s="607"/>
      <c r="H236" s="602"/>
      <c r="I236" s="607"/>
      <c r="J236" s="602">
        <v>0</v>
      </c>
      <c r="K236" s="607"/>
      <c r="L236" s="602"/>
      <c r="M236" s="607"/>
      <c r="N236" s="602">
        <v>0</v>
      </c>
      <c r="O236" s="607"/>
      <c r="P236" s="602"/>
      <c r="Q236" s="607"/>
    </row>
    <row r="237" spans="1:17" ht="52.5" hidden="1" customHeight="1" x14ac:dyDescent="0.25">
      <c r="A237" s="597"/>
      <c r="B237" s="598"/>
      <c r="C237" s="204" t="s">
        <v>512</v>
      </c>
      <c r="D237" s="203" t="s">
        <v>141</v>
      </c>
      <c r="E237" s="210" t="s">
        <v>133</v>
      </c>
      <c r="F237" s="602">
        <v>0</v>
      </c>
      <c r="G237" s="607"/>
      <c r="H237" s="602"/>
      <c r="I237" s="607"/>
      <c r="J237" s="611">
        <v>0</v>
      </c>
      <c r="K237" s="613"/>
      <c r="L237" s="602"/>
      <c r="M237" s="607"/>
      <c r="N237" s="602">
        <v>0</v>
      </c>
      <c r="O237" s="607"/>
      <c r="P237" s="602"/>
      <c r="Q237" s="607"/>
    </row>
    <row r="238" spans="1:17" ht="17.25" customHeight="1" x14ac:dyDescent="0.25">
      <c r="A238" s="597"/>
      <c r="B238" s="598"/>
      <c r="C238" s="169" t="s">
        <v>281</v>
      </c>
      <c r="D238" s="203"/>
      <c r="E238" s="210"/>
      <c r="F238" s="602"/>
      <c r="G238" s="607"/>
      <c r="H238" s="602"/>
      <c r="I238" s="607"/>
      <c r="J238" s="602"/>
      <c r="K238" s="607"/>
      <c r="L238" s="602"/>
      <c r="M238" s="607"/>
      <c r="N238" s="602"/>
      <c r="O238" s="607"/>
      <c r="P238" s="602"/>
      <c r="Q238" s="607"/>
    </row>
    <row r="239" spans="1:17" ht="48.75" customHeight="1" x14ac:dyDescent="0.25">
      <c r="A239" s="208"/>
      <c r="B239" s="209"/>
      <c r="C239" s="171" t="s">
        <v>491</v>
      </c>
      <c r="D239" s="203" t="s">
        <v>135</v>
      </c>
      <c r="E239" s="210" t="s">
        <v>104</v>
      </c>
      <c r="F239" s="602" t="e">
        <f>#REF!</f>
        <v>#REF!</v>
      </c>
      <c r="G239" s="607"/>
      <c r="H239" s="602" t="e">
        <f>#REF!</f>
        <v>#REF!</v>
      </c>
      <c r="I239" s="607"/>
      <c r="J239" s="602" t="e">
        <f>#REF!</f>
        <v>#REF!</v>
      </c>
      <c r="K239" s="607"/>
      <c r="L239" s="602" t="e">
        <f>#REF!</f>
        <v>#REF!</v>
      </c>
      <c r="M239" s="607"/>
      <c r="N239" s="602" t="e">
        <f>#REF!</f>
        <v>#REF!</v>
      </c>
      <c r="O239" s="607"/>
      <c r="P239" s="602" t="e">
        <f>#REF!</f>
        <v>#REF!</v>
      </c>
      <c r="Q239" s="607"/>
    </row>
    <row r="240" spans="1:17" ht="44.25" customHeight="1" x14ac:dyDescent="0.25">
      <c r="A240" s="208"/>
      <c r="B240" s="209"/>
      <c r="C240" s="171" t="s">
        <v>492</v>
      </c>
      <c r="D240" s="210" t="s">
        <v>105</v>
      </c>
      <c r="E240" s="210" t="s">
        <v>104</v>
      </c>
      <c r="F240" s="602" t="e">
        <f>#REF!</f>
        <v>#REF!</v>
      </c>
      <c r="G240" s="607"/>
      <c r="H240" s="602" t="e">
        <f>#REF!</f>
        <v>#REF!</v>
      </c>
      <c r="I240" s="607"/>
      <c r="J240" s="602" t="e">
        <f>#REF!</f>
        <v>#REF!</v>
      </c>
      <c r="K240" s="607"/>
      <c r="L240" s="602" t="e">
        <f>#REF!</f>
        <v>#REF!</v>
      </c>
      <c r="M240" s="607"/>
      <c r="N240" s="602" t="e">
        <f>#REF!</f>
        <v>#REF!</v>
      </c>
      <c r="O240" s="607"/>
      <c r="P240" s="602" t="e">
        <f>#REF!</f>
        <v>#REF!</v>
      </c>
      <c r="Q240" s="607"/>
    </row>
    <row r="241" spans="1:20" ht="47.25" customHeight="1" x14ac:dyDescent="0.25">
      <c r="A241" s="208"/>
      <c r="B241" s="209"/>
      <c r="C241" s="171" t="s">
        <v>492</v>
      </c>
      <c r="D241" s="203" t="s">
        <v>106</v>
      </c>
      <c r="E241" s="210" t="s">
        <v>104</v>
      </c>
      <c r="F241" s="602" t="e">
        <f>#REF!</f>
        <v>#REF!</v>
      </c>
      <c r="G241" s="607"/>
      <c r="H241" s="602" t="e">
        <f>#REF!</f>
        <v>#REF!</v>
      </c>
      <c r="I241" s="607"/>
      <c r="J241" s="602" t="e">
        <f>#REF!</f>
        <v>#REF!</v>
      </c>
      <c r="K241" s="607"/>
      <c r="L241" s="602" t="e">
        <f>#REF!</f>
        <v>#REF!</v>
      </c>
      <c r="M241" s="607"/>
      <c r="N241" s="602" t="e">
        <f>#REF!</f>
        <v>#REF!</v>
      </c>
      <c r="O241" s="607"/>
      <c r="P241" s="602" t="e">
        <f>#REF!</f>
        <v>#REF!</v>
      </c>
      <c r="Q241" s="607"/>
    </row>
    <row r="242" spans="1:20" ht="28.5" customHeight="1" x14ac:dyDescent="0.25">
      <c r="A242" s="697"/>
      <c r="B242" s="698"/>
      <c r="C242" s="711" t="s">
        <v>107</v>
      </c>
      <c r="D242" s="203" t="s">
        <v>108</v>
      </c>
      <c r="E242" s="713" t="s">
        <v>133</v>
      </c>
      <c r="F242" s="602" t="e">
        <f>#REF!</f>
        <v>#REF!</v>
      </c>
      <c r="G242" s="607"/>
      <c r="H242" s="602" t="e">
        <f>#REF!</f>
        <v>#REF!</v>
      </c>
      <c r="I242" s="607"/>
      <c r="J242" s="602" t="e">
        <f>#REF!</f>
        <v>#REF!</v>
      </c>
      <c r="K242" s="607"/>
      <c r="L242" s="602" t="e">
        <f>#REF!</f>
        <v>#REF!</v>
      </c>
      <c r="M242" s="607"/>
      <c r="N242" s="602" t="e">
        <f>#REF!</f>
        <v>#REF!</v>
      </c>
      <c r="O242" s="607"/>
      <c r="P242" s="602" t="e">
        <f>#REF!</f>
        <v>#REF!</v>
      </c>
      <c r="Q242" s="607"/>
    </row>
    <row r="243" spans="1:20" ht="17.25" customHeight="1" x14ac:dyDescent="0.25">
      <c r="A243" s="699"/>
      <c r="B243" s="700"/>
      <c r="C243" s="712"/>
      <c r="D243" s="203" t="s">
        <v>109</v>
      </c>
      <c r="E243" s="714"/>
      <c r="F243" s="602" t="e">
        <f>#REF!</f>
        <v>#REF!</v>
      </c>
      <c r="G243" s="607"/>
      <c r="H243" s="602" t="e">
        <f>#REF!</f>
        <v>#REF!</v>
      </c>
      <c r="I243" s="607"/>
      <c r="J243" s="602" t="e">
        <f>#REF!</f>
        <v>#REF!</v>
      </c>
      <c r="K243" s="607"/>
      <c r="L243" s="602" t="e">
        <f>#REF!</f>
        <v>#REF!</v>
      </c>
      <c r="M243" s="607"/>
      <c r="N243" s="602" t="e">
        <f>#REF!</f>
        <v>#REF!</v>
      </c>
      <c r="O243" s="607"/>
      <c r="P243" s="602" t="e">
        <f>#REF!</f>
        <v>#REF!</v>
      </c>
      <c r="Q243" s="607"/>
    </row>
    <row r="244" spans="1:20" ht="26.25" customHeight="1" x14ac:dyDescent="0.25">
      <c r="A244" s="597"/>
      <c r="B244" s="598"/>
      <c r="C244" s="711" t="s">
        <v>493</v>
      </c>
      <c r="D244" s="203" t="s">
        <v>108</v>
      </c>
      <c r="E244" s="713" t="s">
        <v>133</v>
      </c>
      <c r="F244" s="602" t="e">
        <f>#REF!</f>
        <v>#REF!</v>
      </c>
      <c r="G244" s="607"/>
      <c r="H244" s="602" t="e">
        <f>#REF!</f>
        <v>#REF!</v>
      </c>
      <c r="I244" s="607"/>
      <c r="J244" s="602" t="e">
        <f>#REF!</f>
        <v>#REF!</v>
      </c>
      <c r="K244" s="607"/>
      <c r="L244" s="602" t="e">
        <f>#REF!</f>
        <v>#REF!</v>
      </c>
      <c r="M244" s="607"/>
      <c r="N244" s="602" t="e">
        <f>#REF!</f>
        <v>#REF!</v>
      </c>
      <c r="O244" s="607"/>
      <c r="P244" s="602" t="e">
        <f>#REF!</f>
        <v>#REF!</v>
      </c>
      <c r="Q244" s="607"/>
    </row>
    <row r="245" spans="1:20" ht="23.25" customHeight="1" x14ac:dyDescent="0.25">
      <c r="A245" s="597"/>
      <c r="B245" s="598"/>
      <c r="C245" s="712"/>
      <c r="D245" s="203" t="s">
        <v>109</v>
      </c>
      <c r="E245" s="714"/>
      <c r="F245" s="602" t="e">
        <f>#REF!</f>
        <v>#REF!</v>
      </c>
      <c r="G245" s="607"/>
      <c r="H245" s="602" t="e">
        <f>#REF!</f>
        <v>#REF!</v>
      </c>
      <c r="I245" s="607"/>
      <c r="J245" s="602" t="e">
        <f>#REF!</f>
        <v>#REF!</v>
      </c>
      <c r="K245" s="607"/>
      <c r="L245" s="602" t="e">
        <f>#REF!</f>
        <v>#REF!</v>
      </c>
      <c r="M245" s="607"/>
      <c r="N245" s="602" t="e">
        <f>#REF!</f>
        <v>#REF!</v>
      </c>
      <c r="O245" s="607"/>
      <c r="P245" s="602" t="e">
        <f>#REF!</f>
        <v>#REF!</v>
      </c>
      <c r="Q245" s="607"/>
    </row>
    <row r="246" spans="1:20" ht="68.25" customHeight="1" x14ac:dyDescent="0.25">
      <c r="A246" s="208"/>
      <c r="B246" s="209"/>
      <c r="C246" s="229" t="s">
        <v>110</v>
      </c>
      <c r="D246" s="203" t="s">
        <v>99</v>
      </c>
      <c r="E246" s="210" t="s">
        <v>104</v>
      </c>
      <c r="F246" s="608" t="e">
        <f>#REF!</f>
        <v>#REF!</v>
      </c>
      <c r="G246" s="615"/>
      <c r="H246" s="608" t="e">
        <f>#REF!</f>
        <v>#REF!</v>
      </c>
      <c r="I246" s="615"/>
      <c r="J246" s="608" t="e">
        <f>#REF!</f>
        <v>#REF!</v>
      </c>
      <c r="K246" s="615"/>
      <c r="L246" s="608" t="e">
        <f>#REF!</f>
        <v>#REF!</v>
      </c>
      <c r="M246" s="615"/>
      <c r="N246" s="608" t="e">
        <f>#REF!</f>
        <v>#REF!</v>
      </c>
      <c r="O246" s="615"/>
      <c r="P246" s="608" t="e">
        <f>#REF!</f>
        <v>#REF!</v>
      </c>
      <c r="Q246" s="615"/>
    </row>
    <row r="247" spans="1:20" ht="17.25" customHeight="1" x14ac:dyDescent="0.25">
      <c r="A247" s="597"/>
      <c r="B247" s="598"/>
      <c r="C247" s="170" t="s">
        <v>282</v>
      </c>
      <c r="D247" s="203"/>
      <c r="E247" s="210"/>
      <c r="F247" s="602"/>
      <c r="G247" s="607"/>
      <c r="H247" s="602"/>
      <c r="I247" s="607"/>
      <c r="J247" s="602"/>
      <c r="K247" s="607"/>
      <c r="L247" s="602"/>
      <c r="M247" s="607"/>
      <c r="N247" s="602"/>
      <c r="O247" s="607"/>
      <c r="P247" s="602"/>
      <c r="Q247" s="607"/>
    </row>
    <row r="248" spans="1:20" ht="90.75" customHeight="1" x14ac:dyDescent="0.25">
      <c r="A248" s="208"/>
      <c r="B248" s="209"/>
      <c r="C248" s="204" t="s">
        <v>494</v>
      </c>
      <c r="D248" s="203" t="s">
        <v>151</v>
      </c>
      <c r="E248" s="210" t="s">
        <v>111</v>
      </c>
      <c r="F248" s="608" t="e">
        <f>#REF!</f>
        <v>#REF!</v>
      </c>
      <c r="G248" s="607"/>
      <c r="H248" s="608" t="e">
        <f>#REF!</f>
        <v>#REF!</v>
      </c>
      <c r="I248" s="607"/>
      <c r="J248" s="608" t="e">
        <f>#REF!</f>
        <v>#REF!</v>
      </c>
      <c r="K248" s="607"/>
      <c r="L248" s="608" t="e">
        <f>#REF!</f>
        <v>#REF!</v>
      </c>
      <c r="M248" s="607"/>
      <c r="N248" s="608" t="e">
        <f>#REF!</f>
        <v>#REF!</v>
      </c>
      <c r="O248" s="607"/>
      <c r="P248" s="608" t="e">
        <f>#REF!</f>
        <v>#REF!</v>
      </c>
      <c r="Q248" s="607"/>
    </row>
    <row r="249" spans="1:20" ht="87.75" customHeight="1" x14ac:dyDescent="0.25">
      <c r="A249" s="208"/>
      <c r="B249" s="209"/>
      <c r="C249" s="204" t="s">
        <v>112</v>
      </c>
      <c r="D249" s="203" t="s">
        <v>192</v>
      </c>
      <c r="E249" s="210" t="s">
        <v>114</v>
      </c>
      <c r="F249" s="606" t="e">
        <f>#REF!</f>
        <v>#REF!</v>
      </c>
      <c r="G249" s="719"/>
      <c r="H249" s="606" t="e">
        <f>#REF!</f>
        <v>#REF!</v>
      </c>
      <c r="I249" s="719"/>
      <c r="J249" s="606" t="e">
        <f>#REF!</f>
        <v>#REF!</v>
      </c>
      <c r="K249" s="719"/>
      <c r="L249" s="606" t="e">
        <f>#REF!</f>
        <v>#REF!</v>
      </c>
      <c r="M249" s="719"/>
      <c r="N249" s="606" t="e">
        <f>#REF!</f>
        <v>#REF!</v>
      </c>
      <c r="O249" s="719"/>
      <c r="P249" s="606" t="e">
        <f>#REF!</f>
        <v>#REF!</v>
      </c>
      <c r="Q249" s="719"/>
    </row>
    <row r="250" spans="1:20" ht="93" customHeight="1" x14ac:dyDescent="0.25">
      <c r="A250" s="208"/>
      <c r="B250" s="209"/>
      <c r="C250" s="204" t="s">
        <v>115</v>
      </c>
      <c r="D250" s="203" t="s">
        <v>192</v>
      </c>
      <c r="E250" s="210" t="s">
        <v>116</v>
      </c>
      <c r="F250" s="602" t="e">
        <f>#REF!</f>
        <v>#REF!</v>
      </c>
      <c r="G250" s="607"/>
      <c r="H250" s="602" t="e">
        <f>#REF!</f>
        <v>#REF!</v>
      </c>
      <c r="I250" s="607"/>
      <c r="J250" s="602" t="e">
        <f>#REF!</f>
        <v>#REF!</v>
      </c>
      <c r="K250" s="607"/>
      <c r="L250" s="602" t="e">
        <f>#REF!</f>
        <v>#REF!</v>
      </c>
      <c r="M250" s="607"/>
      <c r="N250" s="602" t="e">
        <f>#REF!</f>
        <v>#REF!</v>
      </c>
      <c r="O250" s="607"/>
      <c r="P250" s="602" t="e">
        <f>#REF!</f>
        <v>#REF!</v>
      </c>
      <c r="Q250" s="607"/>
    </row>
    <row r="251" spans="1:20" ht="21" customHeight="1" x14ac:dyDescent="0.25">
      <c r="A251" s="208"/>
      <c r="B251" s="209"/>
      <c r="C251" s="170" t="s">
        <v>229</v>
      </c>
      <c r="D251" s="203"/>
      <c r="E251" s="210"/>
      <c r="F251" s="184"/>
      <c r="G251" s="185"/>
      <c r="H251" s="184"/>
      <c r="I251" s="185"/>
      <c r="J251" s="184"/>
      <c r="K251" s="185"/>
      <c r="L251" s="184"/>
      <c r="M251" s="185"/>
      <c r="N251" s="184"/>
      <c r="O251" s="185"/>
      <c r="P251" s="184"/>
      <c r="Q251" s="185"/>
    </row>
    <row r="252" spans="1:20" ht="125.25" customHeight="1" x14ac:dyDescent="0.25">
      <c r="A252" s="597"/>
      <c r="B252" s="598"/>
      <c r="C252" s="204" t="s">
        <v>495</v>
      </c>
      <c r="D252" s="199" t="s">
        <v>117</v>
      </c>
      <c r="E252" s="210" t="s">
        <v>118</v>
      </c>
      <c r="F252" s="608" t="e">
        <f>#REF!</f>
        <v>#REF!</v>
      </c>
      <c r="G252" s="615"/>
      <c r="H252" s="611" t="e">
        <f>#REF!</f>
        <v>#REF!</v>
      </c>
      <c r="I252" s="613"/>
      <c r="J252" s="611" t="e">
        <f>#REF!</f>
        <v>#REF!</v>
      </c>
      <c r="K252" s="613"/>
      <c r="L252" s="608" t="e">
        <f>#REF!</f>
        <v>#REF!</v>
      </c>
      <c r="M252" s="615"/>
      <c r="N252" s="606" t="e">
        <f>#REF!</f>
        <v>#REF!</v>
      </c>
      <c r="O252" s="719"/>
      <c r="P252" s="608" t="e">
        <f>#REF!</f>
        <v>#REF!</v>
      </c>
      <c r="Q252" s="615"/>
    </row>
    <row r="253" spans="1:20" ht="126.75" customHeight="1" x14ac:dyDescent="0.25">
      <c r="A253" s="597"/>
      <c r="B253" s="598"/>
      <c r="C253" s="204" t="s">
        <v>496</v>
      </c>
      <c r="D253" s="199" t="s">
        <v>117</v>
      </c>
      <c r="E253" s="210" t="s">
        <v>119</v>
      </c>
      <c r="F253" s="611" t="e">
        <f>#REF!</f>
        <v>#REF!</v>
      </c>
      <c r="G253" s="613"/>
      <c r="H253" s="611" t="e">
        <f>#REF!</f>
        <v>#REF!</v>
      </c>
      <c r="I253" s="613"/>
      <c r="J253" s="611" t="e">
        <f>#REF!</f>
        <v>#REF!</v>
      </c>
      <c r="K253" s="613"/>
      <c r="L253" s="611" t="e">
        <f>#REF!</f>
        <v>#REF!</v>
      </c>
      <c r="M253" s="613"/>
      <c r="N253" s="606" t="e">
        <f>#REF!</f>
        <v>#REF!</v>
      </c>
      <c r="O253" s="719"/>
      <c r="P253" s="611" t="e">
        <f>#REF!</f>
        <v>#REF!</v>
      </c>
      <c r="Q253" s="613"/>
    </row>
    <row r="254" spans="1:20" ht="18" customHeight="1" x14ac:dyDescent="0.25">
      <c r="A254" s="597">
        <v>1014060</v>
      </c>
      <c r="B254" s="598"/>
      <c r="C254" s="169" t="s">
        <v>252</v>
      </c>
      <c r="D254" s="597"/>
      <c r="E254" s="598"/>
      <c r="F254" s="720" t="s">
        <v>449</v>
      </c>
      <c r="G254" s="721"/>
      <c r="H254" s="721"/>
      <c r="I254" s="721"/>
      <c r="J254" s="721"/>
      <c r="K254" s="721"/>
      <c r="L254" s="721"/>
      <c r="M254" s="721"/>
      <c r="N254" s="721"/>
      <c r="O254" s="721"/>
      <c r="P254" s="721"/>
      <c r="Q254" s="721"/>
      <c r="R254" s="721"/>
      <c r="S254" s="721"/>
      <c r="T254" s="722"/>
    </row>
    <row r="255" spans="1:20" ht="111" customHeight="1" x14ac:dyDescent="0.25">
      <c r="A255" s="597"/>
      <c r="B255" s="598"/>
      <c r="C255" s="171" t="s">
        <v>450</v>
      </c>
      <c r="D255" s="203" t="s">
        <v>99</v>
      </c>
      <c r="E255" s="210" t="s">
        <v>100</v>
      </c>
      <c r="F255" s="608">
        <f>'1014060 ПК'!F215:G215</f>
        <v>0</v>
      </c>
      <c r="G255" s="615"/>
      <c r="H255" s="608">
        <f>'1014060 ПК'!H215:I215</f>
        <v>0</v>
      </c>
      <c r="I255" s="615"/>
      <c r="J255" s="608" t="e">
        <f>'1014060 ПК'!K215:L215</f>
        <v>#VALUE!</v>
      </c>
      <c r="K255" s="615"/>
      <c r="L255" s="608" t="e">
        <f>'1014060 ПК'!M215:N215</f>
        <v>#VALUE!</v>
      </c>
      <c r="M255" s="615"/>
      <c r="N255" s="608" t="e">
        <f>'1014060 ПК'!P215:Q215</f>
        <v>#VALUE!</v>
      </c>
      <c r="O255" s="615"/>
      <c r="P255" s="608" t="e">
        <f>'1014060 ПК'!R215:S215</f>
        <v>#VALUE!</v>
      </c>
      <c r="Q255" s="615"/>
    </row>
    <row r="256" spans="1:20" ht="21.75" customHeight="1" x14ac:dyDescent="0.25">
      <c r="A256" s="597"/>
      <c r="B256" s="598"/>
      <c r="C256" s="171" t="s">
        <v>121</v>
      </c>
      <c r="D256" s="203" t="s">
        <v>99</v>
      </c>
      <c r="E256" s="210"/>
      <c r="F256" s="608" t="e">
        <f>'1014060 ПК'!#REF!</f>
        <v>#REF!</v>
      </c>
      <c r="G256" s="615"/>
      <c r="H256" s="608" t="e">
        <f>'1014060 ПК'!#REF!</f>
        <v>#REF!</v>
      </c>
      <c r="I256" s="615"/>
      <c r="J256" s="608" t="e">
        <f>'1014060 ПК'!#REF!</f>
        <v>#REF!</v>
      </c>
      <c r="K256" s="615"/>
      <c r="L256" s="608" t="e">
        <f>'1014060 ПК'!#REF!</f>
        <v>#REF!</v>
      </c>
      <c r="M256" s="615"/>
      <c r="N256" s="608" t="e">
        <f>'1014060 ПК'!#REF!</f>
        <v>#REF!</v>
      </c>
      <c r="O256" s="615"/>
      <c r="P256" s="608" t="e">
        <f>'1014060 ПК'!#REF!</f>
        <v>#REF!</v>
      </c>
      <c r="Q256" s="615"/>
    </row>
    <row r="257" spans="1:17" ht="29.25" customHeight="1" x14ac:dyDescent="0.25">
      <c r="A257" s="597"/>
      <c r="B257" s="598"/>
      <c r="C257" s="204" t="s">
        <v>122</v>
      </c>
      <c r="D257" s="203" t="s">
        <v>99</v>
      </c>
      <c r="E257" s="210"/>
      <c r="F257" s="608" t="e">
        <f>'1014060 ПК'!#REF!</f>
        <v>#REF!</v>
      </c>
      <c r="G257" s="615"/>
      <c r="H257" s="608" t="e">
        <f>'1014060 ПК'!#REF!</f>
        <v>#REF!</v>
      </c>
      <c r="I257" s="615"/>
      <c r="J257" s="608" t="e">
        <f>'1014060 ПК'!#REF!</f>
        <v>#REF!</v>
      </c>
      <c r="K257" s="615"/>
      <c r="L257" s="608" t="e">
        <f>'1014060 ПК'!#REF!</f>
        <v>#REF!</v>
      </c>
      <c r="M257" s="615"/>
      <c r="N257" s="608" t="e">
        <f>'1014060 ПК'!#REF!</f>
        <v>#REF!</v>
      </c>
      <c r="O257" s="615"/>
      <c r="P257" s="608" t="e">
        <f>'1014060 ПК'!#REF!</f>
        <v>#REF!</v>
      </c>
      <c r="Q257" s="615"/>
    </row>
    <row r="258" spans="1:17" ht="16.5" customHeight="1" x14ac:dyDescent="0.25">
      <c r="A258" s="597"/>
      <c r="B258" s="598"/>
      <c r="C258" s="171" t="s">
        <v>123</v>
      </c>
      <c r="D258" s="203" t="s">
        <v>99</v>
      </c>
      <c r="E258" s="210"/>
      <c r="F258" s="608" t="e">
        <f>'1014060 ПК'!#REF!</f>
        <v>#REF!</v>
      </c>
      <c r="G258" s="615"/>
      <c r="H258" s="608" t="e">
        <f>'1014060 ПК'!#REF!</f>
        <v>#REF!</v>
      </c>
      <c r="I258" s="615"/>
      <c r="J258" s="608" t="e">
        <f>'1014060 ПК'!#REF!</f>
        <v>#REF!</v>
      </c>
      <c r="K258" s="615"/>
      <c r="L258" s="608" t="e">
        <f>'1014060 ПК'!#REF!</f>
        <v>#REF!</v>
      </c>
      <c r="M258" s="615"/>
      <c r="N258" s="608" t="e">
        <f>'1014060 ПК'!#REF!</f>
        <v>#REF!</v>
      </c>
      <c r="O258" s="615"/>
      <c r="P258" s="608" t="e">
        <f>'1014060 ПК'!#REF!</f>
        <v>#REF!</v>
      </c>
      <c r="Q258" s="615"/>
    </row>
    <row r="259" spans="1:17" ht="30.75" customHeight="1" x14ac:dyDescent="0.25">
      <c r="A259" s="597"/>
      <c r="B259" s="598"/>
      <c r="C259" s="204" t="s">
        <v>124</v>
      </c>
      <c r="D259" s="203" t="s">
        <v>99</v>
      </c>
      <c r="E259" s="210"/>
      <c r="F259" s="608" t="e">
        <f>'1014060 ПК'!#REF!</f>
        <v>#REF!</v>
      </c>
      <c r="G259" s="615"/>
      <c r="H259" s="608" t="e">
        <f>'1014060 ПК'!#REF!</f>
        <v>#REF!</v>
      </c>
      <c r="I259" s="615"/>
      <c r="J259" s="608" t="e">
        <f>'1014060 ПК'!#REF!</f>
        <v>#REF!</v>
      </c>
      <c r="K259" s="615"/>
      <c r="L259" s="608" t="e">
        <f>'1014060 ПК'!#REF!</f>
        <v>#REF!</v>
      </c>
      <c r="M259" s="615"/>
      <c r="N259" s="608" t="e">
        <f>'1014060 ПК'!#REF!</f>
        <v>#REF!</v>
      </c>
      <c r="O259" s="615"/>
      <c r="P259" s="608" t="e">
        <f>'1014060 ПК'!#REF!</f>
        <v>#REF!</v>
      </c>
      <c r="Q259" s="615"/>
    </row>
    <row r="260" spans="1:17" ht="24" customHeight="1" x14ac:dyDescent="0.25">
      <c r="A260" s="597"/>
      <c r="B260" s="598"/>
      <c r="C260" s="171" t="s">
        <v>125</v>
      </c>
      <c r="D260" s="203" t="s">
        <v>99</v>
      </c>
      <c r="E260" s="210" t="s">
        <v>126</v>
      </c>
      <c r="F260" s="608" t="e">
        <f>'1014060 ПК'!#REF!</f>
        <v>#REF!</v>
      </c>
      <c r="G260" s="615"/>
      <c r="H260" s="608" t="e">
        <f>'1014060 ПК'!#REF!</f>
        <v>#REF!</v>
      </c>
      <c r="I260" s="615"/>
      <c r="J260" s="608" t="e">
        <f>'1014060 ПК'!#REF!</f>
        <v>#REF!</v>
      </c>
      <c r="K260" s="615"/>
      <c r="L260" s="608" t="e">
        <f>'1014060 ПК'!#REF!</f>
        <v>#REF!</v>
      </c>
      <c r="M260" s="615"/>
      <c r="N260" s="608" t="e">
        <f>'1014060 ПК'!#REF!</f>
        <v>#REF!</v>
      </c>
      <c r="O260" s="615"/>
      <c r="P260" s="608" t="e">
        <f>'1014060 ПК'!#REF!</f>
        <v>#REF!</v>
      </c>
      <c r="Q260" s="615"/>
    </row>
    <row r="261" spans="1:17" ht="48" customHeight="1" x14ac:dyDescent="0.25">
      <c r="A261" s="597"/>
      <c r="B261" s="598"/>
      <c r="C261" s="204" t="s">
        <v>127</v>
      </c>
      <c r="D261" s="203" t="s">
        <v>99</v>
      </c>
      <c r="E261" s="210" t="s">
        <v>126</v>
      </c>
      <c r="F261" s="608" t="e">
        <f>'1014060 ПК'!#REF!</f>
        <v>#REF!</v>
      </c>
      <c r="G261" s="615"/>
      <c r="H261" s="608" t="e">
        <f>'1014060 ПК'!#REF!</f>
        <v>#REF!</v>
      </c>
      <c r="I261" s="615"/>
      <c r="J261" s="608" t="e">
        <f>'1014060 ПК'!#REF!</f>
        <v>#REF!</v>
      </c>
      <c r="K261" s="615"/>
      <c r="L261" s="608" t="e">
        <f>'1014060 ПК'!#REF!</f>
        <v>#REF!</v>
      </c>
      <c r="M261" s="615"/>
      <c r="N261" s="608" t="e">
        <f>'1014060 ПК'!#REF!</f>
        <v>#REF!</v>
      </c>
      <c r="O261" s="615"/>
      <c r="P261" s="608" t="e">
        <f>'1014060 ПК'!#REF!</f>
        <v>#REF!</v>
      </c>
      <c r="Q261" s="615"/>
    </row>
    <row r="262" spans="1:17" ht="47.25" customHeight="1" x14ac:dyDescent="0.25">
      <c r="A262" s="597"/>
      <c r="B262" s="598"/>
      <c r="C262" s="204" t="s">
        <v>648</v>
      </c>
      <c r="D262" s="203" t="s">
        <v>99</v>
      </c>
      <c r="E262" s="210" t="s">
        <v>126</v>
      </c>
      <c r="F262" s="608" t="e">
        <f>'1014060 ПК'!#REF!</f>
        <v>#REF!</v>
      </c>
      <c r="G262" s="615"/>
      <c r="H262" s="608" t="e">
        <f>'1014060 ПК'!#REF!</f>
        <v>#REF!</v>
      </c>
      <c r="I262" s="615"/>
      <c r="J262" s="608" t="e">
        <f>'1014060 ПК'!#REF!</f>
        <v>#REF!</v>
      </c>
      <c r="K262" s="615"/>
      <c r="L262" s="608" t="e">
        <f>'1014060 ПК'!#REF!</f>
        <v>#REF!</v>
      </c>
      <c r="M262" s="615"/>
      <c r="N262" s="608" t="e">
        <f>'1014060 ПК'!#REF!</f>
        <v>#REF!</v>
      </c>
      <c r="O262" s="615"/>
      <c r="P262" s="608" t="e">
        <f>'1014060 ПК'!#REF!</f>
        <v>#REF!</v>
      </c>
      <c r="Q262" s="615"/>
    </row>
    <row r="263" spans="1:17" ht="28.5" customHeight="1" x14ac:dyDescent="0.25">
      <c r="A263" s="208"/>
      <c r="B263" s="209"/>
      <c r="C263" s="204" t="s">
        <v>128</v>
      </c>
      <c r="D263" s="203" t="s">
        <v>99</v>
      </c>
      <c r="E263" s="210" t="s">
        <v>101</v>
      </c>
      <c r="F263" s="611" t="e">
        <f>'1014060 ПК'!#REF!</f>
        <v>#REF!</v>
      </c>
      <c r="G263" s="613"/>
      <c r="H263" s="611" t="e">
        <f>'1014060 ПК'!#REF!</f>
        <v>#REF!</v>
      </c>
      <c r="I263" s="613"/>
      <c r="J263" s="608" t="e">
        <f>'1014060 ПК'!#REF!</f>
        <v>#REF!</v>
      </c>
      <c r="K263" s="615"/>
      <c r="L263" s="611" t="e">
        <f>'1014060 ПК'!#REF!</f>
        <v>#REF!</v>
      </c>
      <c r="M263" s="613"/>
      <c r="N263" s="611" t="e">
        <f>'1014060 ПК'!#REF!</f>
        <v>#REF!</v>
      </c>
      <c r="O263" s="613"/>
      <c r="P263" s="611" t="e">
        <f>'1014060 ПК'!#REF!</f>
        <v>#REF!</v>
      </c>
      <c r="Q263" s="613"/>
    </row>
    <row r="264" spans="1:17" ht="48.75" customHeight="1" x14ac:dyDescent="0.25">
      <c r="A264" s="208"/>
      <c r="B264" s="209"/>
      <c r="C264" s="204" t="s">
        <v>129</v>
      </c>
      <c r="D264" s="203" t="s">
        <v>99</v>
      </c>
      <c r="E264" s="210" t="s">
        <v>101</v>
      </c>
      <c r="F264" s="608" t="e">
        <f>'1014060 ПК'!#REF!</f>
        <v>#REF!</v>
      </c>
      <c r="G264" s="615"/>
      <c r="H264" s="611" t="e">
        <f>'1014060 ПК'!#REF!</f>
        <v>#REF!</v>
      </c>
      <c r="I264" s="613"/>
      <c r="J264" s="608" t="e">
        <f>'1014060 ПК'!#REF!</f>
        <v>#REF!</v>
      </c>
      <c r="K264" s="615"/>
      <c r="L264" s="611" t="e">
        <f>'1014060 ПК'!#REF!</f>
        <v>#REF!</v>
      </c>
      <c r="M264" s="613"/>
      <c r="N264" s="608" t="e">
        <f>'1014060 ПК'!#REF!</f>
        <v>#REF!</v>
      </c>
      <c r="O264" s="615"/>
      <c r="P264" s="611" t="e">
        <f>'1014060 ПК'!#REF!</f>
        <v>#REF!</v>
      </c>
      <c r="Q264" s="613"/>
    </row>
    <row r="265" spans="1:17" ht="48" customHeight="1" x14ac:dyDescent="0.25">
      <c r="A265" s="208"/>
      <c r="B265" s="209"/>
      <c r="C265" s="204" t="s">
        <v>130</v>
      </c>
      <c r="D265" s="203" t="s">
        <v>99</v>
      </c>
      <c r="E265" s="210" t="s">
        <v>101</v>
      </c>
      <c r="F265" s="608" t="e">
        <f>'1014060 ПК'!#REF!</f>
        <v>#REF!</v>
      </c>
      <c r="G265" s="615"/>
      <c r="H265" s="611" t="e">
        <f>'1014060 ПК'!#REF!</f>
        <v>#REF!</v>
      </c>
      <c r="I265" s="613"/>
      <c r="J265" s="611" t="e">
        <f>'1014060 ПК'!#REF!</f>
        <v>#REF!</v>
      </c>
      <c r="K265" s="613"/>
      <c r="L265" s="611" t="e">
        <f>'1014060 ПК'!#REF!</f>
        <v>#REF!</v>
      </c>
      <c r="M265" s="613"/>
      <c r="N265" s="611" t="e">
        <f>'1014060 ПК'!#REF!</f>
        <v>#REF!</v>
      </c>
      <c r="O265" s="613"/>
      <c r="P265" s="611" t="e">
        <f>'1014060 ПК'!#REF!</f>
        <v>#REF!</v>
      </c>
      <c r="Q265" s="613"/>
    </row>
    <row r="266" spans="1:17" ht="45" customHeight="1" x14ac:dyDescent="0.25">
      <c r="A266" s="208"/>
      <c r="B266" s="209"/>
      <c r="C266" s="204" t="s">
        <v>131</v>
      </c>
      <c r="D266" s="203" t="s">
        <v>99</v>
      </c>
      <c r="E266" s="210" t="s">
        <v>101</v>
      </c>
      <c r="F266" s="611" t="e">
        <f>'1014060 ПК'!#REF!</f>
        <v>#REF!</v>
      </c>
      <c r="G266" s="613"/>
      <c r="H266" s="611" t="e">
        <f>'1014060 ПК'!#REF!</f>
        <v>#REF!</v>
      </c>
      <c r="I266" s="613"/>
      <c r="J266" s="611" t="e">
        <f>'1014060 ПК'!#REF!</f>
        <v>#REF!</v>
      </c>
      <c r="K266" s="613"/>
      <c r="L266" s="611" t="e">
        <f>'1014060 ПК'!#REF!</f>
        <v>#REF!</v>
      </c>
      <c r="M266" s="613"/>
      <c r="N266" s="608" t="e">
        <f>'1014060 ПК'!#REF!</f>
        <v>#REF!</v>
      </c>
      <c r="O266" s="615"/>
      <c r="P266" s="611" t="e">
        <f>'1014060 ПК'!#REF!</f>
        <v>#REF!</v>
      </c>
      <c r="Q266" s="613"/>
    </row>
    <row r="267" spans="1:17" ht="72.75" customHeight="1" x14ac:dyDescent="0.25">
      <c r="A267" s="208"/>
      <c r="B267" s="209"/>
      <c r="C267" s="204" t="s">
        <v>794</v>
      </c>
      <c r="D267" s="203" t="s">
        <v>99</v>
      </c>
      <c r="E267" s="210" t="s">
        <v>101</v>
      </c>
      <c r="F267" s="608" t="e">
        <f>'1014060 ПК'!#REF!</f>
        <v>#REF!</v>
      </c>
      <c r="G267" s="615"/>
      <c r="H267" s="611" t="e">
        <f>'1014060 ПК'!#REF!</f>
        <v>#REF!</v>
      </c>
      <c r="I267" s="613"/>
      <c r="J267" s="608" t="e">
        <f>'1014060 ПК'!#REF!</f>
        <v>#REF!</v>
      </c>
      <c r="K267" s="615"/>
      <c r="L267" s="611" t="e">
        <f>'1014060 ПК'!#REF!</f>
        <v>#REF!</v>
      </c>
      <c r="M267" s="613"/>
      <c r="N267" s="608" t="e">
        <f>'1014060 ПК'!#REF!</f>
        <v>#REF!</v>
      </c>
      <c r="O267" s="615"/>
      <c r="P267" s="611" t="e">
        <f>'1014060 ПК'!#REF!</f>
        <v>#REF!</v>
      </c>
      <c r="Q267" s="613"/>
    </row>
    <row r="268" spans="1:17" ht="140.25" customHeight="1" x14ac:dyDescent="0.25">
      <c r="A268" s="208"/>
      <c r="B268" s="209"/>
      <c r="C268" s="204" t="s">
        <v>132</v>
      </c>
      <c r="D268" s="203" t="s">
        <v>106</v>
      </c>
      <c r="E268" s="210" t="s">
        <v>759</v>
      </c>
      <c r="F268" s="611" t="e">
        <f>'1014060 ПК'!#REF!</f>
        <v>#REF!</v>
      </c>
      <c r="G268" s="613"/>
      <c r="H268" s="611" t="e">
        <f>'1014060 ПК'!#REF!</f>
        <v>#REF!</v>
      </c>
      <c r="I268" s="613"/>
      <c r="J268" s="611" t="e">
        <f>'1014060 ПК'!#REF!</f>
        <v>#REF!</v>
      </c>
      <c r="K268" s="613"/>
      <c r="L268" s="611" t="e">
        <f>'1014060 ПК'!#REF!</f>
        <v>#REF!</v>
      </c>
      <c r="M268" s="613"/>
      <c r="N268" s="611" t="e">
        <f>'1014060 ПК'!#REF!</f>
        <v>#REF!</v>
      </c>
      <c r="O268" s="613"/>
      <c r="P268" s="611" t="e">
        <f>'1014060 ПК'!#REF!</f>
        <v>#REF!</v>
      </c>
      <c r="Q268" s="613"/>
    </row>
    <row r="269" spans="1:17" ht="25.5" customHeight="1" x14ac:dyDescent="0.25">
      <c r="A269" s="208"/>
      <c r="B269" s="209"/>
      <c r="C269" s="169" t="s">
        <v>281</v>
      </c>
      <c r="D269" s="203" t="s">
        <v>99</v>
      </c>
      <c r="E269" s="203"/>
      <c r="F269" s="258"/>
      <c r="G269" s="259"/>
      <c r="H269" s="258"/>
      <c r="I269" s="259"/>
      <c r="J269" s="258"/>
      <c r="K269" s="259"/>
      <c r="L269" s="258"/>
      <c r="M269" s="259"/>
      <c r="N269" s="258"/>
      <c r="O269" s="259"/>
      <c r="P269" s="258"/>
      <c r="Q269" s="259"/>
    </row>
    <row r="270" spans="1:17" ht="62.25" customHeight="1" x14ac:dyDescent="0.25">
      <c r="A270" s="208"/>
      <c r="B270" s="209"/>
      <c r="C270" s="204" t="s">
        <v>134</v>
      </c>
      <c r="D270" s="203" t="s">
        <v>135</v>
      </c>
      <c r="E270" s="210" t="s">
        <v>136</v>
      </c>
      <c r="F270" s="611">
        <f>'1014060 ПК'!F217:G217</f>
        <v>0</v>
      </c>
      <c r="G270" s="613"/>
      <c r="H270" s="611">
        <f>'1014060 ПК'!H217:I217</f>
        <v>0</v>
      </c>
      <c r="I270" s="613"/>
      <c r="J270" s="611" t="e">
        <f>'1014060 ПК'!K217:L217</f>
        <v>#VALUE!</v>
      </c>
      <c r="K270" s="613"/>
      <c r="L270" s="611" t="e">
        <f>'1014060 ПК'!M217:N217</f>
        <v>#VALUE!</v>
      </c>
      <c r="M270" s="613"/>
      <c r="N270" s="611" t="e">
        <f>'1014060 ПК'!P217:Q217</f>
        <v>#VALUE!</v>
      </c>
      <c r="O270" s="613"/>
      <c r="P270" s="611" t="e">
        <f>'1014060 ПК'!R217:S217</f>
        <v>#VALUE!</v>
      </c>
      <c r="Q270" s="613"/>
    </row>
    <row r="271" spans="1:17" ht="46.5" customHeight="1" x14ac:dyDescent="0.25">
      <c r="A271" s="208"/>
      <c r="B271" s="209"/>
      <c r="C271" s="204" t="s">
        <v>137</v>
      </c>
      <c r="D271" s="203" t="s">
        <v>135</v>
      </c>
      <c r="E271" s="210" t="s">
        <v>136</v>
      </c>
      <c r="F271" s="611" t="e">
        <f>'1014060 ПК'!#REF!</f>
        <v>#REF!</v>
      </c>
      <c r="G271" s="613"/>
      <c r="H271" s="611" t="e">
        <f>'1014060 ПК'!#REF!</f>
        <v>#REF!</v>
      </c>
      <c r="I271" s="613"/>
      <c r="J271" s="611" t="e">
        <f>'1014060 ПК'!#REF!</f>
        <v>#REF!</v>
      </c>
      <c r="K271" s="613"/>
      <c r="L271" s="611" t="e">
        <f>'1014060 ПК'!#REF!</f>
        <v>#REF!</v>
      </c>
      <c r="M271" s="613"/>
      <c r="N271" s="611" t="e">
        <f>'1014060 ПК'!#REF!</f>
        <v>#REF!</v>
      </c>
      <c r="O271" s="613"/>
      <c r="P271" s="611" t="e">
        <f>'1014060 ПК'!#REF!</f>
        <v>#REF!</v>
      </c>
      <c r="Q271" s="613"/>
    </row>
    <row r="272" spans="1:17" ht="47.25" customHeight="1" x14ac:dyDescent="0.25">
      <c r="A272" s="208"/>
      <c r="B272" s="209"/>
      <c r="C272" s="204" t="s">
        <v>138</v>
      </c>
      <c r="D272" s="203" t="s">
        <v>135</v>
      </c>
      <c r="E272" s="210" t="s">
        <v>136</v>
      </c>
      <c r="F272" s="611" t="e">
        <f>'1014060 ПК'!#REF!</f>
        <v>#REF!</v>
      </c>
      <c r="G272" s="613"/>
      <c r="H272" s="611" t="e">
        <f>'1014060 ПК'!#REF!</f>
        <v>#REF!</v>
      </c>
      <c r="I272" s="613"/>
      <c r="J272" s="611" t="e">
        <f>'1014060 ПК'!#REF!</f>
        <v>#REF!</v>
      </c>
      <c r="K272" s="613"/>
      <c r="L272" s="611" t="e">
        <f>'1014060 ПК'!#REF!</f>
        <v>#REF!</v>
      </c>
      <c r="M272" s="613"/>
      <c r="N272" s="611" t="e">
        <f>'1014060 ПК'!#REF!</f>
        <v>#REF!</v>
      </c>
      <c r="O272" s="613"/>
      <c r="P272" s="611" t="e">
        <f>'1014060 ПК'!#REF!</f>
        <v>#REF!</v>
      </c>
      <c r="Q272" s="613"/>
    </row>
    <row r="273" spans="1:17" ht="97.5" customHeight="1" x14ac:dyDescent="0.25">
      <c r="A273" s="208"/>
      <c r="B273" s="209"/>
      <c r="C273" s="204" t="s">
        <v>139</v>
      </c>
      <c r="D273" s="203" t="s">
        <v>135</v>
      </c>
      <c r="E273" s="210" t="s">
        <v>136</v>
      </c>
      <c r="F273" s="611" t="e">
        <f>'1014060 ПК'!#REF!</f>
        <v>#REF!</v>
      </c>
      <c r="G273" s="613"/>
      <c r="H273" s="611" t="e">
        <f>'1014060 ПК'!#REF!</f>
        <v>#REF!</v>
      </c>
      <c r="I273" s="613"/>
      <c r="J273" s="611" t="e">
        <f>'1014060 ПК'!#REF!</f>
        <v>#REF!</v>
      </c>
      <c r="K273" s="613"/>
      <c r="L273" s="611" t="e">
        <f>'1014060 ПК'!#REF!</f>
        <v>#REF!</v>
      </c>
      <c r="M273" s="613"/>
      <c r="N273" s="611" t="e">
        <f>'1014060 ПК'!#REF!</f>
        <v>#REF!</v>
      </c>
      <c r="O273" s="613"/>
      <c r="P273" s="611" t="e">
        <f>'1014060 ПК'!#REF!</f>
        <v>#REF!</v>
      </c>
      <c r="Q273" s="613"/>
    </row>
    <row r="274" spans="1:17" ht="46.5" customHeight="1" x14ac:dyDescent="0.25">
      <c r="A274" s="208"/>
      <c r="B274" s="209"/>
      <c r="C274" s="204" t="s">
        <v>140</v>
      </c>
      <c r="D274" s="203" t="s">
        <v>141</v>
      </c>
      <c r="E274" s="210"/>
      <c r="F274" s="611" t="e">
        <f>'1014060 ПК'!#REF!</f>
        <v>#REF!</v>
      </c>
      <c r="G274" s="613"/>
      <c r="H274" s="611" t="e">
        <f>'1014060 ПК'!#REF!</f>
        <v>#REF!</v>
      </c>
      <c r="I274" s="613"/>
      <c r="J274" s="611" t="e">
        <f>'1014060 ПК'!#REF!</f>
        <v>#REF!</v>
      </c>
      <c r="K274" s="613"/>
      <c r="L274" s="611" t="e">
        <f>'1014060 ПК'!#REF!</f>
        <v>#REF!</v>
      </c>
      <c r="M274" s="613"/>
      <c r="N274" s="611" t="e">
        <f>'1014060 ПК'!#REF!</f>
        <v>#REF!</v>
      </c>
      <c r="O274" s="613"/>
      <c r="P274" s="611" t="e">
        <f>'1014060 ПК'!#REF!</f>
        <v>#REF!</v>
      </c>
      <c r="Q274" s="613"/>
    </row>
    <row r="275" spans="1:17" ht="42" customHeight="1" x14ac:dyDescent="0.25">
      <c r="A275" s="208"/>
      <c r="B275" s="209"/>
      <c r="C275" s="204" t="s">
        <v>142</v>
      </c>
      <c r="D275" s="203" t="s">
        <v>141</v>
      </c>
      <c r="E275" s="210"/>
      <c r="F275" s="611" t="e">
        <f>'1014060 ПК'!#REF!</f>
        <v>#REF!</v>
      </c>
      <c r="G275" s="613"/>
      <c r="H275" s="611" t="e">
        <f>'1014060 ПК'!#REF!</f>
        <v>#REF!</v>
      </c>
      <c r="I275" s="613"/>
      <c r="J275" s="611" t="e">
        <f>'1014060 ПК'!#REF!</f>
        <v>#REF!</v>
      </c>
      <c r="K275" s="613"/>
      <c r="L275" s="611" t="e">
        <f>'1014060 ПК'!#REF!</f>
        <v>#REF!</v>
      </c>
      <c r="M275" s="613"/>
      <c r="N275" s="611" t="e">
        <f>'1014060 ПК'!#REF!</f>
        <v>#REF!</v>
      </c>
      <c r="O275" s="613"/>
      <c r="P275" s="611" t="e">
        <f>'1014060 ПК'!#REF!</f>
        <v>#REF!</v>
      </c>
      <c r="Q275" s="613"/>
    </row>
    <row r="276" spans="1:17" ht="53.25" customHeight="1" x14ac:dyDescent="0.25">
      <c r="A276" s="208"/>
      <c r="B276" s="209"/>
      <c r="C276" s="204" t="s">
        <v>143</v>
      </c>
      <c r="D276" s="203" t="s">
        <v>452</v>
      </c>
      <c r="E276" s="199"/>
      <c r="F276" s="611" t="e">
        <f>'1014060 ПК'!#REF!</f>
        <v>#REF!</v>
      </c>
      <c r="G276" s="613"/>
      <c r="H276" s="611" t="e">
        <f>'1014060 ПК'!#REF!</f>
        <v>#REF!</v>
      </c>
      <c r="I276" s="613"/>
      <c r="J276" s="611" t="e">
        <f>'1014060 ПК'!#REF!</f>
        <v>#REF!</v>
      </c>
      <c r="K276" s="613"/>
      <c r="L276" s="611" t="e">
        <f>'1014060 ПК'!#REF!</f>
        <v>#REF!</v>
      </c>
      <c r="M276" s="613"/>
      <c r="N276" s="611" t="e">
        <f>'1014060 ПК'!#REF!</f>
        <v>#REF!</v>
      </c>
      <c r="O276" s="613"/>
      <c r="P276" s="611" t="e">
        <f>'1014060 ПК'!#REF!</f>
        <v>#REF!</v>
      </c>
      <c r="Q276" s="613"/>
    </row>
    <row r="277" spans="1:17" ht="24" customHeight="1" x14ac:dyDescent="0.25">
      <c r="A277" s="208"/>
      <c r="B277" s="209"/>
      <c r="C277" s="170" t="s">
        <v>282</v>
      </c>
      <c r="D277" s="199" t="s">
        <v>113</v>
      </c>
      <c r="E277" s="203"/>
      <c r="F277" s="258"/>
      <c r="G277" s="259"/>
      <c r="H277" s="258"/>
      <c r="I277" s="259"/>
      <c r="J277" s="258"/>
      <c r="K277" s="259"/>
      <c r="L277" s="611"/>
      <c r="M277" s="613"/>
      <c r="N277" s="611"/>
      <c r="O277" s="613"/>
      <c r="P277" s="611"/>
      <c r="Q277" s="613"/>
    </row>
    <row r="278" spans="1:17" ht="44.25" customHeight="1" x14ac:dyDescent="0.25">
      <c r="A278" s="208"/>
      <c r="B278" s="209"/>
      <c r="C278" s="204" t="s">
        <v>144</v>
      </c>
      <c r="D278" s="199" t="s">
        <v>113</v>
      </c>
      <c r="E278" s="203"/>
      <c r="F278" s="611">
        <f>'1014060 ПК'!F219:G219</f>
        <v>0</v>
      </c>
      <c r="G278" s="613"/>
      <c r="H278" s="611">
        <f>'1014060 ПК'!H219:I219</f>
        <v>0</v>
      </c>
      <c r="I278" s="613"/>
      <c r="J278" s="611" t="e">
        <f>'1014060 ПК'!K219:L219</f>
        <v>#VALUE!</v>
      </c>
      <c r="K278" s="613"/>
      <c r="L278" s="611" t="e">
        <f>'1014060 ПК'!M219:N219</f>
        <v>#VALUE!</v>
      </c>
      <c r="M278" s="613"/>
      <c r="N278" s="611" t="e">
        <f>'1014060 ПК'!P219:Q219</f>
        <v>#VALUE!</v>
      </c>
      <c r="O278" s="613"/>
      <c r="P278" s="611" t="e">
        <f>'1014060 ПК'!R219:S219</f>
        <v>#VALUE!</v>
      </c>
      <c r="Q278" s="613"/>
    </row>
    <row r="279" spans="1:17" ht="102.75" customHeight="1" x14ac:dyDescent="0.25">
      <c r="A279" s="208"/>
      <c r="B279" s="209"/>
      <c r="C279" s="204" t="s">
        <v>145</v>
      </c>
      <c r="D279" s="199" t="s">
        <v>113</v>
      </c>
      <c r="E279" s="210" t="s">
        <v>146</v>
      </c>
      <c r="F279" s="611" t="e">
        <f>'1014060 ПК'!#REF!</f>
        <v>#REF!</v>
      </c>
      <c r="G279" s="613"/>
      <c r="H279" s="611" t="e">
        <f>'1014060 ПК'!#REF!</f>
        <v>#REF!</v>
      </c>
      <c r="I279" s="613"/>
      <c r="J279" s="611" t="e">
        <f>'1014060 ПК'!#REF!</f>
        <v>#REF!</v>
      </c>
      <c r="K279" s="613"/>
      <c r="L279" s="611" t="e">
        <f>'1014060 ПК'!#REF!</f>
        <v>#REF!</v>
      </c>
      <c r="M279" s="613"/>
      <c r="N279" s="611" t="e">
        <f>'1014060 ПК'!#REF!</f>
        <v>#REF!</v>
      </c>
      <c r="O279" s="613"/>
      <c r="P279" s="611" t="e">
        <f>'1014060 ПК'!#REF!</f>
        <v>#REF!</v>
      </c>
      <c r="Q279" s="613"/>
    </row>
    <row r="280" spans="1:17" ht="99.75" customHeight="1" x14ac:dyDescent="0.25">
      <c r="A280" s="597"/>
      <c r="B280" s="598"/>
      <c r="C280" s="204" t="s">
        <v>147</v>
      </c>
      <c r="D280" s="199" t="s">
        <v>113</v>
      </c>
      <c r="E280" s="210" t="s">
        <v>148</v>
      </c>
      <c r="F280" s="611" t="e">
        <f>'1014060 ПК'!#REF!</f>
        <v>#REF!</v>
      </c>
      <c r="G280" s="613"/>
      <c r="H280" s="611" t="e">
        <f>'1014060 ПК'!#REF!</f>
        <v>#REF!</v>
      </c>
      <c r="I280" s="613"/>
      <c r="J280" s="611" t="e">
        <f>'1014060 ПК'!#REF!</f>
        <v>#REF!</v>
      </c>
      <c r="K280" s="613"/>
      <c r="L280" s="611" t="e">
        <f>'1014060 ПК'!#REF!</f>
        <v>#REF!</v>
      </c>
      <c r="M280" s="613"/>
      <c r="N280" s="611" t="e">
        <f>'1014060 ПК'!#REF!</f>
        <v>#REF!</v>
      </c>
      <c r="O280" s="613"/>
      <c r="P280" s="611" t="e">
        <f>'1014060 ПК'!#REF!</f>
        <v>#REF!</v>
      </c>
      <c r="Q280" s="613"/>
    </row>
    <row r="281" spans="1:17" ht="36.75" customHeight="1" x14ac:dyDescent="0.25">
      <c r="A281" s="597"/>
      <c r="B281" s="598"/>
      <c r="C281" s="170" t="s">
        <v>229</v>
      </c>
      <c r="D281" s="199"/>
      <c r="E281" s="203"/>
      <c r="F281" s="611"/>
      <c r="G281" s="613"/>
      <c r="H281" s="611"/>
      <c r="I281" s="613"/>
      <c r="J281" s="611"/>
      <c r="K281" s="613"/>
      <c r="L281" s="611"/>
      <c r="M281" s="613"/>
      <c r="N281" s="606"/>
      <c r="O281" s="719"/>
      <c r="P281" s="611"/>
      <c r="Q281" s="613"/>
    </row>
    <row r="282" spans="1:17" ht="132" customHeight="1" x14ac:dyDescent="0.25">
      <c r="A282" s="597"/>
      <c r="B282" s="598"/>
      <c r="C282" s="204" t="s">
        <v>149</v>
      </c>
      <c r="D282" s="199" t="s">
        <v>117</v>
      </c>
      <c r="E282" s="210" t="s">
        <v>150</v>
      </c>
      <c r="F282" s="602">
        <f>'1014060 ПК'!F222:G222</f>
        <v>0</v>
      </c>
      <c r="G282" s="607"/>
      <c r="H282" s="602">
        <f>'1014060 ПК'!H222:I222</f>
        <v>0</v>
      </c>
      <c r="I282" s="607"/>
      <c r="J282" s="602" t="e">
        <f>'1014060 ПК'!K222:L222</f>
        <v>#VALUE!</v>
      </c>
      <c r="K282" s="607"/>
      <c r="L282" s="602" t="e">
        <f>'1014060 ПК'!M222:N222</f>
        <v>#VALUE!</v>
      </c>
      <c r="M282" s="607"/>
      <c r="N282" s="602" t="e">
        <f>'1014060 ПК'!P222:Q222</f>
        <v>#VALUE!</v>
      </c>
      <c r="O282" s="607"/>
      <c r="P282" s="602" t="e">
        <f>'1014060 ПК'!R222:S222</f>
        <v>#VALUE!</v>
      </c>
      <c r="Q282" s="607"/>
    </row>
    <row r="283" spans="1:17" ht="19.5" customHeight="1" x14ac:dyDescent="0.25">
      <c r="A283" s="597">
        <v>1011100</v>
      </c>
      <c r="B283" s="598"/>
      <c r="C283" s="169" t="s">
        <v>771</v>
      </c>
      <c r="D283" s="199"/>
      <c r="E283" s="210"/>
      <c r="F283" s="602"/>
      <c r="G283" s="607"/>
      <c r="H283" s="602"/>
      <c r="I283" s="607"/>
      <c r="J283" s="602"/>
      <c r="K283" s="607"/>
      <c r="L283" s="602"/>
      <c r="M283" s="607"/>
      <c r="N283" s="602"/>
      <c r="O283" s="607"/>
      <c r="P283" s="602"/>
      <c r="Q283" s="603"/>
    </row>
    <row r="284" spans="1:17" ht="39.75" customHeight="1" x14ac:dyDescent="0.25">
      <c r="A284" s="597"/>
      <c r="B284" s="598"/>
      <c r="C284" s="171" t="s">
        <v>87</v>
      </c>
      <c r="D284" s="620" t="s">
        <v>519</v>
      </c>
      <c r="E284" s="621"/>
      <c r="F284" s="621"/>
      <c r="G284" s="621"/>
      <c r="H284" s="621"/>
      <c r="I284" s="621"/>
      <c r="J284" s="621"/>
      <c r="K284" s="621"/>
      <c r="L284" s="621"/>
      <c r="M284" s="621"/>
      <c r="N284" s="621"/>
      <c r="O284" s="621"/>
      <c r="P284" s="621"/>
      <c r="Q284" s="622"/>
    </row>
    <row r="285" spans="1:17" ht="22.5" customHeight="1" x14ac:dyDescent="0.25">
      <c r="A285" s="597"/>
      <c r="B285" s="598"/>
      <c r="C285" s="169" t="s">
        <v>228</v>
      </c>
      <c r="D285" s="203"/>
      <c r="E285" s="210"/>
      <c r="F285" s="602"/>
      <c r="G285" s="607"/>
      <c r="H285" s="602"/>
      <c r="I285" s="607"/>
      <c r="J285" s="602"/>
      <c r="K285" s="607"/>
      <c r="L285" s="602"/>
      <c r="M285" s="607"/>
      <c r="N285" s="602"/>
      <c r="O285" s="607"/>
      <c r="P285" s="671"/>
      <c r="Q285" s="671"/>
    </row>
    <row r="286" spans="1:17" ht="49.5" customHeight="1" x14ac:dyDescent="0.25">
      <c r="A286" s="597"/>
      <c r="B286" s="598"/>
      <c r="C286" s="204" t="s">
        <v>498</v>
      </c>
      <c r="D286" s="203" t="s">
        <v>99</v>
      </c>
      <c r="E286" s="713" t="s">
        <v>520</v>
      </c>
      <c r="F286" s="602">
        <f>'1011100 ШК'!F213:G213</f>
        <v>6</v>
      </c>
      <c r="G286" s="607"/>
      <c r="H286" s="602">
        <f>'1011100 ШК'!H213:I213</f>
        <v>0</v>
      </c>
      <c r="I286" s="607"/>
      <c r="J286" s="602">
        <f>'1011100 ШК'!J213:K213</f>
        <v>6</v>
      </c>
      <c r="K286" s="607"/>
      <c r="L286" s="602">
        <f>'1011100 ШК'!L213:M213</f>
        <v>0</v>
      </c>
      <c r="M286" s="607"/>
      <c r="N286" s="602">
        <f>'1011100 ШК'!N213:O213</f>
        <v>6</v>
      </c>
      <c r="O286" s="607"/>
      <c r="P286" s="602">
        <f>'1011100 ШК'!P213:Q213</f>
        <v>0</v>
      </c>
      <c r="Q286" s="607"/>
    </row>
    <row r="287" spans="1:17" ht="22.5" customHeight="1" x14ac:dyDescent="0.25">
      <c r="A287" s="597"/>
      <c r="B287" s="598"/>
      <c r="C287" s="204" t="s">
        <v>499</v>
      </c>
      <c r="D287" s="203" t="s">
        <v>99</v>
      </c>
      <c r="E287" s="718"/>
      <c r="F287" s="602">
        <f>'1011100 ШК'!F214:G214</f>
        <v>5</v>
      </c>
      <c r="G287" s="607"/>
      <c r="H287" s="602">
        <f>'1011100 ШК'!H214:I214</f>
        <v>0</v>
      </c>
      <c r="I287" s="607"/>
      <c r="J287" s="602">
        <f>'1011100 ШК'!J214:K214</f>
        <v>5</v>
      </c>
      <c r="K287" s="607"/>
      <c r="L287" s="602">
        <f>'1011100 ШК'!L214:M214</f>
        <v>0</v>
      </c>
      <c r="M287" s="607"/>
      <c r="N287" s="602">
        <f>'1011100 ШК'!N214:O214</f>
        <v>5</v>
      </c>
      <c r="O287" s="607"/>
      <c r="P287" s="602">
        <f>'1011100 ШК'!P214:Q214</f>
        <v>0</v>
      </c>
      <c r="Q287" s="607"/>
    </row>
    <row r="288" spans="1:17" ht="25.5" customHeight="1" x14ac:dyDescent="0.25">
      <c r="A288" s="597"/>
      <c r="B288" s="598"/>
      <c r="C288" s="204" t="s">
        <v>500</v>
      </c>
      <c r="D288" s="203" t="s">
        <v>99</v>
      </c>
      <c r="E288" s="718"/>
      <c r="F288" s="602">
        <f>'1011100 ШК'!F215:G215</f>
        <v>1</v>
      </c>
      <c r="G288" s="607"/>
      <c r="H288" s="602">
        <f>'1011100 ШК'!H215:I215</f>
        <v>0</v>
      </c>
      <c r="I288" s="607"/>
      <c r="J288" s="602">
        <f>'1011100 ШК'!J215:K215</f>
        <v>1</v>
      </c>
      <c r="K288" s="607"/>
      <c r="L288" s="602">
        <f>'1011100 ШК'!L215:M215</f>
        <v>0</v>
      </c>
      <c r="M288" s="607"/>
      <c r="N288" s="602">
        <f>'1011100 ШК'!N215:O215</f>
        <v>1</v>
      </c>
      <c r="O288" s="607"/>
      <c r="P288" s="602">
        <f>'1011100 ШК'!P215:Q215</f>
        <v>0</v>
      </c>
      <c r="Q288" s="607"/>
    </row>
    <row r="289" spans="1:17" ht="30" customHeight="1" x14ac:dyDescent="0.25">
      <c r="A289" s="597"/>
      <c r="B289" s="598"/>
      <c r="C289" s="204" t="s">
        <v>501</v>
      </c>
      <c r="D289" s="203" t="s">
        <v>99</v>
      </c>
      <c r="E289" s="714"/>
      <c r="F289" s="602">
        <f>'1011100 ШК'!F216:G216</f>
        <v>0</v>
      </c>
      <c r="G289" s="607"/>
      <c r="H289" s="602">
        <f>'1011100 ШК'!H216:I216</f>
        <v>0</v>
      </c>
      <c r="I289" s="607"/>
      <c r="J289" s="602">
        <f>'1011100 ШК'!J216:K216</f>
        <v>0</v>
      </c>
      <c r="K289" s="607"/>
      <c r="L289" s="602">
        <f>'1011100 ШК'!L216:M216</f>
        <v>0</v>
      </c>
      <c r="M289" s="607"/>
      <c r="N289" s="602">
        <f>'1011100 ШК'!N216:O216</f>
        <v>0</v>
      </c>
      <c r="O289" s="607"/>
      <c r="P289" s="602">
        <f>'1011100 ШК'!P216:Q216</f>
        <v>0</v>
      </c>
      <c r="Q289" s="607"/>
    </row>
    <row r="290" spans="1:17" ht="50.25" customHeight="1" x14ac:dyDescent="0.25">
      <c r="A290" s="597"/>
      <c r="B290" s="598"/>
      <c r="C290" s="204" t="s">
        <v>486</v>
      </c>
      <c r="D290" s="203" t="s">
        <v>99</v>
      </c>
      <c r="E290" s="210" t="s">
        <v>101</v>
      </c>
      <c r="F290" s="602">
        <f>'1011100 ШК'!F217:G217</f>
        <v>467.1</v>
      </c>
      <c r="G290" s="607"/>
      <c r="H290" s="602">
        <f>'1011100 ШК'!H217:I217</f>
        <v>22.57</v>
      </c>
      <c r="I290" s="607"/>
      <c r="J290" s="602">
        <f>'1011100 ШК'!J217:K217</f>
        <v>467.14</v>
      </c>
      <c r="K290" s="607"/>
      <c r="L290" s="602">
        <f>'1011100 ШК'!L217:M217</f>
        <v>22.57</v>
      </c>
      <c r="M290" s="607"/>
      <c r="N290" s="602">
        <f>'1011100 ШК'!N217:O217</f>
        <v>467.14</v>
      </c>
      <c r="O290" s="607"/>
      <c r="P290" s="602">
        <f>'1011100 ШК'!P217:Q217</f>
        <v>22.57</v>
      </c>
      <c r="Q290" s="607"/>
    </row>
    <row r="291" spans="1:17" ht="31.5" customHeight="1" x14ac:dyDescent="0.25">
      <c r="A291" s="597"/>
      <c r="B291" s="598"/>
      <c r="C291" s="204" t="s">
        <v>502</v>
      </c>
      <c r="D291" s="203" t="s">
        <v>99</v>
      </c>
      <c r="E291" s="210" t="s">
        <v>101</v>
      </c>
      <c r="F291" s="602">
        <f>'1011100 ШК'!F218:G218</f>
        <v>22.5</v>
      </c>
      <c r="G291" s="607"/>
      <c r="H291" s="602">
        <f>'1011100 ШК'!H218:I218</f>
        <v>0</v>
      </c>
      <c r="I291" s="607"/>
      <c r="J291" s="602">
        <f>'1011100 ШК'!J218:K218</f>
        <v>22.5</v>
      </c>
      <c r="K291" s="607"/>
      <c r="L291" s="602">
        <f>'1011100 ШК'!L218:M218</f>
        <v>0</v>
      </c>
      <c r="M291" s="607"/>
      <c r="N291" s="602">
        <f>'1011100 ШК'!N218:O218</f>
        <v>22.5</v>
      </c>
      <c r="O291" s="607"/>
      <c r="P291" s="602">
        <f>'1011100 ШК'!P218:Q218</f>
        <v>0</v>
      </c>
      <c r="Q291" s="607"/>
    </row>
    <row r="292" spans="1:17" ht="59.25" customHeight="1" x14ac:dyDescent="0.25">
      <c r="A292" s="597"/>
      <c r="B292" s="598"/>
      <c r="C292" s="204" t="s">
        <v>503</v>
      </c>
      <c r="D292" s="203" t="s">
        <v>99</v>
      </c>
      <c r="E292" s="210" t="s">
        <v>101</v>
      </c>
      <c r="F292" s="602">
        <f>'1011100 ШК'!F219:G219</f>
        <v>370.6</v>
      </c>
      <c r="G292" s="607"/>
      <c r="H292" s="602">
        <f>'1011100 ШК'!H219:I219</f>
        <v>22.57</v>
      </c>
      <c r="I292" s="607"/>
      <c r="J292" s="602">
        <f>'1011100 ШК'!J219:K219</f>
        <v>370.64</v>
      </c>
      <c r="K292" s="607"/>
      <c r="L292" s="602">
        <f>'1011100 ШК'!L219:M219</f>
        <v>22.57</v>
      </c>
      <c r="M292" s="607"/>
      <c r="N292" s="602">
        <f>'1011100 ШК'!N219:O219</f>
        <v>370.64</v>
      </c>
      <c r="O292" s="607"/>
      <c r="P292" s="602">
        <f>'1011100 ШК'!P219:Q219</f>
        <v>22.57</v>
      </c>
      <c r="Q292" s="607"/>
    </row>
    <row r="293" spans="1:17" ht="46.5" customHeight="1" x14ac:dyDescent="0.25">
      <c r="A293" s="597"/>
      <c r="B293" s="598"/>
      <c r="C293" s="204" t="s">
        <v>504</v>
      </c>
      <c r="D293" s="203" t="s">
        <v>99</v>
      </c>
      <c r="E293" s="210" t="s">
        <v>101</v>
      </c>
      <c r="F293" s="602">
        <f>'1011100 ШК'!F220:G220</f>
        <v>18.5</v>
      </c>
      <c r="G293" s="607"/>
      <c r="H293" s="602">
        <f>'1011100 ШК'!H220:I220</f>
        <v>0</v>
      </c>
      <c r="I293" s="607"/>
      <c r="J293" s="602">
        <f>'1011100 ШК'!J220:K220</f>
        <v>17</v>
      </c>
      <c r="K293" s="607"/>
      <c r="L293" s="602">
        <f>'1011100 ШК'!L220:M220</f>
        <v>0</v>
      </c>
      <c r="M293" s="607"/>
      <c r="N293" s="602">
        <f>'1011100 ШК'!N220:O220</f>
        <v>17</v>
      </c>
      <c r="O293" s="607"/>
      <c r="P293" s="602">
        <f>'1011100 ШК'!P220:Q220</f>
        <v>0</v>
      </c>
      <c r="Q293" s="607"/>
    </row>
    <row r="294" spans="1:17" ht="45.75" customHeight="1" x14ac:dyDescent="0.25">
      <c r="A294" s="597"/>
      <c r="B294" s="598"/>
      <c r="C294" s="204" t="s">
        <v>505</v>
      </c>
      <c r="D294" s="203" t="s">
        <v>99</v>
      </c>
      <c r="E294" s="210" t="s">
        <v>101</v>
      </c>
      <c r="F294" s="602">
        <f>'1011100 ШК'!F221:G221</f>
        <v>47.5</v>
      </c>
      <c r="G294" s="607"/>
      <c r="H294" s="602">
        <f>'1011100 ШК'!H221:I221</f>
        <v>0</v>
      </c>
      <c r="I294" s="607"/>
      <c r="J294" s="602">
        <f>'1011100 ШК'!J221:K221</f>
        <v>49</v>
      </c>
      <c r="K294" s="607"/>
      <c r="L294" s="602">
        <f>'1011100 ШК'!L221:M221</f>
        <v>0</v>
      </c>
      <c r="M294" s="607"/>
      <c r="N294" s="602">
        <f>'1011100 ШК'!N221:O221</f>
        <v>49</v>
      </c>
      <c r="O294" s="607"/>
      <c r="P294" s="602">
        <f>'1011100 ШК'!P221:Q221</f>
        <v>0</v>
      </c>
      <c r="Q294" s="607"/>
    </row>
    <row r="295" spans="1:17" ht="77.25" customHeight="1" x14ac:dyDescent="0.25">
      <c r="A295" s="597"/>
      <c r="B295" s="598"/>
      <c r="C295" s="204" t="s">
        <v>506</v>
      </c>
      <c r="D295" s="203" t="s">
        <v>99</v>
      </c>
      <c r="E295" s="210" t="s">
        <v>101</v>
      </c>
      <c r="F295" s="602">
        <f>'1011100 ШК'!F222:G222</f>
        <v>8</v>
      </c>
      <c r="G295" s="607"/>
      <c r="H295" s="602">
        <f>'1011100 ШК'!H222:I222</f>
        <v>0</v>
      </c>
      <c r="I295" s="607"/>
      <c r="J295" s="602">
        <f>'1011100 ШК'!J222:K222</f>
        <v>8</v>
      </c>
      <c r="K295" s="607"/>
      <c r="L295" s="602">
        <f>'1011100 ШК'!L222:M222</f>
        <v>0</v>
      </c>
      <c r="M295" s="607"/>
      <c r="N295" s="602">
        <f>'1011100 ШК'!N222:O222</f>
        <v>8</v>
      </c>
      <c r="O295" s="607"/>
      <c r="P295" s="602">
        <f>'1011100 ШК'!P222:Q222</f>
        <v>0</v>
      </c>
      <c r="Q295" s="607"/>
    </row>
    <row r="296" spans="1:17" ht="64.5" customHeight="1" x14ac:dyDescent="0.25">
      <c r="A296" s="597"/>
      <c r="B296" s="598"/>
      <c r="C296" s="204" t="s">
        <v>507</v>
      </c>
      <c r="D296" s="203" t="s">
        <v>99</v>
      </c>
      <c r="E296" s="210" t="s">
        <v>152</v>
      </c>
      <c r="F296" s="602">
        <f>'1011100 ШК'!F223:G223</f>
        <v>7</v>
      </c>
      <c r="G296" s="607"/>
      <c r="H296" s="602">
        <f>'1011100 ШК'!H223:I223</f>
        <v>0</v>
      </c>
      <c r="I296" s="607"/>
      <c r="J296" s="602">
        <f>'1011100 ШК'!J223:K223</f>
        <v>7</v>
      </c>
      <c r="K296" s="607"/>
      <c r="L296" s="602">
        <f>'1011100 ШК'!L223:M223</f>
        <v>0</v>
      </c>
      <c r="M296" s="607"/>
      <c r="N296" s="602">
        <f>'1011100 ШК'!N223:O223</f>
        <v>7</v>
      </c>
      <c r="O296" s="607"/>
      <c r="P296" s="602">
        <f>'1011100 ШК'!P223:Q223</f>
        <v>0</v>
      </c>
      <c r="Q296" s="607"/>
    </row>
    <row r="297" spans="1:17" ht="35.25" customHeight="1" x14ac:dyDescent="0.25">
      <c r="A297" s="597"/>
      <c r="B297" s="598"/>
      <c r="C297" s="204" t="s">
        <v>508</v>
      </c>
      <c r="D297" s="203" t="s">
        <v>99</v>
      </c>
      <c r="E297" s="210" t="s">
        <v>152</v>
      </c>
      <c r="F297" s="602">
        <f>'1011100 ШК'!F224:G224</f>
        <v>172</v>
      </c>
      <c r="G297" s="607"/>
      <c r="H297" s="602">
        <f>'1011100 ШК'!H224:I224</f>
        <v>0</v>
      </c>
      <c r="I297" s="607"/>
      <c r="J297" s="602">
        <f>'1011100 ШК'!J224:K224</f>
        <v>161</v>
      </c>
      <c r="K297" s="607"/>
      <c r="L297" s="602">
        <f>'1011100 ШК'!L224:M224</f>
        <v>0</v>
      </c>
      <c r="M297" s="607"/>
      <c r="N297" s="602">
        <f>'1011100 ШК'!N224:O224</f>
        <v>161</v>
      </c>
      <c r="O297" s="607"/>
      <c r="P297" s="602">
        <f>'1011100 ШК'!P224:Q224</f>
        <v>0</v>
      </c>
      <c r="Q297" s="607"/>
    </row>
    <row r="298" spans="1:17" ht="76.5" customHeight="1" x14ac:dyDescent="0.25">
      <c r="A298" s="597"/>
      <c r="B298" s="598"/>
      <c r="C298" s="204" t="s">
        <v>509</v>
      </c>
      <c r="D298" s="203" t="s">
        <v>141</v>
      </c>
      <c r="E298" s="210" t="s">
        <v>133</v>
      </c>
      <c r="F298" s="602">
        <f>'1011100 ШК'!F225:G225</f>
        <v>34955131</v>
      </c>
      <c r="G298" s="607"/>
      <c r="H298" s="602">
        <f>'1011100 ШК'!H225:I225</f>
        <v>2739522</v>
      </c>
      <c r="I298" s="607"/>
      <c r="J298" s="602">
        <f>'1011100 ШК'!J225:K225</f>
        <v>44089300</v>
      </c>
      <c r="K298" s="607"/>
      <c r="L298" s="602">
        <f>'1011100 ШК'!L225:M225</f>
        <v>2778575</v>
      </c>
      <c r="M298" s="607"/>
      <c r="N298" s="602">
        <f>'1011100 ШК'!N225:O225</f>
        <v>44492605</v>
      </c>
      <c r="O298" s="607"/>
      <c r="P298" s="602">
        <f>'1011100 ШК'!P225:Q225</f>
        <v>2256800</v>
      </c>
      <c r="Q298" s="607"/>
    </row>
    <row r="299" spans="1:17" ht="93" customHeight="1" x14ac:dyDescent="0.25">
      <c r="A299" s="597"/>
      <c r="B299" s="598"/>
      <c r="C299" s="204" t="s">
        <v>510</v>
      </c>
      <c r="D299" s="203" t="s">
        <v>141</v>
      </c>
      <c r="E299" s="210" t="s">
        <v>133</v>
      </c>
      <c r="F299" s="602">
        <f>'1011100 ШК'!F226:G226</f>
        <v>34955131</v>
      </c>
      <c r="G299" s="607"/>
      <c r="H299" s="602">
        <f>'1011100 ШК'!H226:I226</f>
        <v>0</v>
      </c>
      <c r="I299" s="607"/>
      <c r="J299" s="602">
        <f>'1011100 ШК'!J226:K226</f>
        <v>44089300</v>
      </c>
      <c r="K299" s="607"/>
      <c r="L299" s="602">
        <f>'1011100 ШК'!L226:M226</f>
        <v>0</v>
      </c>
      <c r="M299" s="607"/>
      <c r="N299" s="602">
        <f>'1011100 ШК'!N226:O226</f>
        <v>44492605</v>
      </c>
      <c r="O299" s="607"/>
      <c r="P299" s="602">
        <f>'1011100 ШК'!P226:Q226</f>
        <v>0</v>
      </c>
      <c r="Q299" s="607"/>
    </row>
    <row r="300" spans="1:17" ht="74.25" customHeight="1" x14ac:dyDescent="0.25">
      <c r="A300" s="597"/>
      <c r="B300" s="598"/>
      <c r="C300" s="204" t="s">
        <v>511</v>
      </c>
      <c r="D300" s="203" t="s">
        <v>141</v>
      </c>
      <c r="E300" s="210" t="s">
        <v>133</v>
      </c>
      <c r="F300" s="602">
        <f>'1011100 ШК'!F227:G227</f>
        <v>0</v>
      </c>
      <c r="G300" s="607"/>
      <c r="H300" s="602">
        <f>'1011100 ШК'!H227:I227</f>
        <v>2739522</v>
      </c>
      <c r="I300" s="607"/>
      <c r="J300" s="602">
        <f>'1011100 ШК'!J227:K227</f>
        <v>0</v>
      </c>
      <c r="K300" s="607"/>
      <c r="L300" s="602">
        <f>'1011100 ШК'!L227:M227</f>
        <v>2778575</v>
      </c>
      <c r="M300" s="607"/>
      <c r="N300" s="602">
        <f>'1011100 ШК'!N227:O227</f>
        <v>0</v>
      </c>
      <c r="O300" s="607"/>
      <c r="P300" s="602">
        <f>'1011100 ШК'!P227:Q227</f>
        <v>2256800</v>
      </c>
      <c r="Q300" s="607"/>
    </row>
    <row r="301" spans="1:17" ht="42.75" customHeight="1" x14ac:dyDescent="0.25">
      <c r="A301" s="208"/>
      <c r="B301" s="209"/>
      <c r="C301" s="275" t="s">
        <v>512</v>
      </c>
      <c r="D301" s="276" t="s">
        <v>141</v>
      </c>
      <c r="E301" s="273" t="s">
        <v>133</v>
      </c>
      <c r="F301" s="602">
        <f>'1011100 ШК'!F228:G228</f>
        <v>0</v>
      </c>
      <c r="G301" s="607"/>
      <c r="H301" s="602">
        <f>'1011100 ШК'!H228:I228</f>
        <v>2103928</v>
      </c>
      <c r="I301" s="607"/>
      <c r="J301" s="602">
        <f>'1011100 ШК'!J228:K228</f>
        <v>0</v>
      </c>
      <c r="K301" s="607"/>
      <c r="L301" s="602">
        <f>'1011100 ШК'!L228:M228</f>
        <v>2778575</v>
      </c>
      <c r="M301" s="607"/>
      <c r="N301" s="602">
        <f>'1011100 ШК'!N228:O228</f>
        <v>0</v>
      </c>
      <c r="O301" s="607"/>
      <c r="P301" s="602">
        <f>'1011100 ШК'!P228:Q228</f>
        <v>2256800</v>
      </c>
      <c r="Q301" s="607"/>
    </row>
    <row r="302" spans="1:17" ht="22.5" customHeight="1" x14ac:dyDescent="0.25">
      <c r="A302" s="597"/>
      <c r="B302" s="598"/>
      <c r="C302" s="169" t="s">
        <v>281</v>
      </c>
      <c r="D302" s="203"/>
      <c r="E302" s="210"/>
      <c r="F302" s="602"/>
      <c r="G302" s="607"/>
      <c r="H302" s="602"/>
      <c r="I302" s="607"/>
      <c r="J302" s="602"/>
      <c r="K302" s="607"/>
      <c r="L302" s="602"/>
      <c r="M302" s="607"/>
      <c r="N302" s="602"/>
      <c r="O302" s="607"/>
      <c r="P302" s="602"/>
      <c r="Q302" s="607"/>
    </row>
    <row r="303" spans="1:17" ht="94.5" customHeight="1" x14ac:dyDescent="0.25">
      <c r="A303" s="597"/>
      <c r="B303" s="598"/>
      <c r="C303" s="204" t="s">
        <v>153</v>
      </c>
      <c r="D303" s="203" t="s">
        <v>135</v>
      </c>
      <c r="E303" s="713" t="s">
        <v>520</v>
      </c>
      <c r="F303" s="602">
        <f>'1011100 ШК'!F230:G230</f>
        <v>2380</v>
      </c>
      <c r="G303" s="607"/>
      <c r="H303" s="602">
        <f>'1011100 ШК'!H230:I230</f>
        <v>0</v>
      </c>
      <c r="I303" s="607"/>
      <c r="J303" s="602">
        <f>'1011100 ШК'!J230:K230</f>
        <v>2380</v>
      </c>
      <c r="K303" s="607"/>
      <c r="L303" s="602">
        <f>'1011100 ШК'!L230:M230</f>
        <v>0</v>
      </c>
      <c r="M303" s="607"/>
      <c r="N303" s="602">
        <f>'1011100 ШК'!N230:O230</f>
        <v>2380</v>
      </c>
      <c r="O303" s="607"/>
      <c r="P303" s="602">
        <f>'1011100 ШК'!P230:Q230</f>
        <v>0</v>
      </c>
      <c r="Q303" s="607"/>
    </row>
    <row r="304" spans="1:17" ht="66" customHeight="1" x14ac:dyDescent="0.25">
      <c r="A304" s="597"/>
      <c r="B304" s="598"/>
      <c r="C304" s="204" t="s">
        <v>513</v>
      </c>
      <c r="D304" s="203" t="s">
        <v>135</v>
      </c>
      <c r="E304" s="714"/>
      <c r="F304" s="602">
        <f>'1011100 ШК'!F231:G231</f>
        <v>568</v>
      </c>
      <c r="G304" s="607"/>
      <c r="H304" s="602">
        <f>'1011100 ШК'!H231:I231</f>
        <v>0</v>
      </c>
      <c r="I304" s="607"/>
      <c r="J304" s="602">
        <f>'1011100 ШК'!J231:K231</f>
        <v>572</v>
      </c>
      <c r="K304" s="607"/>
      <c r="L304" s="602">
        <f>'1011100 ШК'!L231:M231</f>
        <v>0</v>
      </c>
      <c r="M304" s="607"/>
      <c r="N304" s="602">
        <f>'1011100 ШК'!N231:O231</f>
        <v>572</v>
      </c>
      <c r="O304" s="607"/>
      <c r="P304" s="602">
        <f>'1011100 ШК'!P231:Q231</f>
        <v>0</v>
      </c>
      <c r="Q304" s="607"/>
    </row>
    <row r="305" spans="1:17" ht="23.25" customHeight="1" x14ac:dyDescent="0.25">
      <c r="A305" s="208"/>
      <c r="B305" s="209"/>
      <c r="C305" s="170" t="s">
        <v>282</v>
      </c>
      <c r="D305" s="199"/>
      <c r="E305" s="210"/>
      <c r="F305" s="184"/>
      <c r="G305" s="185"/>
      <c r="H305" s="184"/>
      <c r="I305" s="185"/>
      <c r="J305" s="184"/>
      <c r="K305" s="185"/>
      <c r="L305" s="184"/>
      <c r="M305" s="185"/>
      <c r="N305" s="184"/>
      <c r="O305" s="185"/>
      <c r="P305" s="184"/>
      <c r="Q305" s="185"/>
    </row>
    <row r="306" spans="1:17" ht="129" customHeight="1" x14ac:dyDescent="0.25">
      <c r="A306" s="208"/>
      <c r="B306" s="209"/>
      <c r="C306" s="204" t="s">
        <v>514</v>
      </c>
      <c r="D306" s="203" t="s">
        <v>135</v>
      </c>
      <c r="E306" s="210" t="s">
        <v>521</v>
      </c>
      <c r="F306" s="602">
        <f>'1011100 ШК'!F233:G233</f>
        <v>6</v>
      </c>
      <c r="G306" s="607"/>
      <c r="H306" s="602">
        <f>'1011100 ШК'!H233:I233</f>
        <v>0</v>
      </c>
      <c r="I306" s="607"/>
      <c r="J306" s="602">
        <f>'1011100 ШК'!J233:K233</f>
        <v>6</v>
      </c>
      <c r="K306" s="607"/>
      <c r="L306" s="602">
        <f>'1011100 ШК'!L233:M233</f>
        <v>0</v>
      </c>
      <c r="M306" s="607"/>
      <c r="N306" s="602">
        <f>'1011100 ШК'!N233:O233</f>
        <v>6</v>
      </c>
      <c r="O306" s="607"/>
      <c r="P306" s="602">
        <f>'1011100 ШК'!P233:Q233</f>
        <v>0</v>
      </c>
      <c r="Q306" s="607"/>
    </row>
    <row r="307" spans="1:17" ht="66" customHeight="1" x14ac:dyDescent="0.25">
      <c r="A307" s="208"/>
      <c r="B307" s="209"/>
      <c r="C307" s="204" t="s">
        <v>515</v>
      </c>
      <c r="D307" s="203" t="s">
        <v>154</v>
      </c>
      <c r="E307" s="210" t="s">
        <v>522</v>
      </c>
      <c r="F307" s="602">
        <f>'1011100 ШК'!F234:G234</f>
        <v>591126</v>
      </c>
      <c r="G307" s="607"/>
      <c r="H307" s="602">
        <f>'1011100 ШК'!H234:I234</f>
        <v>0</v>
      </c>
      <c r="I307" s="607"/>
      <c r="J307" s="602">
        <f>'1011100 ШК'!J234:K234</f>
        <v>597380</v>
      </c>
      <c r="K307" s="607"/>
      <c r="L307" s="602">
        <f>'1011100 ШК'!L234:M234</f>
        <v>0</v>
      </c>
      <c r="M307" s="607"/>
      <c r="N307" s="602">
        <f>'1011100 ШК'!N234:O234</f>
        <v>597380</v>
      </c>
      <c r="O307" s="607"/>
      <c r="P307" s="602">
        <f>'1011100 ШК'!P234:Q234</f>
        <v>0</v>
      </c>
      <c r="Q307" s="607"/>
    </row>
    <row r="308" spans="1:17" ht="80.25" customHeight="1" x14ac:dyDescent="0.25">
      <c r="A308" s="208"/>
      <c r="B308" s="209"/>
      <c r="C308" s="204" t="s">
        <v>155</v>
      </c>
      <c r="D308" s="203" t="s">
        <v>113</v>
      </c>
      <c r="E308" s="210" t="s">
        <v>523</v>
      </c>
      <c r="F308" s="606">
        <f>'1011100 ШК'!F235:G235</f>
        <v>14687.029831932774</v>
      </c>
      <c r="G308" s="607"/>
      <c r="H308" s="606">
        <f>'1011100 ШК'!H235:I235</f>
        <v>0</v>
      </c>
      <c r="I308" s="607"/>
      <c r="J308" s="606">
        <f>'1011100 ШК'!J235:K235</f>
        <v>18524.915966386554</v>
      </c>
      <c r="K308" s="607"/>
      <c r="L308" s="606">
        <f>'1011100 ШК'!L235:M235</f>
        <v>0</v>
      </c>
      <c r="M308" s="607"/>
      <c r="N308" s="606">
        <f>'1011100 ШК'!N235:O235</f>
        <v>22115.599999999999</v>
      </c>
      <c r="O308" s="607"/>
      <c r="P308" s="606">
        <f>'1011100 ШК'!P235:Q235</f>
        <v>0</v>
      </c>
      <c r="Q308" s="607"/>
    </row>
    <row r="309" spans="1:17" ht="113.25" customHeight="1" x14ac:dyDescent="0.25">
      <c r="A309" s="208"/>
      <c r="B309" s="209"/>
      <c r="C309" s="204" t="s">
        <v>156</v>
      </c>
      <c r="D309" s="203" t="s">
        <v>113</v>
      </c>
      <c r="E309" s="210" t="s">
        <v>524</v>
      </c>
      <c r="F309" s="606">
        <f>'1011100 ШК'!F236:G236</f>
        <v>0</v>
      </c>
      <c r="G309" s="607"/>
      <c r="H309" s="606">
        <f>'1011100 ШК'!H236:I236</f>
        <v>884.00336134453778</v>
      </c>
      <c r="I309" s="607"/>
      <c r="J309" s="606">
        <f>'1011100 ШК'!J236:K236</f>
        <v>0</v>
      </c>
      <c r="K309" s="607"/>
      <c r="L309" s="606">
        <f>'1011100 ШК'!L236:M236</f>
        <v>1167.4684873949579</v>
      </c>
      <c r="M309" s="607"/>
      <c r="N309" s="606">
        <f>'1011100 ШК'!N236:O236</f>
        <v>0</v>
      </c>
      <c r="O309" s="607"/>
      <c r="P309" s="606">
        <f>'1011100 ШК'!P236:Q236</f>
        <v>948235.29411764711</v>
      </c>
      <c r="Q309" s="607"/>
    </row>
    <row r="310" spans="1:17" ht="17.25" customHeight="1" x14ac:dyDescent="0.25">
      <c r="A310" s="597"/>
      <c r="B310" s="598"/>
      <c r="C310" s="170" t="s">
        <v>229</v>
      </c>
      <c r="D310" s="203"/>
      <c r="E310" s="210"/>
      <c r="F310" s="602"/>
      <c r="G310" s="607"/>
      <c r="H310" s="602"/>
      <c r="I310" s="607"/>
      <c r="J310" s="602"/>
      <c r="K310" s="607"/>
      <c r="L310" s="602"/>
      <c r="M310" s="607"/>
      <c r="N310" s="602"/>
      <c r="O310" s="607"/>
      <c r="P310" s="602"/>
      <c r="Q310" s="607"/>
    </row>
    <row r="311" spans="1:17" ht="66" customHeight="1" x14ac:dyDescent="0.25">
      <c r="A311" s="597"/>
      <c r="B311" s="598"/>
      <c r="C311" s="204" t="s">
        <v>516</v>
      </c>
      <c r="D311" s="203" t="s">
        <v>154</v>
      </c>
      <c r="E311" s="210" t="s">
        <v>152</v>
      </c>
      <c r="F311" s="602">
        <f>'1011100 ШК'!F238:G238</f>
        <v>249</v>
      </c>
      <c r="G311" s="607"/>
      <c r="H311" s="602">
        <f>'1011100 ШК'!H238:I238</f>
        <v>0</v>
      </c>
      <c r="I311" s="607"/>
      <c r="J311" s="602">
        <f>'1011100 ШК'!J238:K238</f>
        <v>251</v>
      </c>
      <c r="K311" s="607"/>
      <c r="L311" s="602">
        <f>'1011100 ШК'!L238:M238</f>
        <v>0</v>
      </c>
      <c r="M311" s="607"/>
      <c r="N311" s="602">
        <f>'1011100 ШК'!N238:O238</f>
        <v>251</v>
      </c>
      <c r="O311" s="607"/>
      <c r="P311" s="602">
        <f>'1011100 ШК'!P238:Q238</f>
        <v>0</v>
      </c>
      <c r="Q311" s="607"/>
    </row>
    <row r="312" spans="1:17" ht="192.75" customHeight="1" x14ac:dyDescent="0.25">
      <c r="A312" s="597"/>
      <c r="B312" s="598"/>
      <c r="C312" s="204" t="s">
        <v>517</v>
      </c>
      <c r="D312" s="203" t="s">
        <v>117</v>
      </c>
      <c r="E312" s="210" t="s">
        <v>525</v>
      </c>
      <c r="F312" s="602">
        <f>'1011100 ШК'!F239:G239</f>
        <v>1.01</v>
      </c>
      <c r="G312" s="607"/>
      <c r="H312" s="602">
        <f>'1011100 ШК'!H239:I239</f>
        <v>0</v>
      </c>
      <c r="I312" s="607"/>
      <c r="J312" s="602">
        <f>'1011100 ШК'!J239:K239</f>
        <v>1.01</v>
      </c>
      <c r="K312" s="607"/>
      <c r="L312" s="602">
        <f>'1011100 ШК'!L239:M239</f>
        <v>0</v>
      </c>
      <c r="M312" s="607"/>
      <c r="N312" s="602">
        <f>'1011100 ШК'!N239:O239</f>
        <v>1.01</v>
      </c>
      <c r="O312" s="607"/>
      <c r="P312" s="602">
        <f>'1011100 ШК'!P239:Q239</f>
        <v>0</v>
      </c>
      <c r="Q312" s="607"/>
    </row>
    <row r="313" spans="1:17" ht="132" customHeight="1" x14ac:dyDescent="0.25">
      <c r="A313" s="597"/>
      <c r="B313" s="598"/>
      <c r="C313" s="204" t="s">
        <v>518</v>
      </c>
      <c r="D313" s="203" t="s">
        <v>117</v>
      </c>
      <c r="E313" s="210" t="s">
        <v>526</v>
      </c>
      <c r="F313" s="602">
        <f>'1011100 ШК'!F240:G240</f>
        <v>0</v>
      </c>
      <c r="G313" s="607"/>
      <c r="H313" s="602">
        <f>'1011100 ШК'!H240:I240</f>
        <v>6.0189389649262077</v>
      </c>
      <c r="I313" s="607"/>
      <c r="J313" s="602">
        <f>'1011100 ШК'!J240:K240</f>
        <v>0</v>
      </c>
      <c r="K313" s="607"/>
      <c r="L313" s="602">
        <f>'1011100 ШК'!L240:M240</f>
        <v>5.4</v>
      </c>
      <c r="M313" s="607"/>
      <c r="N313" s="602">
        <f>'1011100 ШК'!N240:O240</f>
        <v>0</v>
      </c>
      <c r="O313" s="607"/>
      <c r="P313" s="602">
        <f>'1011100 ШК'!P240:Q240</f>
        <v>4.5</v>
      </c>
      <c r="Q313" s="607"/>
    </row>
    <row r="314" spans="1:17" ht="23.25" customHeight="1" x14ac:dyDescent="0.25">
      <c r="A314" s="597">
        <v>1014080</v>
      </c>
      <c r="B314" s="598"/>
      <c r="C314" s="774" t="s">
        <v>700</v>
      </c>
      <c r="D314" s="775"/>
      <c r="E314" s="775"/>
      <c r="F314" s="775"/>
      <c r="G314" s="775"/>
      <c r="H314" s="775"/>
      <c r="I314" s="775"/>
      <c r="J314" s="775"/>
      <c r="K314" s="775"/>
      <c r="L314" s="775"/>
      <c r="M314" s="775"/>
      <c r="N314" s="775"/>
      <c r="O314" s="775"/>
      <c r="P314" s="775"/>
      <c r="Q314" s="776"/>
    </row>
    <row r="315" spans="1:17" ht="24.75" customHeight="1" x14ac:dyDescent="0.25">
      <c r="A315" s="597">
        <v>1014081</v>
      </c>
      <c r="B315" s="598"/>
      <c r="C315" s="169" t="s">
        <v>772</v>
      </c>
      <c r="D315" s="126"/>
      <c r="E315" s="126"/>
      <c r="F315" s="602"/>
      <c r="G315" s="607"/>
      <c r="H315" s="602"/>
      <c r="I315" s="607"/>
      <c r="J315" s="602"/>
      <c r="K315" s="607"/>
      <c r="L315" s="602"/>
      <c r="M315" s="607"/>
      <c r="N315" s="602"/>
      <c r="O315" s="607"/>
      <c r="P315" s="602"/>
      <c r="Q315" s="607"/>
    </row>
    <row r="316" spans="1:17" ht="54.75" customHeight="1" x14ac:dyDescent="0.25">
      <c r="A316" s="597"/>
      <c r="B316" s="598"/>
      <c r="C316" s="169" t="s">
        <v>87</v>
      </c>
      <c r="D316" s="620" t="s">
        <v>701</v>
      </c>
      <c r="E316" s="621"/>
      <c r="F316" s="621"/>
      <c r="G316" s="621"/>
      <c r="H316" s="621"/>
      <c r="I316" s="621"/>
      <c r="J316" s="621"/>
      <c r="K316" s="621"/>
      <c r="L316" s="621"/>
      <c r="M316" s="621"/>
      <c r="N316" s="621"/>
      <c r="O316" s="621"/>
      <c r="P316" s="621"/>
      <c r="Q316" s="622"/>
    </row>
    <row r="317" spans="1:17" ht="23.25" customHeight="1" x14ac:dyDescent="0.25">
      <c r="A317" s="208"/>
      <c r="B317" s="209"/>
      <c r="C317" s="169" t="s">
        <v>228</v>
      </c>
      <c r="D317" s="277"/>
      <c r="E317" s="277"/>
      <c r="F317" s="772"/>
      <c r="G317" s="773"/>
      <c r="H317" s="772"/>
      <c r="I317" s="773"/>
      <c r="J317" s="772"/>
      <c r="K317" s="773"/>
      <c r="L317" s="772"/>
      <c r="M317" s="773"/>
      <c r="N317" s="772"/>
      <c r="O317" s="773"/>
      <c r="P317" s="772"/>
      <c r="Q317" s="773"/>
    </row>
    <row r="318" spans="1:17" ht="138.75" customHeight="1" x14ac:dyDescent="0.25">
      <c r="A318" s="597"/>
      <c r="B318" s="598"/>
      <c r="C318" s="204" t="s">
        <v>498</v>
      </c>
      <c r="D318" s="233" t="s">
        <v>99</v>
      </c>
      <c r="E318" s="204" t="s">
        <v>520</v>
      </c>
      <c r="F318" s="602">
        <f>'1014080 УПР'!F267:G267</f>
        <v>1</v>
      </c>
      <c r="G318" s="607"/>
      <c r="H318" s="602">
        <f>'1014080 УПР'!H267:I267</f>
        <v>0</v>
      </c>
      <c r="I318" s="607"/>
      <c r="J318" s="602">
        <f>'1014080 УПР'!J267:K267</f>
        <v>1</v>
      </c>
      <c r="K318" s="607"/>
      <c r="L318" s="602">
        <f>'1014080 УПР'!L267:M267</f>
        <v>0</v>
      </c>
      <c r="M318" s="607"/>
      <c r="N318" s="602">
        <f>'1014080 УПР'!N267:O267</f>
        <v>1</v>
      </c>
      <c r="O318" s="607"/>
      <c r="P318" s="602">
        <f>'1014080 УПР'!P267:Q267</f>
        <v>0</v>
      </c>
      <c r="Q318" s="607"/>
    </row>
    <row r="319" spans="1:17" ht="143.25" customHeight="1" x14ac:dyDescent="0.25">
      <c r="A319" s="597"/>
      <c r="B319" s="598"/>
      <c r="C319" s="204" t="s">
        <v>531</v>
      </c>
      <c r="D319" s="233" t="s">
        <v>99</v>
      </c>
      <c r="E319" s="204" t="s">
        <v>520</v>
      </c>
      <c r="F319" s="602">
        <f>'1014080 УПР'!F268:G268</f>
        <v>1</v>
      </c>
      <c r="G319" s="607"/>
      <c r="H319" s="602">
        <f>'1014080 УПР'!H268:I268</f>
        <v>0</v>
      </c>
      <c r="I319" s="607"/>
      <c r="J319" s="602">
        <f>'1014080 УПР'!J268:K268</f>
        <v>1</v>
      </c>
      <c r="K319" s="607"/>
      <c r="L319" s="602">
        <f>'1014080 УПР'!L268:M268</f>
        <v>0</v>
      </c>
      <c r="M319" s="607"/>
      <c r="N319" s="602">
        <f>'1014080 УПР'!N268:O268</f>
        <v>1</v>
      </c>
      <c r="O319" s="607"/>
      <c r="P319" s="602">
        <f>'1014080 УПР'!P268:Q268</f>
        <v>0</v>
      </c>
      <c r="Q319" s="607"/>
    </row>
    <row r="320" spans="1:17" ht="139.5" customHeight="1" x14ac:dyDescent="0.25">
      <c r="A320" s="597"/>
      <c r="B320" s="598"/>
      <c r="C320" s="204" t="s">
        <v>532</v>
      </c>
      <c r="D320" s="233" t="s">
        <v>99</v>
      </c>
      <c r="E320" s="204" t="s">
        <v>520</v>
      </c>
      <c r="F320" s="602">
        <f>'1014080 УПР'!F269:G269</f>
        <v>0</v>
      </c>
      <c r="G320" s="607"/>
      <c r="H320" s="602">
        <f>'1014080 УПР'!H269:I269</f>
        <v>0</v>
      </c>
      <c r="I320" s="607"/>
      <c r="J320" s="602">
        <f>'1014080 УПР'!J269:K269</f>
        <v>0</v>
      </c>
      <c r="K320" s="607"/>
      <c r="L320" s="602">
        <f>'1014080 УПР'!L269:M269</f>
        <v>0</v>
      </c>
      <c r="M320" s="607"/>
      <c r="N320" s="602">
        <f>'1014080 УПР'!N269:O269</f>
        <v>0</v>
      </c>
      <c r="O320" s="607"/>
      <c r="P320" s="602">
        <f>'1014080 УПР'!P269:Q269</f>
        <v>0</v>
      </c>
      <c r="Q320" s="607"/>
    </row>
    <row r="321" spans="1:17" ht="111" hidden="1" customHeight="1" x14ac:dyDescent="0.25">
      <c r="A321" s="597"/>
      <c r="B321" s="598"/>
      <c r="C321" s="204" t="s">
        <v>534</v>
      </c>
      <c r="D321" s="233" t="s">
        <v>99</v>
      </c>
      <c r="E321" s="204" t="s">
        <v>520</v>
      </c>
      <c r="F321" s="602"/>
      <c r="G321" s="607"/>
      <c r="H321" s="602"/>
      <c r="I321" s="607"/>
      <c r="J321" s="602"/>
      <c r="K321" s="607"/>
      <c r="L321" s="602"/>
      <c r="M321" s="607"/>
      <c r="N321" s="602"/>
      <c r="O321" s="607"/>
      <c r="P321" s="602"/>
      <c r="Q321" s="607"/>
    </row>
    <row r="322" spans="1:17" ht="108" hidden="1" customHeight="1" x14ac:dyDescent="0.25">
      <c r="A322" s="597"/>
      <c r="B322" s="598"/>
      <c r="C322" s="204" t="s">
        <v>535</v>
      </c>
      <c r="D322" s="233" t="s">
        <v>99</v>
      </c>
      <c r="E322" s="204" t="s">
        <v>520</v>
      </c>
      <c r="F322" s="602"/>
      <c r="G322" s="607"/>
      <c r="H322" s="602"/>
      <c r="I322" s="607"/>
      <c r="J322" s="602"/>
      <c r="K322" s="607"/>
      <c r="L322" s="602"/>
      <c r="M322" s="607"/>
      <c r="N322" s="602"/>
      <c r="O322" s="607"/>
      <c r="P322" s="602"/>
      <c r="Q322" s="607"/>
    </row>
    <row r="323" spans="1:17" ht="49.5" customHeight="1" x14ac:dyDescent="0.25">
      <c r="A323" s="597"/>
      <c r="B323" s="598"/>
      <c r="C323" s="204" t="s">
        <v>536</v>
      </c>
      <c r="D323" s="233" t="s">
        <v>99</v>
      </c>
      <c r="E323" s="204" t="s">
        <v>101</v>
      </c>
      <c r="F323" s="602">
        <f>'1014080 УПР'!F274:G274</f>
        <v>10.5</v>
      </c>
      <c r="G323" s="607"/>
      <c r="H323" s="602">
        <f>'1014080 УПР'!H274:I274</f>
        <v>0</v>
      </c>
      <c r="I323" s="607"/>
      <c r="J323" s="602">
        <f>'1014080 УПР'!J274:K274</f>
        <v>10.5</v>
      </c>
      <c r="K323" s="607"/>
      <c r="L323" s="602">
        <f>'1014080 УПР'!L274:M274</f>
        <v>0</v>
      </c>
      <c r="M323" s="607"/>
      <c r="N323" s="602">
        <f>'1014080 УПР'!N274:O274</f>
        <v>10.5</v>
      </c>
      <c r="O323" s="607"/>
      <c r="P323" s="602">
        <f>'1014080 УПР'!P274:Q274</f>
        <v>0</v>
      </c>
      <c r="Q323" s="607"/>
    </row>
    <row r="324" spans="1:17" ht="46.5" customHeight="1" x14ac:dyDescent="0.25">
      <c r="A324" s="597"/>
      <c r="B324" s="598"/>
      <c r="C324" s="204" t="s">
        <v>537</v>
      </c>
      <c r="D324" s="233" t="s">
        <v>99</v>
      </c>
      <c r="E324" s="204" t="s">
        <v>101</v>
      </c>
      <c r="F324" s="602">
        <f>'1014080 УПР'!F275:G275</f>
        <v>1</v>
      </c>
      <c r="G324" s="607"/>
      <c r="H324" s="602">
        <f>'1014080 УПР'!H275:I275</f>
        <v>0</v>
      </c>
      <c r="I324" s="607"/>
      <c r="J324" s="602">
        <f>'1014080 УПР'!J275:K275</f>
        <v>1</v>
      </c>
      <c r="K324" s="607"/>
      <c r="L324" s="602">
        <f>'1014080 УПР'!L275:M275</f>
        <v>0</v>
      </c>
      <c r="M324" s="607"/>
      <c r="N324" s="602">
        <f>'1014080 УПР'!N275:O275</f>
        <v>1</v>
      </c>
      <c r="O324" s="607"/>
      <c r="P324" s="602">
        <f>'1014080 УПР'!P275:Q275</f>
        <v>0</v>
      </c>
      <c r="Q324" s="607"/>
    </row>
    <row r="325" spans="1:17" ht="46.5" customHeight="1" x14ac:dyDescent="0.25">
      <c r="A325" s="597"/>
      <c r="B325" s="598"/>
      <c r="C325" s="204" t="s">
        <v>538</v>
      </c>
      <c r="D325" s="233" t="s">
        <v>99</v>
      </c>
      <c r="E325" s="204" t="s">
        <v>101</v>
      </c>
      <c r="F325" s="602">
        <f>'1014080 УПР'!F276:G276</f>
        <v>5.5</v>
      </c>
      <c r="G325" s="607"/>
      <c r="H325" s="602">
        <f>'1014080 УПР'!H276:I276</f>
        <v>0</v>
      </c>
      <c r="I325" s="607"/>
      <c r="J325" s="602">
        <f>'1014080 УПР'!J276:K276</f>
        <v>5.5</v>
      </c>
      <c r="K325" s="607"/>
      <c r="L325" s="602">
        <f>'1014080 УПР'!L276:M276</f>
        <v>0</v>
      </c>
      <c r="M325" s="607"/>
      <c r="N325" s="602">
        <f>'1014080 УПР'!N276:O276</f>
        <v>5.5</v>
      </c>
      <c r="O325" s="607"/>
      <c r="P325" s="602">
        <f>'1014080 УПР'!P276:Q276</f>
        <v>0</v>
      </c>
      <c r="Q325" s="607"/>
    </row>
    <row r="326" spans="1:17" ht="49.5" customHeight="1" x14ac:dyDescent="0.25">
      <c r="A326" s="597"/>
      <c r="B326" s="598"/>
      <c r="C326" s="204" t="s">
        <v>539</v>
      </c>
      <c r="D326" s="233" t="s">
        <v>99</v>
      </c>
      <c r="E326" s="204" t="s">
        <v>101</v>
      </c>
      <c r="F326" s="602">
        <f>'1014080 УПР'!F277:G277</f>
        <v>2</v>
      </c>
      <c r="G326" s="607"/>
      <c r="H326" s="602">
        <f>'1014080 УПР'!H277:I277</f>
        <v>0</v>
      </c>
      <c r="I326" s="607"/>
      <c r="J326" s="602">
        <f>'1014080 УПР'!J277:K277</f>
        <v>2</v>
      </c>
      <c r="K326" s="607"/>
      <c r="L326" s="602">
        <f>'1014080 УПР'!L277:M277</f>
        <v>0</v>
      </c>
      <c r="M326" s="607"/>
      <c r="N326" s="602">
        <f>'1014080 УПР'!N277:O277</f>
        <v>2</v>
      </c>
      <c r="O326" s="607"/>
      <c r="P326" s="602">
        <f>'1014080 УПР'!P277:Q277</f>
        <v>0</v>
      </c>
      <c r="Q326" s="607"/>
    </row>
    <row r="327" spans="1:17" ht="82.5" customHeight="1" x14ac:dyDescent="0.25">
      <c r="A327" s="597"/>
      <c r="B327" s="598"/>
      <c r="C327" s="204" t="s">
        <v>540</v>
      </c>
      <c r="D327" s="233" t="s">
        <v>99</v>
      </c>
      <c r="E327" s="204" t="s">
        <v>101</v>
      </c>
      <c r="F327" s="602">
        <f>'1014080 УПР'!F278:G278</f>
        <v>2</v>
      </c>
      <c r="G327" s="607"/>
      <c r="H327" s="602">
        <f>'1014080 УПР'!H278:I278</f>
        <v>0</v>
      </c>
      <c r="I327" s="607"/>
      <c r="J327" s="602">
        <f>'1014080 УПР'!J278:K278</f>
        <v>2</v>
      </c>
      <c r="K327" s="607"/>
      <c r="L327" s="602">
        <f>'1014080 УПР'!L278:M278</f>
        <v>0</v>
      </c>
      <c r="M327" s="607"/>
      <c r="N327" s="602">
        <f>'1014080 УПР'!N278:O278</f>
        <v>2</v>
      </c>
      <c r="O327" s="607"/>
      <c r="P327" s="602">
        <f>'1014080 УПР'!P278:Q278</f>
        <v>0</v>
      </c>
      <c r="Q327" s="607"/>
    </row>
    <row r="328" spans="1:17" ht="94.5" customHeight="1" x14ac:dyDescent="0.25">
      <c r="A328" s="597"/>
      <c r="B328" s="598"/>
      <c r="C328" s="204" t="s">
        <v>541</v>
      </c>
      <c r="D328" s="233" t="s">
        <v>141</v>
      </c>
      <c r="E328" s="204" t="s">
        <v>158</v>
      </c>
      <c r="F328" s="602">
        <f>'1014080 УПР'!F279:G279</f>
        <v>5806.0999999999995</v>
      </c>
      <c r="G328" s="607"/>
      <c r="H328" s="602">
        <f>'1014080 УПР'!H279:I279</f>
        <v>0</v>
      </c>
      <c r="I328" s="607"/>
      <c r="J328" s="602">
        <f>'1014080 УПР'!J279:K279</f>
        <v>7138</v>
      </c>
      <c r="K328" s="607"/>
      <c r="L328" s="602">
        <f>'1014080 УПР'!L279:M279</f>
        <v>0</v>
      </c>
      <c r="M328" s="607"/>
      <c r="N328" s="602">
        <f>'1014080 УПР'!N279:O279</f>
        <v>0</v>
      </c>
      <c r="O328" s="607"/>
      <c r="P328" s="602">
        <f>'1014080 УПР'!P279:Q279</f>
        <v>0</v>
      </c>
      <c r="Q328" s="607"/>
    </row>
    <row r="329" spans="1:17" ht="39" customHeight="1" x14ac:dyDescent="0.25">
      <c r="A329" s="597"/>
      <c r="B329" s="598"/>
      <c r="C329" s="204" t="s">
        <v>702</v>
      </c>
      <c r="D329" s="233" t="s">
        <v>141</v>
      </c>
      <c r="E329" s="204" t="s">
        <v>158</v>
      </c>
      <c r="F329" s="602">
        <f>'1014080 УПР'!F280:G280</f>
        <v>815.2</v>
      </c>
      <c r="G329" s="607"/>
      <c r="H329" s="602">
        <f>'1014080 УПР'!H280:I280</f>
        <v>0</v>
      </c>
      <c r="I329" s="607"/>
      <c r="J329" s="602">
        <f>'1014080 УПР'!J280:K280</f>
        <v>1277.3</v>
      </c>
      <c r="K329" s="607"/>
      <c r="L329" s="602">
        <f>'1014080 УПР'!L280:M280</f>
        <v>0</v>
      </c>
      <c r="M329" s="607"/>
      <c r="N329" s="602">
        <f>'1014080 УПР'!N280:O280</f>
        <v>1277.3</v>
      </c>
      <c r="O329" s="607"/>
      <c r="P329" s="602">
        <f>'1014080 УПР'!P280:Q280</f>
        <v>0</v>
      </c>
      <c r="Q329" s="607"/>
    </row>
    <row r="330" spans="1:17" ht="37.5" customHeight="1" x14ac:dyDescent="0.25">
      <c r="A330" s="208"/>
      <c r="B330" s="209"/>
      <c r="C330" s="169" t="s">
        <v>281</v>
      </c>
      <c r="D330" s="233"/>
      <c r="E330" s="204"/>
      <c r="F330" s="602"/>
      <c r="G330" s="607"/>
      <c r="H330" s="602"/>
      <c r="I330" s="607"/>
      <c r="J330" s="602"/>
      <c r="K330" s="607"/>
      <c r="L330" s="602"/>
      <c r="M330" s="607"/>
      <c r="N330" s="602"/>
      <c r="O330" s="607"/>
      <c r="P330" s="602"/>
      <c r="Q330" s="607"/>
    </row>
    <row r="331" spans="1:17" ht="142.5" customHeight="1" x14ac:dyDescent="0.25">
      <c r="A331" s="208"/>
      <c r="B331" s="209"/>
      <c r="C331" s="204" t="s">
        <v>703</v>
      </c>
      <c r="D331" s="233" t="s">
        <v>99</v>
      </c>
      <c r="E331" s="204" t="s">
        <v>520</v>
      </c>
      <c r="F331" s="602">
        <f>'1014080 УПР'!F282:G282</f>
        <v>12</v>
      </c>
      <c r="G331" s="607"/>
      <c r="H331" s="602">
        <f>'1014080 УПР'!H282:I282</f>
        <v>0</v>
      </c>
      <c r="I331" s="607"/>
      <c r="J331" s="602">
        <f>'1014080 УПР'!J282:K282</f>
        <v>12</v>
      </c>
      <c r="K331" s="607"/>
      <c r="L331" s="602">
        <f>'1014080 УПР'!L282:M282</f>
        <v>0</v>
      </c>
      <c r="M331" s="607"/>
      <c r="N331" s="602">
        <f>'1014080 УПР'!N282:O282</f>
        <v>12</v>
      </c>
      <c r="O331" s="607"/>
      <c r="P331" s="602">
        <f>'1014080 УПР'!P282:Q282</f>
        <v>0</v>
      </c>
      <c r="Q331" s="607"/>
    </row>
    <row r="332" spans="1:17" ht="33.75" customHeight="1" x14ac:dyDescent="0.25">
      <c r="A332" s="208"/>
      <c r="B332" s="209"/>
      <c r="C332" s="204" t="s">
        <v>704</v>
      </c>
      <c r="D332" s="233" t="s">
        <v>99</v>
      </c>
      <c r="E332" s="609" t="s">
        <v>706</v>
      </c>
      <c r="F332" s="602">
        <f>'1014080 УПР'!F283:G283</f>
        <v>11</v>
      </c>
      <c r="G332" s="607"/>
      <c r="H332" s="602">
        <f>'1014080 УПР'!H283:I283</f>
        <v>6</v>
      </c>
      <c r="I332" s="607"/>
      <c r="J332" s="602">
        <f>'1014080 УПР'!J283:K283</f>
        <v>11</v>
      </c>
      <c r="K332" s="607"/>
      <c r="L332" s="602">
        <f>'1014080 УПР'!L283:M283</f>
        <v>6</v>
      </c>
      <c r="M332" s="607"/>
      <c r="N332" s="602">
        <f>'1014080 УПР'!N283:O283</f>
        <v>12</v>
      </c>
      <c r="O332" s="607"/>
      <c r="P332" s="602">
        <f>'1014080 УПР'!P283:Q283</f>
        <v>6</v>
      </c>
      <c r="Q332" s="607"/>
    </row>
    <row r="333" spans="1:17" ht="47.25" customHeight="1" x14ac:dyDescent="0.25">
      <c r="A333" s="208"/>
      <c r="B333" s="209"/>
      <c r="C333" s="204" t="s">
        <v>705</v>
      </c>
      <c r="D333" s="233" t="s">
        <v>99</v>
      </c>
      <c r="E333" s="610"/>
      <c r="F333" s="602">
        <f>'1014080 УПР'!F284:G284</f>
        <v>10</v>
      </c>
      <c r="G333" s="607"/>
      <c r="H333" s="602">
        <f>'1014080 УПР'!H284:I284</f>
        <v>3</v>
      </c>
      <c r="I333" s="607"/>
      <c r="J333" s="602">
        <f>'1014080 УПР'!J284:K284</f>
        <v>10</v>
      </c>
      <c r="K333" s="607"/>
      <c r="L333" s="602">
        <f>'1014080 УПР'!L284:M284</f>
        <v>3</v>
      </c>
      <c r="M333" s="607"/>
      <c r="N333" s="602">
        <f>'1014080 УПР'!N284:O284</f>
        <v>10</v>
      </c>
      <c r="O333" s="607"/>
      <c r="P333" s="602">
        <f>'1014080 УПР'!P284:Q284</f>
        <v>3</v>
      </c>
      <c r="Q333" s="607"/>
    </row>
    <row r="334" spans="1:17" ht="37.5" customHeight="1" x14ac:dyDescent="0.25">
      <c r="A334" s="208"/>
      <c r="B334" s="209"/>
      <c r="C334" s="204" t="s">
        <v>707</v>
      </c>
      <c r="D334" s="233" t="s">
        <v>99</v>
      </c>
      <c r="E334" s="204"/>
      <c r="F334" s="602">
        <f>'1014080 УПР'!F285:G285</f>
        <v>90</v>
      </c>
      <c r="G334" s="607"/>
      <c r="H334" s="602">
        <f>'1014080 УПР'!H285:I285</f>
        <v>0</v>
      </c>
      <c r="I334" s="607"/>
      <c r="J334" s="602">
        <f>'1014080 УПР'!J285:K285</f>
        <v>80</v>
      </c>
      <c r="K334" s="607"/>
      <c r="L334" s="602">
        <f>'1014080 УПР'!L285:M285</f>
        <v>0</v>
      </c>
      <c r="M334" s="607"/>
      <c r="N334" s="602">
        <f>'1014080 УПР'!N285:O285</f>
        <v>80</v>
      </c>
      <c r="O334" s="607"/>
      <c r="P334" s="602">
        <f>'1014080 УПР'!P285:Q285</f>
        <v>0</v>
      </c>
      <c r="Q334" s="607"/>
    </row>
    <row r="335" spans="1:17" ht="39" customHeight="1" x14ac:dyDescent="0.25">
      <c r="A335" s="208"/>
      <c r="B335" s="209"/>
      <c r="C335" s="195" t="s">
        <v>708</v>
      </c>
      <c r="D335" s="233" t="s">
        <v>99</v>
      </c>
      <c r="E335" s="204" t="s">
        <v>709</v>
      </c>
      <c r="F335" s="602">
        <f>'1014080 УПР'!F287:G287</f>
        <v>544</v>
      </c>
      <c r="G335" s="607"/>
      <c r="H335" s="602">
        <f>'1014080 УПР'!H287:I287</f>
        <v>0</v>
      </c>
      <c r="I335" s="607"/>
      <c r="J335" s="602">
        <f>'1014080 УПР'!J287:K287</f>
        <v>544</v>
      </c>
      <c r="K335" s="607"/>
      <c r="L335" s="602">
        <f>'1014080 УПР'!L287:M287</f>
        <v>0</v>
      </c>
      <c r="M335" s="607"/>
      <c r="N335" s="602">
        <f>'1014080 УПР'!N287:O287</f>
        <v>544</v>
      </c>
      <c r="O335" s="607"/>
      <c r="P335" s="602">
        <f>'1014080 УПР'!P287:Q287</f>
        <v>0</v>
      </c>
      <c r="Q335" s="607"/>
    </row>
    <row r="336" spans="1:17" ht="47.25" customHeight="1" x14ac:dyDescent="0.25">
      <c r="A336" s="208"/>
      <c r="B336" s="209"/>
      <c r="C336" s="195" t="s">
        <v>710</v>
      </c>
      <c r="D336" s="233" t="s">
        <v>99</v>
      </c>
      <c r="E336" s="227" t="s">
        <v>711</v>
      </c>
      <c r="F336" s="602">
        <f>'1014080 УПР'!F288:G288</f>
        <v>1276</v>
      </c>
      <c r="G336" s="607"/>
      <c r="H336" s="602">
        <f>'1014080 УПР'!H288:I288</f>
        <v>0</v>
      </c>
      <c r="I336" s="607"/>
      <c r="J336" s="602">
        <f>'1014080 УПР'!J288:K288</f>
        <v>1300</v>
      </c>
      <c r="K336" s="607"/>
      <c r="L336" s="602">
        <f>'1014080 УПР'!L288:M288</f>
        <v>0</v>
      </c>
      <c r="M336" s="607"/>
      <c r="N336" s="602">
        <f>'1014080 УПР'!N288:O288</f>
        <v>1300</v>
      </c>
      <c r="O336" s="607"/>
      <c r="P336" s="602">
        <f>'1014080 УПР'!P288:Q288</f>
        <v>0</v>
      </c>
      <c r="Q336" s="607"/>
    </row>
    <row r="337" spans="1:17" ht="28.5" customHeight="1" x14ac:dyDescent="0.25">
      <c r="A337" s="597"/>
      <c r="B337" s="598"/>
      <c r="C337" s="195" t="s">
        <v>712</v>
      </c>
      <c r="D337" s="233" t="s">
        <v>99</v>
      </c>
      <c r="E337" s="227"/>
      <c r="F337" s="602">
        <f>'1014080 УПР'!F289:G289</f>
        <v>213</v>
      </c>
      <c r="G337" s="607"/>
      <c r="H337" s="602">
        <f>'1014080 УПР'!H289:I289</f>
        <v>0</v>
      </c>
      <c r="I337" s="607"/>
      <c r="J337" s="602">
        <f>'1014080 УПР'!J289:K289</f>
        <v>213</v>
      </c>
      <c r="K337" s="607"/>
      <c r="L337" s="602">
        <f>'1014080 УПР'!L289:M289</f>
        <v>0</v>
      </c>
      <c r="M337" s="607"/>
      <c r="N337" s="602">
        <f>'1014080 УПР'!N289:O289</f>
        <v>213</v>
      </c>
      <c r="O337" s="607"/>
      <c r="P337" s="602">
        <f>'1014080 УПР'!P289:Q289</f>
        <v>0</v>
      </c>
      <c r="Q337" s="607"/>
    </row>
    <row r="338" spans="1:17" ht="35.25" customHeight="1" x14ac:dyDescent="0.25">
      <c r="A338" s="597"/>
      <c r="B338" s="598"/>
      <c r="C338" s="264" t="s">
        <v>713</v>
      </c>
      <c r="D338" s="239" t="s">
        <v>99</v>
      </c>
      <c r="E338" s="263" t="s">
        <v>714</v>
      </c>
      <c r="F338" s="602">
        <f>'1014080 УПР'!F290:G290</f>
        <v>2</v>
      </c>
      <c r="G338" s="607"/>
      <c r="H338" s="602">
        <f>'1014080 УПР'!H290:I290</f>
        <v>0</v>
      </c>
      <c r="I338" s="607"/>
      <c r="J338" s="602">
        <f>'1014080 УПР'!J290:K290</f>
        <v>2</v>
      </c>
      <c r="K338" s="607"/>
      <c r="L338" s="602">
        <f>'1014080 УПР'!L290:M290</f>
        <v>0</v>
      </c>
      <c r="M338" s="607"/>
      <c r="N338" s="602">
        <f>'1014080 УПР'!N290:O290</f>
        <v>2</v>
      </c>
      <c r="O338" s="607"/>
      <c r="P338" s="602">
        <f>'1014080 УПР'!P290:Q290</f>
        <v>0</v>
      </c>
      <c r="Q338" s="607"/>
    </row>
    <row r="339" spans="1:17" ht="35.25" customHeight="1" x14ac:dyDescent="0.25">
      <c r="A339" s="597"/>
      <c r="B339" s="598"/>
      <c r="C339" s="170" t="s">
        <v>282</v>
      </c>
      <c r="D339" s="233"/>
      <c r="E339" s="204"/>
      <c r="F339" s="602"/>
      <c r="G339" s="607"/>
      <c r="H339" s="602"/>
      <c r="I339" s="607"/>
      <c r="J339" s="602"/>
      <c r="K339" s="607"/>
      <c r="L339" s="602"/>
      <c r="M339" s="607"/>
      <c r="N339" s="602"/>
      <c r="O339" s="607"/>
      <c r="P339" s="602"/>
      <c r="Q339" s="607"/>
    </row>
    <row r="340" spans="1:17" ht="96" customHeight="1" x14ac:dyDescent="0.25">
      <c r="A340" s="597"/>
      <c r="B340" s="598"/>
      <c r="C340" s="204" t="s">
        <v>715</v>
      </c>
      <c r="D340" s="233" t="s">
        <v>99</v>
      </c>
      <c r="E340" s="204" t="s">
        <v>716</v>
      </c>
      <c r="F340" s="602">
        <f>'1014080 УПР'!F292:G292</f>
        <v>2.2000000000000002</v>
      </c>
      <c r="G340" s="607"/>
      <c r="H340" s="602">
        <f>'1014080 УПР'!H292:I292</f>
        <v>0</v>
      </c>
      <c r="I340" s="607"/>
      <c r="J340" s="602">
        <f>'1014080 УПР'!J292:K292</f>
        <v>2.2000000000000002</v>
      </c>
      <c r="K340" s="607"/>
      <c r="L340" s="602">
        <f>'1014080 УПР'!L292:M292</f>
        <v>0</v>
      </c>
      <c r="M340" s="607"/>
      <c r="N340" s="602">
        <f>'1014080 УПР'!N292:O292</f>
        <v>2.2000000000000002</v>
      </c>
      <c r="O340" s="607"/>
      <c r="P340" s="602">
        <f>'1014080 УПР'!P292:Q292</f>
        <v>0</v>
      </c>
      <c r="Q340" s="607"/>
    </row>
    <row r="341" spans="1:17" ht="95.25" customHeight="1" x14ac:dyDescent="0.25">
      <c r="A341" s="597"/>
      <c r="B341" s="598"/>
      <c r="C341" s="195" t="s">
        <v>718</v>
      </c>
      <c r="D341" s="233" t="s">
        <v>99</v>
      </c>
      <c r="E341" s="195" t="s">
        <v>719</v>
      </c>
      <c r="F341" s="611">
        <f>'1014080 УПР'!F293:G293</f>
        <v>16.363636363636363</v>
      </c>
      <c r="G341" s="613"/>
      <c r="H341" s="611">
        <f>'1014080 УПР'!H293:I293</f>
        <v>0</v>
      </c>
      <c r="I341" s="613"/>
      <c r="J341" s="611">
        <f>'1014080 УПР'!J293:K293</f>
        <v>14.545454545454545</v>
      </c>
      <c r="K341" s="613"/>
      <c r="L341" s="611">
        <f>'1014080 УПР'!L293:M293</f>
        <v>0</v>
      </c>
      <c r="M341" s="613"/>
      <c r="N341" s="611">
        <f>'1014080 УПР'!N293:O293</f>
        <v>14.545454545454545</v>
      </c>
      <c r="O341" s="613"/>
      <c r="P341" s="611">
        <f>'1014080 УПР'!P293:Q293</f>
        <v>0</v>
      </c>
      <c r="Q341" s="613"/>
    </row>
    <row r="342" spans="1:17" ht="129.75" customHeight="1" x14ac:dyDescent="0.25">
      <c r="A342" s="597"/>
      <c r="B342" s="598"/>
      <c r="C342" s="227" t="s">
        <v>720</v>
      </c>
      <c r="D342" s="233" t="s">
        <v>99</v>
      </c>
      <c r="E342" s="195" t="s">
        <v>721</v>
      </c>
      <c r="F342" s="611">
        <f>'1014080 УПР'!F294:G294</f>
        <v>3.8181818181818183</v>
      </c>
      <c r="G342" s="613"/>
      <c r="H342" s="611">
        <f>'1014080 УПР'!H294:I294</f>
        <v>0</v>
      </c>
      <c r="I342" s="613"/>
      <c r="J342" s="611">
        <f>'1014080 УПР'!J294:K294</f>
        <v>4.1818181818181817</v>
      </c>
      <c r="K342" s="613"/>
      <c r="L342" s="611">
        <f>'1014080 УПР'!L294:M294</f>
        <v>0</v>
      </c>
      <c r="M342" s="613"/>
      <c r="N342" s="611">
        <f>'1014080 УПР'!N294:O294</f>
        <v>2.5</v>
      </c>
      <c r="O342" s="613"/>
      <c r="P342" s="611">
        <f>'1014080 УПР'!P294:Q294</f>
        <v>0</v>
      </c>
      <c r="Q342" s="613"/>
    </row>
    <row r="343" spans="1:17" ht="49.5" customHeight="1" x14ac:dyDescent="0.25">
      <c r="A343" s="597"/>
      <c r="B343" s="598"/>
      <c r="C343" s="195" t="s">
        <v>717</v>
      </c>
      <c r="D343" s="233" t="s">
        <v>141</v>
      </c>
      <c r="E343" s="227"/>
      <c r="F343" s="602">
        <f>'1014080 УПР'!F296:G296</f>
        <v>0</v>
      </c>
      <c r="G343" s="607"/>
      <c r="H343" s="602">
        <f>'1014080 УПР'!H296:I296</f>
        <v>0</v>
      </c>
      <c r="I343" s="607"/>
      <c r="J343" s="602">
        <f>'1014080 УПР'!J296:K296</f>
        <v>500</v>
      </c>
      <c r="K343" s="607"/>
      <c r="L343" s="602">
        <f>'1014080 УПР'!L296:M296</f>
        <v>0</v>
      </c>
      <c r="M343" s="607"/>
      <c r="N343" s="602">
        <f>'1014080 УПР'!N296:O296</f>
        <v>1300</v>
      </c>
      <c r="O343" s="607"/>
      <c r="P343" s="602">
        <f>'1014080 УПР'!P296:Q296</f>
        <v>0</v>
      </c>
      <c r="Q343" s="607"/>
    </row>
    <row r="344" spans="1:17" ht="35.25" customHeight="1" x14ac:dyDescent="0.25">
      <c r="A344" s="597"/>
      <c r="B344" s="598"/>
      <c r="C344" s="170" t="s">
        <v>229</v>
      </c>
      <c r="D344" s="233"/>
      <c r="E344" s="204"/>
      <c r="F344" s="602"/>
      <c r="G344" s="607"/>
      <c r="H344" s="602"/>
      <c r="I344" s="607"/>
      <c r="J344" s="602"/>
      <c r="K344" s="607"/>
      <c r="L344" s="602"/>
      <c r="M344" s="607"/>
      <c r="N344" s="602"/>
      <c r="O344" s="607"/>
      <c r="P344" s="602"/>
      <c r="Q344" s="607"/>
    </row>
    <row r="345" spans="1:17" ht="158.25" customHeight="1" x14ac:dyDescent="0.25">
      <c r="A345" s="597"/>
      <c r="B345" s="598"/>
      <c r="C345" s="204" t="s">
        <v>723</v>
      </c>
      <c r="D345" s="233" t="s">
        <v>117</v>
      </c>
      <c r="E345" s="204" t="s">
        <v>724</v>
      </c>
      <c r="F345" s="602">
        <f>'1014080 УПР'!F298:G298</f>
        <v>1.1599999999999999</v>
      </c>
      <c r="G345" s="607"/>
      <c r="H345" s="602">
        <f>'1014080 УПР'!H298:I298</f>
        <v>0</v>
      </c>
      <c r="I345" s="607"/>
      <c r="J345" s="602">
        <f>'1014080 УПР'!J298:K298</f>
        <v>1.02</v>
      </c>
      <c r="K345" s="607"/>
      <c r="L345" s="602">
        <f>'1014080 УПР'!L298:M298</f>
        <v>0</v>
      </c>
      <c r="M345" s="607"/>
      <c r="N345" s="602">
        <f>'1014080 УПР'!N298:O298</f>
        <v>1.02</v>
      </c>
      <c r="O345" s="607"/>
      <c r="P345" s="602">
        <f>'1014080 УПР'!P298:Q298</f>
        <v>0</v>
      </c>
      <c r="Q345" s="607"/>
    </row>
    <row r="346" spans="1:17" ht="113.25" customHeight="1" x14ac:dyDescent="0.25">
      <c r="A346" s="597"/>
      <c r="B346" s="598"/>
      <c r="C346" s="204" t="s">
        <v>725</v>
      </c>
      <c r="D346" s="233" t="s">
        <v>117</v>
      </c>
      <c r="E346" s="204" t="s">
        <v>726</v>
      </c>
      <c r="F346" s="602">
        <f>'1014080 УПР'!F299:G299</f>
        <v>1.1499999999999999</v>
      </c>
      <c r="G346" s="607"/>
      <c r="H346" s="602">
        <f>'1014080 УПР'!H299:I299</f>
        <v>0</v>
      </c>
      <c r="I346" s="607"/>
      <c r="J346" s="602">
        <f>'1014080 УПР'!J299:K299</f>
        <v>1.08</v>
      </c>
      <c r="K346" s="607"/>
      <c r="L346" s="602">
        <f>'1014080 УПР'!L299:M299</f>
        <v>0</v>
      </c>
      <c r="M346" s="607"/>
      <c r="N346" s="602">
        <f>'1014080 УПР'!N299:O299</f>
        <v>0.9</v>
      </c>
      <c r="O346" s="607"/>
      <c r="P346" s="602">
        <f>'1014080 УПР'!P299:Q299</f>
        <v>0</v>
      </c>
      <c r="Q346" s="607"/>
    </row>
    <row r="347" spans="1:17" ht="24.75" customHeight="1" x14ac:dyDescent="0.25">
      <c r="A347" s="771">
        <v>1014082</v>
      </c>
      <c r="B347" s="771"/>
      <c r="C347" s="169"/>
      <c r="D347" s="720" t="s">
        <v>729</v>
      </c>
      <c r="E347" s="721"/>
      <c r="F347" s="721"/>
      <c r="G347" s="721"/>
      <c r="H347" s="721"/>
      <c r="I347" s="721"/>
      <c r="J347" s="721"/>
      <c r="K347" s="721"/>
      <c r="L347" s="721"/>
      <c r="M347" s="721"/>
      <c r="N347" s="721"/>
      <c r="O347" s="721"/>
      <c r="P347" s="721"/>
      <c r="Q347" s="722"/>
    </row>
    <row r="348" spans="1:17" ht="35.25" customHeight="1" x14ac:dyDescent="0.25">
      <c r="A348" s="597"/>
      <c r="B348" s="598"/>
      <c r="C348" s="169" t="s">
        <v>88</v>
      </c>
      <c r="D348" s="620" t="s">
        <v>730</v>
      </c>
      <c r="E348" s="621"/>
      <c r="F348" s="621"/>
      <c r="G348" s="621"/>
      <c r="H348" s="621"/>
      <c r="I348" s="621"/>
      <c r="J348" s="621"/>
      <c r="K348" s="621"/>
      <c r="L348" s="621"/>
      <c r="M348" s="621"/>
      <c r="N348" s="621"/>
      <c r="O348" s="621"/>
      <c r="P348" s="621"/>
      <c r="Q348" s="622"/>
    </row>
    <row r="349" spans="1:17" ht="35.25" customHeight="1" x14ac:dyDescent="0.25">
      <c r="A349" s="597"/>
      <c r="B349" s="598"/>
      <c r="C349" s="224" t="s">
        <v>97</v>
      </c>
      <c r="D349" s="249"/>
      <c r="E349" s="249"/>
      <c r="F349" s="602"/>
      <c r="G349" s="607"/>
      <c r="H349" s="602"/>
      <c r="I349" s="607"/>
      <c r="J349" s="602"/>
      <c r="K349" s="607"/>
      <c r="L349" s="602"/>
      <c r="M349" s="607"/>
      <c r="N349" s="602"/>
      <c r="O349" s="607"/>
      <c r="P349" s="602"/>
      <c r="Q349" s="607"/>
    </row>
    <row r="350" spans="1:17" ht="39" customHeight="1" x14ac:dyDescent="0.25">
      <c r="A350" s="597"/>
      <c r="B350" s="598"/>
      <c r="C350" s="124" t="s">
        <v>731</v>
      </c>
      <c r="D350" s="233" t="s">
        <v>732</v>
      </c>
      <c r="E350" s="168" t="s">
        <v>733</v>
      </c>
      <c r="F350" s="602">
        <f>'1014080 УПР'!F312:G312</f>
        <v>267.39999999999998</v>
      </c>
      <c r="G350" s="607"/>
      <c r="H350" s="602">
        <f>'1014080 УПР'!H312:I312</f>
        <v>0</v>
      </c>
      <c r="I350" s="607"/>
      <c r="J350" s="602">
        <f>'1014080 УПР'!J312:K312</f>
        <v>267.10000000000002</v>
      </c>
      <c r="K350" s="607"/>
      <c r="L350" s="602">
        <f>'1014080 УПР'!L312:M312</f>
        <v>0</v>
      </c>
      <c r="M350" s="607"/>
      <c r="N350" s="602">
        <f>'1014080 УПР'!N312:O312</f>
        <v>267.10000000000002</v>
      </c>
      <c r="O350" s="607"/>
      <c r="P350" s="602">
        <f>'1014080 УПР'!P312:Q312</f>
        <v>0</v>
      </c>
      <c r="Q350" s="607"/>
    </row>
    <row r="351" spans="1:17" ht="51" customHeight="1" x14ac:dyDescent="0.25">
      <c r="A351" s="597"/>
      <c r="B351" s="598"/>
      <c r="C351" s="124" t="s">
        <v>735</v>
      </c>
      <c r="D351" s="233" t="s">
        <v>141</v>
      </c>
      <c r="E351" s="168" t="s">
        <v>734</v>
      </c>
      <c r="F351" s="602">
        <f>'1014080 УПР'!F313:G313</f>
        <v>5806.0999999999995</v>
      </c>
      <c r="G351" s="607"/>
      <c r="H351" s="602">
        <f>'1014080 УПР'!H313:I313</f>
        <v>197</v>
      </c>
      <c r="I351" s="607"/>
      <c r="J351" s="611">
        <f>'1014080 УПР'!J313:K313</f>
        <v>7138</v>
      </c>
      <c r="K351" s="613"/>
      <c r="L351" s="602">
        <f>'1014080 УПР'!L313:M313</f>
        <v>0</v>
      </c>
      <c r="M351" s="607"/>
      <c r="N351" s="611">
        <f>'1014080 УПР'!N313:O313</f>
        <v>0</v>
      </c>
      <c r="O351" s="613"/>
      <c r="P351" s="602">
        <f>'1014080 УПР'!P313:Q313</f>
        <v>0</v>
      </c>
      <c r="Q351" s="607"/>
    </row>
    <row r="352" spans="1:17" ht="39.75" customHeight="1" x14ac:dyDescent="0.25">
      <c r="A352" s="597"/>
      <c r="B352" s="598"/>
      <c r="C352" s="204" t="s">
        <v>736</v>
      </c>
      <c r="D352" s="233" t="s">
        <v>141</v>
      </c>
      <c r="E352" s="168" t="s">
        <v>734</v>
      </c>
      <c r="F352" s="602">
        <f>'1014080 УПР'!F314:G314</f>
        <v>424.5</v>
      </c>
      <c r="G352" s="607"/>
      <c r="H352" s="602">
        <f>'1014080 УПР'!H314:I314</f>
        <v>0</v>
      </c>
      <c r="I352" s="607"/>
      <c r="J352" s="602">
        <f>'1014080 УПР'!J314:K314</f>
        <v>1267</v>
      </c>
      <c r="K352" s="607"/>
      <c r="L352" s="602">
        <f>'1014080 УПР'!L314:M314</f>
        <v>0</v>
      </c>
      <c r="M352" s="607"/>
      <c r="N352" s="611">
        <f>'1014080 УПР'!N314:O314</f>
        <v>1277</v>
      </c>
      <c r="O352" s="613"/>
      <c r="P352" s="602">
        <f>'1014080 УПР'!P314:Q314</f>
        <v>0</v>
      </c>
      <c r="Q352" s="607"/>
    </row>
    <row r="353" spans="1:17" ht="44.25" customHeight="1" x14ac:dyDescent="0.25">
      <c r="A353" s="597"/>
      <c r="B353" s="598"/>
      <c r="C353" s="204" t="s">
        <v>737</v>
      </c>
      <c r="D353" s="233" t="s">
        <v>141</v>
      </c>
      <c r="E353" s="168" t="s">
        <v>734</v>
      </c>
      <c r="F353" s="611">
        <f>'1014080 УПР'!F315:G315</f>
        <v>2121</v>
      </c>
      <c r="G353" s="613"/>
      <c r="H353" s="602">
        <f>'1014080 УПР'!H315:I315</f>
        <v>197</v>
      </c>
      <c r="I353" s="607"/>
      <c r="J353" s="611">
        <f>'1014080 УПР'!J315:K315</f>
        <v>2591</v>
      </c>
      <c r="K353" s="613"/>
      <c r="L353" s="602">
        <f>'1014080 УПР'!L315:M315</f>
        <v>0</v>
      </c>
      <c r="M353" s="607"/>
      <c r="N353" s="611">
        <f>'1014080 УПР'!N315:O315</f>
        <v>2651</v>
      </c>
      <c r="O353" s="613"/>
      <c r="P353" s="608">
        <f>'1014080 УПР'!P322:Q322</f>
        <v>0</v>
      </c>
      <c r="Q353" s="607"/>
    </row>
    <row r="354" spans="1:17" ht="35.25" customHeight="1" x14ac:dyDescent="0.25">
      <c r="A354" s="597"/>
      <c r="B354" s="598"/>
      <c r="C354" s="195" t="s">
        <v>738</v>
      </c>
      <c r="D354" s="233" t="s">
        <v>141</v>
      </c>
      <c r="E354" s="168" t="s">
        <v>734</v>
      </c>
      <c r="F354" s="611">
        <f>'1014080 УПР'!F316:G316</f>
        <v>1515</v>
      </c>
      <c r="G354" s="613"/>
      <c r="H354" s="602">
        <f>'1014080 УПР'!H316:I316</f>
        <v>0</v>
      </c>
      <c r="I354" s="607"/>
      <c r="J354" s="611">
        <f>'1014080 УПР'!J316:K316</f>
        <v>1170</v>
      </c>
      <c r="K354" s="613"/>
      <c r="L354" s="602">
        <f>'1014080 УПР'!L316:M316</f>
        <v>0</v>
      </c>
      <c r="M354" s="607"/>
      <c r="N354" s="611">
        <f>'1014080 УПР'!N316:O316</f>
        <v>1170</v>
      </c>
      <c r="O354" s="613"/>
      <c r="P354" s="608">
        <f>'1014080 УПР'!P323:Q323</f>
        <v>0</v>
      </c>
      <c r="Q354" s="607"/>
    </row>
    <row r="355" spans="1:17" ht="35.25" customHeight="1" x14ac:dyDescent="0.25">
      <c r="A355" s="597"/>
      <c r="B355" s="598"/>
      <c r="C355" s="195" t="s">
        <v>739</v>
      </c>
      <c r="D355" s="233" t="s">
        <v>141</v>
      </c>
      <c r="E355" s="168" t="s">
        <v>734</v>
      </c>
      <c r="F355" s="602">
        <f>'1014080 УПР'!F317:G317</f>
        <v>522.29999999999995</v>
      </c>
      <c r="G355" s="607"/>
      <c r="H355" s="602">
        <f>'1014080 УПР'!H317:I317</f>
        <v>0</v>
      </c>
      <c r="I355" s="607"/>
      <c r="J355" s="611">
        <f>'1014080 УПР'!J317:K317</f>
        <v>710</v>
      </c>
      <c r="K355" s="613"/>
      <c r="L355" s="602">
        <f>'1014080 УПР'!L317:M317</f>
        <v>0</v>
      </c>
      <c r="M355" s="607"/>
      <c r="N355" s="611">
        <f>'1014080 УПР'!N317:O317</f>
        <v>710</v>
      </c>
      <c r="O355" s="613"/>
      <c r="P355" s="602">
        <f>'1014080 УПР'!P317:Q317</f>
        <v>0</v>
      </c>
      <c r="Q355" s="607"/>
    </row>
    <row r="356" spans="1:17" ht="35.25" customHeight="1" x14ac:dyDescent="0.25">
      <c r="A356" s="597"/>
      <c r="B356" s="598"/>
      <c r="C356" s="195" t="s">
        <v>740</v>
      </c>
      <c r="D356" s="233" t="s">
        <v>141</v>
      </c>
      <c r="E356" s="168" t="s">
        <v>734</v>
      </c>
      <c r="F356" s="602">
        <f>'1014080 УПР'!F318:G318</f>
        <v>470.2</v>
      </c>
      <c r="G356" s="607"/>
      <c r="H356" s="602">
        <f>'1014080 УПР'!H318:I318</f>
        <v>0</v>
      </c>
      <c r="I356" s="607"/>
      <c r="J356" s="602">
        <f>'1014080 УПР'!J318:K318</f>
        <v>1400</v>
      </c>
      <c r="K356" s="607"/>
      <c r="L356" s="602">
        <f>'1014080 УПР'!L318:M318</f>
        <v>0</v>
      </c>
      <c r="M356" s="607"/>
      <c r="N356" s="611">
        <f>'1014080 УПР'!N318:O318</f>
        <v>1360</v>
      </c>
      <c r="O356" s="613"/>
      <c r="P356" s="602">
        <f>'1014080 УПР'!P325:Q325</f>
        <v>0</v>
      </c>
      <c r="Q356" s="607"/>
    </row>
    <row r="357" spans="1:17" ht="23.25" customHeight="1" x14ac:dyDescent="0.25">
      <c r="A357" s="208"/>
      <c r="B357" s="209"/>
      <c r="C357" s="248" t="s">
        <v>102</v>
      </c>
      <c r="D357" s="233"/>
      <c r="E357" s="194"/>
      <c r="F357" s="602"/>
      <c r="G357" s="607"/>
      <c r="H357" s="602"/>
      <c r="I357" s="607"/>
      <c r="J357" s="602"/>
      <c r="K357" s="607"/>
      <c r="L357" s="602"/>
      <c r="M357" s="607"/>
      <c r="N357" s="602"/>
      <c r="O357" s="607"/>
      <c r="P357" s="602"/>
      <c r="Q357" s="607"/>
    </row>
    <row r="358" spans="1:17" ht="35.25" customHeight="1" x14ac:dyDescent="0.25">
      <c r="A358" s="208"/>
      <c r="B358" s="209"/>
      <c r="C358" s="195" t="s">
        <v>741</v>
      </c>
      <c r="D358" s="233" t="s">
        <v>99</v>
      </c>
      <c r="E358" s="291" t="s">
        <v>742</v>
      </c>
      <c r="F358" s="608">
        <f>'1014080 УПР'!F320:G320</f>
        <v>63</v>
      </c>
      <c r="G358" s="607"/>
      <c r="H358" s="608">
        <f>'1014080 УПР'!H320:I320</f>
        <v>0</v>
      </c>
      <c r="I358" s="607"/>
      <c r="J358" s="608">
        <f>'1014080 УПР'!J320:K320</f>
        <v>69</v>
      </c>
      <c r="K358" s="607"/>
      <c r="L358" s="608">
        <f>'1014080 УПР'!L320:M320</f>
        <v>0</v>
      </c>
      <c r="M358" s="607"/>
      <c r="N358" s="608">
        <f>'1014080 УПР'!N320:O320</f>
        <v>69</v>
      </c>
      <c r="O358" s="607"/>
      <c r="P358" s="608">
        <f>'1014080 УПР'!P320:Q320</f>
        <v>0</v>
      </c>
      <c r="Q358" s="607"/>
    </row>
    <row r="359" spans="1:17" ht="35.25" customHeight="1" x14ac:dyDescent="0.25">
      <c r="A359" s="208"/>
      <c r="B359" s="209"/>
      <c r="C359" s="195" t="s">
        <v>736</v>
      </c>
      <c r="D359" s="233" t="s">
        <v>99</v>
      </c>
      <c r="E359" s="291" t="s">
        <v>742</v>
      </c>
      <c r="F359" s="608">
        <f>'1014080 УПР'!F321:G321</f>
        <v>36</v>
      </c>
      <c r="G359" s="607"/>
      <c r="H359" s="608">
        <f>'1014080 УПР'!H321:I321</f>
        <v>0</v>
      </c>
      <c r="I359" s="607"/>
      <c r="J359" s="608">
        <f>'1014080 УПР'!J321:K321</f>
        <v>36</v>
      </c>
      <c r="K359" s="607"/>
      <c r="L359" s="608">
        <f>'1014080 УПР'!L321:M321</f>
        <v>0</v>
      </c>
      <c r="M359" s="607"/>
      <c r="N359" s="608">
        <f>'1014080 УПР'!N321:O321</f>
        <v>36</v>
      </c>
      <c r="O359" s="607"/>
      <c r="P359" s="608">
        <f>'1014080 УПР'!P321:Q321</f>
        <v>0</v>
      </c>
      <c r="Q359" s="607"/>
    </row>
    <row r="360" spans="1:17" ht="35.25" customHeight="1" x14ac:dyDescent="0.25">
      <c r="A360" s="208"/>
      <c r="B360" s="209"/>
      <c r="C360" s="195" t="s">
        <v>737</v>
      </c>
      <c r="D360" s="233" t="s">
        <v>99</v>
      </c>
      <c r="E360" s="291" t="s">
        <v>742</v>
      </c>
      <c r="F360" s="608">
        <f>'1014080 УПР'!F322:G322</f>
        <v>13</v>
      </c>
      <c r="G360" s="607"/>
      <c r="H360" s="608">
        <f>'1014080 УПР'!H322:I322</f>
        <v>0</v>
      </c>
      <c r="I360" s="607"/>
      <c r="J360" s="608">
        <f>'1014080 УПР'!J322:K322</f>
        <v>13</v>
      </c>
      <c r="K360" s="607"/>
      <c r="L360" s="608">
        <f>'1014080 УПР'!L322:M322</f>
        <v>0</v>
      </c>
      <c r="M360" s="607"/>
      <c r="N360" s="608">
        <f>'1014080 УПР'!N322:O322</f>
        <v>13</v>
      </c>
      <c r="O360" s="607"/>
      <c r="P360" s="608">
        <f>'1014080 УПР'!P322:Q322</f>
        <v>0</v>
      </c>
      <c r="Q360" s="607"/>
    </row>
    <row r="361" spans="1:17" ht="35.25" customHeight="1" x14ac:dyDescent="0.25">
      <c r="A361" s="208"/>
      <c r="B361" s="209"/>
      <c r="C361" s="195" t="s">
        <v>738</v>
      </c>
      <c r="D361" s="233" t="s">
        <v>99</v>
      </c>
      <c r="E361" s="291" t="s">
        <v>742</v>
      </c>
      <c r="F361" s="608">
        <f>'1014080 УПР'!F323:G323</f>
        <v>9</v>
      </c>
      <c r="G361" s="607"/>
      <c r="H361" s="608">
        <f>'1014080 УПР'!H323:I323</f>
        <v>0</v>
      </c>
      <c r="I361" s="607"/>
      <c r="J361" s="608">
        <f>'1014080 УПР'!J323:K323</f>
        <v>9</v>
      </c>
      <c r="K361" s="607"/>
      <c r="L361" s="608">
        <f>'1014080 УПР'!L323:M323</f>
        <v>0</v>
      </c>
      <c r="M361" s="607"/>
      <c r="N361" s="608">
        <f>'1014080 УПР'!N323:O323</f>
        <v>9</v>
      </c>
      <c r="O361" s="607"/>
      <c r="P361" s="608">
        <f>'1014080 УПР'!P323:Q323</f>
        <v>0</v>
      </c>
      <c r="Q361" s="607"/>
    </row>
    <row r="362" spans="1:17" ht="35.25" customHeight="1" x14ac:dyDescent="0.25">
      <c r="A362" s="208"/>
      <c r="B362" s="209"/>
      <c r="C362" s="195" t="s">
        <v>743</v>
      </c>
      <c r="D362" s="233" t="s">
        <v>99</v>
      </c>
      <c r="E362" s="291" t="s">
        <v>742</v>
      </c>
      <c r="F362" s="608">
        <f>'1014080 УПР'!F324:G324</f>
        <v>5</v>
      </c>
      <c r="G362" s="607"/>
      <c r="H362" s="608">
        <f>'1014080 УПР'!H324:I324</f>
        <v>0</v>
      </c>
      <c r="I362" s="607"/>
      <c r="J362" s="608">
        <f>'1014080 УПР'!J324:K324</f>
        <v>5</v>
      </c>
      <c r="K362" s="607"/>
      <c r="L362" s="608">
        <f>'1014080 УПР'!L324:M324</f>
        <v>0</v>
      </c>
      <c r="M362" s="607"/>
      <c r="N362" s="608">
        <f>'1014080 УПР'!N324:O324</f>
        <v>5</v>
      </c>
      <c r="O362" s="607"/>
      <c r="P362" s="608">
        <f>'1014080 УПР'!P324:Q324</f>
        <v>0</v>
      </c>
      <c r="Q362" s="607"/>
    </row>
    <row r="363" spans="1:17" ht="49.5" customHeight="1" x14ac:dyDescent="0.25">
      <c r="A363" s="208"/>
      <c r="B363" s="209"/>
      <c r="C363" s="195" t="s">
        <v>744</v>
      </c>
      <c r="D363" s="233" t="s">
        <v>99</v>
      </c>
      <c r="E363" s="291" t="s">
        <v>742</v>
      </c>
      <c r="F363" s="602">
        <f>'1014080 УПР'!F325:G325</f>
        <v>0</v>
      </c>
      <c r="G363" s="607"/>
      <c r="H363" s="602">
        <f>'1014080 УПР'!H325:I325</f>
        <v>0</v>
      </c>
      <c r="I363" s="607"/>
      <c r="J363" s="602">
        <f>'1014080 УПР'!J325:K325</f>
        <v>6</v>
      </c>
      <c r="K363" s="607"/>
      <c r="L363" s="602">
        <f>'1014080 УПР'!L325:M325</f>
        <v>0</v>
      </c>
      <c r="M363" s="607"/>
      <c r="N363" s="602">
        <f>'1014080 УПР'!N325:O325</f>
        <v>6</v>
      </c>
      <c r="O363" s="607"/>
      <c r="P363" s="602">
        <f>'1014080 УПР'!P325:Q325</f>
        <v>0</v>
      </c>
      <c r="Q363" s="607"/>
    </row>
    <row r="364" spans="1:17" ht="35.25" customHeight="1" x14ac:dyDescent="0.25">
      <c r="A364" s="208"/>
      <c r="B364" s="209"/>
      <c r="C364" s="195" t="s">
        <v>753</v>
      </c>
      <c r="D364" s="233" t="s">
        <v>732</v>
      </c>
      <c r="E364" s="194"/>
      <c r="F364" s="602">
        <f>'1014080 УПР'!F326:G326</f>
        <v>137</v>
      </c>
      <c r="G364" s="607"/>
      <c r="H364" s="602">
        <f>'1014080 УПР'!H326:I326</f>
        <v>0</v>
      </c>
      <c r="I364" s="607"/>
      <c r="J364" s="602">
        <f>'1014080 УПР'!J326:K326</f>
        <v>138</v>
      </c>
      <c r="K364" s="607"/>
      <c r="L364" s="602">
        <f>'1014080 УПР'!L326:M326</f>
        <v>0</v>
      </c>
      <c r="M364" s="607"/>
      <c r="N364" s="602">
        <f>'1014080 УПР'!N326:O326</f>
        <v>138</v>
      </c>
      <c r="O364" s="607"/>
      <c r="P364" s="602">
        <f>'1014080 УПР'!P326:Q326</f>
        <v>0</v>
      </c>
      <c r="Q364" s="607"/>
    </row>
    <row r="365" spans="1:17" ht="35.25" customHeight="1" x14ac:dyDescent="0.25">
      <c r="A365" s="208"/>
      <c r="B365" s="209"/>
      <c r="C365" s="250" t="s">
        <v>282</v>
      </c>
      <c r="D365" s="233"/>
      <c r="E365" s="194"/>
      <c r="F365" s="602"/>
      <c r="G365" s="607"/>
      <c r="H365" s="602"/>
      <c r="I365" s="607"/>
      <c r="J365" s="602"/>
      <c r="K365" s="607"/>
      <c r="L365" s="602"/>
      <c r="M365" s="607"/>
      <c r="N365" s="602"/>
      <c r="O365" s="607"/>
      <c r="P365" s="602"/>
      <c r="Q365" s="607"/>
    </row>
    <row r="366" spans="1:17" ht="141" customHeight="1" x14ac:dyDescent="0.25">
      <c r="A366" s="208"/>
      <c r="B366" s="209"/>
      <c r="C366" s="195" t="s">
        <v>745</v>
      </c>
      <c r="D366" s="233" t="s">
        <v>113</v>
      </c>
      <c r="E366" s="194" t="s">
        <v>746</v>
      </c>
      <c r="F366" s="606">
        <f>'1014080 УПР'!F328:G328</f>
        <v>92160.317460317456</v>
      </c>
      <c r="G366" s="607"/>
      <c r="H366" s="606">
        <f>'1014080 УПР'!H328:I328</f>
        <v>0</v>
      </c>
      <c r="I366" s="607"/>
      <c r="J366" s="606">
        <f>'1014080 УПР'!J328:K328</f>
        <v>103449.27536231885</v>
      </c>
      <c r="K366" s="607"/>
      <c r="L366" s="606">
        <f>'1014080 УПР'!L328:M328</f>
        <v>0</v>
      </c>
      <c r="M366" s="607"/>
      <c r="N366" s="606">
        <f>'1014080 УПР'!N328:O328</f>
        <v>103014.5</v>
      </c>
      <c r="O366" s="607"/>
      <c r="P366" s="606">
        <f>'1014080 УПР'!P328:Q328</f>
        <v>0</v>
      </c>
      <c r="Q366" s="607"/>
    </row>
    <row r="367" spans="1:17" ht="141.75" customHeight="1" x14ac:dyDescent="0.25">
      <c r="A367" s="208"/>
      <c r="B367" s="209"/>
      <c r="C367" s="227" t="s">
        <v>747</v>
      </c>
      <c r="D367" s="233" t="s">
        <v>113</v>
      </c>
      <c r="E367" s="194" t="s">
        <v>748</v>
      </c>
      <c r="F367" s="606">
        <f>'1014080 УПР'!F329:G329</f>
        <v>52663.038548752833</v>
      </c>
      <c r="G367" s="607"/>
      <c r="H367" s="606">
        <f>'1014080 УПР'!H329:I329</f>
        <v>0</v>
      </c>
      <c r="I367" s="607"/>
      <c r="J367" s="606">
        <f>'1014080 УПР'!J329:K329</f>
        <v>53973.534971644614</v>
      </c>
      <c r="K367" s="607"/>
      <c r="L367" s="606">
        <f>'1014080 УПР'!L329:M329</f>
        <v>0</v>
      </c>
      <c r="M367" s="607"/>
      <c r="N367" s="606">
        <f>'1014080 УПР'!N329:O329</f>
        <v>53746.7</v>
      </c>
      <c r="O367" s="607"/>
      <c r="P367" s="606">
        <f>'1014080 УПР'!P329:Q329</f>
        <v>0</v>
      </c>
      <c r="Q367" s="607"/>
    </row>
    <row r="368" spans="1:17" ht="141.75" customHeight="1" x14ac:dyDescent="0.25">
      <c r="A368" s="208"/>
      <c r="B368" s="209"/>
      <c r="C368" s="227" t="s">
        <v>737</v>
      </c>
      <c r="D368" s="233" t="s">
        <v>113</v>
      </c>
      <c r="E368" s="194" t="s">
        <v>749</v>
      </c>
      <c r="F368" s="606">
        <f>'1014080 УПР'!F330:G330</f>
        <v>19017.208364827413</v>
      </c>
      <c r="G368" s="607"/>
      <c r="H368" s="606">
        <f>'1014080 УПР'!H330:I330</f>
        <v>0</v>
      </c>
      <c r="I368" s="607"/>
      <c r="J368" s="606">
        <f>'1014080 УПР'!J330:K330</f>
        <v>19490.443184205</v>
      </c>
      <c r="K368" s="607"/>
      <c r="L368" s="606">
        <f>'1014080 УПР'!L330:M330</f>
        <v>0</v>
      </c>
      <c r="M368" s="607"/>
      <c r="N368" s="606">
        <f>'1014080 УПР'!N330:O330</f>
        <v>19408.5</v>
      </c>
      <c r="O368" s="607"/>
      <c r="P368" s="606">
        <f>'1014080 УПР'!P330:Q330</f>
        <v>0</v>
      </c>
      <c r="Q368" s="607"/>
    </row>
    <row r="369" spans="1:19" ht="126.75" customHeight="1" x14ac:dyDescent="0.25">
      <c r="A369" s="208"/>
      <c r="B369" s="209"/>
      <c r="C369" s="227" t="s">
        <v>738</v>
      </c>
      <c r="D369" s="233" t="s">
        <v>113</v>
      </c>
      <c r="E369" s="194" t="s">
        <v>751</v>
      </c>
      <c r="F369" s="606">
        <f>'1014080 УПР'!F331:G331</f>
        <v>13165.759637188208</v>
      </c>
      <c r="G369" s="607"/>
      <c r="H369" s="606">
        <f>'1014080 УПР'!H331:I331</f>
        <v>0</v>
      </c>
      <c r="I369" s="607"/>
      <c r="J369" s="606">
        <f>'1014080 УПР'!J331:K331</f>
        <v>13493.383742911154</v>
      </c>
      <c r="K369" s="607"/>
      <c r="L369" s="606">
        <f>'1014080 УПР'!L331:M331</f>
        <v>0</v>
      </c>
      <c r="M369" s="607"/>
      <c r="N369" s="606">
        <f>'1014080 УПР'!N331:O331</f>
        <v>13436.7</v>
      </c>
      <c r="O369" s="607"/>
      <c r="P369" s="606">
        <f>'1014080 УПР'!P331:Q331</f>
        <v>0</v>
      </c>
      <c r="Q369" s="607"/>
    </row>
    <row r="370" spans="1:19" ht="140.25" customHeight="1" x14ac:dyDescent="0.25">
      <c r="A370" s="208"/>
      <c r="B370" s="209"/>
      <c r="C370" s="227" t="s">
        <v>739</v>
      </c>
      <c r="D370" s="233" t="s">
        <v>113</v>
      </c>
      <c r="E370" s="194" t="s">
        <v>750</v>
      </c>
      <c r="F370" s="606">
        <f>'1014080 УПР'!F332:G332</f>
        <v>7314.3109095490045</v>
      </c>
      <c r="G370" s="607"/>
      <c r="H370" s="606">
        <f>'1014080 УПР'!H332:I332</f>
        <v>0</v>
      </c>
      <c r="I370" s="607"/>
      <c r="J370" s="606">
        <f>'1014080 УПР'!J332:K332</f>
        <v>7496.3243016173074</v>
      </c>
      <c r="K370" s="607"/>
      <c r="L370" s="606">
        <f>'1014080 УПР'!L332:M332</f>
        <v>0</v>
      </c>
      <c r="M370" s="607"/>
      <c r="N370" s="606">
        <f>'1014080 УПР'!N332:O332</f>
        <v>7464.8</v>
      </c>
      <c r="O370" s="607"/>
      <c r="P370" s="606">
        <f>'1014080 УПР'!P332:Q332</f>
        <v>0</v>
      </c>
      <c r="Q370" s="607"/>
    </row>
    <row r="371" spans="1:19" ht="144" customHeight="1" x14ac:dyDescent="0.25">
      <c r="A371" s="208"/>
      <c r="B371" s="209"/>
      <c r="C371" s="227" t="s">
        <v>744</v>
      </c>
      <c r="D371" s="233" t="s">
        <v>113</v>
      </c>
      <c r="E371" s="194" t="s">
        <v>752</v>
      </c>
      <c r="F371" s="602">
        <f>'1014080 УПР'!F333:G333</f>
        <v>0</v>
      </c>
      <c r="G371" s="607"/>
      <c r="H371" s="602">
        <f>'1014080 УПР'!H333:I333</f>
        <v>0</v>
      </c>
      <c r="I371" s="607"/>
      <c r="J371" s="606">
        <f>'1014080 УПР'!J333:K333</f>
        <v>8995.5891619407703</v>
      </c>
      <c r="K371" s="719"/>
      <c r="L371" s="606">
        <f>'1014080 УПР'!L333:M333</f>
        <v>0</v>
      </c>
      <c r="M371" s="719"/>
      <c r="N371" s="606">
        <f>'1014080 УПР'!N333:O333</f>
        <v>8957.7999999999993</v>
      </c>
      <c r="O371" s="719"/>
      <c r="P371" s="606">
        <f>'1014080 УПР'!P333:Q333</f>
        <v>0</v>
      </c>
      <c r="Q371" s="719"/>
    </row>
    <row r="372" spans="1:19" ht="18.75" customHeight="1" x14ac:dyDescent="0.25">
      <c r="A372" s="208"/>
      <c r="B372" s="209"/>
      <c r="C372" s="170" t="s">
        <v>229</v>
      </c>
      <c r="D372" s="233"/>
      <c r="E372" s="210"/>
      <c r="F372" s="602"/>
      <c r="G372" s="607"/>
      <c r="H372" s="602"/>
      <c r="I372" s="607"/>
      <c r="J372" s="602"/>
      <c r="K372" s="607"/>
      <c r="L372" s="602"/>
      <c r="M372" s="607"/>
      <c r="N372" s="602"/>
      <c r="O372" s="607"/>
      <c r="P372" s="602"/>
      <c r="Q372" s="607"/>
    </row>
    <row r="373" spans="1:19" ht="110.25" customHeight="1" x14ac:dyDescent="0.25">
      <c r="A373" s="208"/>
      <c r="B373" s="209"/>
      <c r="C373" s="204" t="s">
        <v>754</v>
      </c>
      <c r="D373" s="233" t="s">
        <v>117</v>
      </c>
      <c r="E373" s="210" t="s">
        <v>543</v>
      </c>
      <c r="F373" s="602">
        <f>'1014080 УПР'!F335:G335</f>
        <v>0</v>
      </c>
      <c r="G373" s="607"/>
      <c r="H373" s="602">
        <f>'1014080 УПР'!H335:I335</f>
        <v>0</v>
      </c>
      <c r="I373" s="607"/>
      <c r="J373" s="602">
        <f>'1014080 УПР'!J335:K335</f>
        <v>0</v>
      </c>
      <c r="K373" s="607"/>
      <c r="L373" s="602">
        <f>'1014080 УПР'!L335:M335</f>
        <v>0</v>
      </c>
      <c r="M373" s="607"/>
      <c r="N373" s="602">
        <f>'1014080 УПР'!N335:O335</f>
        <v>1</v>
      </c>
      <c r="O373" s="607"/>
      <c r="P373" s="602">
        <f>'1014080 УПР'!P335:Q335</f>
        <v>0</v>
      </c>
      <c r="Q373" s="607"/>
    </row>
    <row r="374" spans="1:19" ht="88.5" customHeight="1" x14ac:dyDescent="0.25">
      <c r="A374" s="208"/>
      <c r="B374" s="209"/>
      <c r="C374" s="204" t="s">
        <v>755</v>
      </c>
      <c r="D374" s="233" t="s">
        <v>117</v>
      </c>
      <c r="E374" s="210" t="s">
        <v>756</v>
      </c>
      <c r="F374" s="602">
        <f>'1014080 УПР'!F336:G336</f>
        <v>0</v>
      </c>
      <c r="G374" s="607"/>
      <c r="H374" s="602">
        <f>'1014080 УПР'!H336:I336</f>
        <v>0</v>
      </c>
      <c r="I374" s="607"/>
      <c r="J374" s="602">
        <f>'1014080 УПР'!J336:K336</f>
        <v>0</v>
      </c>
      <c r="K374" s="607"/>
      <c r="L374" s="602">
        <f>'1014080 УПР'!L336:M336</f>
        <v>0</v>
      </c>
      <c r="M374" s="607"/>
      <c r="N374" s="602">
        <f>'1014080 УПР'!N336:O336</f>
        <v>0.5</v>
      </c>
      <c r="O374" s="607"/>
      <c r="P374" s="602">
        <f>'1014080 УПР'!P336:Q336</f>
        <v>0</v>
      </c>
      <c r="Q374" s="607"/>
    </row>
    <row r="375" spans="1:19" ht="16.5" customHeight="1" x14ac:dyDescent="0.25">
      <c r="A375" s="211"/>
      <c r="B375" s="211"/>
      <c r="C375" s="257"/>
      <c r="D375" s="278"/>
      <c r="E375" s="265"/>
      <c r="F375" s="64"/>
      <c r="G375" s="64"/>
      <c r="H375" s="64"/>
      <c r="I375" s="64"/>
      <c r="J375" s="64"/>
      <c r="K375" s="64"/>
      <c r="L375" s="64"/>
      <c r="M375" s="64"/>
      <c r="N375" s="64"/>
      <c r="O375" s="64"/>
      <c r="P375" s="64"/>
      <c r="Q375" s="64"/>
    </row>
    <row r="376" spans="1:19" ht="17.25" customHeight="1" x14ac:dyDescent="0.25">
      <c r="A376" s="33" t="s">
        <v>284</v>
      </c>
      <c r="B376" s="663" t="s">
        <v>837</v>
      </c>
      <c r="C376" s="663"/>
      <c r="D376" s="663"/>
      <c r="E376" s="663"/>
      <c r="F376" s="663"/>
      <c r="G376" s="663"/>
      <c r="H376" s="663"/>
      <c r="I376" s="663"/>
      <c r="J376" s="663"/>
      <c r="K376" s="663"/>
      <c r="L376" s="663"/>
      <c r="M376" s="663"/>
      <c r="N376" s="663"/>
      <c r="O376" s="663"/>
      <c r="P376" s="663"/>
      <c r="Q376" s="663"/>
    </row>
    <row r="377" spans="1:19" ht="17.25" customHeight="1" x14ac:dyDescent="0.25">
      <c r="A377" s="211"/>
      <c r="B377" s="211"/>
      <c r="C377" s="21"/>
      <c r="D377" s="212"/>
      <c r="E377" s="212"/>
      <c r="F377" s="64"/>
      <c r="G377" s="64"/>
      <c r="H377" s="64"/>
      <c r="I377" s="64"/>
      <c r="J377" s="64"/>
      <c r="K377" s="64"/>
      <c r="L377" s="64"/>
      <c r="M377" s="64"/>
      <c r="N377" s="64"/>
      <c r="O377" s="64"/>
      <c r="P377" s="64"/>
      <c r="Q377" s="64"/>
    </row>
    <row r="378" spans="1:19" ht="17.25" customHeight="1" x14ac:dyDescent="0.25">
      <c r="A378" s="697" t="s">
        <v>32</v>
      </c>
      <c r="B378" s="698"/>
      <c r="C378" s="701" t="s">
        <v>94</v>
      </c>
      <c r="D378" s="703" t="s">
        <v>95</v>
      </c>
      <c r="E378" s="760" t="s">
        <v>96</v>
      </c>
      <c r="F378" s="689" t="s">
        <v>436</v>
      </c>
      <c r="G378" s="689"/>
      <c r="H378" s="689"/>
      <c r="I378" s="689"/>
      <c r="J378" s="689"/>
      <c r="K378" s="689"/>
      <c r="L378" s="689" t="s">
        <v>838</v>
      </c>
      <c r="M378" s="689"/>
      <c r="N378" s="689"/>
      <c r="O378" s="689"/>
      <c r="P378" s="689"/>
      <c r="Q378" s="689"/>
    </row>
    <row r="379" spans="1:19" ht="24" customHeight="1" x14ac:dyDescent="0.2">
      <c r="A379" s="699"/>
      <c r="B379" s="700"/>
      <c r="C379" s="702"/>
      <c r="D379" s="704"/>
      <c r="E379" s="762"/>
      <c r="F379" s="602" t="s">
        <v>197</v>
      </c>
      <c r="G379" s="603"/>
      <c r="H379" s="607"/>
      <c r="I379" s="602" t="s">
        <v>198</v>
      </c>
      <c r="J379" s="603"/>
      <c r="K379" s="607"/>
      <c r="L379" s="602" t="s">
        <v>197</v>
      </c>
      <c r="M379" s="603"/>
      <c r="N379" s="607"/>
      <c r="O379" s="602" t="s">
        <v>198</v>
      </c>
      <c r="P379" s="603"/>
      <c r="Q379" s="607"/>
    </row>
    <row r="380" spans="1:19" ht="17.25" customHeight="1" x14ac:dyDescent="0.25">
      <c r="A380" s="705">
        <v>1</v>
      </c>
      <c r="B380" s="707"/>
      <c r="C380" s="202">
        <v>2</v>
      </c>
      <c r="D380" s="202">
        <v>3</v>
      </c>
      <c r="E380" s="200">
        <v>4</v>
      </c>
      <c r="F380" s="602">
        <v>5</v>
      </c>
      <c r="G380" s="603"/>
      <c r="H380" s="607"/>
      <c r="I380" s="602">
        <v>6</v>
      </c>
      <c r="J380" s="603"/>
      <c r="K380" s="607"/>
      <c r="L380" s="602">
        <v>7</v>
      </c>
      <c r="M380" s="603"/>
      <c r="N380" s="607"/>
      <c r="O380" s="602">
        <v>8</v>
      </c>
      <c r="P380" s="603"/>
      <c r="Q380" s="607"/>
      <c r="R380" s="292"/>
    </row>
    <row r="381" spans="1:19" ht="90" customHeight="1" x14ac:dyDescent="0.25">
      <c r="A381" s="597">
        <v>1014030</v>
      </c>
      <c r="B381" s="598"/>
      <c r="C381" s="774" t="s">
        <v>262</v>
      </c>
      <c r="D381" s="776"/>
      <c r="E381" s="169" t="s">
        <v>262</v>
      </c>
      <c r="F381" s="599" t="s">
        <v>427</v>
      </c>
      <c r="G381" s="600"/>
      <c r="H381" s="600"/>
      <c r="I381" s="600"/>
      <c r="J381" s="600"/>
      <c r="K381" s="600"/>
      <c r="L381" s="600"/>
      <c r="M381" s="600"/>
      <c r="N381" s="600"/>
      <c r="O381" s="600"/>
      <c r="P381" s="600"/>
      <c r="Q381" s="600"/>
      <c r="R381" s="628"/>
      <c r="S381" s="279"/>
    </row>
    <row r="382" spans="1:19" ht="17.25" customHeight="1" x14ac:dyDescent="0.25">
      <c r="A382" s="597"/>
      <c r="B382" s="598"/>
      <c r="C382" s="774" t="s">
        <v>87</v>
      </c>
      <c r="D382" s="776"/>
      <c r="E382" s="171"/>
      <c r="F382" s="715"/>
      <c r="G382" s="716"/>
      <c r="H382" s="716"/>
      <c r="I382" s="716"/>
      <c r="J382" s="716"/>
      <c r="K382" s="716"/>
      <c r="L382" s="716"/>
      <c r="M382" s="716"/>
      <c r="N382" s="716"/>
      <c r="O382" s="716"/>
      <c r="P382" s="716"/>
      <c r="Q382" s="293"/>
      <c r="R382" s="295"/>
      <c r="S382" s="294"/>
    </row>
    <row r="383" spans="1:19" ht="17.25" customHeight="1" x14ac:dyDescent="0.25">
      <c r="A383" s="597"/>
      <c r="B383" s="598"/>
      <c r="C383" s="169" t="s">
        <v>228</v>
      </c>
      <c r="D383" s="283"/>
      <c r="E383" s="169"/>
      <c r="F383" s="723"/>
      <c r="G383" s="723"/>
      <c r="H383" s="723"/>
      <c r="I383" s="602"/>
      <c r="J383" s="603"/>
      <c r="K383" s="607"/>
      <c r="L383" s="671"/>
      <c r="M383" s="671"/>
      <c r="N383" s="671"/>
      <c r="O383" s="602"/>
      <c r="P383" s="603"/>
      <c r="Q383" s="607"/>
      <c r="R383" s="729"/>
      <c r="S383" s="750"/>
    </row>
    <row r="384" spans="1:19" ht="144" customHeight="1" x14ac:dyDescent="0.25">
      <c r="A384" s="597"/>
      <c r="B384" s="598"/>
      <c r="C384" s="171" t="s">
        <v>98</v>
      </c>
      <c r="D384" s="203" t="s">
        <v>99</v>
      </c>
      <c r="E384" s="210" t="s">
        <v>100</v>
      </c>
      <c r="F384" s="602" t="e">
        <f>#REF!</f>
        <v>#REF!</v>
      </c>
      <c r="G384" s="603"/>
      <c r="H384" s="607"/>
      <c r="I384" s="602" t="e">
        <f>#REF!</f>
        <v>#REF!</v>
      </c>
      <c r="J384" s="603"/>
      <c r="K384" s="607"/>
      <c r="L384" s="602" t="e">
        <f>#REF!</f>
        <v>#REF!</v>
      </c>
      <c r="M384" s="603"/>
      <c r="N384" s="607"/>
      <c r="O384" s="602" t="e">
        <f>#REF!</f>
        <v>#REF!</v>
      </c>
      <c r="P384" s="603"/>
      <c r="Q384" s="607"/>
    </row>
    <row r="385" spans="1:17" ht="32.25" customHeight="1" x14ac:dyDescent="0.25">
      <c r="A385" s="597"/>
      <c r="B385" s="598"/>
      <c r="C385" s="204" t="s">
        <v>486</v>
      </c>
      <c r="D385" s="203" t="s">
        <v>99</v>
      </c>
      <c r="E385" s="203" t="s">
        <v>101</v>
      </c>
      <c r="F385" s="602" t="e">
        <f>#REF!</f>
        <v>#REF!</v>
      </c>
      <c r="G385" s="603"/>
      <c r="H385" s="607"/>
      <c r="I385" s="602" t="e">
        <f>#REF!</f>
        <v>#REF!</v>
      </c>
      <c r="J385" s="603"/>
      <c r="K385" s="607"/>
      <c r="L385" s="602" t="e">
        <f>#REF!</f>
        <v>#REF!</v>
      </c>
      <c r="M385" s="603"/>
      <c r="N385" s="607"/>
      <c r="O385" s="602" t="e">
        <f>#REF!</f>
        <v>#REF!</v>
      </c>
      <c r="P385" s="603"/>
      <c r="Q385" s="607"/>
    </row>
    <row r="386" spans="1:17" ht="32.25" customHeight="1" x14ac:dyDescent="0.25">
      <c r="A386" s="597"/>
      <c r="B386" s="598"/>
      <c r="C386" s="204" t="s">
        <v>487</v>
      </c>
      <c r="D386" s="203" t="s">
        <v>99</v>
      </c>
      <c r="E386" s="203" t="s">
        <v>101</v>
      </c>
      <c r="F386" s="602" t="e">
        <f>#REF!</f>
        <v>#REF!</v>
      </c>
      <c r="G386" s="603"/>
      <c r="H386" s="607"/>
      <c r="I386" s="602" t="e">
        <f>#REF!</f>
        <v>#REF!</v>
      </c>
      <c r="J386" s="603"/>
      <c r="K386" s="607"/>
      <c r="L386" s="602" t="e">
        <f>#REF!</f>
        <v>#REF!</v>
      </c>
      <c r="M386" s="603"/>
      <c r="N386" s="607"/>
      <c r="O386" s="602" t="e">
        <f>#REF!</f>
        <v>#REF!</v>
      </c>
      <c r="P386" s="603"/>
      <c r="Q386" s="607"/>
    </row>
    <row r="387" spans="1:17" ht="33" customHeight="1" x14ac:dyDescent="0.25">
      <c r="A387" s="597"/>
      <c r="B387" s="598"/>
      <c r="C387" s="204" t="s">
        <v>488</v>
      </c>
      <c r="D387" s="203" t="s">
        <v>99</v>
      </c>
      <c r="E387" s="203" t="s">
        <v>101</v>
      </c>
      <c r="F387" s="602" t="e">
        <f>#REF!</f>
        <v>#REF!</v>
      </c>
      <c r="G387" s="603"/>
      <c r="H387" s="607"/>
      <c r="I387" s="602" t="e">
        <f>#REF!</f>
        <v>#REF!</v>
      </c>
      <c r="J387" s="603"/>
      <c r="K387" s="607"/>
      <c r="L387" s="602" t="e">
        <f>#REF!</f>
        <v>#REF!</v>
      </c>
      <c r="M387" s="603"/>
      <c r="N387" s="607"/>
      <c r="O387" s="602" t="e">
        <f>#REF!</f>
        <v>#REF!</v>
      </c>
      <c r="P387" s="603"/>
      <c r="Q387" s="607"/>
    </row>
    <row r="388" spans="1:17" ht="48" customHeight="1" x14ac:dyDescent="0.25">
      <c r="A388" s="597"/>
      <c r="B388" s="598"/>
      <c r="C388" s="204" t="s">
        <v>489</v>
      </c>
      <c r="D388" s="203" t="s">
        <v>99</v>
      </c>
      <c r="E388" s="203" t="s">
        <v>101</v>
      </c>
      <c r="F388" s="602" t="e">
        <f>#REF!</f>
        <v>#REF!</v>
      </c>
      <c r="G388" s="603"/>
      <c r="H388" s="607"/>
      <c r="I388" s="602" t="e">
        <f>#REF!</f>
        <v>#REF!</v>
      </c>
      <c r="J388" s="603"/>
      <c r="K388" s="607"/>
      <c r="L388" s="602" t="e">
        <f>#REF!</f>
        <v>#REF!</v>
      </c>
      <c r="M388" s="603"/>
      <c r="N388" s="607"/>
      <c r="O388" s="602" t="e">
        <f>#REF!</f>
        <v>#REF!</v>
      </c>
      <c r="P388" s="603"/>
      <c r="Q388" s="607"/>
    </row>
    <row r="389" spans="1:17" ht="82.5" customHeight="1" x14ac:dyDescent="0.25">
      <c r="A389" s="597"/>
      <c r="B389" s="598"/>
      <c r="C389" s="204" t="s">
        <v>490</v>
      </c>
      <c r="D389" s="203" t="s">
        <v>99</v>
      </c>
      <c r="E389" s="203" t="s">
        <v>101</v>
      </c>
      <c r="F389" s="602" t="e">
        <f>#REF!</f>
        <v>#REF!</v>
      </c>
      <c r="G389" s="603"/>
      <c r="H389" s="607"/>
      <c r="I389" s="602" t="e">
        <f>#REF!</f>
        <v>#REF!</v>
      </c>
      <c r="J389" s="603"/>
      <c r="K389" s="607"/>
      <c r="L389" s="602" t="e">
        <f>#REF!</f>
        <v>#REF!</v>
      </c>
      <c r="M389" s="603"/>
      <c r="N389" s="607"/>
      <c r="O389" s="602" t="e">
        <f>#REF!</f>
        <v>#REF!</v>
      </c>
      <c r="P389" s="603"/>
      <c r="Q389" s="607"/>
    </row>
    <row r="390" spans="1:17" ht="22.5" customHeight="1" x14ac:dyDescent="0.25">
      <c r="A390" s="597"/>
      <c r="B390" s="598"/>
      <c r="C390" s="169" t="s">
        <v>281</v>
      </c>
      <c r="D390" s="203"/>
      <c r="E390" s="215"/>
      <c r="F390" s="602">
        <f>N228</f>
        <v>0</v>
      </c>
      <c r="G390" s="603"/>
      <c r="H390" s="607"/>
      <c r="I390" s="602" t="e">
        <f>L228</f>
        <v>#REF!</v>
      </c>
      <c r="J390" s="603"/>
      <c r="K390" s="607"/>
      <c r="L390" s="602">
        <f>F390</f>
        <v>0</v>
      </c>
      <c r="M390" s="603"/>
      <c r="N390" s="607"/>
      <c r="O390" s="602" t="e">
        <f>I390</f>
        <v>#REF!</v>
      </c>
      <c r="P390" s="603"/>
      <c r="Q390" s="607"/>
    </row>
    <row r="391" spans="1:17" ht="28.5" customHeight="1" x14ac:dyDescent="0.25">
      <c r="A391" s="597"/>
      <c r="B391" s="598"/>
      <c r="C391" s="204" t="s">
        <v>491</v>
      </c>
      <c r="D391" s="203" t="s">
        <v>103</v>
      </c>
      <c r="E391" s="713" t="s">
        <v>133</v>
      </c>
      <c r="F391" s="602" t="e">
        <f>#REF!</f>
        <v>#REF!</v>
      </c>
      <c r="G391" s="603"/>
      <c r="H391" s="607"/>
      <c r="I391" s="602" t="e">
        <f>#REF!</f>
        <v>#REF!</v>
      </c>
      <c r="J391" s="603"/>
      <c r="K391" s="607"/>
      <c r="L391" s="602" t="e">
        <f>#REF!</f>
        <v>#REF!</v>
      </c>
      <c r="M391" s="603"/>
      <c r="N391" s="607"/>
      <c r="O391" s="602" t="e">
        <f>#REF!</f>
        <v>#REF!</v>
      </c>
      <c r="P391" s="603"/>
      <c r="Q391" s="607"/>
    </row>
    <row r="392" spans="1:17" ht="42" customHeight="1" x14ac:dyDescent="0.25">
      <c r="A392" s="597"/>
      <c r="B392" s="598"/>
      <c r="C392" s="171" t="s">
        <v>492</v>
      </c>
      <c r="D392" s="210" t="s">
        <v>105</v>
      </c>
      <c r="E392" s="714"/>
      <c r="F392" s="602" t="e">
        <f>#REF!</f>
        <v>#REF!</v>
      </c>
      <c r="G392" s="603"/>
      <c r="H392" s="607"/>
      <c r="I392" s="602" t="e">
        <f>#REF!</f>
        <v>#REF!</v>
      </c>
      <c r="J392" s="603"/>
      <c r="K392" s="607"/>
      <c r="L392" s="602" t="e">
        <f>#REF!</f>
        <v>#REF!</v>
      </c>
      <c r="M392" s="603"/>
      <c r="N392" s="607"/>
      <c r="O392" s="602">
        <v>0</v>
      </c>
      <c r="P392" s="603"/>
      <c r="Q392" s="607"/>
    </row>
    <row r="393" spans="1:17" ht="34.5" customHeight="1" x14ac:dyDescent="0.2">
      <c r="A393" s="697"/>
      <c r="B393" s="698"/>
      <c r="C393" s="779" t="s">
        <v>492</v>
      </c>
      <c r="D393" s="724" t="s">
        <v>106</v>
      </c>
      <c r="E393" s="713" t="s">
        <v>133</v>
      </c>
      <c r="F393" s="602" t="e">
        <f>#REF!</f>
        <v>#REF!</v>
      </c>
      <c r="G393" s="603"/>
      <c r="H393" s="607"/>
      <c r="I393" s="602" t="e">
        <f>#REF!</f>
        <v>#REF!</v>
      </c>
      <c r="J393" s="603"/>
      <c r="K393" s="607"/>
      <c r="L393" s="602" t="e">
        <f>#REF!</f>
        <v>#REF!</v>
      </c>
      <c r="M393" s="603"/>
      <c r="N393" s="607"/>
      <c r="O393" s="602" t="e">
        <f>I393</f>
        <v>#REF!</v>
      </c>
      <c r="P393" s="603"/>
      <c r="Q393" s="607"/>
    </row>
    <row r="394" spans="1:17" ht="5.25" hidden="1" customHeight="1" x14ac:dyDescent="0.2">
      <c r="A394" s="699"/>
      <c r="B394" s="700"/>
      <c r="C394" s="780"/>
      <c r="D394" s="725"/>
      <c r="E394" s="714"/>
      <c r="F394" s="602" t="e">
        <f>#REF!</f>
        <v>#REF!</v>
      </c>
      <c r="G394" s="603"/>
      <c r="H394" s="607"/>
      <c r="I394" s="602" t="e">
        <f>#REF!</f>
        <v>#REF!</v>
      </c>
      <c r="J394" s="603"/>
      <c r="K394" s="607"/>
      <c r="L394" s="602" t="e">
        <f>#REF!</f>
        <v>#REF!</v>
      </c>
      <c r="M394" s="603"/>
      <c r="N394" s="607"/>
      <c r="O394" s="602">
        <v>0</v>
      </c>
      <c r="P394" s="603"/>
      <c r="Q394" s="185"/>
    </row>
    <row r="395" spans="1:17" ht="21" customHeight="1" x14ac:dyDescent="0.25">
      <c r="A395" s="697"/>
      <c r="B395" s="698"/>
      <c r="C395" s="711" t="s">
        <v>107</v>
      </c>
      <c r="D395" s="203" t="s">
        <v>108</v>
      </c>
      <c r="E395" s="713" t="s">
        <v>133</v>
      </c>
      <c r="F395" s="602" t="e">
        <f>#REF!</f>
        <v>#REF!</v>
      </c>
      <c r="G395" s="603"/>
      <c r="H395" s="607"/>
      <c r="I395" s="602">
        <v>0</v>
      </c>
      <c r="J395" s="603"/>
      <c r="K395" s="607"/>
      <c r="L395" s="602" t="e">
        <f>F395</f>
        <v>#REF!</v>
      </c>
      <c r="M395" s="603"/>
      <c r="N395" s="607"/>
      <c r="O395" s="602">
        <v>0</v>
      </c>
      <c r="P395" s="603"/>
      <c r="Q395" s="607"/>
    </row>
    <row r="396" spans="1:17" ht="30" customHeight="1" x14ac:dyDescent="0.25">
      <c r="A396" s="699"/>
      <c r="B396" s="700"/>
      <c r="C396" s="712"/>
      <c r="D396" s="203" t="s">
        <v>109</v>
      </c>
      <c r="E396" s="714"/>
      <c r="F396" s="602" t="e">
        <f>#REF!</f>
        <v>#REF!</v>
      </c>
      <c r="G396" s="603"/>
      <c r="H396" s="607"/>
      <c r="I396" s="602" t="e">
        <f>#REF!</f>
        <v>#REF!</v>
      </c>
      <c r="J396" s="603"/>
      <c r="K396" s="607"/>
      <c r="L396" s="602" t="e">
        <f>#REF!</f>
        <v>#REF!</v>
      </c>
      <c r="M396" s="603"/>
      <c r="N396" s="607"/>
      <c r="O396" s="602" t="e">
        <f>#REF!</f>
        <v>#REF!</v>
      </c>
      <c r="P396" s="603"/>
      <c r="Q396" s="607"/>
    </row>
    <row r="397" spans="1:17" ht="18.75" customHeight="1" x14ac:dyDescent="0.25">
      <c r="A397" s="697"/>
      <c r="B397" s="698"/>
      <c r="C397" s="711" t="s">
        <v>493</v>
      </c>
      <c r="D397" s="203" t="s">
        <v>108</v>
      </c>
      <c r="E397" s="713" t="s">
        <v>133</v>
      </c>
      <c r="F397" s="611" t="e">
        <f>#REF!</f>
        <v>#REF!</v>
      </c>
      <c r="G397" s="603"/>
      <c r="H397" s="607"/>
      <c r="I397" s="611" t="e">
        <f>#REF!</f>
        <v>#REF!</v>
      </c>
      <c r="J397" s="603"/>
      <c r="K397" s="607"/>
      <c r="L397" s="611" t="e">
        <f>#REF!</f>
        <v>#REF!</v>
      </c>
      <c r="M397" s="603"/>
      <c r="N397" s="607"/>
      <c r="O397" s="611" t="e">
        <f>#REF!</f>
        <v>#REF!</v>
      </c>
      <c r="P397" s="603"/>
      <c r="Q397" s="607"/>
    </row>
    <row r="398" spans="1:17" ht="32.25" customHeight="1" x14ac:dyDescent="0.25">
      <c r="A398" s="699"/>
      <c r="B398" s="700"/>
      <c r="C398" s="712"/>
      <c r="D398" s="203" t="s">
        <v>109</v>
      </c>
      <c r="E398" s="714"/>
      <c r="F398" s="611" t="e">
        <f>#REF!</f>
        <v>#REF!</v>
      </c>
      <c r="G398" s="603"/>
      <c r="H398" s="607"/>
      <c r="I398" s="611" t="e">
        <f>#REF!</f>
        <v>#REF!</v>
      </c>
      <c r="J398" s="603"/>
      <c r="K398" s="607"/>
      <c r="L398" s="611" t="e">
        <f>#REF!</f>
        <v>#REF!</v>
      </c>
      <c r="M398" s="603"/>
      <c r="N398" s="607"/>
      <c r="O398" s="611" t="e">
        <f>#REF!</f>
        <v>#REF!</v>
      </c>
      <c r="P398" s="603"/>
      <c r="Q398" s="607"/>
    </row>
    <row r="399" spans="1:17" ht="35.25" customHeight="1" x14ac:dyDescent="0.25">
      <c r="A399" s="597"/>
      <c r="B399" s="598"/>
      <c r="C399" s="229" t="s">
        <v>110</v>
      </c>
      <c r="D399" s="203" t="s">
        <v>99</v>
      </c>
      <c r="E399" s="210" t="s">
        <v>104</v>
      </c>
      <c r="F399" s="611" t="e">
        <f>#REF!</f>
        <v>#REF!</v>
      </c>
      <c r="G399" s="603"/>
      <c r="H399" s="607"/>
      <c r="I399" s="611" t="e">
        <f>#REF!</f>
        <v>#REF!</v>
      </c>
      <c r="J399" s="603"/>
      <c r="K399" s="607"/>
      <c r="L399" s="611" t="e">
        <f>#REF!</f>
        <v>#REF!</v>
      </c>
      <c r="M399" s="603"/>
      <c r="N399" s="607"/>
      <c r="O399" s="602">
        <v>0</v>
      </c>
      <c r="P399" s="603"/>
      <c r="Q399" s="607"/>
    </row>
    <row r="400" spans="1:17" ht="25.5" customHeight="1" x14ac:dyDescent="0.25">
      <c r="A400" s="597"/>
      <c r="B400" s="598"/>
      <c r="C400" s="170" t="s">
        <v>282</v>
      </c>
      <c r="D400" s="203"/>
      <c r="E400" s="230"/>
      <c r="F400" s="602">
        <v>1735.3</v>
      </c>
      <c r="G400" s="603"/>
      <c r="H400" s="607"/>
      <c r="I400" s="602">
        <v>0</v>
      </c>
      <c r="J400" s="603"/>
      <c r="K400" s="607"/>
      <c r="L400" s="602">
        <v>1841.1</v>
      </c>
      <c r="M400" s="603"/>
      <c r="N400" s="607"/>
      <c r="O400" s="602">
        <v>0</v>
      </c>
      <c r="P400" s="603"/>
      <c r="Q400" s="607"/>
    </row>
    <row r="401" spans="1:20" ht="96" customHeight="1" x14ac:dyDescent="0.25">
      <c r="A401" s="597"/>
      <c r="B401" s="598"/>
      <c r="C401" s="204" t="s">
        <v>494</v>
      </c>
      <c r="D401" s="203" t="s">
        <v>151</v>
      </c>
      <c r="E401" s="210" t="s">
        <v>111</v>
      </c>
      <c r="F401" s="602" t="e">
        <f>#REF!</f>
        <v>#REF!</v>
      </c>
      <c r="G401" s="603"/>
      <c r="H401" s="607"/>
      <c r="I401" s="602" t="e">
        <f>#REF!</f>
        <v>#REF!</v>
      </c>
      <c r="J401" s="603"/>
      <c r="K401" s="607"/>
      <c r="L401" s="602" t="e">
        <f>#REF!</f>
        <v>#REF!</v>
      </c>
      <c r="M401" s="603"/>
      <c r="N401" s="607"/>
      <c r="O401" s="602" t="e">
        <f>#REF!</f>
        <v>#REF!</v>
      </c>
      <c r="P401" s="603"/>
      <c r="Q401" s="607"/>
    </row>
    <row r="402" spans="1:20" ht="105.75" customHeight="1" x14ac:dyDescent="0.25">
      <c r="A402" s="597"/>
      <c r="B402" s="598"/>
      <c r="C402" s="204" t="s">
        <v>112</v>
      </c>
      <c r="D402" s="203" t="s">
        <v>192</v>
      </c>
      <c r="E402" s="210" t="s">
        <v>114</v>
      </c>
      <c r="F402" s="602" t="e">
        <f>#REF!</f>
        <v>#REF!</v>
      </c>
      <c r="G402" s="603"/>
      <c r="H402" s="607"/>
      <c r="I402" s="602" t="e">
        <f>#REF!</f>
        <v>#REF!</v>
      </c>
      <c r="J402" s="603"/>
      <c r="K402" s="607"/>
      <c r="L402" s="602" t="e">
        <f>#REF!</f>
        <v>#REF!</v>
      </c>
      <c r="M402" s="603"/>
      <c r="N402" s="607"/>
      <c r="O402" s="602" t="e">
        <f>#REF!</f>
        <v>#REF!</v>
      </c>
      <c r="P402" s="603"/>
      <c r="Q402" s="607"/>
    </row>
    <row r="403" spans="1:20" ht="98.25" customHeight="1" x14ac:dyDescent="0.25">
      <c r="A403" s="597"/>
      <c r="B403" s="598"/>
      <c r="C403" s="204" t="s">
        <v>115</v>
      </c>
      <c r="D403" s="203" t="s">
        <v>192</v>
      </c>
      <c r="E403" s="210" t="s">
        <v>116</v>
      </c>
      <c r="F403" s="602" t="e">
        <f>#REF!</f>
        <v>#REF!</v>
      </c>
      <c r="G403" s="603"/>
      <c r="H403" s="607"/>
      <c r="I403" s="602" t="e">
        <f>#REF!</f>
        <v>#REF!</v>
      </c>
      <c r="J403" s="603"/>
      <c r="K403" s="607"/>
      <c r="L403" s="602" t="e">
        <f>#REF!</f>
        <v>#REF!</v>
      </c>
      <c r="M403" s="603"/>
      <c r="N403" s="607"/>
      <c r="O403" s="602" t="e">
        <f>#REF!</f>
        <v>#REF!</v>
      </c>
      <c r="P403" s="603"/>
      <c r="Q403" s="607"/>
    </row>
    <row r="404" spans="1:20" ht="18.75" customHeight="1" x14ac:dyDescent="0.25">
      <c r="A404" s="597"/>
      <c r="B404" s="598"/>
      <c r="C404" s="170" t="s">
        <v>229</v>
      </c>
      <c r="D404" s="199"/>
      <c r="E404" s="215"/>
      <c r="F404" s="602"/>
      <c r="G404" s="603"/>
      <c r="H404" s="607"/>
      <c r="I404" s="602"/>
      <c r="J404" s="603"/>
      <c r="K404" s="607"/>
      <c r="L404" s="602"/>
      <c r="M404" s="603"/>
      <c r="N404" s="607"/>
      <c r="O404" s="602"/>
      <c r="P404" s="603"/>
      <c r="Q404" s="607"/>
    </row>
    <row r="405" spans="1:20" ht="142.5" customHeight="1" x14ac:dyDescent="0.25">
      <c r="A405" s="597"/>
      <c r="B405" s="598"/>
      <c r="C405" s="204" t="s">
        <v>495</v>
      </c>
      <c r="D405" s="199" t="s">
        <v>117</v>
      </c>
      <c r="E405" s="210" t="s">
        <v>118</v>
      </c>
      <c r="F405" s="602" t="e">
        <f>#REF!</f>
        <v>#REF!</v>
      </c>
      <c r="G405" s="603"/>
      <c r="H405" s="607"/>
      <c r="I405" s="602" t="e">
        <f>#REF!</f>
        <v>#REF!</v>
      </c>
      <c r="J405" s="603"/>
      <c r="K405" s="607"/>
      <c r="L405" s="602" t="e">
        <f>#REF!</f>
        <v>#REF!</v>
      </c>
      <c r="M405" s="603"/>
      <c r="N405" s="607"/>
      <c r="O405" s="602" t="e">
        <f>#REF!</f>
        <v>#REF!</v>
      </c>
      <c r="P405" s="603"/>
      <c r="Q405" s="607"/>
    </row>
    <row r="406" spans="1:20" ht="131.25" customHeight="1" x14ac:dyDescent="0.25">
      <c r="A406" s="597"/>
      <c r="B406" s="598"/>
      <c r="C406" s="204" t="s">
        <v>496</v>
      </c>
      <c r="D406" s="199" t="s">
        <v>117</v>
      </c>
      <c r="E406" s="210" t="s">
        <v>119</v>
      </c>
      <c r="F406" s="602" t="e">
        <f>#REF!</f>
        <v>#REF!</v>
      </c>
      <c r="G406" s="603"/>
      <c r="H406" s="607"/>
      <c r="I406" s="602" t="e">
        <f>#REF!</f>
        <v>#REF!</v>
      </c>
      <c r="J406" s="603"/>
      <c r="K406" s="607"/>
      <c r="L406" s="602" t="e">
        <f>#REF!</f>
        <v>#REF!</v>
      </c>
      <c r="M406" s="603"/>
      <c r="N406" s="607"/>
      <c r="O406" s="602" t="e">
        <f>#REF!</f>
        <v>#REF!</v>
      </c>
      <c r="P406" s="603"/>
      <c r="Q406" s="603"/>
      <c r="R406" s="19"/>
      <c r="S406" s="19"/>
      <c r="T406" s="19"/>
    </row>
    <row r="407" spans="1:20" ht="21.75" customHeight="1" x14ac:dyDescent="0.25">
      <c r="A407" s="597">
        <v>1014060</v>
      </c>
      <c r="B407" s="598"/>
      <c r="C407" s="169" t="s">
        <v>252</v>
      </c>
      <c r="D407" s="720" t="s">
        <v>449</v>
      </c>
      <c r="E407" s="778"/>
      <c r="F407" s="778"/>
      <c r="G407" s="778"/>
      <c r="H407" s="778"/>
      <c r="I407" s="778"/>
      <c r="J407" s="778"/>
      <c r="K407" s="778"/>
      <c r="L407" s="778"/>
      <c r="M407" s="778"/>
      <c r="N407" s="778"/>
      <c r="O407" s="778"/>
      <c r="P407" s="778"/>
      <c r="Q407" s="274"/>
      <c r="R407" s="280"/>
      <c r="S407" s="280"/>
      <c r="T407" s="280"/>
    </row>
    <row r="408" spans="1:20" ht="23.25" customHeight="1" x14ac:dyDescent="0.25">
      <c r="A408" s="597"/>
      <c r="B408" s="598"/>
      <c r="C408" s="169" t="s">
        <v>228</v>
      </c>
      <c r="D408" s="203"/>
      <c r="E408" s="215"/>
      <c r="F408" s="606"/>
      <c r="G408" s="777"/>
      <c r="H408" s="719"/>
      <c r="I408" s="602"/>
      <c r="J408" s="603"/>
      <c r="K408" s="607"/>
      <c r="L408" s="602"/>
      <c r="M408" s="603"/>
      <c r="N408" s="607"/>
      <c r="O408" s="602"/>
      <c r="P408" s="603"/>
      <c r="Q408" s="607"/>
    </row>
    <row r="409" spans="1:20" ht="33" customHeight="1" x14ac:dyDescent="0.25">
      <c r="A409" s="597"/>
      <c r="B409" s="598"/>
      <c r="C409" s="204" t="s">
        <v>120</v>
      </c>
      <c r="D409" s="203" t="s">
        <v>99</v>
      </c>
      <c r="E409" s="210" t="s">
        <v>100</v>
      </c>
      <c r="F409" s="602">
        <f>'1014060 ПК'!F240:H240</f>
        <v>100000</v>
      </c>
      <c r="G409" s="603"/>
      <c r="H409" s="607"/>
      <c r="I409" s="602">
        <f>'1014060 ПК'!I240:L240</f>
        <v>0</v>
      </c>
      <c r="J409" s="603"/>
      <c r="K409" s="607"/>
      <c r="L409" s="602" t="e">
        <f>'1014060 ПК'!M240:P240</f>
        <v>#VALUE!</v>
      </c>
      <c r="M409" s="603"/>
      <c r="N409" s="607"/>
      <c r="O409" s="602" t="e">
        <f>'1014060 ПК'!Q240:S240</f>
        <v>#VALUE!</v>
      </c>
      <c r="P409" s="603"/>
      <c r="Q409" s="607"/>
    </row>
    <row r="410" spans="1:20" ht="25.5" customHeight="1" x14ac:dyDescent="0.25">
      <c r="A410" s="208"/>
      <c r="B410" s="209"/>
      <c r="C410" s="204" t="s">
        <v>121</v>
      </c>
      <c r="D410" s="203" t="s">
        <v>99</v>
      </c>
      <c r="E410" s="210"/>
      <c r="F410" s="602" t="e">
        <f>'1014060 ПК'!#REF!</f>
        <v>#REF!</v>
      </c>
      <c r="G410" s="603"/>
      <c r="H410" s="607"/>
      <c r="I410" s="602" t="e">
        <f>'1014060 ПК'!#REF!</f>
        <v>#REF!</v>
      </c>
      <c r="J410" s="603"/>
      <c r="K410" s="607"/>
      <c r="L410" s="602" t="e">
        <f>'1014060 ПК'!#REF!</f>
        <v>#REF!</v>
      </c>
      <c r="M410" s="603"/>
      <c r="N410" s="607"/>
      <c r="O410" s="602">
        <v>0</v>
      </c>
      <c r="P410" s="603"/>
      <c r="Q410" s="185"/>
    </row>
    <row r="411" spans="1:20" ht="30.75" customHeight="1" x14ac:dyDescent="0.25">
      <c r="A411" s="208"/>
      <c r="B411" s="209"/>
      <c r="C411" s="204" t="s">
        <v>122</v>
      </c>
      <c r="D411" s="203" t="s">
        <v>99</v>
      </c>
      <c r="E411" s="210"/>
      <c r="F411" s="602">
        <f>'1014060 ПК'!F241:H241</f>
        <v>0</v>
      </c>
      <c r="G411" s="603"/>
      <c r="H411" s="607"/>
      <c r="I411" s="602">
        <f>'1014060 ПК'!I241:L241</f>
        <v>0</v>
      </c>
      <c r="J411" s="603"/>
      <c r="K411" s="607"/>
      <c r="L411" s="602" t="e">
        <f>'1014060 ПК'!M241:P241</f>
        <v>#VALUE!</v>
      </c>
      <c r="M411" s="603"/>
      <c r="N411" s="607"/>
      <c r="O411" s="602">
        <v>0</v>
      </c>
      <c r="P411" s="603"/>
      <c r="Q411" s="185"/>
    </row>
    <row r="412" spans="1:20" ht="21" customHeight="1" x14ac:dyDescent="0.25">
      <c r="A412" s="208"/>
      <c r="B412" s="209"/>
      <c r="C412" s="204" t="s">
        <v>123</v>
      </c>
      <c r="D412" s="203" t="s">
        <v>99</v>
      </c>
      <c r="E412" s="210"/>
      <c r="F412" s="602" t="e">
        <f>'1014060 ПК'!#REF!</f>
        <v>#REF!</v>
      </c>
      <c r="G412" s="603"/>
      <c r="H412" s="607"/>
      <c r="I412" s="602" t="e">
        <f>'1014060 ПК'!#REF!</f>
        <v>#REF!</v>
      </c>
      <c r="J412" s="603"/>
      <c r="K412" s="607"/>
      <c r="L412" s="602" t="e">
        <f>'1014060 ПК'!#REF!</f>
        <v>#REF!</v>
      </c>
      <c r="M412" s="603"/>
      <c r="N412" s="607"/>
      <c r="O412" s="602">
        <v>0</v>
      </c>
      <c r="P412" s="603"/>
      <c r="Q412" s="185"/>
    </row>
    <row r="413" spans="1:20" ht="33" customHeight="1" x14ac:dyDescent="0.25">
      <c r="A413" s="208"/>
      <c r="B413" s="209"/>
      <c r="C413" s="204" t="s">
        <v>124</v>
      </c>
      <c r="D413" s="203" t="s">
        <v>99</v>
      </c>
      <c r="E413" s="210"/>
      <c r="F413" s="602" t="e">
        <f>'1014060 ПК'!#REF!</f>
        <v>#REF!</v>
      </c>
      <c r="G413" s="603"/>
      <c r="H413" s="607"/>
      <c r="I413" s="602" t="e">
        <f>'1014060 ПК'!#REF!</f>
        <v>#REF!</v>
      </c>
      <c r="J413" s="603"/>
      <c r="K413" s="607"/>
      <c r="L413" s="602" t="e">
        <f>'1014060 ПК'!#REF!</f>
        <v>#REF!</v>
      </c>
      <c r="M413" s="603"/>
      <c r="N413" s="607"/>
      <c r="O413" s="602">
        <v>0</v>
      </c>
      <c r="P413" s="603"/>
      <c r="Q413" s="185"/>
    </row>
    <row r="414" spans="1:20" ht="35.25" customHeight="1" x14ac:dyDescent="0.25">
      <c r="A414" s="208"/>
      <c r="B414" s="209"/>
      <c r="C414" s="204" t="s">
        <v>125</v>
      </c>
      <c r="D414" s="203" t="s">
        <v>99</v>
      </c>
      <c r="E414" s="210" t="s">
        <v>126</v>
      </c>
      <c r="F414" s="602">
        <f>'1014060 ПК'!F242:H242</f>
        <v>1</v>
      </c>
      <c r="G414" s="603"/>
      <c r="H414" s="607"/>
      <c r="I414" s="602">
        <f>'1014060 ПК'!I242:L242</f>
        <v>0</v>
      </c>
      <c r="J414" s="603"/>
      <c r="K414" s="607"/>
      <c r="L414" s="602" t="e">
        <f>'1014060 ПК'!M242:P242</f>
        <v>#VALUE!</v>
      </c>
      <c r="M414" s="603"/>
      <c r="N414" s="607"/>
      <c r="O414" s="602">
        <v>0</v>
      </c>
      <c r="P414" s="603"/>
      <c r="Q414" s="185"/>
    </row>
    <row r="415" spans="1:20" ht="46.5" customHeight="1" x14ac:dyDescent="0.25">
      <c r="A415" s="208"/>
      <c r="B415" s="209"/>
      <c r="C415" s="204" t="s">
        <v>127</v>
      </c>
      <c r="D415" s="203" t="s">
        <v>99</v>
      </c>
      <c r="E415" s="210" t="s">
        <v>126</v>
      </c>
      <c r="F415" s="602">
        <f>'1014060 ПК'!F243:H243</f>
        <v>0</v>
      </c>
      <c r="G415" s="603"/>
      <c r="H415" s="607"/>
      <c r="I415" s="602">
        <f>'1014060 ПК'!I243:L243</f>
        <v>0</v>
      </c>
      <c r="J415" s="603"/>
      <c r="K415" s="607"/>
      <c r="L415" s="602" t="e">
        <f>'1014060 ПК'!M243:P243</f>
        <v>#VALUE!</v>
      </c>
      <c r="M415" s="603"/>
      <c r="N415" s="607"/>
      <c r="O415" s="602">
        <v>0</v>
      </c>
      <c r="P415" s="603"/>
      <c r="Q415" s="185"/>
    </row>
    <row r="416" spans="1:20" ht="46.5" customHeight="1" x14ac:dyDescent="0.25">
      <c r="A416" s="208"/>
      <c r="B416" s="209"/>
      <c r="C416" s="204" t="s">
        <v>648</v>
      </c>
      <c r="D416" s="203" t="s">
        <v>99</v>
      </c>
      <c r="E416" s="210" t="s">
        <v>126</v>
      </c>
      <c r="F416" s="602">
        <f>'1014060 ПК'!F244:H244</f>
        <v>100000</v>
      </c>
      <c r="G416" s="603"/>
      <c r="H416" s="607"/>
      <c r="I416" s="602">
        <f>'1014060 ПК'!I244:L244</f>
        <v>0</v>
      </c>
      <c r="J416" s="603"/>
      <c r="K416" s="607"/>
      <c r="L416" s="602" t="e">
        <f>'1014060 ПК'!M244:P244</f>
        <v>#VALUE!</v>
      </c>
      <c r="M416" s="603"/>
      <c r="N416" s="607"/>
      <c r="O416" s="602">
        <v>0</v>
      </c>
      <c r="P416" s="603"/>
      <c r="Q416" s="185"/>
    </row>
    <row r="417" spans="1:17" ht="48.75" customHeight="1" x14ac:dyDescent="0.25">
      <c r="A417" s="208"/>
      <c r="B417" s="209"/>
      <c r="C417" s="204" t="s">
        <v>128</v>
      </c>
      <c r="D417" s="203" t="s">
        <v>99</v>
      </c>
      <c r="E417" s="210" t="s">
        <v>101</v>
      </c>
      <c r="F417" s="602" t="e">
        <f>'1014060 ПК'!#REF!</f>
        <v>#REF!</v>
      </c>
      <c r="G417" s="603"/>
      <c r="H417" s="607"/>
      <c r="I417" s="602" t="e">
        <f>'1014060 ПК'!#REF!</f>
        <v>#REF!</v>
      </c>
      <c r="J417" s="603"/>
      <c r="K417" s="607"/>
      <c r="L417" s="602" t="e">
        <f>'1014060 ПК'!#REF!</f>
        <v>#REF!</v>
      </c>
      <c r="M417" s="603"/>
      <c r="N417" s="607"/>
      <c r="O417" s="602" t="e">
        <f>'1014060 ПК'!Q246:S246</f>
        <v>#VALUE!</v>
      </c>
      <c r="P417" s="603"/>
      <c r="Q417" s="185"/>
    </row>
    <row r="418" spans="1:17" ht="60" customHeight="1" x14ac:dyDescent="0.25">
      <c r="A418" s="208"/>
      <c r="B418" s="209"/>
      <c r="C418" s="204" t="s">
        <v>129</v>
      </c>
      <c r="D418" s="203" t="s">
        <v>99</v>
      </c>
      <c r="E418" s="210" t="s">
        <v>101</v>
      </c>
      <c r="F418" s="602">
        <f>'1014060 ПК'!F245:H245</f>
        <v>0</v>
      </c>
      <c r="G418" s="603"/>
      <c r="H418" s="607"/>
      <c r="I418" s="602">
        <f>'1014060 ПК'!I245:L245</f>
        <v>0</v>
      </c>
      <c r="J418" s="603"/>
      <c r="K418" s="607"/>
      <c r="L418" s="602" t="e">
        <f>'1014060 ПК'!M245:P245</f>
        <v>#VALUE!</v>
      </c>
      <c r="M418" s="603"/>
      <c r="N418" s="607"/>
      <c r="O418" s="602" t="e">
        <f>'1014060 ПК'!#REF!</f>
        <v>#REF!</v>
      </c>
      <c r="P418" s="603"/>
      <c r="Q418" s="185"/>
    </row>
    <row r="419" spans="1:17" ht="44.25" customHeight="1" x14ac:dyDescent="0.25">
      <c r="A419" s="208"/>
      <c r="B419" s="209"/>
      <c r="C419" s="204" t="s">
        <v>130</v>
      </c>
      <c r="D419" s="203" t="s">
        <v>99</v>
      </c>
      <c r="E419" s="210" t="s">
        <v>101</v>
      </c>
      <c r="F419" s="602">
        <f>'1014060 ПК'!F246:H246</f>
        <v>100</v>
      </c>
      <c r="G419" s="603"/>
      <c r="H419" s="607"/>
      <c r="I419" s="602">
        <f>'1014060 ПК'!I246:L246</f>
        <v>0</v>
      </c>
      <c r="J419" s="603"/>
      <c r="K419" s="607"/>
      <c r="L419" s="602" t="e">
        <f>'1014060 ПК'!M246:P246</f>
        <v>#VALUE!</v>
      </c>
      <c r="M419" s="603"/>
      <c r="N419" s="607"/>
      <c r="O419" s="602" t="e">
        <f>'1014060 ПК'!Q246:S246</f>
        <v>#VALUE!</v>
      </c>
      <c r="P419" s="603"/>
      <c r="Q419" s="185"/>
    </row>
    <row r="420" spans="1:17" ht="42.75" customHeight="1" x14ac:dyDescent="0.25">
      <c r="A420" s="208"/>
      <c r="B420" s="209"/>
      <c r="C420" s="204" t="s">
        <v>131</v>
      </c>
      <c r="D420" s="203" t="s">
        <v>99</v>
      </c>
      <c r="E420" s="210" t="s">
        <v>101</v>
      </c>
      <c r="F420" s="602" t="e">
        <f>'1014060 ПК'!#REF!</f>
        <v>#REF!</v>
      </c>
      <c r="G420" s="603"/>
      <c r="H420" s="607"/>
      <c r="I420" s="602" t="e">
        <f>'1014060 ПК'!#REF!</f>
        <v>#REF!</v>
      </c>
      <c r="J420" s="603"/>
      <c r="K420" s="607"/>
      <c r="L420" s="602" t="e">
        <f>'1014060 ПК'!#REF!</f>
        <v>#REF!</v>
      </c>
      <c r="M420" s="603"/>
      <c r="N420" s="607"/>
      <c r="O420" s="602" t="e">
        <f>'1014060 ПК'!#REF!</f>
        <v>#REF!</v>
      </c>
      <c r="P420" s="603"/>
      <c r="Q420" s="185"/>
    </row>
    <row r="421" spans="1:17" ht="77.25" customHeight="1" x14ac:dyDescent="0.25">
      <c r="A421" s="208"/>
      <c r="B421" s="209"/>
      <c r="C421" s="204" t="s">
        <v>451</v>
      </c>
      <c r="D421" s="203" t="s">
        <v>99</v>
      </c>
      <c r="E421" s="210" t="s">
        <v>101</v>
      </c>
      <c r="F421" s="602" t="e">
        <f>'1014060 ПК'!#REF!</f>
        <v>#REF!</v>
      </c>
      <c r="G421" s="603"/>
      <c r="H421" s="607"/>
      <c r="I421" s="602" t="e">
        <f>'1014060 ПК'!#REF!</f>
        <v>#REF!</v>
      </c>
      <c r="J421" s="603"/>
      <c r="K421" s="607"/>
      <c r="L421" s="602" t="e">
        <f>'1014060 ПК'!#REF!</f>
        <v>#REF!</v>
      </c>
      <c r="M421" s="603"/>
      <c r="N421" s="607"/>
      <c r="O421" s="602" t="e">
        <f>'1014060 ПК'!#REF!</f>
        <v>#REF!</v>
      </c>
      <c r="P421" s="603"/>
      <c r="Q421" s="185"/>
    </row>
    <row r="422" spans="1:17" ht="153.75" customHeight="1" x14ac:dyDescent="0.25">
      <c r="A422" s="597"/>
      <c r="B422" s="598"/>
      <c r="C422" s="204" t="s">
        <v>132</v>
      </c>
      <c r="D422" s="203" t="s">
        <v>106</v>
      </c>
      <c r="E422" s="210" t="s">
        <v>133</v>
      </c>
      <c r="F422" s="606" t="e">
        <f>'1014060 ПК'!#REF!</f>
        <v>#REF!</v>
      </c>
      <c r="G422" s="777"/>
      <c r="H422" s="719"/>
      <c r="I422" s="606" t="e">
        <f>'1014060 ПК'!#REF!</f>
        <v>#REF!</v>
      </c>
      <c r="J422" s="777"/>
      <c r="K422" s="719"/>
      <c r="L422" s="606" t="e">
        <f>'1014060 ПК'!#REF!</f>
        <v>#REF!</v>
      </c>
      <c r="M422" s="777"/>
      <c r="N422" s="719"/>
      <c r="O422" s="606" t="e">
        <f>'1014060 ПК'!#REF!</f>
        <v>#REF!</v>
      </c>
      <c r="P422" s="777"/>
      <c r="Q422" s="719"/>
    </row>
    <row r="423" spans="1:17" ht="21" customHeight="1" x14ac:dyDescent="0.25">
      <c r="A423" s="208"/>
      <c r="B423" s="209"/>
      <c r="C423" s="169" t="s">
        <v>281</v>
      </c>
      <c r="D423" s="203"/>
      <c r="E423" s="215"/>
      <c r="F423" s="260"/>
      <c r="G423" s="261"/>
      <c r="H423" s="262"/>
      <c r="I423" s="260"/>
      <c r="J423" s="261"/>
      <c r="K423" s="262"/>
      <c r="L423" s="260"/>
      <c r="M423" s="261"/>
      <c r="N423" s="262"/>
      <c r="O423" s="260"/>
      <c r="P423" s="261"/>
      <c r="Q423" s="262"/>
    </row>
    <row r="424" spans="1:17" ht="52.5" customHeight="1" x14ac:dyDescent="0.25">
      <c r="A424" s="208"/>
      <c r="B424" s="209"/>
      <c r="C424" s="204" t="s">
        <v>134</v>
      </c>
      <c r="D424" s="203" t="s">
        <v>135</v>
      </c>
      <c r="E424" s="210" t="s">
        <v>136</v>
      </c>
      <c r="F424" s="608" t="e">
        <f>'1014060 ПК'!#REF!</f>
        <v>#REF!</v>
      </c>
      <c r="G424" s="614"/>
      <c r="H424" s="615"/>
      <c r="I424" s="608" t="e">
        <f>'1014060 ПК'!#REF!</f>
        <v>#REF!</v>
      </c>
      <c r="J424" s="614"/>
      <c r="K424" s="615"/>
      <c r="L424" s="608" t="e">
        <f>'1014060 ПК'!#REF!</f>
        <v>#REF!</v>
      </c>
      <c r="M424" s="614"/>
      <c r="N424" s="615"/>
      <c r="O424" s="608" t="e">
        <f>'1014060 ПК'!#REF!</f>
        <v>#REF!</v>
      </c>
      <c r="P424" s="614"/>
      <c r="Q424" s="262"/>
    </row>
    <row r="425" spans="1:17" ht="49.5" customHeight="1" x14ac:dyDescent="0.25">
      <c r="A425" s="208"/>
      <c r="B425" s="209"/>
      <c r="C425" s="204" t="s">
        <v>137</v>
      </c>
      <c r="D425" s="203" t="s">
        <v>135</v>
      </c>
      <c r="E425" s="210" t="s">
        <v>136</v>
      </c>
      <c r="F425" s="608" t="e">
        <f>'1014060 ПК'!#REF!</f>
        <v>#REF!</v>
      </c>
      <c r="G425" s="614"/>
      <c r="H425" s="615"/>
      <c r="I425" s="608" t="e">
        <f>'1014060 ПК'!#REF!</f>
        <v>#REF!</v>
      </c>
      <c r="J425" s="614"/>
      <c r="K425" s="615"/>
      <c r="L425" s="608" t="e">
        <f>'1014060 ПК'!#REF!</f>
        <v>#REF!</v>
      </c>
      <c r="M425" s="614"/>
      <c r="N425" s="615"/>
      <c r="O425" s="608" t="e">
        <f>'1014060 ПК'!#REF!</f>
        <v>#REF!</v>
      </c>
      <c r="P425" s="614"/>
      <c r="Q425" s="262"/>
    </row>
    <row r="426" spans="1:17" ht="45.75" customHeight="1" x14ac:dyDescent="0.25">
      <c r="A426" s="208"/>
      <c r="B426" s="209"/>
      <c r="C426" s="204" t="s">
        <v>138</v>
      </c>
      <c r="D426" s="203" t="s">
        <v>135</v>
      </c>
      <c r="E426" s="210" t="s">
        <v>136</v>
      </c>
      <c r="F426" s="608" t="e">
        <f>'1014060 ПК'!#REF!</f>
        <v>#REF!</v>
      </c>
      <c r="G426" s="614"/>
      <c r="H426" s="615"/>
      <c r="I426" s="608" t="e">
        <f>'1014060 ПК'!#REF!</f>
        <v>#REF!</v>
      </c>
      <c r="J426" s="614"/>
      <c r="K426" s="615"/>
      <c r="L426" s="608" t="e">
        <f>'1014060 ПК'!#REF!</f>
        <v>#REF!</v>
      </c>
      <c r="M426" s="614"/>
      <c r="N426" s="615"/>
      <c r="O426" s="608" t="e">
        <f>'1014060 ПК'!#REF!</f>
        <v>#REF!</v>
      </c>
      <c r="P426" s="614"/>
      <c r="Q426" s="262"/>
    </row>
    <row r="427" spans="1:17" ht="80.25" customHeight="1" x14ac:dyDescent="0.25">
      <c r="A427" s="208"/>
      <c r="B427" s="209"/>
      <c r="C427" s="204" t="s">
        <v>139</v>
      </c>
      <c r="D427" s="203" t="s">
        <v>135</v>
      </c>
      <c r="E427" s="210" t="s">
        <v>136</v>
      </c>
      <c r="F427" s="608" t="e">
        <f>'1014060 ПК'!#REF!</f>
        <v>#REF!</v>
      </c>
      <c r="G427" s="614"/>
      <c r="H427" s="615"/>
      <c r="I427" s="608" t="e">
        <f>'1014060 ПК'!#REF!</f>
        <v>#REF!</v>
      </c>
      <c r="J427" s="614"/>
      <c r="K427" s="615"/>
      <c r="L427" s="608" t="e">
        <f>'1014060 ПК'!#REF!</f>
        <v>#REF!</v>
      </c>
      <c r="M427" s="614"/>
      <c r="N427" s="615"/>
      <c r="O427" s="608" t="e">
        <f>'1014060 ПК'!#REF!</f>
        <v>#REF!</v>
      </c>
      <c r="P427" s="614"/>
      <c r="Q427" s="262"/>
    </row>
    <row r="428" spans="1:17" ht="53.25" customHeight="1" x14ac:dyDescent="0.25">
      <c r="A428" s="208"/>
      <c r="B428" s="209"/>
      <c r="C428" s="204" t="s">
        <v>140</v>
      </c>
      <c r="D428" s="203" t="s">
        <v>141</v>
      </c>
      <c r="E428" s="210" t="s">
        <v>133</v>
      </c>
      <c r="F428" s="611" t="e">
        <f>'1014060 ПК'!#REF!</f>
        <v>#REF!</v>
      </c>
      <c r="G428" s="612"/>
      <c r="H428" s="613"/>
      <c r="I428" s="611" t="e">
        <f>'1014060 ПК'!#REF!</f>
        <v>#REF!</v>
      </c>
      <c r="J428" s="612"/>
      <c r="K428" s="613"/>
      <c r="L428" s="611" t="e">
        <f>'1014060 ПК'!#REF!</f>
        <v>#REF!</v>
      </c>
      <c r="M428" s="612"/>
      <c r="N428" s="613"/>
      <c r="O428" s="606" t="e">
        <f>'1014060 ПК'!#REF!</f>
        <v>#REF!</v>
      </c>
      <c r="P428" s="777"/>
      <c r="Q428" s="262"/>
    </row>
    <row r="429" spans="1:17" ht="29.25" customHeight="1" x14ac:dyDescent="0.25">
      <c r="A429" s="208"/>
      <c r="B429" s="209"/>
      <c r="C429" s="204" t="s">
        <v>142</v>
      </c>
      <c r="D429" s="203" t="s">
        <v>141</v>
      </c>
      <c r="E429" s="210"/>
      <c r="F429" s="608" t="e">
        <f>'1014060 ПК'!#REF!</f>
        <v>#REF!</v>
      </c>
      <c r="G429" s="614"/>
      <c r="H429" s="615"/>
      <c r="I429" s="608" t="e">
        <f>'1014060 ПК'!#REF!</f>
        <v>#REF!</v>
      </c>
      <c r="J429" s="614"/>
      <c r="K429" s="615"/>
      <c r="L429" s="608" t="e">
        <f>'1014060 ПК'!#REF!</f>
        <v>#REF!</v>
      </c>
      <c r="M429" s="614"/>
      <c r="N429" s="615"/>
      <c r="O429" s="608" t="e">
        <f>'1014060 ПК'!#REF!</f>
        <v>#REF!</v>
      </c>
      <c r="P429" s="614"/>
      <c r="Q429" s="262"/>
    </row>
    <row r="430" spans="1:17" ht="46.5" customHeight="1" x14ac:dyDescent="0.25">
      <c r="A430" s="208"/>
      <c r="B430" s="209"/>
      <c r="C430" s="204" t="s">
        <v>143</v>
      </c>
      <c r="D430" s="203" t="s">
        <v>452</v>
      </c>
      <c r="E430" s="199"/>
      <c r="F430" s="608" t="e">
        <f>'1014060 ПК'!#REF!</f>
        <v>#REF!</v>
      </c>
      <c r="G430" s="614"/>
      <c r="H430" s="615"/>
      <c r="I430" s="608" t="e">
        <f>'1014060 ПК'!#REF!</f>
        <v>#REF!</v>
      </c>
      <c r="J430" s="614"/>
      <c r="K430" s="615"/>
      <c r="L430" s="608" t="e">
        <f>'1014060 ПК'!#REF!</f>
        <v>#REF!</v>
      </c>
      <c r="M430" s="614"/>
      <c r="N430" s="615"/>
      <c r="O430" s="608" t="e">
        <f>'1014060 ПК'!#REF!</f>
        <v>#REF!</v>
      </c>
      <c r="P430" s="614"/>
      <c r="Q430" s="262"/>
    </row>
    <row r="431" spans="1:17" ht="21" customHeight="1" x14ac:dyDescent="0.25">
      <c r="A431" s="208"/>
      <c r="B431" s="209"/>
      <c r="C431" s="170" t="s">
        <v>282</v>
      </c>
      <c r="D431" s="199"/>
      <c r="E431" s="215"/>
      <c r="F431" s="260"/>
      <c r="G431" s="261"/>
      <c r="H431" s="262"/>
      <c r="I431" s="260"/>
      <c r="J431" s="261"/>
      <c r="K431" s="262"/>
      <c r="L431" s="260"/>
      <c r="M431" s="261"/>
      <c r="N431" s="262"/>
      <c r="O431" s="260"/>
      <c r="P431" s="261"/>
      <c r="Q431" s="262"/>
    </row>
    <row r="432" spans="1:17" ht="41.25" customHeight="1" x14ac:dyDescent="0.25">
      <c r="A432" s="597"/>
      <c r="B432" s="598"/>
      <c r="C432" s="204" t="s">
        <v>144</v>
      </c>
      <c r="D432" s="199" t="s">
        <v>113</v>
      </c>
      <c r="E432" s="203"/>
      <c r="F432" s="602" t="e">
        <f>'1014060 ПК'!#REF!</f>
        <v>#REF!</v>
      </c>
      <c r="G432" s="603"/>
      <c r="H432" s="607"/>
      <c r="I432" s="602" t="e">
        <f>'1014060 ПК'!#REF!</f>
        <v>#REF!</v>
      </c>
      <c r="J432" s="603"/>
      <c r="K432" s="607"/>
      <c r="L432" s="602" t="e">
        <f>'1014060 ПК'!#REF!</f>
        <v>#REF!</v>
      </c>
      <c r="M432" s="603"/>
      <c r="N432" s="607"/>
      <c r="O432" s="602" t="e">
        <f>'1014060 ПК'!#REF!</f>
        <v>#REF!</v>
      </c>
      <c r="P432" s="603"/>
      <c r="Q432" s="607"/>
    </row>
    <row r="433" spans="1:17" ht="93.75" customHeight="1" x14ac:dyDescent="0.25">
      <c r="A433" s="208"/>
      <c r="B433" s="209"/>
      <c r="C433" s="204" t="s">
        <v>145</v>
      </c>
      <c r="D433" s="199" t="s">
        <v>113</v>
      </c>
      <c r="E433" s="210" t="s">
        <v>146</v>
      </c>
      <c r="F433" s="781" t="e">
        <f>'1014060 ПК'!#REF!</f>
        <v>#REF!</v>
      </c>
      <c r="G433" s="782"/>
      <c r="H433" s="783"/>
      <c r="I433" s="781" t="e">
        <f>'1014060 ПК'!#REF!</f>
        <v>#REF!</v>
      </c>
      <c r="J433" s="782"/>
      <c r="K433" s="783"/>
      <c r="L433" s="781" t="e">
        <f>'1014060 ПК'!#REF!</f>
        <v>#REF!</v>
      </c>
      <c r="M433" s="782"/>
      <c r="N433" s="783"/>
      <c r="O433" s="606" t="e">
        <f>'1014060 ПК'!#REF!</f>
        <v>#REF!</v>
      </c>
      <c r="P433" s="603"/>
      <c r="Q433" s="185"/>
    </row>
    <row r="434" spans="1:17" ht="100.5" customHeight="1" x14ac:dyDescent="0.25">
      <c r="A434" s="208"/>
      <c r="B434" s="209"/>
      <c r="C434" s="204" t="s">
        <v>147</v>
      </c>
      <c r="D434" s="199" t="s">
        <v>113</v>
      </c>
      <c r="E434" s="210" t="s">
        <v>148</v>
      </c>
      <c r="F434" s="606" t="e">
        <f>'1014060 ПК'!#REF!</f>
        <v>#REF!</v>
      </c>
      <c r="G434" s="603"/>
      <c r="H434" s="607"/>
      <c r="I434" s="606" t="e">
        <f>'1014060 ПК'!#REF!</f>
        <v>#REF!</v>
      </c>
      <c r="J434" s="603"/>
      <c r="K434" s="607"/>
      <c r="L434" s="606" t="e">
        <f>'1014060 ПК'!#REF!</f>
        <v>#REF!</v>
      </c>
      <c r="M434" s="603"/>
      <c r="N434" s="607"/>
      <c r="O434" s="606" t="e">
        <f>'1014060 ПК'!#REF!</f>
        <v>#REF!</v>
      </c>
      <c r="P434" s="603"/>
      <c r="Q434" s="185"/>
    </row>
    <row r="435" spans="1:17" ht="19.5" customHeight="1" x14ac:dyDescent="0.25">
      <c r="A435" s="208"/>
      <c r="B435" s="209"/>
      <c r="C435" s="170" t="s">
        <v>229</v>
      </c>
      <c r="D435" s="199"/>
      <c r="E435" s="215"/>
      <c r="F435" s="184"/>
      <c r="G435" s="213"/>
      <c r="H435" s="185"/>
      <c r="I435" s="184"/>
      <c r="J435" s="213"/>
      <c r="K435" s="185"/>
      <c r="L435" s="184"/>
      <c r="M435" s="213"/>
      <c r="N435" s="185"/>
      <c r="O435" s="184"/>
      <c r="P435" s="213"/>
      <c r="Q435" s="185"/>
    </row>
    <row r="436" spans="1:17" ht="124.5" customHeight="1" x14ac:dyDescent="0.25">
      <c r="A436" s="208"/>
      <c r="B436" s="209"/>
      <c r="C436" s="204" t="s">
        <v>149</v>
      </c>
      <c r="D436" s="199" t="s">
        <v>117</v>
      </c>
      <c r="E436" s="210" t="s">
        <v>150</v>
      </c>
      <c r="F436" s="602" t="e">
        <f>'1014060 ПК'!#REF!</f>
        <v>#REF!</v>
      </c>
      <c r="G436" s="603"/>
      <c r="H436" s="607"/>
      <c r="I436" s="602" t="e">
        <f>'1014060 ПК'!#REF!</f>
        <v>#REF!</v>
      </c>
      <c r="J436" s="603"/>
      <c r="K436" s="607"/>
      <c r="L436" s="602" t="e">
        <f>'1014060 ПК'!#REF!</f>
        <v>#REF!</v>
      </c>
      <c r="M436" s="603"/>
      <c r="N436" s="607"/>
      <c r="O436" s="602" t="e">
        <f>'1014060 ПК'!#REF!</f>
        <v>#REF!</v>
      </c>
      <c r="P436" s="603"/>
      <c r="Q436" s="185"/>
    </row>
    <row r="437" spans="1:17" ht="29.25" customHeight="1" x14ac:dyDescent="0.25">
      <c r="A437" s="597">
        <v>1011100</v>
      </c>
      <c r="B437" s="598"/>
      <c r="C437" s="169" t="s">
        <v>771</v>
      </c>
      <c r="D437" s="126"/>
      <c r="E437" s="126"/>
      <c r="F437" s="602"/>
      <c r="G437" s="603"/>
      <c r="H437" s="607"/>
      <c r="I437" s="671"/>
      <c r="J437" s="671"/>
      <c r="K437" s="671"/>
      <c r="L437" s="671"/>
      <c r="M437" s="671"/>
      <c r="N437" s="671"/>
      <c r="O437" s="671"/>
      <c r="P437" s="671"/>
      <c r="Q437" s="671"/>
    </row>
    <row r="438" spans="1:17" ht="25.5" customHeight="1" x14ac:dyDescent="0.25">
      <c r="A438" s="597"/>
      <c r="B438" s="598"/>
      <c r="C438" s="171" t="s">
        <v>87</v>
      </c>
      <c r="D438" s="784" t="s">
        <v>519</v>
      </c>
      <c r="E438" s="785"/>
      <c r="F438" s="785"/>
      <c r="G438" s="785"/>
      <c r="H438" s="785"/>
      <c r="I438" s="785"/>
      <c r="J438" s="785"/>
      <c r="K438" s="785"/>
      <c r="L438" s="785"/>
      <c r="M438" s="785"/>
      <c r="N438" s="785"/>
      <c r="O438" s="785"/>
      <c r="P438" s="785"/>
      <c r="Q438" s="786"/>
    </row>
    <row r="439" spans="1:17" ht="15" customHeight="1" x14ac:dyDescent="0.25">
      <c r="A439" s="208"/>
      <c r="B439" s="209"/>
      <c r="C439" s="169" t="s">
        <v>228</v>
      </c>
      <c r="D439" s="271"/>
      <c r="E439" s="282"/>
      <c r="F439" s="281"/>
      <c r="G439" s="281"/>
      <c r="H439" s="281"/>
      <c r="I439" s="281"/>
      <c r="J439" s="281"/>
      <c r="K439" s="281"/>
      <c r="L439" s="281"/>
      <c r="M439" s="281"/>
      <c r="N439" s="281"/>
      <c r="O439" s="281"/>
      <c r="P439" s="281"/>
      <c r="Q439" s="272"/>
    </row>
    <row r="440" spans="1:17" ht="33" customHeight="1" x14ac:dyDescent="0.25">
      <c r="A440" s="208"/>
      <c r="B440" s="209"/>
      <c r="C440" s="204" t="s">
        <v>498</v>
      </c>
      <c r="D440" s="203" t="s">
        <v>99</v>
      </c>
      <c r="E440" s="713" t="s">
        <v>520</v>
      </c>
      <c r="F440" s="602">
        <f>'1011100 ШК'!F250:H250</f>
        <v>6</v>
      </c>
      <c r="G440" s="603"/>
      <c r="H440" s="607"/>
      <c r="I440" s="602">
        <f>'1011100 ШК'!I250:K250</f>
        <v>0</v>
      </c>
      <c r="J440" s="603"/>
      <c r="K440" s="607"/>
      <c r="L440" s="602">
        <f>'1011100 ШК'!L250:N250</f>
        <v>6</v>
      </c>
      <c r="M440" s="603"/>
      <c r="N440" s="607"/>
      <c r="O440" s="602">
        <f>'1011100 ШК'!O250:Q250</f>
        <v>0</v>
      </c>
      <c r="P440" s="603"/>
      <c r="Q440" s="607"/>
    </row>
    <row r="441" spans="1:17" ht="35.25" customHeight="1" x14ac:dyDescent="0.25">
      <c r="A441" s="208"/>
      <c r="B441" s="209"/>
      <c r="C441" s="204" t="s">
        <v>499</v>
      </c>
      <c r="D441" s="203" t="s">
        <v>99</v>
      </c>
      <c r="E441" s="718"/>
      <c r="F441" s="602">
        <f>'1011100 ШК'!F251:H251</f>
        <v>5</v>
      </c>
      <c r="G441" s="603"/>
      <c r="H441" s="607"/>
      <c r="I441" s="602">
        <f>'1011100 ШК'!I251:K251</f>
        <v>0</v>
      </c>
      <c r="J441" s="603"/>
      <c r="K441" s="607"/>
      <c r="L441" s="602">
        <f>'1011100 ШК'!L251:N251</f>
        <v>5</v>
      </c>
      <c r="M441" s="603"/>
      <c r="N441" s="607"/>
      <c r="O441" s="602">
        <f>'1011100 ШК'!O251:Q251</f>
        <v>0</v>
      </c>
      <c r="P441" s="603"/>
      <c r="Q441" s="607"/>
    </row>
    <row r="442" spans="1:17" ht="54" customHeight="1" x14ac:dyDescent="0.25">
      <c r="A442" s="208"/>
      <c r="B442" s="209"/>
      <c r="C442" s="204" t="s">
        <v>500</v>
      </c>
      <c r="D442" s="203" t="s">
        <v>99</v>
      </c>
      <c r="E442" s="718"/>
      <c r="F442" s="602">
        <f>'1011100 ШК'!F252:H252</f>
        <v>1</v>
      </c>
      <c r="G442" s="603"/>
      <c r="H442" s="607"/>
      <c r="I442" s="602">
        <f>'1011100 ШК'!I252:K252</f>
        <v>0</v>
      </c>
      <c r="J442" s="603"/>
      <c r="K442" s="607"/>
      <c r="L442" s="602">
        <f>'1011100 ШК'!L252:N252</f>
        <v>1</v>
      </c>
      <c r="M442" s="603"/>
      <c r="N442" s="607"/>
      <c r="O442" s="602">
        <f>'1011100 ШК'!O252:Q252</f>
        <v>0</v>
      </c>
      <c r="P442" s="603"/>
      <c r="Q442" s="607"/>
    </row>
    <row r="443" spans="1:17" ht="36" customHeight="1" x14ac:dyDescent="0.25">
      <c r="A443" s="208"/>
      <c r="B443" s="209"/>
      <c r="C443" s="204" t="s">
        <v>501</v>
      </c>
      <c r="D443" s="203" t="s">
        <v>99</v>
      </c>
      <c r="E443" s="714"/>
      <c r="F443" s="602">
        <f>'1011100 ШК'!F253:H253</f>
        <v>0</v>
      </c>
      <c r="G443" s="603"/>
      <c r="H443" s="607"/>
      <c r="I443" s="602">
        <f>'1011100 ШК'!I253:K253</f>
        <v>0</v>
      </c>
      <c r="J443" s="603"/>
      <c r="K443" s="607"/>
      <c r="L443" s="602">
        <f>'1011100 ШК'!L253:N253</f>
        <v>0</v>
      </c>
      <c r="M443" s="603"/>
      <c r="N443" s="607"/>
      <c r="O443" s="602">
        <f>'1011100 ШК'!O253:Q253</f>
        <v>0</v>
      </c>
      <c r="P443" s="603"/>
      <c r="Q443" s="607"/>
    </row>
    <row r="444" spans="1:17" ht="48" customHeight="1" x14ac:dyDescent="0.25">
      <c r="A444" s="208"/>
      <c r="B444" s="209"/>
      <c r="C444" s="204" t="s">
        <v>486</v>
      </c>
      <c r="D444" s="203" t="s">
        <v>99</v>
      </c>
      <c r="E444" s="210" t="s">
        <v>101</v>
      </c>
      <c r="F444" s="602">
        <f>'1011100 ШК'!F254:H254</f>
        <v>467.14</v>
      </c>
      <c r="G444" s="603"/>
      <c r="H444" s="607"/>
      <c r="I444" s="602">
        <f>'1011100 ШК'!I254:K254</f>
        <v>22.57</v>
      </c>
      <c r="J444" s="603"/>
      <c r="K444" s="607"/>
      <c r="L444" s="602">
        <f>'1011100 ШК'!L254:N254</f>
        <v>474.14</v>
      </c>
      <c r="M444" s="603"/>
      <c r="N444" s="607"/>
      <c r="O444" s="602">
        <f>'1011100 ШК'!O254:Q254</f>
        <v>22.57</v>
      </c>
      <c r="P444" s="603"/>
      <c r="Q444" s="607"/>
    </row>
    <row r="445" spans="1:17" ht="64.5" customHeight="1" x14ac:dyDescent="0.25">
      <c r="A445" s="208"/>
      <c r="B445" s="209"/>
      <c r="C445" s="204" t="s">
        <v>502</v>
      </c>
      <c r="D445" s="203" t="s">
        <v>99</v>
      </c>
      <c r="E445" s="210" t="s">
        <v>101</v>
      </c>
      <c r="F445" s="602">
        <f>'1011100 ШК'!F255:H255</f>
        <v>22.5</v>
      </c>
      <c r="G445" s="603"/>
      <c r="H445" s="607"/>
      <c r="I445" s="602">
        <f>'1011100 ШК'!I255:K255</f>
        <v>0</v>
      </c>
      <c r="J445" s="603"/>
      <c r="K445" s="607"/>
      <c r="L445" s="602">
        <f>'1011100 ШК'!L255:N255</f>
        <v>22.5</v>
      </c>
      <c r="M445" s="603"/>
      <c r="N445" s="607"/>
      <c r="O445" s="602">
        <f>'1011100 ШК'!O255:Q255</f>
        <v>0</v>
      </c>
      <c r="P445" s="603"/>
      <c r="Q445" s="607"/>
    </row>
    <row r="446" spans="1:17" ht="62.25" customHeight="1" x14ac:dyDescent="0.25">
      <c r="A446" s="208"/>
      <c r="B446" s="209"/>
      <c r="C446" s="204" t="s">
        <v>503</v>
      </c>
      <c r="D446" s="203" t="s">
        <v>99</v>
      </c>
      <c r="E446" s="210" t="s">
        <v>101</v>
      </c>
      <c r="F446" s="602">
        <f>'1011100 ШК'!F256:H256</f>
        <v>370.64</v>
      </c>
      <c r="G446" s="603"/>
      <c r="H446" s="607"/>
      <c r="I446" s="602">
        <f>'1011100 ШК'!I256:K256</f>
        <v>22.57</v>
      </c>
      <c r="J446" s="603"/>
      <c r="K446" s="607"/>
      <c r="L446" s="602">
        <f>'1011100 ШК'!L256:N256</f>
        <v>370.64</v>
      </c>
      <c r="M446" s="603"/>
      <c r="N446" s="607"/>
      <c r="O446" s="602">
        <f>'1011100 ШК'!O256:Q256</f>
        <v>22.57</v>
      </c>
      <c r="P446" s="603"/>
      <c r="Q446" s="607"/>
    </row>
    <row r="447" spans="1:17" ht="46.5" customHeight="1" x14ac:dyDescent="0.25">
      <c r="A447" s="208"/>
      <c r="B447" s="209"/>
      <c r="C447" s="204" t="s">
        <v>504</v>
      </c>
      <c r="D447" s="203" t="s">
        <v>99</v>
      </c>
      <c r="E447" s="210" t="s">
        <v>101</v>
      </c>
      <c r="F447" s="602">
        <f>'1011100 ШК'!F257:H257</f>
        <v>17</v>
      </c>
      <c r="G447" s="603"/>
      <c r="H447" s="607"/>
      <c r="I447" s="602">
        <f>'1011100 ШК'!I257:K257</f>
        <v>0</v>
      </c>
      <c r="J447" s="603"/>
      <c r="K447" s="607"/>
      <c r="L447" s="602">
        <f>'1011100 ШК'!L257:N257</f>
        <v>17</v>
      </c>
      <c r="M447" s="603"/>
      <c r="N447" s="607"/>
      <c r="O447" s="602">
        <f>'1011100 ШК'!O257:Q257</f>
        <v>0</v>
      </c>
      <c r="P447" s="603"/>
      <c r="Q447" s="607"/>
    </row>
    <row r="448" spans="1:17" ht="47.25" customHeight="1" x14ac:dyDescent="0.25">
      <c r="A448" s="208"/>
      <c r="B448" s="209"/>
      <c r="C448" s="204" t="s">
        <v>505</v>
      </c>
      <c r="D448" s="203" t="s">
        <v>99</v>
      </c>
      <c r="E448" s="210" t="s">
        <v>101</v>
      </c>
      <c r="F448" s="602">
        <f>'1011100 ШК'!F258:H258</f>
        <v>49</v>
      </c>
      <c r="G448" s="603"/>
      <c r="H448" s="607"/>
      <c r="I448" s="602">
        <f>'1011100 ШК'!I258:K258</f>
        <v>0</v>
      </c>
      <c r="J448" s="603"/>
      <c r="K448" s="607"/>
      <c r="L448" s="602">
        <f>'1011100 ШК'!L258:N258</f>
        <v>49</v>
      </c>
      <c r="M448" s="603"/>
      <c r="N448" s="607"/>
      <c r="O448" s="602">
        <f>'1011100 ШК'!O258:Q258</f>
        <v>0</v>
      </c>
      <c r="P448" s="603"/>
      <c r="Q448" s="607"/>
    </row>
    <row r="449" spans="1:17" ht="81" customHeight="1" x14ac:dyDescent="0.25">
      <c r="A449" s="208"/>
      <c r="B449" s="209"/>
      <c r="C449" s="204" t="s">
        <v>506</v>
      </c>
      <c r="D449" s="203" t="s">
        <v>99</v>
      </c>
      <c r="E449" s="210" t="s">
        <v>101</v>
      </c>
      <c r="F449" s="602">
        <f>'1011100 ШК'!F259:H259</f>
        <v>8</v>
      </c>
      <c r="G449" s="603"/>
      <c r="H449" s="607"/>
      <c r="I449" s="602">
        <f>'1011100 ШК'!I259:K259</f>
        <v>0</v>
      </c>
      <c r="J449" s="603"/>
      <c r="K449" s="607"/>
      <c r="L449" s="602">
        <f>'1011100 ШК'!L259:N259</f>
        <v>8</v>
      </c>
      <c r="M449" s="603"/>
      <c r="N449" s="607"/>
      <c r="O449" s="602">
        <f>'1011100 ШК'!O259:Q259</f>
        <v>0</v>
      </c>
      <c r="P449" s="603"/>
      <c r="Q449" s="607"/>
    </row>
    <row r="450" spans="1:17" ht="63" customHeight="1" x14ac:dyDescent="0.25">
      <c r="A450" s="208"/>
      <c r="B450" s="209"/>
      <c r="C450" s="204" t="s">
        <v>507</v>
      </c>
      <c r="D450" s="203" t="s">
        <v>99</v>
      </c>
      <c r="E450" s="210" t="s">
        <v>152</v>
      </c>
      <c r="F450" s="602">
        <f>'1011100 ШК'!F260:H260</f>
        <v>7</v>
      </c>
      <c r="G450" s="603"/>
      <c r="H450" s="607"/>
      <c r="I450" s="602">
        <f>'1011100 ШК'!I260:K260</f>
        <v>0</v>
      </c>
      <c r="J450" s="603"/>
      <c r="K450" s="607"/>
      <c r="L450" s="602">
        <f>'1011100 ШК'!L260:N260</f>
        <v>7</v>
      </c>
      <c r="M450" s="603"/>
      <c r="N450" s="607"/>
      <c r="O450" s="602">
        <f>'1011100 ШК'!O260:Q260</f>
        <v>0</v>
      </c>
      <c r="P450" s="603"/>
      <c r="Q450" s="607"/>
    </row>
    <row r="451" spans="1:17" ht="31.5" x14ac:dyDescent="0.25">
      <c r="A451" s="208"/>
      <c r="B451" s="209"/>
      <c r="C451" s="204" t="s">
        <v>508</v>
      </c>
      <c r="D451" s="203" t="s">
        <v>99</v>
      </c>
      <c r="E451" s="210" t="s">
        <v>152</v>
      </c>
      <c r="F451" s="602">
        <f>'1011100 ШК'!F261:H261</f>
        <v>172</v>
      </c>
      <c r="G451" s="603"/>
      <c r="H451" s="607"/>
      <c r="I451" s="602">
        <f>'1011100 ШК'!I261:K261</f>
        <v>0</v>
      </c>
      <c r="J451" s="603"/>
      <c r="K451" s="607"/>
      <c r="L451" s="602">
        <f>'1011100 ШК'!L261:N261</f>
        <v>172</v>
      </c>
      <c r="M451" s="603"/>
      <c r="N451" s="607"/>
      <c r="O451" s="602">
        <f>'1011100 ШК'!O261:Q261</f>
        <v>0</v>
      </c>
      <c r="P451" s="603"/>
      <c r="Q451" s="607"/>
    </row>
    <row r="452" spans="1:17" ht="76.5" customHeight="1" x14ac:dyDescent="0.25">
      <c r="A452" s="208"/>
      <c r="B452" s="209"/>
      <c r="C452" s="204" t="s">
        <v>509</v>
      </c>
      <c r="D452" s="203" t="s">
        <v>141</v>
      </c>
      <c r="E452" s="210" t="s">
        <v>133</v>
      </c>
      <c r="F452" s="611">
        <f>'1011100 ШК'!F262:H262</f>
        <v>37694653</v>
      </c>
      <c r="G452" s="612"/>
      <c r="H452" s="613"/>
      <c r="I452" s="611">
        <f>'1011100 ШК'!I262:K262</f>
        <v>0</v>
      </c>
      <c r="J452" s="612"/>
      <c r="K452" s="613"/>
      <c r="L452" s="611">
        <f>'1011100 ШК'!L262:N262</f>
        <v>57657642.948800012</v>
      </c>
      <c r="M452" s="612"/>
      <c r="N452" s="613"/>
      <c r="O452" s="611">
        <f>'1011100 ШК'!O262:Q262</f>
        <v>0</v>
      </c>
      <c r="P452" s="612"/>
      <c r="Q452" s="613"/>
    </row>
    <row r="453" spans="1:17" ht="99.75" customHeight="1" x14ac:dyDescent="0.25">
      <c r="A453" s="208"/>
      <c r="B453" s="209"/>
      <c r="C453" s="204" t="s">
        <v>510</v>
      </c>
      <c r="D453" s="203" t="s">
        <v>141</v>
      </c>
      <c r="E453" s="210" t="s">
        <v>133</v>
      </c>
      <c r="F453" s="602">
        <f>'1011100 ШК'!F263:H263</f>
        <v>34955131</v>
      </c>
      <c r="G453" s="603"/>
      <c r="H453" s="607"/>
      <c r="I453" s="602">
        <f>'1011100 ШК'!I263:K263</f>
        <v>0</v>
      </c>
      <c r="J453" s="603"/>
      <c r="K453" s="607"/>
      <c r="L453" s="602">
        <f>'1011100 ШК'!L263:N263</f>
        <v>52214374.108800009</v>
      </c>
      <c r="M453" s="603"/>
      <c r="N453" s="607"/>
      <c r="O453" s="602">
        <f>'1011100 ШК'!O263:Q263</f>
        <v>0</v>
      </c>
      <c r="P453" s="603"/>
      <c r="Q453" s="607"/>
    </row>
    <row r="454" spans="1:17" ht="107.25" customHeight="1" x14ac:dyDescent="0.25">
      <c r="A454" s="208"/>
      <c r="B454" s="209"/>
      <c r="C454" s="204" t="s">
        <v>511</v>
      </c>
      <c r="D454" s="203" t="s">
        <v>141</v>
      </c>
      <c r="E454" s="210" t="s">
        <v>133</v>
      </c>
      <c r="F454" s="611">
        <v>0</v>
      </c>
      <c r="G454" s="612"/>
      <c r="H454" s="613"/>
      <c r="I454" s="611">
        <f>'1011100 ШК'!I264:K264</f>
        <v>2739522</v>
      </c>
      <c r="J454" s="612"/>
      <c r="K454" s="613"/>
      <c r="L454" s="611">
        <f>'1011100 ШК'!L264:N264</f>
        <v>0</v>
      </c>
      <c r="M454" s="612"/>
      <c r="N454" s="613"/>
      <c r="O454" s="611">
        <v>1843.8</v>
      </c>
      <c r="P454" s="612"/>
      <c r="Q454" s="613"/>
    </row>
    <row r="455" spans="1:17" ht="51.75" customHeight="1" x14ac:dyDescent="0.25">
      <c r="A455" s="208"/>
      <c r="B455" s="209"/>
      <c r="C455" s="204" t="s">
        <v>512</v>
      </c>
      <c r="D455" s="203" t="s">
        <v>141</v>
      </c>
      <c r="E455" s="210" t="s">
        <v>133</v>
      </c>
      <c r="F455" s="602">
        <f>'1011100 ШК'!F264:H264</f>
        <v>0</v>
      </c>
      <c r="G455" s="603"/>
      <c r="H455" s="607"/>
      <c r="I455" s="606">
        <f>'1011100 ШК'!I265:K265</f>
        <v>2739522</v>
      </c>
      <c r="J455" s="777"/>
      <c r="K455" s="719"/>
      <c r="L455" s="602">
        <f>'1011100 ШК'!L265:N265</f>
        <v>0</v>
      </c>
      <c r="M455" s="603"/>
      <c r="N455" s="607"/>
      <c r="O455" s="606">
        <f>'1011100 ШК'!O265:Q265</f>
        <v>5443268.8399999999</v>
      </c>
      <c r="P455" s="777"/>
      <c r="Q455" s="719"/>
    </row>
    <row r="456" spans="1:17" ht="24.75" customHeight="1" x14ac:dyDescent="0.25">
      <c r="A456" s="208"/>
      <c r="B456" s="209"/>
      <c r="C456" s="169" t="s">
        <v>281</v>
      </c>
      <c r="D456" s="203"/>
      <c r="E456" s="210"/>
      <c r="F456" s="602"/>
      <c r="G456" s="603"/>
      <c r="H456" s="607"/>
      <c r="I456" s="602"/>
      <c r="J456" s="603"/>
      <c r="K456" s="607"/>
      <c r="L456" s="602"/>
      <c r="M456" s="603"/>
      <c r="N456" s="607"/>
      <c r="O456" s="602"/>
      <c r="P456" s="603"/>
      <c r="Q456" s="607"/>
    </row>
    <row r="457" spans="1:17" ht="105.75" customHeight="1" x14ac:dyDescent="0.25">
      <c r="A457" s="208"/>
      <c r="B457" s="209"/>
      <c r="C457" s="204" t="s">
        <v>153</v>
      </c>
      <c r="D457" s="203" t="s">
        <v>135</v>
      </c>
      <c r="E457" s="713" t="s">
        <v>520</v>
      </c>
      <c r="F457" s="602">
        <f>'1011100 ШК'!F267:H267</f>
        <v>2380</v>
      </c>
      <c r="G457" s="603"/>
      <c r="H457" s="607"/>
      <c r="I457" s="602">
        <f>'1011100 ШК'!I267:K267</f>
        <v>0</v>
      </c>
      <c r="J457" s="603"/>
      <c r="K457" s="607"/>
      <c r="L457" s="602">
        <f>'1011100 ШК'!L267:N267</f>
        <v>2380</v>
      </c>
      <c r="M457" s="603"/>
      <c r="N457" s="607"/>
      <c r="O457" s="602">
        <f>'1011100 ШК'!O267:Q267</f>
        <v>0</v>
      </c>
      <c r="P457" s="603"/>
      <c r="Q457" s="607"/>
    </row>
    <row r="458" spans="1:17" ht="73.5" customHeight="1" x14ac:dyDescent="0.25">
      <c r="A458" s="208"/>
      <c r="B458" s="209"/>
      <c r="C458" s="204" t="s">
        <v>513</v>
      </c>
      <c r="D458" s="203" t="s">
        <v>135</v>
      </c>
      <c r="E458" s="714"/>
      <c r="F458" s="602">
        <f>'1011100 ШК'!F268:H268</f>
        <v>568</v>
      </c>
      <c r="G458" s="603"/>
      <c r="H458" s="607"/>
      <c r="I458" s="602">
        <f>'1011100 ШК'!I268:K268</f>
        <v>0</v>
      </c>
      <c r="J458" s="603"/>
      <c r="K458" s="607"/>
      <c r="L458" s="602">
        <f>'1011100 ШК'!L268:N268</f>
        <v>568</v>
      </c>
      <c r="M458" s="603"/>
      <c r="N458" s="607"/>
      <c r="O458" s="602">
        <f>'1011100 ШК'!O268:Q268</f>
        <v>0</v>
      </c>
      <c r="P458" s="603"/>
      <c r="Q458" s="607"/>
    </row>
    <row r="459" spans="1:17" ht="24.75" customHeight="1" x14ac:dyDescent="0.25">
      <c r="A459" s="208"/>
      <c r="B459" s="209"/>
      <c r="C459" s="170" t="s">
        <v>282</v>
      </c>
      <c r="D459" s="199"/>
      <c r="E459" s="210"/>
      <c r="F459" s="602"/>
      <c r="G459" s="603"/>
      <c r="H459" s="607"/>
      <c r="I459" s="602"/>
      <c r="J459" s="603"/>
      <c r="K459" s="607"/>
      <c r="L459" s="602"/>
      <c r="M459" s="603"/>
      <c r="N459" s="607"/>
      <c r="O459" s="602"/>
      <c r="P459" s="603"/>
      <c r="Q459" s="607"/>
    </row>
    <row r="460" spans="1:17" ht="113.25" customHeight="1" x14ac:dyDescent="0.25">
      <c r="A460" s="208"/>
      <c r="B460" s="209"/>
      <c r="C460" s="204" t="s">
        <v>514</v>
      </c>
      <c r="D460" s="203" t="s">
        <v>135</v>
      </c>
      <c r="E460" s="210" t="s">
        <v>521</v>
      </c>
      <c r="F460" s="602">
        <f>'1011100 ШК'!F270:H270</f>
        <v>6</v>
      </c>
      <c r="G460" s="603"/>
      <c r="H460" s="607"/>
      <c r="I460" s="602">
        <f>'1011100 ШК'!I270:K270</f>
        <v>0</v>
      </c>
      <c r="J460" s="603"/>
      <c r="K460" s="607"/>
      <c r="L460" s="602">
        <f>'1011100 ШК'!L270:N270</f>
        <v>6</v>
      </c>
      <c r="M460" s="603"/>
      <c r="N460" s="607"/>
      <c r="O460" s="602">
        <f>'1011100 ШК'!O270:Q270</f>
        <v>0</v>
      </c>
      <c r="P460" s="603"/>
      <c r="Q460" s="607"/>
    </row>
    <row r="461" spans="1:17" ht="66.75" customHeight="1" x14ac:dyDescent="0.25">
      <c r="A461" s="208"/>
      <c r="B461" s="209"/>
      <c r="C461" s="204" t="s">
        <v>515</v>
      </c>
      <c r="D461" s="203" t="s">
        <v>154</v>
      </c>
      <c r="E461" s="210" t="s">
        <v>522</v>
      </c>
      <c r="F461" s="602">
        <f>'1011100 ШК'!F271:H271</f>
        <v>592620</v>
      </c>
      <c r="G461" s="603"/>
      <c r="H461" s="607"/>
      <c r="I461" s="602">
        <f>'1011100 ШК'!I271:K271</f>
        <v>0</v>
      </c>
      <c r="J461" s="603"/>
      <c r="K461" s="607"/>
      <c r="L461" s="602">
        <f>'1011100 ШК'!L271:N271</f>
        <v>597380</v>
      </c>
      <c r="M461" s="603"/>
      <c r="N461" s="607"/>
      <c r="O461" s="602">
        <f>'1011100 ШК'!O271:Q271</f>
        <v>0</v>
      </c>
      <c r="P461" s="603"/>
      <c r="Q461" s="607"/>
    </row>
    <row r="462" spans="1:17" ht="87.75" customHeight="1" x14ac:dyDescent="0.25">
      <c r="A462" s="208"/>
      <c r="B462" s="209"/>
      <c r="C462" s="204" t="s">
        <v>155</v>
      </c>
      <c r="D462" s="203" t="s">
        <v>113</v>
      </c>
      <c r="E462" s="210" t="s">
        <v>523</v>
      </c>
      <c r="F462" s="606">
        <f>'1011100 ШК'!F272:H272</f>
        <v>15838.08949579832</v>
      </c>
      <c r="G462" s="603"/>
      <c r="H462" s="607"/>
      <c r="I462" s="606">
        <f>'1011100 ШК'!I272:K272</f>
        <v>0</v>
      </c>
      <c r="J462" s="603"/>
      <c r="K462" s="607"/>
      <c r="L462" s="606">
        <f>'1011100 ШК'!L272:N272</f>
        <v>24225.900398655467</v>
      </c>
      <c r="M462" s="603"/>
      <c r="N462" s="607"/>
      <c r="O462" s="606">
        <f>'1011100 ШК'!O272:Q272</f>
        <v>0</v>
      </c>
      <c r="P462" s="603"/>
      <c r="Q462" s="607"/>
    </row>
    <row r="463" spans="1:17" ht="120.75" customHeight="1" x14ac:dyDescent="0.25">
      <c r="A463" s="208"/>
      <c r="B463" s="209"/>
      <c r="C463" s="204" t="s">
        <v>156</v>
      </c>
      <c r="D463" s="203" t="s">
        <v>113</v>
      </c>
      <c r="E463" s="210" t="s">
        <v>524</v>
      </c>
      <c r="F463" s="606">
        <f>'1011100 ШК'!F273:H273</f>
        <v>0</v>
      </c>
      <c r="G463" s="603"/>
      <c r="H463" s="607"/>
      <c r="I463" s="606">
        <f>'1011100 ШК'!I273:K273</f>
        <v>732.7</v>
      </c>
      <c r="J463" s="603"/>
      <c r="K463" s="607"/>
      <c r="L463" s="606">
        <f>'1011100 ШК'!L273:N273</f>
        <v>0</v>
      </c>
      <c r="M463" s="603"/>
      <c r="N463" s="607"/>
      <c r="O463" s="606">
        <f>'1011100 ШК'!O273:Q273</f>
        <v>2287.0877478991597</v>
      </c>
      <c r="P463" s="603"/>
      <c r="Q463" s="607"/>
    </row>
    <row r="464" spans="1:17" ht="24.75" customHeight="1" x14ac:dyDescent="0.25">
      <c r="A464" s="208"/>
      <c r="B464" s="209"/>
      <c r="C464" s="170" t="s">
        <v>229</v>
      </c>
      <c r="D464" s="203"/>
      <c r="E464" s="210"/>
      <c r="F464" s="602"/>
      <c r="G464" s="603"/>
      <c r="H464" s="607"/>
      <c r="I464" s="602"/>
      <c r="J464" s="603"/>
      <c r="K464" s="607"/>
      <c r="L464" s="602"/>
      <c r="M464" s="603"/>
      <c r="N464" s="607"/>
      <c r="O464" s="602"/>
      <c r="P464" s="603"/>
      <c r="Q464" s="607"/>
    </row>
    <row r="465" spans="1:17" ht="64.5" customHeight="1" x14ac:dyDescent="0.25">
      <c r="A465" s="208"/>
      <c r="B465" s="209"/>
      <c r="C465" s="204" t="s">
        <v>516</v>
      </c>
      <c r="D465" s="203" t="s">
        <v>154</v>
      </c>
      <c r="E465" s="210" t="s">
        <v>152</v>
      </c>
      <c r="F465" s="602">
        <f>'1011100 ШК'!F275:H275</f>
        <v>249</v>
      </c>
      <c r="G465" s="603"/>
      <c r="H465" s="607"/>
      <c r="I465" s="602">
        <f>'1011100 ШК'!I275:K275</f>
        <v>0</v>
      </c>
      <c r="J465" s="603"/>
      <c r="K465" s="607"/>
      <c r="L465" s="602">
        <f>'1011100 ШК'!L275:N275</f>
        <v>251</v>
      </c>
      <c r="M465" s="603"/>
      <c r="N465" s="607"/>
      <c r="O465" s="602">
        <f>'1011100 ШК'!O275:Q275</f>
        <v>0</v>
      </c>
      <c r="P465" s="603"/>
      <c r="Q465" s="607"/>
    </row>
    <row r="466" spans="1:17" ht="171.75" customHeight="1" x14ac:dyDescent="0.25">
      <c r="A466" s="208"/>
      <c r="B466" s="209"/>
      <c r="C466" s="204" t="s">
        <v>517</v>
      </c>
      <c r="D466" s="203" t="s">
        <v>117</v>
      </c>
      <c r="E466" s="210" t="s">
        <v>525</v>
      </c>
      <c r="F466" s="602">
        <f>'1011100 ШК'!F276:H276</f>
        <v>1.01</v>
      </c>
      <c r="G466" s="603"/>
      <c r="H466" s="607"/>
      <c r="I466" s="602">
        <f>'1011100 ШК'!I276:K276</f>
        <v>0</v>
      </c>
      <c r="J466" s="603"/>
      <c r="K466" s="607"/>
      <c r="L466" s="602">
        <f>'1011100 ШК'!L276:N276</f>
        <v>1.01</v>
      </c>
      <c r="M466" s="603"/>
      <c r="N466" s="607"/>
      <c r="O466" s="602">
        <f>'1011100 ШК'!O276:Q276</f>
        <v>0</v>
      </c>
      <c r="P466" s="603"/>
      <c r="Q466" s="185"/>
    </row>
    <row r="467" spans="1:17" ht="120.75" customHeight="1" x14ac:dyDescent="0.25">
      <c r="A467" s="208"/>
      <c r="B467" s="209"/>
      <c r="C467" s="204" t="s">
        <v>518</v>
      </c>
      <c r="D467" s="203" t="s">
        <v>117</v>
      </c>
      <c r="E467" s="210" t="s">
        <v>526</v>
      </c>
      <c r="F467" s="602">
        <f>'1011100 ШК'!F277:H277</f>
        <v>5.54</v>
      </c>
      <c r="G467" s="603"/>
      <c r="H467" s="607"/>
      <c r="I467" s="602">
        <f>'1011100 ШК'!I277:K277</f>
        <v>0</v>
      </c>
      <c r="J467" s="603"/>
      <c r="K467" s="607"/>
      <c r="L467" s="602">
        <f>'1011100 ШК'!L277:N277</f>
        <v>5.5</v>
      </c>
      <c r="M467" s="603"/>
      <c r="N467" s="607"/>
      <c r="O467" s="602">
        <f>'1011100 ШК'!O277:Q277</f>
        <v>0</v>
      </c>
      <c r="P467" s="603"/>
      <c r="Q467" s="185"/>
    </row>
    <row r="468" spans="1:17" ht="24.75" customHeight="1" x14ac:dyDescent="0.25">
      <c r="A468" s="597">
        <v>1014080</v>
      </c>
      <c r="B468" s="598"/>
      <c r="C468" s="169"/>
      <c r="D468" s="733" t="s">
        <v>700</v>
      </c>
      <c r="E468" s="733"/>
      <c r="F468" s="733"/>
      <c r="G468" s="733"/>
      <c r="H468" s="733"/>
      <c r="I468" s="733"/>
      <c r="J468" s="733"/>
      <c r="K468" s="733"/>
      <c r="L468" s="733"/>
      <c r="M468" s="733"/>
      <c r="N468" s="733"/>
      <c r="O468" s="733"/>
      <c r="P468" s="733"/>
      <c r="Q468" s="733"/>
    </row>
    <row r="469" spans="1:17" ht="24.75" customHeight="1" x14ac:dyDescent="0.25">
      <c r="A469" s="597">
        <v>1014081</v>
      </c>
      <c r="B469" s="598"/>
      <c r="C469" s="169" t="s">
        <v>262</v>
      </c>
      <c r="D469" s="203"/>
      <c r="E469" s="210"/>
      <c r="F469" s="602"/>
      <c r="G469" s="603"/>
      <c r="H469" s="607"/>
      <c r="I469" s="602"/>
      <c r="J469" s="603"/>
      <c r="K469" s="607"/>
      <c r="L469" s="602"/>
      <c r="M469" s="603"/>
      <c r="N469" s="607"/>
      <c r="O469" s="602"/>
      <c r="P469" s="603"/>
      <c r="Q469" s="607"/>
    </row>
    <row r="470" spans="1:17" ht="54" customHeight="1" x14ac:dyDescent="0.25">
      <c r="A470" s="208"/>
      <c r="B470" s="209"/>
      <c r="C470" s="169" t="s">
        <v>87</v>
      </c>
      <c r="D470" s="620" t="s">
        <v>701</v>
      </c>
      <c r="E470" s="621"/>
      <c r="F470" s="621"/>
      <c r="G470" s="621"/>
      <c r="H470" s="621"/>
      <c r="I470" s="621"/>
      <c r="J470" s="621"/>
      <c r="K470" s="621"/>
      <c r="L470" s="621"/>
      <c r="M470" s="621"/>
      <c r="N470" s="621"/>
      <c r="O470" s="621"/>
      <c r="P470" s="621"/>
      <c r="Q470" s="622"/>
    </row>
    <row r="471" spans="1:17" ht="24.75" customHeight="1" x14ac:dyDescent="0.25">
      <c r="A471" s="208"/>
      <c r="B471" s="209"/>
      <c r="C471" s="169" t="s">
        <v>228</v>
      </c>
      <c r="D471" s="233"/>
      <c r="E471" s="203"/>
      <c r="F471" s="184"/>
      <c r="G471" s="213"/>
      <c r="H471" s="185"/>
      <c r="I471" s="184"/>
      <c r="J471" s="213"/>
      <c r="K471" s="185"/>
      <c r="L471" s="184"/>
      <c r="M471" s="213"/>
      <c r="N471" s="185"/>
      <c r="O471" s="184"/>
      <c r="P471" s="213"/>
      <c r="Q471" s="185"/>
    </row>
    <row r="472" spans="1:17" ht="149.25" customHeight="1" x14ac:dyDescent="0.25">
      <c r="A472" s="208"/>
      <c r="B472" s="209"/>
      <c r="C472" s="204" t="s">
        <v>498</v>
      </c>
      <c r="D472" s="233" t="s">
        <v>99</v>
      </c>
      <c r="E472" s="204" t="s">
        <v>520</v>
      </c>
      <c r="F472" s="602">
        <f>'1014080 УПР'!F350:H350</f>
        <v>1</v>
      </c>
      <c r="G472" s="603"/>
      <c r="H472" s="607"/>
      <c r="I472" s="602">
        <f>'1014080 УПР'!I350:K350</f>
        <v>0</v>
      </c>
      <c r="J472" s="603"/>
      <c r="K472" s="607"/>
      <c r="L472" s="602">
        <f>'1014080 УПР'!L350:N350</f>
        <v>1</v>
      </c>
      <c r="M472" s="603"/>
      <c r="N472" s="607"/>
      <c r="O472" s="602">
        <f>'1014080 УПР'!O350:Q350</f>
        <v>0</v>
      </c>
      <c r="P472" s="603"/>
      <c r="Q472" s="185"/>
    </row>
    <row r="473" spans="1:17" ht="147.75" customHeight="1" x14ac:dyDescent="0.25">
      <c r="A473" s="208"/>
      <c r="B473" s="209"/>
      <c r="C473" s="204" t="s">
        <v>531</v>
      </c>
      <c r="D473" s="233" t="s">
        <v>99</v>
      </c>
      <c r="E473" s="204" t="s">
        <v>520</v>
      </c>
      <c r="F473" s="602">
        <f>'1014080 УПР'!F351:H351</f>
        <v>1</v>
      </c>
      <c r="G473" s="603"/>
      <c r="H473" s="607"/>
      <c r="I473" s="602">
        <f>'1014080 УПР'!I351:K351</f>
        <v>0</v>
      </c>
      <c r="J473" s="603"/>
      <c r="K473" s="607"/>
      <c r="L473" s="602">
        <f>'1014080 УПР'!L351:N351</f>
        <v>1</v>
      </c>
      <c r="M473" s="603"/>
      <c r="N473" s="607"/>
      <c r="O473" s="602">
        <f>'1014080 УПР'!O351:Q351</f>
        <v>0</v>
      </c>
      <c r="P473" s="603"/>
      <c r="Q473" s="185"/>
    </row>
    <row r="474" spans="1:17" ht="110.25" customHeight="1" x14ac:dyDescent="0.25">
      <c r="A474" s="208"/>
      <c r="B474" s="209"/>
      <c r="C474" s="204" t="s">
        <v>157</v>
      </c>
      <c r="D474" s="233" t="s">
        <v>99</v>
      </c>
      <c r="E474" s="204" t="s">
        <v>520</v>
      </c>
      <c r="F474" s="602">
        <f>'1014080 УПР'!F352:H352</f>
        <v>0</v>
      </c>
      <c r="G474" s="603"/>
      <c r="H474" s="607"/>
      <c r="I474" s="602">
        <f>'1014080 УПР'!I352:K352</f>
        <v>0</v>
      </c>
      <c r="J474" s="603"/>
      <c r="K474" s="607"/>
      <c r="L474" s="602">
        <f>'1014080 УПР'!L352:N352</f>
        <v>0</v>
      </c>
      <c r="M474" s="603"/>
      <c r="N474" s="607"/>
      <c r="O474" s="602">
        <f>'1014080 УПР'!O352:Q352</f>
        <v>0</v>
      </c>
      <c r="P474" s="603"/>
      <c r="Q474" s="185"/>
    </row>
    <row r="475" spans="1:17" ht="144" customHeight="1" x14ac:dyDescent="0.25">
      <c r="A475" s="208"/>
      <c r="B475" s="209"/>
      <c r="C475" s="204" t="s">
        <v>533</v>
      </c>
      <c r="D475" s="233" t="s">
        <v>99</v>
      </c>
      <c r="E475" s="204" t="s">
        <v>520</v>
      </c>
      <c r="F475" s="602">
        <f>'1014080 УПР'!F353:H353</f>
        <v>0</v>
      </c>
      <c r="G475" s="603"/>
      <c r="H475" s="607"/>
      <c r="I475" s="602">
        <f>'1014080 УПР'!I353:K353</f>
        <v>0</v>
      </c>
      <c r="J475" s="603"/>
      <c r="K475" s="607"/>
      <c r="L475" s="602">
        <f>'1014080 УПР'!L353:N353</f>
        <v>0</v>
      </c>
      <c r="M475" s="603"/>
      <c r="N475" s="607"/>
      <c r="O475" s="602">
        <f>'1014080 УПР'!O353:Q353</f>
        <v>0</v>
      </c>
      <c r="P475" s="603"/>
      <c r="Q475" s="185"/>
    </row>
    <row r="476" spans="1:17" ht="145.5" customHeight="1" x14ac:dyDescent="0.25">
      <c r="A476" s="208"/>
      <c r="B476" s="209"/>
      <c r="C476" s="204" t="s">
        <v>536</v>
      </c>
      <c r="D476" s="233" t="s">
        <v>99</v>
      </c>
      <c r="E476" s="204" t="s">
        <v>520</v>
      </c>
      <c r="F476" s="602">
        <f>'1014080 УПР'!F355:H355</f>
        <v>10.5</v>
      </c>
      <c r="G476" s="603"/>
      <c r="H476" s="607"/>
      <c r="I476" s="602">
        <f>'1014080 УПР'!I355:K355</f>
        <v>0</v>
      </c>
      <c r="J476" s="603"/>
      <c r="K476" s="607"/>
      <c r="L476" s="602">
        <f>'1014080 УПР'!L355:N355</f>
        <v>10.5</v>
      </c>
      <c r="M476" s="603"/>
      <c r="N476" s="607"/>
      <c r="O476" s="602">
        <f>'1014080 УПР'!O354:Q354</f>
        <v>0</v>
      </c>
      <c r="P476" s="603"/>
      <c r="Q476" s="185"/>
    </row>
    <row r="477" spans="1:17" ht="141.75" customHeight="1" x14ac:dyDescent="0.25">
      <c r="A477" s="208"/>
      <c r="B477" s="209"/>
      <c r="C477" s="204" t="s">
        <v>537</v>
      </c>
      <c r="D477" s="233" t="s">
        <v>99</v>
      </c>
      <c r="E477" s="204" t="s">
        <v>520</v>
      </c>
      <c r="F477" s="602">
        <f>'1014080 УПР'!F356:H356</f>
        <v>1</v>
      </c>
      <c r="G477" s="603"/>
      <c r="H477" s="607"/>
      <c r="I477" s="602">
        <f>'1014080 УПР'!I356:K356</f>
        <v>0</v>
      </c>
      <c r="J477" s="603"/>
      <c r="K477" s="607"/>
      <c r="L477" s="602">
        <f>'1014080 УПР'!L356:N356</f>
        <v>1</v>
      </c>
      <c r="M477" s="603"/>
      <c r="N477" s="607"/>
      <c r="O477" s="602">
        <f>'1014080 УПР'!O355:Q355</f>
        <v>0</v>
      </c>
      <c r="P477" s="603"/>
      <c r="Q477" s="185"/>
    </row>
    <row r="478" spans="1:17" ht="51" customHeight="1" x14ac:dyDescent="0.25">
      <c r="A478" s="208"/>
      <c r="B478" s="209"/>
      <c r="C478" s="204" t="s">
        <v>538</v>
      </c>
      <c r="D478" s="233" t="s">
        <v>99</v>
      </c>
      <c r="E478" s="204" t="s">
        <v>101</v>
      </c>
      <c r="F478" s="602">
        <f>'1014080 УПР'!F357:H357</f>
        <v>5.5</v>
      </c>
      <c r="G478" s="603"/>
      <c r="H478" s="607"/>
      <c r="I478" s="602">
        <f>'1014080 УПР'!I357:K357</f>
        <v>0</v>
      </c>
      <c r="J478" s="603"/>
      <c r="K478" s="607"/>
      <c r="L478" s="602">
        <f>'1014080 УПР'!L357:N357</f>
        <v>5.5</v>
      </c>
      <c r="M478" s="603"/>
      <c r="N478" s="607"/>
      <c r="O478" s="602">
        <f>'1014080 УПР'!O356:Q356</f>
        <v>0</v>
      </c>
      <c r="P478" s="603"/>
      <c r="Q478" s="185"/>
    </row>
    <row r="479" spans="1:17" ht="47.25" customHeight="1" x14ac:dyDescent="0.25">
      <c r="A479" s="208"/>
      <c r="B479" s="209"/>
      <c r="C479" s="204" t="s">
        <v>539</v>
      </c>
      <c r="D479" s="233" t="s">
        <v>99</v>
      </c>
      <c r="E479" s="204" t="s">
        <v>101</v>
      </c>
      <c r="F479" s="602">
        <f>'1014080 УПР'!F358:H358</f>
        <v>2</v>
      </c>
      <c r="G479" s="603"/>
      <c r="H479" s="607"/>
      <c r="I479" s="602">
        <f>'1014080 УПР'!I358:K358</f>
        <v>0</v>
      </c>
      <c r="J479" s="603"/>
      <c r="K479" s="607"/>
      <c r="L479" s="602">
        <f>'1014080 УПР'!L358:N358</f>
        <v>2</v>
      </c>
      <c r="M479" s="603"/>
      <c r="N479" s="607"/>
      <c r="O479" s="602">
        <f>'1014080 УПР'!O357:Q357</f>
        <v>0</v>
      </c>
      <c r="P479" s="603"/>
      <c r="Q479" s="185"/>
    </row>
    <row r="480" spans="1:17" ht="80.25" customHeight="1" x14ac:dyDescent="0.25">
      <c r="A480" s="208"/>
      <c r="B480" s="209"/>
      <c r="C480" s="204" t="s">
        <v>540</v>
      </c>
      <c r="D480" s="233" t="s">
        <v>99</v>
      </c>
      <c r="E480" s="204" t="s">
        <v>101</v>
      </c>
      <c r="F480" s="602">
        <f>'1014080 УПР'!F359:H359</f>
        <v>2</v>
      </c>
      <c r="G480" s="603"/>
      <c r="H480" s="607"/>
      <c r="I480" s="602">
        <f>'1014080 УПР'!I359:K359</f>
        <v>0</v>
      </c>
      <c r="J480" s="603"/>
      <c r="K480" s="607"/>
      <c r="L480" s="602">
        <f>'1014080 УПР'!L359:N359</f>
        <v>2</v>
      </c>
      <c r="M480" s="603"/>
      <c r="N480" s="607"/>
      <c r="O480" s="602">
        <f>'1014080 УПР'!O358:Q358</f>
        <v>0</v>
      </c>
      <c r="P480" s="603"/>
      <c r="Q480" s="185"/>
    </row>
    <row r="481" spans="1:17" ht="93.75" customHeight="1" x14ac:dyDescent="0.25">
      <c r="A481" s="208"/>
      <c r="B481" s="209"/>
      <c r="C481" s="204" t="s">
        <v>541</v>
      </c>
      <c r="D481" s="233" t="s">
        <v>141</v>
      </c>
      <c r="E481" s="204" t="s">
        <v>158</v>
      </c>
      <c r="F481" s="602">
        <f>'1014080 УПР'!F360:H360</f>
        <v>0</v>
      </c>
      <c r="G481" s="603"/>
      <c r="H481" s="607"/>
      <c r="I481" s="602">
        <f>'1014080 УПР'!I360:K360</f>
        <v>0</v>
      </c>
      <c r="J481" s="603"/>
      <c r="K481" s="607"/>
      <c r="L481" s="602">
        <f>'1014080 УПР'!L360:N360</f>
        <v>0</v>
      </c>
      <c r="M481" s="603"/>
      <c r="N481" s="607"/>
      <c r="O481" s="602">
        <f>'1014080 УПР'!O359:Q359</f>
        <v>0</v>
      </c>
      <c r="P481" s="603"/>
      <c r="Q481" s="185"/>
    </row>
    <row r="482" spans="1:17" ht="32.25" customHeight="1" x14ac:dyDescent="0.25">
      <c r="A482" s="208"/>
      <c r="B482" s="209"/>
      <c r="C482" s="204" t="s">
        <v>702</v>
      </c>
      <c r="D482" s="233" t="s">
        <v>141</v>
      </c>
      <c r="E482" s="204" t="s">
        <v>158</v>
      </c>
      <c r="F482" s="602">
        <f>'1014080 УПР'!F361:H361</f>
        <v>0</v>
      </c>
      <c r="G482" s="603"/>
      <c r="H482" s="607"/>
      <c r="I482" s="602">
        <f>'1014080 УПР'!I361:K361</f>
        <v>0</v>
      </c>
      <c r="J482" s="603"/>
      <c r="K482" s="607"/>
      <c r="L482" s="602">
        <f>'1014080 УПР'!L361:N361</f>
        <v>0</v>
      </c>
      <c r="M482" s="603"/>
      <c r="N482" s="607"/>
      <c r="O482" s="602">
        <f>'1014080 УПР'!O360:Q360</f>
        <v>0</v>
      </c>
      <c r="P482" s="603"/>
      <c r="Q482" s="185"/>
    </row>
    <row r="483" spans="1:17" ht="24.75" customHeight="1" x14ac:dyDescent="0.25">
      <c r="A483" s="208"/>
      <c r="B483" s="209"/>
      <c r="C483" s="169" t="s">
        <v>281</v>
      </c>
      <c r="D483" s="233"/>
      <c r="E483" s="204"/>
      <c r="F483" s="602"/>
      <c r="G483" s="603"/>
      <c r="H483" s="607"/>
      <c r="I483" s="602"/>
      <c r="J483" s="603"/>
      <c r="K483" s="607"/>
      <c r="L483" s="602"/>
      <c r="M483" s="603"/>
      <c r="N483" s="607"/>
      <c r="O483" s="602"/>
      <c r="P483" s="603"/>
      <c r="Q483" s="185"/>
    </row>
    <row r="484" spans="1:17" ht="141.75" customHeight="1" x14ac:dyDescent="0.25">
      <c r="A484" s="208"/>
      <c r="B484" s="209"/>
      <c r="C484" s="204" t="s">
        <v>703</v>
      </c>
      <c r="D484" s="233" t="s">
        <v>99</v>
      </c>
      <c r="E484" s="204" t="s">
        <v>520</v>
      </c>
      <c r="F484" s="602">
        <f>'1014080 УПР'!F363:H363</f>
        <v>12</v>
      </c>
      <c r="G484" s="603"/>
      <c r="H484" s="607"/>
      <c r="I484" s="602">
        <f>'1014080 УПР'!I363:K363</f>
        <v>0</v>
      </c>
      <c r="J484" s="603"/>
      <c r="K484" s="607"/>
      <c r="L484" s="602">
        <f>'1014080 УПР'!L363:N363</f>
        <v>12</v>
      </c>
      <c r="M484" s="603"/>
      <c r="N484" s="607"/>
      <c r="O484" s="602">
        <f>'1014080 УПР'!O363:Q363</f>
        <v>0</v>
      </c>
      <c r="P484" s="603"/>
      <c r="Q484" s="185"/>
    </row>
    <row r="485" spans="1:17" ht="34.5" customHeight="1" x14ac:dyDescent="0.25">
      <c r="A485" s="208"/>
      <c r="B485" s="209"/>
      <c r="C485" s="204" t="s">
        <v>704</v>
      </c>
      <c r="D485" s="233" t="s">
        <v>99</v>
      </c>
      <c r="E485" s="609" t="s">
        <v>706</v>
      </c>
      <c r="F485" s="602">
        <f>'1014080 УПР'!F364:H364</f>
        <v>12</v>
      </c>
      <c r="G485" s="603"/>
      <c r="H485" s="607"/>
      <c r="I485" s="602">
        <f>'1014080 УПР'!I364:K364</f>
        <v>6</v>
      </c>
      <c r="J485" s="603"/>
      <c r="K485" s="607"/>
      <c r="L485" s="602">
        <f>'1014080 УПР'!L364:N364</f>
        <v>12</v>
      </c>
      <c r="M485" s="603"/>
      <c r="N485" s="607"/>
      <c r="O485" s="602">
        <f>'1014080 УПР'!O364:Q364</f>
        <v>6</v>
      </c>
      <c r="P485" s="603"/>
      <c r="Q485" s="185"/>
    </row>
    <row r="486" spans="1:17" ht="48.75" customHeight="1" x14ac:dyDescent="0.25">
      <c r="A486" s="208"/>
      <c r="B486" s="209"/>
      <c r="C486" s="204" t="s">
        <v>705</v>
      </c>
      <c r="D486" s="233" t="s">
        <v>99</v>
      </c>
      <c r="E486" s="610"/>
      <c r="F486" s="602">
        <f>'1014080 УПР'!F365:H365</f>
        <v>8</v>
      </c>
      <c r="G486" s="603"/>
      <c r="H486" s="607"/>
      <c r="I486" s="602">
        <f>'1014080 УПР'!I365:K365</f>
        <v>3</v>
      </c>
      <c r="J486" s="603"/>
      <c r="K486" s="607"/>
      <c r="L486" s="602">
        <f>'1014080 УПР'!L365:N365</f>
        <v>8</v>
      </c>
      <c r="M486" s="603"/>
      <c r="N486" s="607"/>
      <c r="O486" s="602">
        <f>'1014080 УПР'!O365:Q365</f>
        <v>3</v>
      </c>
      <c r="P486" s="603"/>
      <c r="Q486" s="185"/>
    </row>
    <row r="487" spans="1:17" ht="33.75" customHeight="1" x14ac:dyDescent="0.25">
      <c r="A487" s="208"/>
      <c r="B487" s="209"/>
      <c r="C487" s="204" t="s">
        <v>707</v>
      </c>
      <c r="D487" s="233"/>
      <c r="E487" s="204"/>
      <c r="F487" s="602">
        <f>'1014080 УПР'!F366:H366</f>
        <v>80</v>
      </c>
      <c r="G487" s="603"/>
      <c r="H487" s="607"/>
      <c r="I487" s="602">
        <f>'1014080 УПР'!I366:K366</f>
        <v>0</v>
      </c>
      <c r="J487" s="603"/>
      <c r="K487" s="607"/>
      <c r="L487" s="602">
        <f>'1014080 УПР'!L366:N366</f>
        <v>80</v>
      </c>
      <c r="M487" s="603"/>
      <c r="N487" s="607"/>
      <c r="O487" s="602">
        <f>'1014080 УПР'!O366:Q366</f>
        <v>0</v>
      </c>
      <c r="P487" s="603"/>
      <c r="Q487" s="185"/>
    </row>
    <row r="488" spans="1:17" ht="34.5" customHeight="1" x14ac:dyDescent="0.25">
      <c r="A488" s="208"/>
      <c r="B488" s="209"/>
      <c r="C488" s="195" t="s">
        <v>708</v>
      </c>
      <c r="D488" s="233" t="s">
        <v>99</v>
      </c>
      <c r="E488" s="204" t="s">
        <v>709</v>
      </c>
      <c r="F488" s="602">
        <f>'1014080 УПР'!F367:H367</f>
        <v>600</v>
      </c>
      <c r="G488" s="603"/>
      <c r="H488" s="607"/>
      <c r="I488" s="602">
        <f>'1014080 УПР'!I367:K367</f>
        <v>50</v>
      </c>
      <c r="J488" s="603"/>
      <c r="K488" s="607"/>
      <c r="L488" s="602">
        <f>'1014080 УПР'!L367:N367</f>
        <v>600</v>
      </c>
      <c r="M488" s="603"/>
      <c r="N488" s="607"/>
      <c r="O488" s="602">
        <f>'1014080 УПР'!O367:Q367</f>
        <v>50</v>
      </c>
      <c r="P488" s="603"/>
      <c r="Q488" s="185"/>
    </row>
    <row r="489" spans="1:17" ht="49.5" customHeight="1" x14ac:dyDescent="0.25">
      <c r="A489" s="208"/>
      <c r="B489" s="209"/>
      <c r="C489" s="195" t="s">
        <v>710</v>
      </c>
      <c r="D489" s="233" t="s">
        <v>99</v>
      </c>
      <c r="E489" s="195" t="s">
        <v>711</v>
      </c>
      <c r="F489" s="602">
        <f>'1014080 УПР'!F368:H368</f>
        <v>1300</v>
      </c>
      <c r="G489" s="603"/>
      <c r="H489" s="607"/>
      <c r="I489" s="602">
        <f>'1014080 УПР'!I368:K368</f>
        <v>50</v>
      </c>
      <c r="J489" s="603"/>
      <c r="K489" s="607"/>
      <c r="L489" s="602">
        <f>'1014080 УПР'!L368:N368</f>
        <v>1300</v>
      </c>
      <c r="M489" s="603"/>
      <c r="N489" s="607"/>
      <c r="O489" s="602">
        <f>'1014080 УПР'!O368:Q368</f>
        <v>50</v>
      </c>
      <c r="P489" s="603"/>
      <c r="Q489" s="185"/>
    </row>
    <row r="490" spans="1:17" ht="33.75" customHeight="1" x14ac:dyDescent="0.25">
      <c r="A490" s="208"/>
      <c r="B490" s="209"/>
      <c r="C490" s="195" t="s">
        <v>712</v>
      </c>
      <c r="D490" s="233" t="s">
        <v>99</v>
      </c>
      <c r="E490" s="227"/>
      <c r="F490" s="602">
        <f>'1014080 УПР'!F369:H369</f>
        <v>220</v>
      </c>
      <c r="G490" s="603"/>
      <c r="H490" s="607"/>
      <c r="I490" s="602">
        <f>'1014080 УПР'!I369:K369</f>
        <v>0</v>
      </c>
      <c r="J490" s="603"/>
      <c r="K490" s="607"/>
      <c r="L490" s="602">
        <f>'1014080 УПР'!L369:N369</f>
        <v>220</v>
      </c>
      <c r="M490" s="603"/>
      <c r="N490" s="607"/>
      <c r="O490" s="602">
        <f>'1014080 УПР'!O369:Q369</f>
        <v>0</v>
      </c>
      <c r="P490" s="603"/>
      <c r="Q490" s="185"/>
    </row>
    <row r="491" spans="1:17" ht="52.5" customHeight="1" x14ac:dyDescent="0.25">
      <c r="A491" s="208"/>
      <c r="B491" s="209"/>
      <c r="C491" s="195" t="s">
        <v>713</v>
      </c>
      <c r="D491" s="233" t="s">
        <v>99</v>
      </c>
      <c r="E491" s="227" t="s">
        <v>714</v>
      </c>
      <c r="F491" s="602">
        <f>'1014080 УПР'!F370:H370</f>
        <v>2</v>
      </c>
      <c r="G491" s="603"/>
      <c r="H491" s="607"/>
      <c r="I491" s="602">
        <f>'1014080 УПР'!I370:K370</f>
        <v>0</v>
      </c>
      <c r="J491" s="603"/>
      <c r="K491" s="607"/>
      <c r="L491" s="602">
        <f>'1014080 УПР'!L370:N370</f>
        <v>2</v>
      </c>
      <c r="M491" s="603"/>
      <c r="N491" s="607"/>
      <c r="O491" s="602">
        <f>'1014080 УПР'!O370:Q370</f>
        <v>0</v>
      </c>
      <c r="P491" s="603"/>
      <c r="Q491" s="185"/>
    </row>
    <row r="492" spans="1:17" ht="21" customHeight="1" x14ac:dyDescent="0.25">
      <c r="A492" s="208"/>
      <c r="B492" s="209"/>
      <c r="C492" s="170" t="s">
        <v>282</v>
      </c>
      <c r="D492" s="233"/>
      <c r="E492" s="204"/>
      <c r="F492" s="602"/>
      <c r="G492" s="603"/>
      <c r="H492" s="607"/>
      <c r="I492" s="602"/>
      <c r="J492" s="603"/>
      <c r="K492" s="607"/>
      <c r="L492" s="602"/>
      <c r="M492" s="603"/>
      <c r="N492" s="607"/>
      <c r="O492" s="602"/>
      <c r="P492" s="603"/>
      <c r="Q492" s="185"/>
    </row>
    <row r="493" spans="1:17" ht="95.25" customHeight="1" x14ac:dyDescent="0.25">
      <c r="A493" s="208"/>
      <c r="B493" s="209"/>
      <c r="C493" s="204" t="s">
        <v>715</v>
      </c>
      <c r="D493" s="233" t="s">
        <v>99</v>
      </c>
      <c r="E493" s="204" t="s">
        <v>716</v>
      </c>
      <c r="F493" s="611">
        <f>'1014080 УПР'!F372:H372</f>
        <v>2.1818181818181817</v>
      </c>
      <c r="G493" s="612"/>
      <c r="H493" s="613"/>
      <c r="I493" s="611">
        <f>'1014080 УПР'!I372:K372</f>
        <v>0</v>
      </c>
      <c r="J493" s="612"/>
      <c r="K493" s="613"/>
      <c r="L493" s="611">
        <f>'1014080 УПР'!L372:N372</f>
        <v>2.1818181818181817</v>
      </c>
      <c r="M493" s="612"/>
      <c r="N493" s="613"/>
      <c r="O493" s="602">
        <f>'1014080 УПР'!O372:Q372</f>
        <v>0</v>
      </c>
      <c r="P493" s="603"/>
      <c r="Q493" s="185"/>
    </row>
    <row r="494" spans="1:17" ht="114" customHeight="1" x14ac:dyDescent="0.25">
      <c r="A494" s="208"/>
      <c r="B494" s="209"/>
      <c r="C494" s="195" t="s">
        <v>718</v>
      </c>
      <c r="D494" s="233" t="s">
        <v>99</v>
      </c>
      <c r="E494" s="195" t="s">
        <v>719</v>
      </c>
      <c r="F494" s="611">
        <f>'1014080 УПР'!F373:H373</f>
        <v>14.545454545454545</v>
      </c>
      <c r="G494" s="612"/>
      <c r="H494" s="613"/>
      <c r="I494" s="608">
        <f>'1014080 УПР'!I373:K373</f>
        <v>0</v>
      </c>
      <c r="J494" s="614"/>
      <c r="K494" s="615"/>
      <c r="L494" s="611">
        <f>'1014080 УПР'!L373:N373</f>
        <v>14.545454545454545</v>
      </c>
      <c r="M494" s="612"/>
      <c r="N494" s="613"/>
      <c r="O494" s="602">
        <f>'1014080 УПР'!O373:Q373</f>
        <v>0</v>
      </c>
      <c r="P494" s="603"/>
      <c r="Q494" s="185"/>
    </row>
    <row r="495" spans="1:17" ht="127.5" customHeight="1" x14ac:dyDescent="0.25">
      <c r="A495" s="208"/>
      <c r="B495" s="209"/>
      <c r="C495" s="227" t="s">
        <v>720</v>
      </c>
      <c r="D495" s="233" t="s">
        <v>99</v>
      </c>
      <c r="E495" s="195" t="s">
        <v>721</v>
      </c>
      <c r="F495" s="608">
        <f>'1014080 УПР'!F374:H374</f>
        <v>3.6363636363636362</v>
      </c>
      <c r="G495" s="603"/>
      <c r="H495" s="607"/>
      <c r="I495" s="608">
        <f>'1014080 УПР'!I374:K374</f>
        <v>1.6363636363636365</v>
      </c>
      <c r="J495" s="603"/>
      <c r="K495" s="607"/>
      <c r="L495" s="608">
        <f>'1014080 УПР'!L374:N374</f>
        <v>3.6363636363636362</v>
      </c>
      <c r="M495" s="603"/>
      <c r="N495" s="607"/>
      <c r="O495" s="608">
        <f>'1014080 УПР'!O374:Q374</f>
        <v>1.6363636363636365</v>
      </c>
      <c r="P495" s="614"/>
      <c r="Q495" s="185"/>
    </row>
    <row r="496" spans="1:17" ht="46.5" customHeight="1" x14ac:dyDescent="0.25">
      <c r="A496" s="208"/>
      <c r="B496" s="209"/>
      <c r="C496" s="195" t="s">
        <v>717</v>
      </c>
      <c r="D496" s="233" t="s">
        <v>141</v>
      </c>
      <c r="E496" s="204"/>
      <c r="F496" s="611">
        <f>'1014080 УПР'!F375:H375</f>
        <v>1500</v>
      </c>
      <c r="G496" s="612"/>
      <c r="H496" s="613"/>
      <c r="I496" s="611">
        <f>'1014080 УПР'!I375:K375</f>
        <v>0</v>
      </c>
      <c r="J496" s="612"/>
      <c r="K496" s="613"/>
      <c r="L496" s="611">
        <f>'1014080 УПР'!L375:N375</f>
        <v>1630.5</v>
      </c>
      <c r="M496" s="612"/>
      <c r="N496" s="613"/>
      <c r="O496" s="608">
        <f>'1014080 УПР'!O375:Q375</f>
        <v>0</v>
      </c>
      <c r="P496" s="614"/>
      <c r="Q496" s="185"/>
    </row>
    <row r="497" spans="1:17" ht="24.75" customHeight="1" x14ac:dyDescent="0.25">
      <c r="A497" s="208"/>
      <c r="B497" s="209"/>
      <c r="C497" s="170" t="s">
        <v>229</v>
      </c>
      <c r="D497" s="233"/>
      <c r="E497" s="204"/>
      <c r="F497" s="602"/>
      <c r="G497" s="603"/>
      <c r="H497" s="607"/>
      <c r="I497" s="602"/>
      <c r="J497" s="603"/>
      <c r="K497" s="607"/>
      <c r="L497" s="602"/>
      <c r="M497" s="603"/>
      <c r="N497" s="607"/>
      <c r="O497" s="602"/>
      <c r="P497" s="603"/>
      <c r="Q497" s="185"/>
    </row>
    <row r="498" spans="1:17" ht="158.25" customHeight="1" x14ac:dyDescent="0.25">
      <c r="A498" s="208"/>
      <c r="B498" s="209"/>
      <c r="C498" s="204" t="s">
        <v>723</v>
      </c>
      <c r="D498" s="233" t="s">
        <v>117</v>
      </c>
      <c r="E498" s="204" t="s">
        <v>724</v>
      </c>
      <c r="F498" s="608">
        <f>'1014080 УПР'!F377:H377</f>
        <v>0</v>
      </c>
      <c r="G498" s="603"/>
      <c r="H498" s="607"/>
      <c r="I498" s="608">
        <f>'1014080 УПР'!I377:K377</f>
        <v>0</v>
      </c>
      <c r="J498" s="603"/>
      <c r="K498" s="607"/>
      <c r="L498" s="608">
        <f>'1014080 УПР'!L377:N377</f>
        <v>0</v>
      </c>
      <c r="M498" s="603"/>
      <c r="N498" s="607"/>
      <c r="O498" s="602">
        <f>'1014080 УПР'!O377:Q377</f>
        <v>0</v>
      </c>
      <c r="P498" s="603"/>
      <c r="Q498" s="185"/>
    </row>
    <row r="499" spans="1:17" ht="109.5" customHeight="1" x14ac:dyDescent="0.25">
      <c r="A499" s="208"/>
      <c r="B499" s="209"/>
      <c r="C499" s="204" t="s">
        <v>725</v>
      </c>
      <c r="D499" s="233" t="s">
        <v>117</v>
      </c>
      <c r="E499" s="204" t="s">
        <v>726</v>
      </c>
      <c r="F499" s="608">
        <f>'1014080 УПР'!F378:H378</f>
        <v>0</v>
      </c>
      <c r="G499" s="603"/>
      <c r="H499" s="607"/>
      <c r="I499" s="608">
        <f>'1014080 УПР'!I378:K378</f>
        <v>0</v>
      </c>
      <c r="J499" s="603"/>
      <c r="K499" s="607"/>
      <c r="L499" s="608">
        <f>'1014080 УПР'!L378:N378</f>
        <v>0</v>
      </c>
      <c r="M499" s="603"/>
      <c r="N499" s="607"/>
      <c r="O499" s="602">
        <f>'1014080 УПР'!O378:Q378</f>
        <v>0</v>
      </c>
      <c r="P499" s="603"/>
      <c r="Q499" s="185"/>
    </row>
    <row r="500" spans="1:17" ht="24.75" customHeight="1" x14ac:dyDescent="0.25">
      <c r="A500" s="597">
        <v>1014082</v>
      </c>
      <c r="B500" s="598"/>
      <c r="C500" s="252"/>
      <c r="D500" s="169"/>
      <c r="E500" s="599" t="s">
        <v>729</v>
      </c>
      <c r="F500" s="600"/>
      <c r="G500" s="600"/>
      <c r="H500" s="600"/>
      <c r="I500" s="600"/>
      <c r="J500" s="600"/>
      <c r="K500" s="600"/>
      <c r="L500" s="600"/>
      <c r="M500" s="600"/>
      <c r="N500" s="600"/>
      <c r="O500" s="600"/>
      <c r="P500" s="600"/>
      <c r="Q500" s="601"/>
    </row>
    <row r="501" spans="1:17" ht="39.75" customHeight="1" x14ac:dyDescent="0.25">
      <c r="A501" s="200"/>
      <c r="B501" s="201"/>
      <c r="C501" s="169" t="s">
        <v>88</v>
      </c>
      <c r="D501" s="233"/>
      <c r="E501" s="599" t="s">
        <v>757</v>
      </c>
      <c r="F501" s="600"/>
      <c r="G501" s="600"/>
      <c r="H501" s="600"/>
      <c r="I501" s="600"/>
      <c r="J501" s="600"/>
      <c r="K501" s="600"/>
      <c r="L501" s="600"/>
      <c r="M501" s="600"/>
      <c r="N501" s="600"/>
      <c r="O501" s="600"/>
      <c r="P501" s="600"/>
      <c r="Q501" s="601"/>
    </row>
    <row r="502" spans="1:17" ht="24.75" customHeight="1" x14ac:dyDescent="0.25">
      <c r="A502" s="208"/>
      <c r="B502" s="209"/>
      <c r="C502" s="224" t="s">
        <v>97</v>
      </c>
      <c r="D502" s="249"/>
      <c r="E502" s="249"/>
      <c r="F502" s="602"/>
      <c r="G502" s="603"/>
      <c r="H502" s="607"/>
      <c r="I502" s="602"/>
      <c r="J502" s="603"/>
      <c r="K502" s="607"/>
      <c r="L502" s="602"/>
      <c r="M502" s="603"/>
      <c r="N502" s="607"/>
      <c r="O502" s="602"/>
      <c r="P502" s="603"/>
      <c r="Q502" s="185"/>
    </row>
    <row r="503" spans="1:17" ht="31.5" customHeight="1" x14ac:dyDescent="0.25">
      <c r="A503" s="208"/>
      <c r="B503" s="209"/>
      <c r="C503" s="124" t="s">
        <v>731</v>
      </c>
      <c r="D503" s="233" t="s">
        <v>732</v>
      </c>
      <c r="E503" s="168" t="s">
        <v>733</v>
      </c>
      <c r="F503" s="602">
        <f>'1014080 УПР'!F382:H382</f>
        <v>267.10000000000002</v>
      </c>
      <c r="G503" s="603"/>
      <c r="H503" s="607"/>
      <c r="I503" s="602">
        <f>'1014080 УПР'!I382:K382</f>
        <v>0</v>
      </c>
      <c r="J503" s="603"/>
      <c r="K503" s="607"/>
      <c r="L503" s="602">
        <f>'1014080 УПР'!L382:N382</f>
        <v>267.10000000000002</v>
      </c>
      <c r="M503" s="603"/>
      <c r="N503" s="607"/>
      <c r="O503" s="602">
        <f>'1014080 УПР'!O382:Q382</f>
        <v>0</v>
      </c>
      <c r="P503" s="603"/>
      <c r="Q503" s="185"/>
    </row>
    <row r="504" spans="1:17" ht="47.25" customHeight="1" x14ac:dyDescent="0.25">
      <c r="A504" s="208"/>
      <c r="B504" s="209"/>
      <c r="C504" s="124" t="s">
        <v>735</v>
      </c>
      <c r="D504" s="233" t="s">
        <v>141</v>
      </c>
      <c r="E504" s="168" t="s">
        <v>734</v>
      </c>
      <c r="F504" s="602">
        <f>'1014080 УПР'!F383:H383</f>
        <v>7839.9000000000005</v>
      </c>
      <c r="G504" s="603"/>
      <c r="H504" s="607"/>
      <c r="I504" s="602">
        <f>'1014080 УПР'!I383:K383</f>
        <v>0</v>
      </c>
      <c r="J504" s="603"/>
      <c r="K504" s="607"/>
      <c r="L504" s="602">
        <f>'1014080 УПР'!L383:N383</f>
        <v>0</v>
      </c>
      <c r="M504" s="603"/>
      <c r="N504" s="607"/>
      <c r="O504" s="602">
        <f>'1014080 УПР'!O383:Q383</f>
        <v>0</v>
      </c>
      <c r="P504" s="603"/>
      <c r="Q504" s="185"/>
    </row>
    <row r="505" spans="1:17" ht="36" customHeight="1" x14ac:dyDescent="0.25">
      <c r="A505" s="208"/>
      <c r="B505" s="209"/>
      <c r="C505" s="204" t="s">
        <v>736</v>
      </c>
      <c r="D505" s="233" t="s">
        <v>141</v>
      </c>
      <c r="E505" s="168" t="s">
        <v>734</v>
      </c>
      <c r="F505" s="602">
        <f>'1014080 УПР'!F384:H384</f>
        <v>1408.5</v>
      </c>
      <c r="G505" s="603"/>
      <c r="H505" s="607"/>
      <c r="I505" s="602">
        <f>'1014080 УПР'!I384:K384</f>
        <v>0</v>
      </c>
      <c r="J505" s="603"/>
      <c r="K505" s="607"/>
      <c r="L505" s="602">
        <f>'1014080 УПР'!L384:N384</f>
        <v>1531</v>
      </c>
      <c r="M505" s="603"/>
      <c r="N505" s="607"/>
      <c r="O505" s="602">
        <f>'1014080 УПР'!O384:Q384</f>
        <v>0</v>
      </c>
      <c r="P505" s="603"/>
      <c r="Q505" s="185"/>
    </row>
    <row r="506" spans="1:17" ht="36" customHeight="1" x14ac:dyDescent="0.25">
      <c r="A506" s="208"/>
      <c r="B506" s="209"/>
      <c r="C506" s="204" t="s">
        <v>737</v>
      </c>
      <c r="D506" s="233" t="s">
        <v>141</v>
      </c>
      <c r="E506" s="168" t="s">
        <v>734</v>
      </c>
      <c r="F506" s="602">
        <f>'1014080 УПР'!F385:H385</f>
        <v>2857.8</v>
      </c>
      <c r="G506" s="603"/>
      <c r="H506" s="607"/>
      <c r="I506" s="602">
        <f>'1014080 УПР'!I385:K385</f>
        <v>0</v>
      </c>
      <c r="J506" s="603"/>
      <c r="K506" s="607"/>
      <c r="L506" s="602">
        <f>'1014080 УПР'!L385:N385</f>
        <v>3106.4</v>
      </c>
      <c r="M506" s="603"/>
      <c r="N506" s="607"/>
      <c r="O506" s="602">
        <f>'1014080 УПР'!O385:Q385</f>
        <v>0</v>
      </c>
      <c r="P506" s="603"/>
      <c r="Q506" s="185"/>
    </row>
    <row r="507" spans="1:17" ht="36" customHeight="1" x14ac:dyDescent="0.25">
      <c r="A507" s="208"/>
      <c r="B507" s="209"/>
      <c r="C507" s="195" t="s">
        <v>738</v>
      </c>
      <c r="D507" s="233" t="s">
        <v>141</v>
      </c>
      <c r="E507" s="168" t="s">
        <v>734</v>
      </c>
      <c r="F507" s="602">
        <f>'1014080 УПР'!F386:H386</f>
        <v>1290.5</v>
      </c>
      <c r="G507" s="603"/>
      <c r="H507" s="607"/>
      <c r="I507" s="602">
        <f>'1014080 УПР'!I386:K386</f>
        <v>0</v>
      </c>
      <c r="J507" s="603"/>
      <c r="K507" s="607"/>
      <c r="L507" s="602">
        <f>'1014080 УПР'!L386:N386</f>
        <v>1402.8</v>
      </c>
      <c r="M507" s="603"/>
      <c r="N507" s="607"/>
      <c r="O507" s="602">
        <f>'1014080 УПР'!O386:Q386</f>
        <v>0</v>
      </c>
      <c r="P507" s="603"/>
      <c r="Q507" s="185"/>
    </row>
    <row r="508" spans="1:17" ht="36" customHeight="1" x14ac:dyDescent="0.25">
      <c r="A508" s="208"/>
      <c r="B508" s="209"/>
      <c r="C508" s="195" t="s">
        <v>739</v>
      </c>
      <c r="D508" s="233" t="s">
        <v>141</v>
      </c>
      <c r="E508" s="168" t="s">
        <v>734</v>
      </c>
      <c r="F508" s="602">
        <f>'1014080 УПР'!F387:H387</f>
        <v>783.1</v>
      </c>
      <c r="G508" s="603"/>
      <c r="H508" s="607"/>
      <c r="I508" s="602">
        <f>'1014080 УПР'!I387:K387</f>
        <v>0</v>
      </c>
      <c r="J508" s="603"/>
      <c r="K508" s="607"/>
      <c r="L508" s="602">
        <f>'1014080 УПР'!L387:N387</f>
        <v>851.2</v>
      </c>
      <c r="M508" s="603"/>
      <c r="N508" s="607"/>
      <c r="O508" s="602">
        <f>'1014080 УПР'!O387:Q387</f>
        <v>0</v>
      </c>
      <c r="P508" s="603"/>
      <c r="Q508" s="185"/>
    </row>
    <row r="509" spans="1:17" ht="36" customHeight="1" x14ac:dyDescent="0.25">
      <c r="A509" s="208"/>
      <c r="B509" s="209"/>
      <c r="C509" s="195" t="s">
        <v>740</v>
      </c>
      <c r="D509" s="233" t="s">
        <v>141</v>
      </c>
      <c r="E509" s="168" t="s">
        <v>734</v>
      </c>
      <c r="F509" s="611">
        <f>'1014080 УПР'!F388:H388</f>
        <v>1500</v>
      </c>
      <c r="G509" s="612"/>
      <c r="H509" s="613"/>
      <c r="I509" s="602">
        <f>'1014080 УПР'!I388:K388</f>
        <v>0</v>
      </c>
      <c r="J509" s="603"/>
      <c r="K509" s="607"/>
      <c r="L509" s="602">
        <f>'1014080 УПР'!L388:N388</f>
        <v>1630.5</v>
      </c>
      <c r="M509" s="603"/>
      <c r="N509" s="607"/>
      <c r="O509" s="602">
        <f>'1014080 УПР'!O388:Q388</f>
        <v>0</v>
      </c>
      <c r="P509" s="603"/>
      <c r="Q509" s="185"/>
    </row>
    <row r="510" spans="1:17" ht="17.25" customHeight="1" x14ac:dyDescent="0.25">
      <c r="A510" s="208"/>
      <c r="B510" s="209"/>
      <c r="C510" s="248" t="s">
        <v>102</v>
      </c>
      <c r="D510" s="233"/>
      <c r="E510" s="194"/>
      <c r="F510" s="602"/>
      <c r="G510" s="603"/>
      <c r="H510" s="607"/>
      <c r="I510" s="602"/>
      <c r="J510" s="603"/>
      <c r="K510" s="607"/>
      <c r="L510" s="602"/>
      <c r="M510" s="603"/>
      <c r="N510" s="607"/>
      <c r="O510" s="602"/>
      <c r="P510" s="603"/>
      <c r="Q510" s="185"/>
    </row>
    <row r="511" spans="1:17" ht="44.1" customHeight="1" x14ac:dyDescent="0.25">
      <c r="A511" s="208"/>
      <c r="B511" s="209"/>
      <c r="C511" s="195" t="s">
        <v>741</v>
      </c>
      <c r="D511" s="233" t="s">
        <v>99</v>
      </c>
      <c r="E511" s="194" t="s">
        <v>742</v>
      </c>
      <c r="F511" s="608">
        <f>'1014080 УПР'!F390:H390</f>
        <v>69</v>
      </c>
      <c r="G511" s="603"/>
      <c r="H511" s="607"/>
      <c r="I511" s="608">
        <f>'1014080 УПР'!I390:K390</f>
        <v>0</v>
      </c>
      <c r="J511" s="603"/>
      <c r="K511" s="607"/>
      <c r="L511" s="608">
        <f>'1014080 УПР'!L390:N390</f>
        <v>69</v>
      </c>
      <c r="M511" s="603"/>
      <c r="N511" s="607"/>
      <c r="O511" s="602">
        <f>'1014080 УПР'!O390:Q390</f>
        <v>0</v>
      </c>
      <c r="P511" s="603"/>
      <c r="Q511" s="185"/>
    </row>
    <row r="512" spans="1:17" ht="44.1" customHeight="1" x14ac:dyDescent="0.25">
      <c r="A512" s="208"/>
      <c r="B512" s="209"/>
      <c r="C512" s="195" t="s">
        <v>736</v>
      </c>
      <c r="D512" s="233" t="s">
        <v>99</v>
      </c>
      <c r="E512" s="194" t="s">
        <v>742</v>
      </c>
      <c r="F512" s="608">
        <f>'1014080 УПР'!F391:H391</f>
        <v>36</v>
      </c>
      <c r="G512" s="603"/>
      <c r="H512" s="607"/>
      <c r="I512" s="608">
        <f>'1014080 УПР'!I391:K391</f>
        <v>0</v>
      </c>
      <c r="J512" s="603"/>
      <c r="K512" s="607"/>
      <c r="L512" s="608">
        <f>'1014080 УПР'!L391:N391</f>
        <v>36</v>
      </c>
      <c r="M512" s="603"/>
      <c r="N512" s="607"/>
      <c r="O512" s="602">
        <f>'1014080 УПР'!O391:Q391</f>
        <v>0</v>
      </c>
      <c r="P512" s="603"/>
      <c r="Q512" s="185"/>
    </row>
    <row r="513" spans="1:17" ht="44.1" customHeight="1" x14ac:dyDescent="0.25">
      <c r="A513" s="208"/>
      <c r="B513" s="209"/>
      <c r="C513" s="195" t="s">
        <v>737</v>
      </c>
      <c r="D513" s="233" t="s">
        <v>99</v>
      </c>
      <c r="E513" s="194" t="s">
        <v>742</v>
      </c>
      <c r="F513" s="608">
        <f>'1014080 УПР'!F392:H392</f>
        <v>13</v>
      </c>
      <c r="G513" s="603"/>
      <c r="H513" s="607"/>
      <c r="I513" s="608">
        <f>'1014080 УПР'!I392:K392</f>
        <v>0</v>
      </c>
      <c r="J513" s="603"/>
      <c r="K513" s="607"/>
      <c r="L513" s="608">
        <f>'1014080 УПР'!L392:N392</f>
        <v>13</v>
      </c>
      <c r="M513" s="603"/>
      <c r="N513" s="607"/>
      <c r="O513" s="602">
        <f>'1014080 УПР'!O392:Q392</f>
        <v>0</v>
      </c>
      <c r="P513" s="603"/>
      <c r="Q513" s="185"/>
    </row>
    <row r="514" spans="1:17" ht="44.1" customHeight="1" x14ac:dyDescent="0.25">
      <c r="A514" s="208"/>
      <c r="B514" s="209"/>
      <c r="C514" s="195" t="s">
        <v>738</v>
      </c>
      <c r="D514" s="233" t="s">
        <v>99</v>
      </c>
      <c r="E514" s="194" t="s">
        <v>742</v>
      </c>
      <c r="F514" s="608">
        <f>'1014080 УПР'!F393:H393</f>
        <v>9</v>
      </c>
      <c r="G514" s="603"/>
      <c r="H514" s="607"/>
      <c r="I514" s="608">
        <f>'1014080 УПР'!I393:K393</f>
        <v>0</v>
      </c>
      <c r="J514" s="603"/>
      <c r="K514" s="607"/>
      <c r="L514" s="608">
        <f>'1014080 УПР'!L393:N393</f>
        <v>9</v>
      </c>
      <c r="M514" s="603"/>
      <c r="N514" s="607"/>
      <c r="O514" s="602">
        <f>'1014080 УПР'!O393:Q393</f>
        <v>0</v>
      </c>
      <c r="P514" s="603"/>
      <c r="Q514" s="185"/>
    </row>
    <row r="515" spans="1:17" ht="44.1" customHeight="1" x14ac:dyDescent="0.25">
      <c r="A515" s="208"/>
      <c r="B515" s="209"/>
      <c r="C515" s="195" t="s">
        <v>743</v>
      </c>
      <c r="D515" s="233" t="s">
        <v>99</v>
      </c>
      <c r="E515" s="194" t="s">
        <v>742</v>
      </c>
      <c r="F515" s="608">
        <f>'1014080 УПР'!F394:H394</f>
        <v>5</v>
      </c>
      <c r="G515" s="603"/>
      <c r="H515" s="607"/>
      <c r="I515" s="608">
        <f>'1014080 УПР'!I394:K394</f>
        <v>0</v>
      </c>
      <c r="J515" s="603"/>
      <c r="K515" s="607"/>
      <c r="L515" s="608">
        <f>'1014080 УПР'!L394:N394</f>
        <v>5</v>
      </c>
      <c r="M515" s="603"/>
      <c r="N515" s="607"/>
      <c r="O515" s="602">
        <f>'1014080 УПР'!O394:Q394</f>
        <v>0</v>
      </c>
      <c r="P515" s="603"/>
      <c r="Q515" s="185"/>
    </row>
    <row r="516" spans="1:17" ht="44.1" customHeight="1" x14ac:dyDescent="0.25">
      <c r="A516" s="208"/>
      <c r="B516" s="209"/>
      <c r="C516" s="195" t="s">
        <v>744</v>
      </c>
      <c r="D516" s="233" t="s">
        <v>99</v>
      </c>
      <c r="E516" s="194" t="s">
        <v>742</v>
      </c>
      <c r="F516" s="608">
        <f>'1014080 УПР'!F395:H395</f>
        <v>6</v>
      </c>
      <c r="G516" s="603"/>
      <c r="H516" s="607"/>
      <c r="I516" s="608">
        <f>'1014080 УПР'!I395:K395</f>
        <v>0</v>
      </c>
      <c r="J516" s="603"/>
      <c r="K516" s="607"/>
      <c r="L516" s="608">
        <f>'1014080 УПР'!L395:N395</f>
        <v>6</v>
      </c>
      <c r="M516" s="603"/>
      <c r="N516" s="607"/>
      <c r="O516" s="602">
        <f>'1014080 УПР'!O395:Q395</f>
        <v>0</v>
      </c>
      <c r="P516" s="603"/>
      <c r="Q516" s="185"/>
    </row>
    <row r="517" spans="1:17" ht="30.75" customHeight="1" x14ac:dyDescent="0.25">
      <c r="A517" s="208"/>
      <c r="B517" s="209"/>
      <c r="C517" s="195" t="s">
        <v>753</v>
      </c>
      <c r="D517" s="233" t="s">
        <v>732</v>
      </c>
      <c r="E517" s="194"/>
      <c r="F517" s="608">
        <f>'1014080 УПР'!F396:H396</f>
        <v>138</v>
      </c>
      <c r="G517" s="603"/>
      <c r="H517" s="607"/>
      <c r="I517" s="608">
        <f>'1014080 УПР'!I396:K396</f>
        <v>0</v>
      </c>
      <c r="J517" s="603"/>
      <c r="K517" s="607"/>
      <c r="L517" s="608">
        <f>'1014080 УПР'!L396:N396</f>
        <v>138</v>
      </c>
      <c r="M517" s="603"/>
      <c r="N517" s="607"/>
      <c r="O517" s="602">
        <f>'1014080 УПР'!O396:Q396</f>
        <v>0</v>
      </c>
      <c r="P517" s="603"/>
      <c r="Q517" s="185"/>
    </row>
    <row r="518" spans="1:17" ht="24.75" customHeight="1" x14ac:dyDescent="0.25">
      <c r="A518" s="208"/>
      <c r="B518" s="209"/>
      <c r="C518" s="248" t="s">
        <v>282</v>
      </c>
      <c r="D518" s="233"/>
      <c r="E518" s="194"/>
      <c r="F518" s="602"/>
      <c r="G518" s="603"/>
      <c r="H518" s="607"/>
      <c r="I518" s="602"/>
      <c r="J518" s="603"/>
      <c r="K518" s="607"/>
      <c r="L518" s="602"/>
      <c r="M518" s="603"/>
      <c r="N518" s="607"/>
      <c r="O518" s="602"/>
      <c r="P518" s="603"/>
      <c r="Q518" s="185"/>
    </row>
    <row r="519" spans="1:17" ht="129.75" customHeight="1" x14ac:dyDescent="0.25">
      <c r="A519" s="208"/>
      <c r="B519" s="209"/>
      <c r="C519" s="195" t="s">
        <v>745</v>
      </c>
      <c r="D519" s="233" t="s">
        <v>113</v>
      </c>
      <c r="E519" s="194" t="s">
        <v>746</v>
      </c>
      <c r="F519" s="606">
        <f>'1014080 УПР'!F398:H398</f>
        <v>113621.73913043478</v>
      </c>
      <c r="G519" s="603"/>
      <c r="H519" s="607"/>
      <c r="I519" s="606">
        <f>'1014080 УПР'!I398:K398</f>
        <v>0</v>
      </c>
      <c r="J519" s="603"/>
      <c r="K519" s="607"/>
      <c r="L519" s="606">
        <f>'1014080 УПР'!L398:N398</f>
        <v>0</v>
      </c>
      <c r="M519" s="603"/>
      <c r="N519" s="607"/>
      <c r="O519" s="602">
        <f>'1014080 УПР'!O398:Q398</f>
        <v>0</v>
      </c>
      <c r="P519" s="603"/>
      <c r="Q519" s="185"/>
    </row>
    <row r="520" spans="1:17" ht="144" customHeight="1" x14ac:dyDescent="0.25">
      <c r="A520" s="208"/>
      <c r="B520" s="209"/>
      <c r="C520" s="227" t="s">
        <v>747</v>
      </c>
      <c r="D520" s="233" t="s">
        <v>113</v>
      </c>
      <c r="E520" s="194" t="s">
        <v>748</v>
      </c>
      <c r="F520" s="606">
        <f>'1014080 УПР'!F399:H399</f>
        <v>59280.907372400754</v>
      </c>
      <c r="G520" s="603"/>
      <c r="H520" s="607"/>
      <c r="I520" s="606">
        <f>'1014080 УПР'!I399:K399</f>
        <v>0</v>
      </c>
      <c r="J520" s="603"/>
      <c r="K520" s="607"/>
      <c r="L520" s="606">
        <f>'1014080 УПР'!L399:N399</f>
        <v>0</v>
      </c>
      <c r="M520" s="603"/>
      <c r="N520" s="607"/>
      <c r="O520" s="602">
        <f>'1014080 УПР'!O399:Q399</f>
        <v>0</v>
      </c>
      <c r="P520" s="603"/>
      <c r="Q520" s="185"/>
    </row>
    <row r="521" spans="1:17" ht="141" customHeight="1" x14ac:dyDescent="0.25">
      <c r="A521" s="208"/>
      <c r="B521" s="209"/>
      <c r="C521" s="227" t="s">
        <v>737</v>
      </c>
      <c r="D521" s="233" t="s">
        <v>113</v>
      </c>
      <c r="E521" s="194" t="s">
        <v>749</v>
      </c>
      <c r="F521" s="606">
        <f>'1014080 УПР'!F400:H400</f>
        <v>21406.994328922494</v>
      </c>
      <c r="G521" s="603"/>
      <c r="H521" s="607"/>
      <c r="I521" s="606">
        <f>'1014080 УПР'!I400:K400</f>
        <v>0</v>
      </c>
      <c r="J521" s="603"/>
      <c r="K521" s="607"/>
      <c r="L521" s="606">
        <f>'1014080 УПР'!L400:N400</f>
        <v>0</v>
      </c>
      <c r="M521" s="603"/>
      <c r="N521" s="607"/>
      <c r="O521" s="602">
        <f>'1014080 УПР'!O400:Q400</f>
        <v>0</v>
      </c>
      <c r="P521" s="603"/>
      <c r="Q521" s="185"/>
    </row>
    <row r="522" spans="1:17" ht="126.75" customHeight="1" x14ac:dyDescent="0.25">
      <c r="A522" s="208"/>
      <c r="B522" s="209"/>
      <c r="C522" s="227" t="s">
        <v>738</v>
      </c>
      <c r="D522" s="233" t="s">
        <v>113</v>
      </c>
      <c r="E522" s="194" t="s">
        <v>751</v>
      </c>
      <c r="F522" s="606">
        <f>'1014080 УПР'!F401:H401</f>
        <v>14820.226843100188</v>
      </c>
      <c r="G522" s="603"/>
      <c r="H522" s="607"/>
      <c r="I522" s="606">
        <f>'1014080 УПР'!I401:K401</f>
        <v>0</v>
      </c>
      <c r="J522" s="603"/>
      <c r="K522" s="607"/>
      <c r="L522" s="606">
        <f>'1014080 УПР'!L401:N401</f>
        <v>0</v>
      </c>
      <c r="M522" s="603"/>
      <c r="N522" s="607"/>
      <c r="O522" s="602">
        <f>'1014080 УПР'!O401:Q401</f>
        <v>0</v>
      </c>
      <c r="P522" s="603"/>
      <c r="Q522" s="185"/>
    </row>
    <row r="523" spans="1:17" ht="141.75" customHeight="1" x14ac:dyDescent="0.25">
      <c r="A523" s="208"/>
      <c r="B523" s="209"/>
      <c r="C523" s="227" t="s">
        <v>739</v>
      </c>
      <c r="D523" s="233" t="s">
        <v>113</v>
      </c>
      <c r="E523" s="194" t="s">
        <v>750</v>
      </c>
      <c r="F523" s="606">
        <f>'1014080 УПР'!F402:H402</f>
        <v>8233.4593572778831</v>
      </c>
      <c r="G523" s="603"/>
      <c r="H523" s="607"/>
      <c r="I523" s="606">
        <f>'1014080 УПР'!I402:K402</f>
        <v>0</v>
      </c>
      <c r="J523" s="603"/>
      <c r="K523" s="607"/>
      <c r="L523" s="606">
        <f>'1014080 УПР'!L402:N402</f>
        <v>0</v>
      </c>
      <c r="M523" s="603"/>
      <c r="N523" s="607"/>
      <c r="O523" s="602">
        <f>'1014080 УПР'!O402:Q402</f>
        <v>0</v>
      </c>
      <c r="P523" s="603"/>
      <c r="Q523" s="185"/>
    </row>
    <row r="524" spans="1:17" ht="162" customHeight="1" x14ac:dyDescent="0.25">
      <c r="A524" s="208"/>
      <c r="B524" s="209"/>
      <c r="C524" s="227" t="s">
        <v>744</v>
      </c>
      <c r="D524" s="233" t="s">
        <v>113</v>
      </c>
      <c r="E524" s="194" t="s">
        <v>752</v>
      </c>
      <c r="F524" s="606">
        <f>'1014080 УПР'!F403:H403</f>
        <v>9880.151228733459</v>
      </c>
      <c r="G524" s="603"/>
      <c r="H524" s="607"/>
      <c r="I524" s="606">
        <f>'1014080 УПР'!I403:K403</f>
        <v>0</v>
      </c>
      <c r="J524" s="603"/>
      <c r="K524" s="607"/>
      <c r="L524" s="606">
        <f>'1014080 УПР'!L403:N403</f>
        <v>0</v>
      </c>
      <c r="M524" s="603"/>
      <c r="N524" s="607"/>
      <c r="O524" s="602">
        <f>'1014080 УПР'!O403:Q403</f>
        <v>0</v>
      </c>
      <c r="P524" s="603"/>
      <c r="Q524" s="185"/>
    </row>
    <row r="525" spans="1:17" ht="19.5" customHeight="1" x14ac:dyDescent="0.25">
      <c r="A525" s="208"/>
      <c r="B525" s="209"/>
      <c r="C525" s="170" t="s">
        <v>229</v>
      </c>
      <c r="D525" s="233"/>
      <c r="E525" s="210"/>
      <c r="F525" s="602"/>
      <c r="G525" s="603"/>
      <c r="H525" s="607"/>
      <c r="I525" s="602"/>
      <c r="J525" s="603"/>
      <c r="K525" s="607"/>
      <c r="L525" s="602"/>
      <c r="M525" s="603"/>
      <c r="N525" s="607"/>
      <c r="O525" s="602"/>
      <c r="P525" s="603"/>
      <c r="Q525" s="185"/>
    </row>
    <row r="526" spans="1:17" ht="122.25" customHeight="1" x14ac:dyDescent="0.25">
      <c r="A526" s="208"/>
      <c r="B526" s="209"/>
      <c r="C526" s="204" t="s">
        <v>754</v>
      </c>
      <c r="D526" s="233" t="s">
        <v>117</v>
      </c>
      <c r="E526" s="210" t="s">
        <v>543</v>
      </c>
      <c r="F526" s="602">
        <f>'1014080 УПР'!F405:H405</f>
        <v>0</v>
      </c>
      <c r="G526" s="603"/>
      <c r="H526" s="607"/>
      <c r="I526" s="602">
        <f>'1014080 УПР'!I405:K405</f>
        <v>0</v>
      </c>
      <c r="J526" s="603"/>
      <c r="K526" s="607"/>
      <c r="L526" s="602">
        <f>'1014080 УПР'!L405:N405</f>
        <v>0</v>
      </c>
      <c r="M526" s="603"/>
      <c r="N526" s="607"/>
      <c r="O526" s="602">
        <f>'1014080 УПР'!O405:Q405</f>
        <v>0</v>
      </c>
      <c r="P526" s="603"/>
      <c r="Q526" s="185"/>
    </row>
    <row r="527" spans="1:17" ht="101.25" customHeight="1" x14ac:dyDescent="0.25">
      <c r="A527" s="208"/>
      <c r="B527" s="209"/>
      <c r="C527" s="204" t="s">
        <v>755</v>
      </c>
      <c r="D527" s="233" t="s">
        <v>117</v>
      </c>
      <c r="E527" s="210" t="s">
        <v>756</v>
      </c>
      <c r="F527" s="602">
        <f>'1014080 УПР'!F406:H406</f>
        <v>0</v>
      </c>
      <c r="G527" s="603"/>
      <c r="H527" s="607"/>
      <c r="I527" s="602">
        <f>'1014080 УПР'!I406:K406</f>
        <v>0</v>
      </c>
      <c r="J527" s="603"/>
      <c r="K527" s="607"/>
      <c r="L527" s="602">
        <f>'1014080 УПР'!L406:N406</f>
        <v>0</v>
      </c>
      <c r="M527" s="603"/>
      <c r="N527" s="607"/>
      <c r="O527" s="602">
        <f>'1014080 УПР'!O406:Q406</f>
        <v>0</v>
      </c>
      <c r="P527" s="603"/>
      <c r="Q527" s="607"/>
    </row>
    <row r="528" spans="1:17" ht="20.25" customHeight="1" x14ac:dyDescent="0.25">
      <c r="A528" s="211"/>
      <c r="B528" s="211"/>
      <c r="C528" s="21"/>
      <c r="D528" s="212"/>
      <c r="E528" s="212"/>
      <c r="F528" s="64"/>
      <c r="G528" s="64"/>
      <c r="H528" s="64"/>
      <c r="I528" s="64"/>
      <c r="J528" s="64"/>
      <c r="K528" s="64"/>
      <c r="L528" s="64"/>
      <c r="M528" s="64"/>
      <c r="N528" s="64"/>
      <c r="O528" s="64"/>
      <c r="P528" s="64"/>
      <c r="Q528" s="64"/>
    </row>
    <row r="529" spans="1:18" s="28" customFormat="1" ht="12.75" customHeight="1" x14ac:dyDescent="0.25">
      <c r="A529" s="21" t="s">
        <v>576</v>
      </c>
      <c r="B529" s="21"/>
      <c r="C529" s="21"/>
      <c r="D529" s="7"/>
      <c r="E529" s="7"/>
      <c r="F529" s="29"/>
      <c r="G529" s="29"/>
      <c r="H529" s="29"/>
      <c r="I529" s="29"/>
      <c r="J529" s="29"/>
      <c r="K529" s="29"/>
      <c r="L529" s="29"/>
      <c r="M529" s="29"/>
      <c r="N529" s="29"/>
      <c r="O529" s="29"/>
      <c r="P529" s="29"/>
      <c r="Q529" s="29"/>
    </row>
    <row r="530" spans="1:18" s="28" customFormat="1" ht="17.25" customHeight="1" x14ac:dyDescent="0.25">
      <c r="A530" s="21"/>
      <c r="B530" s="21"/>
      <c r="C530" s="21"/>
      <c r="D530" s="7"/>
      <c r="E530" s="7"/>
      <c r="F530" s="29"/>
      <c r="G530" s="29"/>
      <c r="H530" s="29"/>
      <c r="I530" s="29"/>
      <c r="J530" s="29"/>
      <c r="K530" s="29"/>
      <c r="L530" s="29"/>
      <c r="M530" s="29"/>
      <c r="N530" s="29"/>
      <c r="O530" s="29"/>
      <c r="P530" s="29"/>
      <c r="Q530" s="29"/>
    </row>
    <row r="531" spans="1:18" s="19" customFormat="1" ht="33" customHeight="1" x14ac:dyDescent="0.2">
      <c r="A531" s="667" t="s">
        <v>32</v>
      </c>
      <c r="B531" s="668"/>
      <c r="C531" s="609" t="s">
        <v>222</v>
      </c>
      <c r="D531" s="602" t="s">
        <v>827</v>
      </c>
      <c r="E531" s="607"/>
      <c r="F531" s="602" t="s">
        <v>836</v>
      </c>
      <c r="G531" s="607"/>
      <c r="H531" s="602" t="s">
        <v>839</v>
      </c>
      <c r="I531" s="607"/>
      <c r="J531" s="602" t="s">
        <v>436</v>
      </c>
      <c r="K531" s="607"/>
      <c r="L531" s="602" t="s">
        <v>821</v>
      </c>
      <c r="M531" s="607"/>
      <c r="N531" s="65"/>
      <c r="O531" s="65"/>
      <c r="P531" s="65"/>
      <c r="Q531" s="65"/>
    </row>
    <row r="532" spans="1:18" s="19" customFormat="1" ht="60.75" customHeight="1" x14ac:dyDescent="0.2">
      <c r="A532" s="731"/>
      <c r="B532" s="732"/>
      <c r="C532" s="610"/>
      <c r="D532" s="124" t="s">
        <v>197</v>
      </c>
      <c r="E532" s="124" t="s">
        <v>198</v>
      </c>
      <c r="F532" s="124" t="s">
        <v>197</v>
      </c>
      <c r="G532" s="124" t="s">
        <v>198</v>
      </c>
      <c r="H532" s="124" t="s">
        <v>197</v>
      </c>
      <c r="I532" s="124" t="s">
        <v>198</v>
      </c>
      <c r="J532" s="124" t="s">
        <v>197</v>
      </c>
      <c r="K532" s="124" t="s">
        <v>198</v>
      </c>
      <c r="L532" s="124" t="s">
        <v>197</v>
      </c>
      <c r="M532" s="124" t="s">
        <v>198</v>
      </c>
      <c r="N532" s="65"/>
      <c r="O532" s="65"/>
      <c r="P532" s="65"/>
      <c r="Q532" s="65"/>
    </row>
    <row r="533" spans="1:18" ht="18" customHeight="1" x14ac:dyDescent="0.2">
      <c r="A533" s="602">
        <v>1</v>
      </c>
      <c r="B533" s="607"/>
      <c r="C533" s="177">
        <v>2</v>
      </c>
      <c r="D533" s="177">
        <v>3</v>
      </c>
      <c r="E533" s="177">
        <v>4</v>
      </c>
      <c r="F533" s="177">
        <v>5</v>
      </c>
      <c r="G533" s="177">
        <v>6</v>
      </c>
      <c r="H533" s="177">
        <v>7</v>
      </c>
      <c r="I533" s="177">
        <v>8</v>
      </c>
      <c r="J533" s="177">
        <v>9</v>
      </c>
      <c r="K533" s="177">
        <v>10</v>
      </c>
      <c r="L533" s="177">
        <v>11</v>
      </c>
      <c r="M533" s="177">
        <v>12</v>
      </c>
      <c r="N533" s="65"/>
      <c r="O533" s="65"/>
      <c r="P533" s="65"/>
      <c r="Q533" s="65"/>
      <c r="R533" s="19"/>
    </row>
    <row r="534" spans="1:18" ht="22.5" customHeight="1" x14ac:dyDescent="0.2">
      <c r="A534" s="602">
        <v>2414100</v>
      </c>
      <c r="B534" s="607"/>
      <c r="C534" s="124" t="s">
        <v>287</v>
      </c>
      <c r="D534" s="124"/>
      <c r="E534" s="124"/>
      <c r="F534" s="124"/>
      <c r="G534" s="124"/>
      <c r="H534" s="124"/>
      <c r="I534" s="124"/>
      <c r="J534" s="124"/>
      <c r="K534" s="124"/>
      <c r="L534" s="124"/>
      <c r="M534" s="124"/>
      <c r="N534" s="65"/>
      <c r="O534" s="65"/>
      <c r="P534" s="65"/>
      <c r="Q534" s="65"/>
    </row>
    <row r="535" spans="1:18" ht="36.75" customHeight="1" x14ac:dyDescent="0.2">
      <c r="A535" s="184"/>
      <c r="B535" s="185"/>
      <c r="C535" s="124" t="s">
        <v>577</v>
      </c>
      <c r="D535" s="124" t="e">
        <f>'1014060 ПК'!#REF!+#REF!+'1011100 ШК'!D286+'1014080 УПР'!D414</f>
        <v>#REF!</v>
      </c>
      <c r="E535" s="124" t="e">
        <f>'1014060 ПК'!#REF!+#REF!+'1011100 ШК'!E286+'1014080 УПР'!E414</f>
        <v>#REF!</v>
      </c>
      <c r="F535" s="124" t="e">
        <f>'1014060 ПК'!#REF!+#REF!+'1011100 ШК'!F286+'1014080 УПР'!F414</f>
        <v>#REF!</v>
      </c>
      <c r="G535" s="124" t="e">
        <f>'1014060 ПК'!#REF!+#REF!+'1011100 ШК'!G286+'1014080 УПР'!G414</f>
        <v>#REF!</v>
      </c>
      <c r="H535" s="124" t="e">
        <f>'1014060 ПК'!#REF!+#REF!+'1011100 ШК'!H286+'1014080 УПР'!H414</f>
        <v>#REF!</v>
      </c>
      <c r="I535" s="124" t="e">
        <f>'1014060 ПК'!#REF!+#REF!+'1011100 ШК'!I286+'1014080 УПР'!I414</f>
        <v>#REF!</v>
      </c>
      <c r="J535" s="124" t="e">
        <f>'1014060 ПК'!#REF!+#REF!+'1011100 ШК'!J286+'1014080 УПР'!J414</f>
        <v>#REF!</v>
      </c>
      <c r="K535" s="124" t="e">
        <f>'1014060 ПК'!#REF!+#REF!+'1011100 ШК'!K286+'1014080 УПР'!K414</f>
        <v>#REF!</v>
      </c>
      <c r="L535" s="124" t="e">
        <f>'1014060 ПК'!#REF!+#REF!+'1011100 ШК'!L286+'1014080 УПР'!L414</f>
        <v>#REF!</v>
      </c>
      <c r="M535" s="124" t="e">
        <f>'1014060 ПК'!#REF!+#REF!+'1011100 ШК'!M286+'1014080 УПР'!M414</f>
        <v>#REF!</v>
      </c>
      <c r="N535" s="65"/>
      <c r="O535" s="65"/>
      <c r="P535" s="65"/>
      <c r="Q535" s="65"/>
    </row>
    <row r="536" spans="1:18" ht="34.5" customHeight="1" x14ac:dyDescent="0.2">
      <c r="A536" s="184"/>
      <c r="B536" s="185"/>
      <c r="C536" s="124" t="s">
        <v>458</v>
      </c>
      <c r="D536" s="124" t="e">
        <f>'1014060 ПК'!#REF!+#REF!+'1011100 ШК'!D287+'1014080 УПР'!D415</f>
        <v>#REF!</v>
      </c>
      <c r="E536" s="124" t="e">
        <f>'1014060 ПК'!#REF!+#REF!+'1011100 ШК'!E287+'1014080 УПР'!E415</f>
        <v>#REF!</v>
      </c>
      <c r="F536" s="124" t="e">
        <f>'1014060 ПК'!#REF!+#REF!+'1011100 ШК'!F287+'1014080 УПР'!F415</f>
        <v>#REF!</v>
      </c>
      <c r="G536" s="124" t="e">
        <f>'1014060 ПК'!#REF!+#REF!+'1011100 ШК'!G287+'1014080 УПР'!G415</f>
        <v>#REF!</v>
      </c>
      <c r="H536" s="124" t="e">
        <f>'1014060 ПК'!#REF!+#REF!+'1011100 ШК'!H287+'1014080 УПР'!H415</f>
        <v>#REF!</v>
      </c>
      <c r="I536" s="124" t="e">
        <f>'1014060 ПК'!#REF!+#REF!+'1011100 ШК'!I287+'1014080 УПР'!I415</f>
        <v>#REF!</v>
      </c>
      <c r="J536" s="124" t="e">
        <f>'1014060 ПК'!#REF!+#REF!+'1011100 ШК'!J287+'1014080 УПР'!J415</f>
        <v>#REF!</v>
      </c>
      <c r="K536" s="124" t="e">
        <f>'1014060 ПК'!#REF!+#REF!+'1011100 ШК'!K287+'1014080 УПР'!K415</f>
        <v>#REF!</v>
      </c>
      <c r="L536" s="124" t="e">
        <f>'1014060 ПК'!#REF!+#REF!+'1011100 ШК'!L287+'1014080 УПР'!L415</f>
        <v>#REF!</v>
      </c>
      <c r="M536" s="124" t="e">
        <f>'1014060 ПК'!#REF!+#REF!+'1011100 ШК'!M287+'1014080 УПР'!M415</f>
        <v>#REF!</v>
      </c>
      <c r="N536" s="65"/>
      <c r="O536" s="65"/>
      <c r="P536" s="65"/>
      <c r="Q536" s="65"/>
    </row>
    <row r="537" spans="1:18" ht="22.5" customHeight="1" x14ac:dyDescent="0.2">
      <c r="A537" s="184"/>
      <c r="B537" s="185"/>
      <c r="C537" s="124" t="s">
        <v>459</v>
      </c>
      <c r="D537" s="124" t="e">
        <f>'1014060 ПК'!D262+#REF!+'1011100 ШК'!D288+'1014080 УПР'!D416</f>
        <v>#REF!</v>
      </c>
      <c r="E537" s="124" t="e">
        <f>'1014060 ПК'!E262+#REF!+'1011100 ШК'!E288+'1014080 УПР'!E416</f>
        <v>#REF!</v>
      </c>
      <c r="F537" s="124" t="e">
        <f>'1014060 ПК'!F262+#REF!+'1011100 ШК'!F288+'1014080 УПР'!F416</f>
        <v>#REF!</v>
      </c>
      <c r="G537" s="124" t="e">
        <f>'1014060 ПК'!G262+#REF!+'1011100 ШК'!G288+'1014080 УПР'!G416</f>
        <v>#REF!</v>
      </c>
      <c r="H537" s="124" t="e">
        <f>'1014060 ПК'!H262+#REF!+'1011100 ШК'!H288+'1014080 УПР'!H416</f>
        <v>#REF!</v>
      </c>
      <c r="I537" s="124" t="e">
        <f>'1014060 ПК'!I262+#REF!+'1011100 ШК'!I288+'1014080 УПР'!I416</f>
        <v>#REF!</v>
      </c>
      <c r="J537" s="124" t="e">
        <f>'1014060 ПК'!K262+#REF!+'1011100 ШК'!J288+'1014080 УПР'!J416</f>
        <v>#REF!</v>
      </c>
      <c r="K537" s="124" t="e">
        <f>'1014060 ПК'!L262+#REF!+'1011100 ШК'!K288+'1014080 УПР'!K416</f>
        <v>#REF!</v>
      </c>
      <c r="L537" s="124" t="e">
        <f>'1014060 ПК'!M262+#REF!+'1011100 ШК'!L288+'1014080 УПР'!L416</f>
        <v>#REF!</v>
      </c>
      <c r="M537" s="124" t="e">
        <f>'1014060 ПК'!N262+#REF!+'1011100 ШК'!M288+'1014080 УПР'!M416</f>
        <v>#REF!</v>
      </c>
      <c r="N537" s="65"/>
      <c r="O537" s="65"/>
      <c r="P537" s="65"/>
      <c r="Q537" s="65"/>
    </row>
    <row r="538" spans="1:18" ht="41.25" customHeight="1" x14ac:dyDescent="0.2">
      <c r="A538" s="184"/>
      <c r="B538" s="185"/>
      <c r="C538" s="124" t="s">
        <v>460</v>
      </c>
      <c r="D538" s="124" t="e">
        <f>'1014060 ПК'!#REF!+#REF!+'1011100 ШК'!D289+'1014080 УПР'!D417</f>
        <v>#REF!</v>
      </c>
      <c r="E538" s="124" t="e">
        <f>'1014060 ПК'!#REF!+#REF!+'1011100 ШК'!E289+'1014080 УПР'!E417</f>
        <v>#REF!</v>
      </c>
      <c r="F538" s="124" t="e">
        <f>'1014060 ПК'!#REF!+#REF!+'1011100 ШК'!F289+'1014080 УПР'!F417</f>
        <v>#REF!</v>
      </c>
      <c r="G538" s="124" t="e">
        <f>'1014060 ПК'!#REF!+#REF!+'1011100 ШК'!G289+'1014080 УПР'!G417</f>
        <v>#REF!</v>
      </c>
      <c r="H538" s="168" t="e">
        <f>'1014060 ПК'!#REF!+#REF!+'1011100 ШК'!H289+'1014080 УПР'!H417</f>
        <v>#REF!</v>
      </c>
      <c r="I538" s="124" t="e">
        <f>'1014060 ПК'!#REF!+#REF!+'1011100 ШК'!I289+'1014080 УПР'!I417</f>
        <v>#REF!</v>
      </c>
      <c r="J538" s="124" t="e">
        <f>'1014060 ПК'!#REF!+#REF!+'1011100 ШК'!J289+'1014080 УПР'!J417</f>
        <v>#REF!</v>
      </c>
      <c r="K538" s="124" t="e">
        <f>'1014060 ПК'!#REF!+#REF!+'1011100 ШК'!K289+'1014080 УПР'!K417</f>
        <v>#REF!</v>
      </c>
      <c r="L538" s="124" t="e">
        <f>'1014060 ПК'!#REF!+#REF!+'1011100 ШК'!L289+'1014080 УПР'!L417</f>
        <v>#REF!</v>
      </c>
      <c r="M538" s="124" t="e">
        <f>'1014060 ПК'!#REF!+#REF!+'1011100 ШК'!M289+'1014080 УПР'!M417</f>
        <v>#REF!</v>
      </c>
      <c r="N538" s="65"/>
      <c r="O538" s="65"/>
      <c r="P538" s="65"/>
      <c r="Q538" s="65"/>
    </row>
    <row r="539" spans="1:18" ht="59.25" customHeight="1" x14ac:dyDescent="0.2">
      <c r="A539" s="602"/>
      <c r="B539" s="607"/>
      <c r="C539" s="124" t="s">
        <v>796</v>
      </c>
      <c r="D539" s="168" t="e">
        <f>'1014060 ПК'!#REF!+#REF!+'1011100 ШК'!D290+'1014080 УПР'!D418</f>
        <v>#REF!</v>
      </c>
      <c r="E539" s="168" t="e">
        <f>'1014060 ПК'!#REF!+#REF!+'1011100 ШК'!E290+'1014080 УПР'!E418</f>
        <v>#REF!</v>
      </c>
      <c r="F539" s="168" t="e">
        <f>'1014060 ПК'!#REF!+#REF!+'1011100 ШК'!F290+'1014080 УПР'!F418</f>
        <v>#REF!</v>
      </c>
      <c r="G539" s="168" t="e">
        <f>'1014060 ПК'!#REF!+#REF!+'1011100 ШК'!G290+'1014080 УПР'!G418</f>
        <v>#REF!</v>
      </c>
      <c r="H539" s="168" t="e">
        <f>'1014060 ПК'!#REF!+#REF!+'1011100 ШК'!H290+'1014080 УПР'!H418</f>
        <v>#REF!</v>
      </c>
      <c r="I539" s="168" t="e">
        <f>'1014060 ПК'!#REF!+#REF!+'1011100 ШК'!I290+'1014080 УПР'!I418</f>
        <v>#REF!</v>
      </c>
      <c r="J539" s="168" t="e">
        <f>'1014060 ПК'!#REF!+#REF!+'1011100 ШК'!J290+'1014080 УПР'!J418</f>
        <v>#REF!</v>
      </c>
      <c r="K539" s="168" t="e">
        <f>'1014060 ПК'!#REF!+#REF!+'1011100 ШК'!K290+'1014080 УПР'!K418</f>
        <v>#REF!</v>
      </c>
      <c r="L539" s="168" t="e">
        <f>'1014060 ПК'!#REF!+#REF!+'1011100 ШК'!L290+'1014080 УПР'!L418</f>
        <v>#REF!</v>
      </c>
      <c r="M539" s="168" t="e">
        <f>'1014060 ПК'!#REF!+#REF!+'1011100 ШК'!M290+'1014080 УПР'!M418</f>
        <v>#REF!</v>
      </c>
      <c r="N539" s="65"/>
      <c r="O539" s="65"/>
      <c r="P539" s="65"/>
      <c r="Q539" s="65"/>
    </row>
    <row r="540" spans="1:18" ht="18" hidden="1" customHeight="1" x14ac:dyDescent="0.2">
      <c r="A540" s="602"/>
      <c r="B540" s="607"/>
      <c r="C540" s="124" t="s">
        <v>203</v>
      </c>
      <c r="D540" s="124"/>
      <c r="E540" s="124"/>
      <c r="F540" s="124"/>
      <c r="G540" s="124"/>
      <c r="H540" s="124"/>
      <c r="I540" s="124"/>
      <c r="J540" s="124"/>
      <c r="K540" s="124"/>
      <c r="L540" s="124"/>
      <c r="M540" s="124"/>
      <c r="N540" s="65"/>
      <c r="O540" s="65"/>
      <c r="P540" s="65"/>
      <c r="Q540" s="65"/>
    </row>
    <row r="541" spans="1:18" ht="15" customHeight="1" x14ac:dyDescent="0.2">
      <c r="A541" s="602"/>
      <c r="B541" s="607"/>
      <c r="C541" s="124" t="s">
        <v>28</v>
      </c>
      <c r="D541" s="124" t="e">
        <f>SUM(D535:D540)</f>
        <v>#REF!</v>
      </c>
      <c r="E541" s="168" t="e">
        <f t="shared" ref="E541:M541" si="16">SUM(E535:E540)</f>
        <v>#REF!</v>
      </c>
      <c r="F541" s="168" t="e">
        <f t="shared" si="16"/>
        <v>#REF!</v>
      </c>
      <c r="G541" s="168" t="e">
        <f t="shared" si="16"/>
        <v>#REF!</v>
      </c>
      <c r="H541" s="168" t="e">
        <f t="shared" si="16"/>
        <v>#REF!</v>
      </c>
      <c r="I541" s="168" t="e">
        <f t="shared" si="16"/>
        <v>#REF!</v>
      </c>
      <c r="J541" s="168" t="e">
        <f t="shared" si="16"/>
        <v>#REF!</v>
      </c>
      <c r="K541" s="124" t="e">
        <f t="shared" si="16"/>
        <v>#REF!</v>
      </c>
      <c r="L541" s="124" t="e">
        <f t="shared" si="16"/>
        <v>#REF!</v>
      </c>
      <c r="M541" s="168" t="e">
        <f t="shared" si="16"/>
        <v>#REF!</v>
      </c>
      <c r="N541" s="65"/>
      <c r="O541" s="65"/>
      <c r="P541" s="65"/>
      <c r="Q541" s="65"/>
    </row>
    <row r="542" spans="1:18" ht="48.75" customHeight="1" x14ac:dyDescent="0.2">
      <c r="A542" s="602"/>
      <c r="B542" s="607"/>
      <c r="C542" s="124" t="s">
        <v>289</v>
      </c>
      <c r="D542" s="124"/>
      <c r="E542" s="124"/>
      <c r="F542" s="124"/>
      <c r="G542" s="124"/>
      <c r="H542" s="124"/>
      <c r="I542" s="124"/>
      <c r="J542" s="124"/>
      <c r="K542" s="124"/>
      <c r="L542" s="124"/>
      <c r="M542" s="124"/>
      <c r="N542" s="65"/>
      <c r="O542" s="65"/>
      <c r="P542" s="65"/>
      <c r="Q542" s="65"/>
    </row>
    <row r="543" spans="1:18" ht="12.75" hidden="1" customHeight="1" x14ac:dyDescent="0.25">
      <c r="A543" s="3"/>
      <c r="B543" s="3"/>
      <c r="C543" s="3"/>
      <c r="D543" s="3"/>
      <c r="E543" s="3"/>
      <c r="F543" s="3"/>
      <c r="G543" s="3"/>
      <c r="H543" s="3"/>
      <c r="I543" s="3"/>
      <c r="J543" s="3"/>
      <c r="K543" s="3"/>
      <c r="L543" s="3"/>
      <c r="M543" s="3"/>
      <c r="N543" s="619"/>
      <c r="O543" s="619"/>
      <c r="P543" s="619"/>
      <c r="Q543" s="3"/>
    </row>
    <row r="544" spans="1:18" ht="41.25" customHeight="1" x14ac:dyDescent="0.25">
      <c r="A544" s="3"/>
      <c r="B544" s="3"/>
      <c r="C544" s="3"/>
      <c r="D544" s="3"/>
      <c r="E544" s="3"/>
      <c r="F544" s="3"/>
      <c r="G544" s="3"/>
      <c r="H544" s="3"/>
      <c r="I544" s="3"/>
      <c r="J544" s="3"/>
      <c r="K544" s="3"/>
      <c r="L544" s="3"/>
      <c r="M544" s="3"/>
      <c r="N544" s="30"/>
      <c r="O544" s="30"/>
      <c r="P544" s="30"/>
      <c r="Q544" s="3"/>
    </row>
    <row r="545" spans="1:17" ht="22.5" customHeight="1" x14ac:dyDescent="0.25">
      <c r="A545" s="21" t="s">
        <v>290</v>
      </c>
      <c r="B545" s="637" t="s">
        <v>291</v>
      </c>
      <c r="C545" s="637"/>
      <c r="D545" s="637"/>
      <c r="E545" s="637"/>
      <c r="F545" s="637"/>
      <c r="G545" s="637"/>
      <c r="H545" s="637"/>
      <c r="I545" s="637"/>
      <c r="J545" s="637"/>
      <c r="K545" s="637"/>
      <c r="L545" s="637"/>
      <c r="M545" s="637"/>
      <c r="N545" s="637"/>
      <c r="O545" s="637"/>
      <c r="P545" s="637"/>
      <c r="Q545" s="637"/>
    </row>
    <row r="546" spans="1:17" ht="24.75" customHeight="1" x14ac:dyDescent="0.25">
      <c r="A546" s="57"/>
      <c r="B546" s="57"/>
      <c r="C546" s="57"/>
      <c r="D546" s="57"/>
      <c r="E546" s="57"/>
      <c r="F546" s="57"/>
      <c r="G546" s="57"/>
      <c r="H546" s="57"/>
      <c r="I546" s="57"/>
      <c r="J546" s="57"/>
      <c r="K546" s="57"/>
      <c r="L546" s="57"/>
      <c r="M546" s="57"/>
      <c r="N546" s="57"/>
      <c r="O546" s="57"/>
      <c r="P546" s="57" t="s">
        <v>30</v>
      </c>
      <c r="Q546" s="3"/>
    </row>
    <row r="547" spans="1:17" ht="18" customHeight="1" x14ac:dyDescent="0.2">
      <c r="A547" s="609" t="s">
        <v>32</v>
      </c>
      <c r="B547" s="667" t="s">
        <v>196</v>
      </c>
      <c r="C547" s="668"/>
      <c r="D547" s="602" t="s">
        <v>840</v>
      </c>
      <c r="E547" s="603"/>
      <c r="F547" s="603"/>
      <c r="G547" s="607"/>
      <c r="H547" s="602" t="s">
        <v>841</v>
      </c>
      <c r="I547" s="603"/>
      <c r="J547" s="603"/>
      <c r="K547" s="607"/>
      <c r="L547" s="602" t="s">
        <v>464</v>
      </c>
      <c r="M547" s="607"/>
      <c r="N547" s="602" t="s">
        <v>465</v>
      </c>
      <c r="O547" s="607"/>
      <c r="P547" s="602" t="s">
        <v>842</v>
      </c>
      <c r="Q547" s="607"/>
    </row>
    <row r="548" spans="1:17" ht="38.25" customHeight="1" x14ac:dyDescent="0.2">
      <c r="A548" s="728"/>
      <c r="B548" s="729"/>
      <c r="C548" s="730"/>
      <c r="D548" s="602" t="s">
        <v>197</v>
      </c>
      <c r="E548" s="607"/>
      <c r="F548" s="602" t="s">
        <v>198</v>
      </c>
      <c r="G548" s="607"/>
      <c r="H548" s="602" t="s">
        <v>197</v>
      </c>
      <c r="I548" s="607"/>
      <c r="J548" s="602" t="s">
        <v>198</v>
      </c>
      <c r="K548" s="607"/>
      <c r="L548" s="726" t="s">
        <v>197</v>
      </c>
      <c r="M548" s="726" t="s">
        <v>198</v>
      </c>
      <c r="N548" s="726" t="s">
        <v>197</v>
      </c>
      <c r="O548" s="726" t="s">
        <v>198</v>
      </c>
      <c r="P548" s="726" t="s">
        <v>197</v>
      </c>
      <c r="Q548" s="726" t="s">
        <v>198</v>
      </c>
    </row>
    <row r="549" spans="1:17" ht="51.75" customHeight="1" x14ac:dyDescent="0.25">
      <c r="A549" s="610"/>
      <c r="B549" s="731"/>
      <c r="C549" s="732"/>
      <c r="D549" s="204" t="s">
        <v>293</v>
      </c>
      <c r="E549" s="204" t="s">
        <v>294</v>
      </c>
      <c r="F549" s="204" t="s">
        <v>293</v>
      </c>
      <c r="G549" s="204" t="s">
        <v>294</v>
      </c>
      <c r="H549" s="171" t="s">
        <v>293</v>
      </c>
      <c r="I549" s="204" t="s">
        <v>294</v>
      </c>
      <c r="J549" s="204" t="s">
        <v>293</v>
      </c>
      <c r="K549" s="204" t="s">
        <v>294</v>
      </c>
      <c r="L549" s="727"/>
      <c r="M549" s="727"/>
      <c r="N549" s="727"/>
      <c r="O549" s="727"/>
      <c r="P549" s="727"/>
      <c r="Q549" s="727"/>
    </row>
    <row r="550" spans="1:17" ht="13.5" customHeight="1" x14ac:dyDescent="0.25">
      <c r="A550" s="216">
        <v>1</v>
      </c>
      <c r="B550" s="602">
        <v>2</v>
      </c>
      <c r="C550" s="607"/>
      <c r="D550" s="171">
        <v>3</v>
      </c>
      <c r="E550" s="171">
        <v>4</v>
      </c>
      <c r="F550" s="171">
        <v>5</v>
      </c>
      <c r="G550" s="171">
        <v>6</v>
      </c>
      <c r="H550" s="171">
        <v>7</v>
      </c>
      <c r="I550" s="171">
        <v>8</v>
      </c>
      <c r="J550" s="171">
        <v>9</v>
      </c>
      <c r="K550" s="171">
        <v>10</v>
      </c>
      <c r="L550" s="207">
        <v>11</v>
      </c>
      <c r="M550" s="207">
        <v>12</v>
      </c>
      <c r="N550" s="207">
        <v>13</v>
      </c>
      <c r="O550" s="207">
        <v>14</v>
      </c>
      <c r="P550" s="207">
        <v>15</v>
      </c>
      <c r="Q550" s="207">
        <v>16</v>
      </c>
    </row>
    <row r="551" spans="1:17" ht="21.75" customHeight="1" x14ac:dyDescent="0.25">
      <c r="A551" s="216">
        <v>2414100</v>
      </c>
      <c r="B551" s="734" t="s">
        <v>262</v>
      </c>
      <c r="C551" s="735"/>
      <c r="D551" s="171"/>
      <c r="E551" s="171"/>
      <c r="F551" s="171"/>
      <c r="G551" s="171"/>
      <c r="H551" s="171"/>
      <c r="I551" s="171"/>
      <c r="J551" s="171"/>
      <c r="K551" s="171"/>
      <c r="L551" s="207"/>
      <c r="M551" s="207"/>
      <c r="N551" s="207"/>
      <c r="O551" s="207"/>
      <c r="P551" s="207"/>
      <c r="Q551" s="207"/>
    </row>
    <row r="552" spans="1:17" ht="28.5" customHeight="1" x14ac:dyDescent="0.25">
      <c r="A552" s="216"/>
      <c r="B552" s="734" t="s">
        <v>199</v>
      </c>
      <c r="C552" s="735"/>
      <c r="D552" s="171" t="e">
        <f>'1014060 ПК'!D277+#REF!+'1011100 ШК'!D303+'1014080 УПР'!D430</f>
        <v>#REF!</v>
      </c>
      <c r="E552" s="171" t="e">
        <f>'1014060 ПК'!E277+#REF!+'1011100 ШК'!E303+'1014080 УПР'!E430</f>
        <v>#REF!</v>
      </c>
      <c r="F552" s="171" t="e">
        <f>'1014060 ПК'!F277+#REF!+'1011100 ШК'!F303+'1014080 УПР'!F430</f>
        <v>#REF!</v>
      </c>
      <c r="G552" s="171" t="e">
        <f>'1014060 ПК'!G277+#REF!+'1011100 ШК'!G303+'1014080 УПР'!G430</f>
        <v>#REF!</v>
      </c>
      <c r="H552" s="171" t="e">
        <f>'1014060 ПК'!H277+#REF!+'1011100 ШК'!H303+'1014080 УПР'!H430</f>
        <v>#REF!</v>
      </c>
      <c r="I552" s="171" t="e">
        <f>'1014060 ПК'!I277+#REF!+'1011100 ШК'!I303+'1014080 УПР'!I430</f>
        <v>#REF!</v>
      </c>
      <c r="J552" s="171" t="e">
        <f>'1014060 ПК'!K277+#REF!+'1011100 ШК'!J303+'1014080 УПР'!J430</f>
        <v>#REF!</v>
      </c>
      <c r="K552" s="171" t="e">
        <f>'1014060 ПК'!L277+#REF!+'1011100 ШК'!K303+'1014080 УПР'!K430</f>
        <v>#REF!</v>
      </c>
      <c r="L552" s="171" t="e">
        <f>'1014060 ПК'!M277+#REF!+'1011100 ШК'!L303+'1014080 УПР'!L430</f>
        <v>#REF!</v>
      </c>
      <c r="M552" s="171" t="e">
        <f>'1014060 ПК'!N277+#REF!+'1011100 ШК'!M303+'1014080 УПР'!M430</f>
        <v>#REF!</v>
      </c>
      <c r="N552" s="171" t="e">
        <f>'1014060 ПК'!P277+#REF!+'1011100 ШК'!N303+'1014080 УПР'!N430</f>
        <v>#REF!</v>
      </c>
      <c r="O552" s="171" t="e">
        <f>'1014060 ПК'!Q277+#REF!+'1011100 ШК'!O303+'1014080 УПР'!O430</f>
        <v>#REF!</v>
      </c>
      <c r="P552" s="202" t="e">
        <f>'1014060 ПК'!R277+#REF!+'1011100 ШК'!P303+'1014080 УПР'!P430</f>
        <v>#REF!</v>
      </c>
      <c r="Q552" s="207">
        <v>0</v>
      </c>
    </row>
    <row r="553" spans="1:17" ht="35.25" customHeight="1" x14ac:dyDescent="0.25">
      <c r="A553" s="216"/>
      <c r="B553" s="734" t="s">
        <v>527</v>
      </c>
      <c r="C553" s="735"/>
      <c r="D553" s="171" t="e">
        <f>'1014060 ПК'!#REF!+#REF!+'1011100 ШК'!D304+'1014080 УПР'!D431</f>
        <v>#REF!</v>
      </c>
      <c r="E553" s="171" t="e">
        <f>'1014060 ПК'!#REF!+#REF!+'1011100 ШК'!E304+'1014080 УПР'!E431</f>
        <v>#REF!</v>
      </c>
      <c r="F553" s="171" t="e">
        <f>'1014060 ПК'!#REF!+#REF!+'1011100 ШК'!F304+'1014080 УПР'!F431</f>
        <v>#REF!</v>
      </c>
      <c r="G553" s="171" t="e">
        <f>'1014060 ПК'!#REF!+#REF!+'1011100 ШК'!G304+'1014080 УПР'!G431</f>
        <v>#REF!</v>
      </c>
      <c r="H553" s="171" t="e">
        <f>'1014060 ПК'!#REF!+#REF!+'1011100 ШК'!H304+'1014080 УПР'!H431</f>
        <v>#REF!</v>
      </c>
      <c r="I553" s="171" t="e">
        <f>'1014060 ПК'!#REF!+#REF!+'1011100 ШК'!I304+'1014080 УПР'!I431</f>
        <v>#REF!</v>
      </c>
      <c r="J553" s="171" t="e">
        <f>'1014060 ПК'!#REF!+#REF!+'1011100 ШК'!J304+'1014080 УПР'!J431</f>
        <v>#REF!</v>
      </c>
      <c r="K553" s="171" t="e">
        <f>'1014060 ПК'!#REF!+#REF!+'1011100 ШК'!K304+'1014080 УПР'!K431</f>
        <v>#REF!</v>
      </c>
      <c r="L553" s="171" t="e">
        <f>'1014060 ПК'!#REF!+#REF!+'1011100 ШК'!L304+'1014080 УПР'!L431</f>
        <v>#REF!</v>
      </c>
      <c r="M553" s="171" t="e">
        <f>'1014060 ПК'!#REF!+#REF!+'1011100 ШК'!M304+'1014080 УПР'!M431</f>
        <v>#REF!</v>
      </c>
      <c r="N553" s="171" t="e">
        <f>'1014060 ПК'!#REF!+#REF!+'1011100 ШК'!N304+'1014080 УПР'!N431</f>
        <v>#REF!</v>
      </c>
      <c r="O553" s="171" t="e">
        <f>'1014060 ПК'!#REF!+#REF!+'1011100 ШК'!O304+'1014080 УПР'!O431</f>
        <v>#REF!</v>
      </c>
      <c r="P553" s="207" t="e">
        <f t="shared" ref="N553:Q558" si="17">N553</f>
        <v>#REF!</v>
      </c>
      <c r="Q553" s="207" t="e">
        <f t="shared" si="17"/>
        <v>#REF!</v>
      </c>
    </row>
    <row r="554" spans="1:17" ht="44.25" customHeight="1" x14ac:dyDescent="0.25">
      <c r="A554" s="216"/>
      <c r="B554" s="734" t="s">
        <v>200</v>
      </c>
      <c r="C554" s="735"/>
      <c r="D554" s="171">
        <v>358.67</v>
      </c>
      <c r="E554" s="171">
        <v>358.67</v>
      </c>
      <c r="F554" s="171">
        <v>35</v>
      </c>
      <c r="G554" s="171">
        <v>35</v>
      </c>
      <c r="H554" s="171">
        <v>370.6</v>
      </c>
      <c r="I554" s="171">
        <v>358.67</v>
      </c>
      <c r="J554" s="171">
        <v>22.57</v>
      </c>
      <c r="K554" s="171">
        <v>35</v>
      </c>
      <c r="L554" s="207">
        <f>H554</f>
        <v>370.6</v>
      </c>
      <c r="M554" s="207">
        <f>J554</f>
        <v>22.57</v>
      </c>
      <c r="N554" s="207">
        <f t="shared" si="17"/>
        <v>370.6</v>
      </c>
      <c r="O554" s="207">
        <f t="shared" si="17"/>
        <v>22.57</v>
      </c>
      <c r="P554" s="207">
        <f t="shared" si="17"/>
        <v>370.6</v>
      </c>
      <c r="Q554" s="207">
        <f t="shared" si="17"/>
        <v>22.57</v>
      </c>
    </row>
    <row r="555" spans="1:17" ht="36.75" customHeight="1" x14ac:dyDescent="0.25">
      <c r="A555" s="216"/>
      <c r="B555" s="734" t="s">
        <v>528</v>
      </c>
      <c r="C555" s="735"/>
      <c r="D555" s="171" t="e">
        <f>'1014060 ПК'!#REF!+#REF!+'1011100 ШК'!D306+'1014080 УПР'!D432</f>
        <v>#REF!</v>
      </c>
      <c r="E555" s="171" t="e">
        <f>'1014060 ПК'!#REF!+#REF!+'1011100 ШК'!E306+'1014080 УПР'!E432</f>
        <v>#REF!</v>
      </c>
      <c r="F555" s="171" t="e">
        <f>'1014060 ПК'!#REF!+#REF!+'1011100 ШК'!F306+'1014080 УПР'!F432</f>
        <v>#REF!</v>
      </c>
      <c r="G555" s="171" t="e">
        <f>'1014060 ПК'!#REF!+#REF!+'1011100 ШК'!G306+'1014080 УПР'!G432</f>
        <v>#REF!</v>
      </c>
      <c r="H555" s="171" t="e">
        <f>'1014060 ПК'!#REF!+#REF!+'1011100 ШК'!H306+'1014080 УПР'!H432</f>
        <v>#REF!</v>
      </c>
      <c r="I555" s="120" t="e">
        <f>'1014060 ПК'!#REF!+#REF!+'1011100 ШК'!I306+'1014080 УПР'!I432</f>
        <v>#REF!</v>
      </c>
      <c r="J555" s="120" t="e">
        <f>'1014060 ПК'!#REF!+#REF!+'1011100 ШК'!J306+'1014080 УПР'!J432</f>
        <v>#REF!</v>
      </c>
      <c r="K555" s="120" t="e">
        <f>'1014060 ПК'!#REF!+#REF!+'1011100 ШК'!K306+'1014080 УПР'!K432</f>
        <v>#REF!</v>
      </c>
      <c r="L555" s="120" t="e">
        <f>'1014060 ПК'!#REF!+#REF!+'1011100 ШК'!L306+'1014080 УПР'!L432</f>
        <v>#REF!</v>
      </c>
      <c r="M555" s="120" t="e">
        <f>'1014060 ПК'!#REF!+#REF!+'1011100 ШК'!M306+'1014080 УПР'!M432</f>
        <v>#REF!</v>
      </c>
      <c r="N555" s="120" t="e">
        <f>'1014060 ПК'!#REF!+#REF!+'1011100 ШК'!N306+'1014080 УПР'!N432</f>
        <v>#REF!</v>
      </c>
      <c r="O555" s="120" t="e">
        <f>'1014060 ПК'!#REF!+#REF!+'1011100 ШК'!O306+'1014080 УПР'!O432</f>
        <v>#REF!</v>
      </c>
      <c r="P555" s="199" t="e">
        <f>'1014060 ПК'!#REF!+#REF!+'1011100 ШК'!P306+'1014080 УПР'!P432</f>
        <v>#REF!</v>
      </c>
      <c r="Q555" s="207" t="e">
        <f t="shared" si="17"/>
        <v>#REF!</v>
      </c>
    </row>
    <row r="556" spans="1:17" ht="44.25" customHeight="1" x14ac:dyDescent="0.25">
      <c r="A556" s="126"/>
      <c r="B556" s="734" t="s">
        <v>529</v>
      </c>
      <c r="C556" s="735"/>
      <c r="D556" s="171" t="e">
        <f>'1014060 ПК'!#REF!+#REF!+'1011100 ШК'!D307+'1014080 УПР'!D433</f>
        <v>#REF!</v>
      </c>
      <c r="E556" s="171" t="e">
        <f>'1014060 ПК'!#REF!+#REF!+'1011100 ШК'!E307+'1014080 УПР'!E433</f>
        <v>#REF!</v>
      </c>
      <c r="F556" s="171" t="e">
        <f>'1014060 ПК'!#REF!+#REF!+'1011100 ШК'!F307+'1014080 УПР'!F433</f>
        <v>#REF!</v>
      </c>
      <c r="G556" s="171" t="e">
        <f>'1014060 ПК'!#REF!+#REF!+'1011100 ШК'!G307+'1014080 УПР'!G433</f>
        <v>#REF!</v>
      </c>
      <c r="H556" s="171" t="e">
        <f>'1014060 ПК'!#REF!+#REF!+'1011100 ШК'!H307+'1014080 УПР'!H433</f>
        <v>#REF!</v>
      </c>
      <c r="I556" s="171" t="e">
        <f>'1014060 ПК'!#REF!+#REF!+'1011100 ШК'!I307+'1014080 УПР'!I433</f>
        <v>#REF!</v>
      </c>
      <c r="J556" s="171" t="e">
        <f>'1014060 ПК'!#REF!+#REF!+'1011100 ШК'!J307+'1014080 УПР'!J433</f>
        <v>#REF!</v>
      </c>
      <c r="K556" s="171" t="e">
        <f>'1014060 ПК'!#REF!+#REF!+'1011100 ШК'!K307+'1014080 УПР'!K433</f>
        <v>#REF!</v>
      </c>
      <c r="L556" s="171" t="e">
        <f>'1014060 ПК'!#REF!+#REF!+'1011100 ШК'!L307+'1014080 УПР'!L433</f>
        <v>#REF!</v>
      </c>
      <c r="M556" s="171" t="e">
        <f>'1014060 ПК'!#REF!+#REF!+'1011100 ШК'!M307+'1014080 УПР'!M433</f>
        <v>#REF!</v>
      </c>
      <c r="N556" s="171" t="e">
        <f>'1014060 ПК'!#REF!+#REF!+'1011100 ШК'!N307+'1014080 УПР'!N433</f>
        <v>#REF!</v>
      </c>
      <c r="O556" s="171" t="e">
        <f>'1014060 ПК'!#REF!+#REF!+'1011100 ШК'!O307+'1014080 УПР'!O433</f>
        <v>#REF!</v>
      </c>
      <c r="P556" s="202" t="e">
        <f>'1014060 ПК'!#REF!+#REF!+'1011100 ШК'!P307+'1014080 УПР'!P433</f>
        <v>#REF!</v>
      </c>
      <c r="Q556" s="207" t="e">
        <f t="shared" si="17"/>
        <v>#REF!</v>
      </c>
    </row>
    <row r="557" spans="1:17" ht="39.75" customHeight="1" x14ac:dyDescent="0.25">
      <c r="A557" s="126"/>
      <c r="B557" s="734" t="s">
        <v>203</v>
      </c>
      <c r="C557" s="735"/>
      <c r="D557" s="204" t="e">
        <f>'1014060 ПК'!#REF!+#REF!+'1011100 ШК'!D308+'1014080 УПР'!D434</f>
        <v>#REF!</v>
      </c>
      <c r="E557" s="204" t="e">
        <f>'1014060 ПК'!#REF!+#REF!+'1011100 ШК'!E308+'1014080 УПР'!E434</f>
        <v>#REF!</v>
      </c>
      <c r="F557" s="204" t="e">
        <f>'1014060 ПК'!#REF!+#REF!+'1011100 ШК'!F308+'1014080 УПР'!F434</f>
        <v>#REF!</v>
      </c>
      <c r="G557" s="204" t="e">
        <f>'1014060 ПК'!#REF!+#REF!+'1011100 ШК'!G308+'1014080 УПР'!G434</f>
        <v>#REF!</v>
      </c>
      <c r="H557" s="204" t="e">
        <f>'1014060 ПК'!#REF!+#REF!+'1011100 ШК'!H308+'1014080 УПР'!H434</f>
        <v>#REF!</v>
      </c>
      <c r="I557" s="204" t="e">
        <f>'1014060 ПК'!#REF!+#REF!+'1011100 ШК'!I308+'1014080 УПР'!I434</f>
        <v>#REF!</v>
      </c>
      <c r="J557" s="204" t="e">
        <f>'1014060 ПК'!#REF!+#REF!+'1011100 ШК'!J308+'1014080 УПР'!J434</f>
        <v>#REF!</v>
      </c>
      <c r="K557" s="204" t="e">
        <f>'1014060 ПК'!#REF!+#REF!+'1011100 ШК'!K308+'1014080 УПР'!K434</f>
        <v>#REF!</v>
      </c>
      <c r="L557" s="204" t="e">
        <f>'1014060 ПК'!#REF!+#REF!+'1011100 ШК'!L308+'1014080 УПР'!L434</f>
        <v>#REF!</v>
      </c>
      <c r="M557" s="204" t="e">
        <f>'1014060 ПК'!#REF!+#REF!+'1011100 ШК'!M308+'1014080 УПР'!M434</f>
        <v>#REF!</v>
      </c>
      <c r="N557" s="207" t="e">
        <f t="shared" si="17"/>
        <v>#REF!</v>
      </c>
      <c r="O557" s="207" t="e">
        <f t="shared" si="17"/>
        <v>#REF!</v>
      </c>
      <c r="P557" s="207" t="e">
        <f t="shared" si="17"/>
        <v>#REF!</v>
      </c>
      <c r="Q557" s="207" t="e">
        <f t="shared" si="17"/>
        <v>#REF!</v>
      </c>
    </row>
    <row r="558" spans="1:17" ht="38.25" customHeight="1" x14ac:dyDescent="0.25">
      <c r="A558" s="126"/>
      <c r="B558" s="734" t="s">
        <v>204</v>
      </c>
      <c r="C558" s="735"/>
      <c r="D558" s="171" t="e">
        <f t="shared" ref="D558:J558" si="18">SUM(D553:D557)</f>
        <v>#REF!</v>
      </c>
      <c r="E558" s="171" t="e">
        <f t="shared" si="18"/>
        <v>#REF!</v>
      </c>
      <c r="F558" s="171" t="e">
        <f t="shared" si="18"/>
        <v>#REF!</v>
      </c>
      <c r="G558" s="171" t="e">
        <f t="shared" si="18"/>
        <v>#REF!</v>
      </c>
      <c r="H558" s="171" t="e">
        <f t="shared" si="18"/>
        <v>#REF!</v>
      </c>
      <c r="I558" s="171" t="e">
        <f t="shared" si="18"/>
        <v>#REF!</v>
      </c>
      <c r="J558" s="171" t="e">
        <f t="shared" si="18"/>
        <v>#REF!</v>
      </c>
      <c r="K558" s="203"/>
      <c r="L558" s="207" t="e">
        <f>H558</f>
        <v>#REF!</v>
      </c>
      <c r="M558" s="207" t="e">
        <f>J558</f>
        <v>#REF!</v>
      </c>
      <c r="N558" s="207" t="e">
        <f t="shared" si="17"/>
        <v>#REF!</v>
      </c>
      <c r="O558" s="207" t="e">
        <f t="shared" si="17"/>
        <v>#REF!</v>
      </c>
      <c r="P558" s="207" t="e">
        <f t="shared" si="17"/>
        <v>#REF!</v>
      </c>
      <c r="Q558" s="207" t="e">
        <f t="shared" si="17"/>
        <v>#REF!</v>
      </c>
    </row>
    <row r="559" spans="1:17" ht="78" customHeight="1" x14ac:dyDescent="0.25">
      <c r="A559" s="126"/>
      <c r="B559" s="734" t="s">
        <v>205</v>
      </c>
      <c r="C559" s="735"/>
      <c r="D559" s="204" t="s">
        <v>194</v>
      </c>
      <c r="E559" s="171" t="s">
        <v>194</v>
      </c>
      <c r="F559" s="171"/>
      <c r="G559" s="171"/>
      <c r="H559" s="171" t="s">
        <v>194</v>
      </c>
      <c r="I559" s="171" t="s">
        <v>194</v>
      </c>
      <c r="J559" s="203"/>
      <c r="K559" s="203"/>
      <c r="L559" s="120" t="s">
        <v>194</v>
      </c>
      <c r="M559" s="120"/>
      <c r="N559" s="120" t="s">
        <v>194</v>
      </c>
      <c r="O559" s="120"/>
      <c r="P559" s="171" t="s">
        <v>194</v>
      </c>
      <c r="Q559" s="171"/>
    </row>
    <row r="560" spans="1:17" s="82" customFormat="1" ht="16.5" customHeight="1" x14ac:dyDescent="0.25">
      <c r="A560" s="86"/>
      <c r="B560" s="86"/>
      <c r="C560" s="628"/>
      <c r="D560" s="628"/>
      <c r="E560" s="628"/>
      <c r="F560" s="628"/>
      <c r="G560" s="628"/>
      <c r="H560" s="628"/>
      <c r="I560" s="628"/>
      <c r="J560" s="628"/>
      <c r="K560" s="628"/>
      <c r="L560" s="628"/>
      <c r="M560" s="628"/>
      <c r="N560" s="628"/>
      <c r="O560" s="628"/>
      <c r="P560" s="628"/>
      <c r="Q560" s="628"/>
    </row>
    <row r="561" spans="1:17" s="82" customFormat="1" ht="27.75" customHeight="1" x14ac:dyDescent="0.25">
      <c r="A561" s="86" t="s">
        <v>297</v>
      </c>
      <c r="B561" s="736" t="s">
        <v>298</v>
      </c>
      <c r="C561" s="736"/>
      <c r="D561" s="736"/>
      <c r="E561" s="736"/>
      <c r="F561" s="736"/>
      <c r="G561" s="736"/>
      <c r="H561" s="736"/>
      <c r="I561" s="736"/>
      <c r="J561" s="736"/>
      <c r="K561" s="736"/>
      <c r="L561" s="736"/>
      <c r="M561" s="736"/>
      <c r="N561" s="736"/>
      <c r="O561" s="736"/>
      <c r="P561" s="736"/>
      <c r="Q561" s="736"/>
    </row>
    <row r="562" spans="1:17" s="82" customFormat="1" ht="10.5" customHeight="1" x14ac:dyDescent="0.25">
      <c r="A562" s="86"/>
      <c r="B562" s="86"/>
      <c r="C562" s="109"/>
      <c r="D562" s="109"/>
      <c r="E562" s="109"/>
      <c r="F562" s="109"/>
      <c r="G562" s="109"/>
      <c r="H562" s="109"/>
      <c r="I562" s="109"/>
      <c r="J562" s="109"/>
      <c r="K562" s="109"/>
      <c r="L562" s="109"/>
      <c r="M562" s="109"/>
      <c r="N562" s="109"/>
      <c r="O562" s="109"/>
      <c r="P562" s="109"/>
      <c r="Q562" s="109"/>
    </row>
    <row r="563" spans="1:17" s="82" customFormat="1" ht="32.25" customHeight="1" x14ac:dyDescent="0.25">
      <c r="A563" s="86" t="s">
        <v>209</v>
      </c>
      <c r="B563" s="736" t="s">
        <v>843</v>
      </c>
      <c r="C563" s="736"/>
      <c r="D563" s="736"/>
      <c r="E563" s="736"/>
      <c r="F563" s="736"/>
      <c r="G563" s="736"/>
      <c r="H563" s="736"/>
      <c r="I563" s="736"/>
      <c r="J563" s="736"/>
      <c r="K563" s="736"/>
      <c r="L563" s="736"/>
      <c r="M563" s="736"/>
      <c r="N563" s="736"/>
      <c r="O563" s="736"/>
      <c r="P563" s="736"/>
      <c r="Q563" s="736"/>
    </row>
    <row r="564" spans="1:17" s="82" customFormat="1" ht="32.25" customHeight="1" x14ac:dyDescent="0.25">
      <c r="A564" s="86"/>
      <c r="B564" s="37"/>
      <c r="C564" s="37"/>
      <c r="D564" s="37"/>
      <c r="E564" s="37"/>
      <c r="F564" s="37"/>
      <c r="G564" s="37"/>
      <c r="H564" s="37"/>
      <c r="I564" s="37"/>
      <c r="J564" s="37"/>
      <c r="K564" s="37"/>
      <c r="L564" s="37"/>
      <c r="M564" s="37"/>
      <c r="N564" s="37"/>
      <c r="O564" s="37"/>
      <c r="P564" s="37"/>
      <c r="Q564" s="37"/>
    </row>
    <row r="565" spans="1:17" s="82" customFormat="1" ht="7.5" customHeight="1" x14ac:dyDescent="0.25">
      <c r="A565" s="86"/>
      <c r="B565" s="86"/>
      <c r="C565" s="217"/>
      <c r="D565" s="217"/>
      <c r="E565" s="217"/>
      <c r="F565" s="217"/>
      <c r="G565" s="109"/>
      <c r="H565" s="109"/>
      <c r="I565" s="109"/>
      <c r="J565" s="217"/>
      <c r="K565" s="217"/>
      <c r="L565" s="217"/>
      <c r="M565" s="218"/>
      <c r="N565" s="91"/>
      <c r="O565" s="3" t="s">
        <v>30</v>
      </c>
      <c r="P565" s="218"/>
      <c r="Q565" s="91"/>
    </row>
    <row r="566" spans="1:17" ht="33.75" customHeight="1" x14ac:dyDescent="0.25">
      <c r="A566" s="625" t="s">
        <v>86</v>
      </c>
      <c r="B566" s="737" t="s">
        <v>222</v>
      </c>
      <c r="C566" s="738"/>
      <c r="D566" s="739"/>
      <c r="E566" s="625" t="s">
        <v>206</v>
      </c>
      <c r="F566" s="625"/>
      <c r="G566" s="625" t="s">
        <v>207</v>
      </c>
      <c r="H566" s="625"/>
      <c r="I566" s="625"/>
      <c r="J566" s="625" t="s">
        <v>840</v>
      </c>
      <c r="K566" s="625"/>
      <c r="L566" s="625" t="s">
        <v>844</v>
      </c>
      <c r="M566" s="625"/>
      <c r="N566" s="625" t="s">
        <v>845</v>
      </c>
      <c r="O566" s="625"/>
      <c r="P566" s="3"/>
      <c r="Q566" s="3"/>
    </row>
    <row r="567" spans="1:17" ht="49.5" customHeight="1" x14ac:dyDescent="0.25">
      <c r="A567" s="625"/>
      <c r="B567" s="740"/>
      <c r="C567" s="741"/>
      <c r="D567" s="742"/>
      <c r="E567" s="625"/>
      <c r="F567" s="625"/>
      <c r="G567" s="625"/>
      <c r="H567" s="625"/>
      <c r="I567" s="625"/>
      <c r="J567" s="10" t="s">
        <v>71</v>
      </c>
      <c r="K567" s="10" t="s">
        <v>72</v>
      </c>
      <c r="L567" s="10" t="s">
        <v>71</v>
      </c>
      <c r="M567" s="10" t="s">
        <v>72</v>
      </c>
      <c r="N567" s="10" t="s">
        <v>71</v>
      </c>
      <c r="O567" s="10" t="s">
        <v>72</v>
      </c>
      <c r="P567" s="3"/>
      <c r="Q567" s="3"/>
    </row>
    <row r="568" spans="1:17" ht="12.75" customHeight="1" x14ac:dyDescent="0.25">
      <c r="A568" s="11">
        <v>1</v>
      </c>
      <c r="B568" s="641">
        <v>2</v>
      </c>
      <c r="C568" s="645"/>
      <c r="D568" s="642"/>
      <c r="E568" s="626">
        <v>3</v>
      </c>
      <c r="F568" s="626"/>
      <c r="G568" s="626">
        <v>4</v>
      </c>
      <c r="H568" s="626"/>
      <c r="I568" s="626"/>
      <c r="J568" s="10">
        <v>5</v>
      </c>
      <c r="K568" s="10">
        <v>6</v>
      </c>
      <c r="L568" s="11">
        <v>7</v>
      </c>
      <c r="M568" s="11">
        <v>8</v>
      </c>
      <c r="N568" s="11">
        <v>9</v>
      </c>
      <c r="O568" s="11">
        <v>10</v>
      </c>
      <c r="P568" s="3"/>
      <c r="Q568" s="3"/>
    </row>
    <row r="569" spans="1:17" ht="373.5" customHeight="1" x14ac:dyDescent="0.25">
      <c r="A569" s="16"/>
      <c r="B569" s="659" t="s">
        <v>652</v>
      </c>
      <c r="C569" s="660"/>
      <c r="D569" s="661"/>
      <c r="E569" s="659" t="s">
        <v>653</v>
      </c>
      <c r="F569" s="661"/>
      <c r="G569" s="659" t="s">
        <v>667</v>
      </c>
      <c r="H569" s="660"/>
      <c r="I569" s="661"/>
      <c r="J569" s="26" t="e">
        <f>D126</f>
        <v>#REF!</v>
      </c>
      <c r="K569" s="26" t="e">
        <f>E126</f>
        <v>#REF!</v>
      </c>
      <c r="L569" s="26" t="e">
        <f>H126</f>
        <v>#REF!</v>
      </c>
      <c r="M569" s="26" t="e">
        <f>I126</f>
        <v>#REF!</v>
      </c>
      <c r="N569" s="26"/>
      <c r="O569" s="16"/>
      <c r="P569" s="3"/>
      <c r="Q569" s="3"/>
    </row>
    <row r="570" spans="1:17" ht="92.25" customHeight="1" x14ac:dyDescent="0.25">
      <c r="A570" s="16"/>
      <c r="B570" s="659" t="s">
        <v>810</v>
      </c>
      <c r="C570" s="660"/>
      <c r="D570" s="661"/>
      <c r="E570" s="659" t="s">
        <v>811</v>
      </c>
      <c r="F570" s="661"/>
      <c r="G570" s="659" t="s">
        <v>812</v>
      </c>
      <c r="H570" s="660"/>
      <c r="I570" s="661"/>
      <c r="J570" s="26"/>
      <c r="K570" s="26"/>
      <c r="L570" s="26"/>
      <c r="M570" s="26"/>
      <c r="N570" s="26" t="e">
        <f>L126</f>
        <v>#REF!</v>
      </c>
      <c r="O570" s="26" t="e">
        <f>M126</f>
        <v>#REF!</v>
      </c>
      <c r="P570" s="3"/>
      <c r="Q570" s="3"/>
    </row>
    <row r="571" spans="1:17" ht="91.5" hidden="1" customHeight="1" x14ac:dyDescent="0.25">
      <c r="A571" s="16"/>
      <c r="B571" s="659"/>
      <c r="C571" s="660"/>
      <c r="D571" s="661"/>
      <c r="E571" s="659"/>
      <c r="F571" s="661"/>
      <c r="G571" s="659"/>
      <c r="H571" s="660"/>
      <c r="I571" s="661"/>
      <c r="J571" s="26"/>
      <c r="K571" s="26"/>
      <c r="L571" s="26"/>
      <c r="M571" s="26"/>
      <c r="N571" s="26" t="e">
        <f>'1014060 ПК'!O288+#REF!+'1011100 ШК'!N320+'1014080 УПР'!N449</f>
        <v>#REF!</v>
      </c>
      <c r="O571" s="26" t="e">
        <f>'1014060 ПК'!Q288+#REF!+'1011100 ШК'!O320+'1014080 УПР'!O449</f>
        <v>#REF!</v>
      </c>
      <c r="P571" s="3"/>
      <c r="Q571" s="3"/>
    </row>
    <row r="572" spans="1:17" ht="91.5" hidden="1" customHeight="1" x14ac:dyDescent="0.25">
      <c r="A572" s="16"/>
      <c r="B572" s="638"/>
      <c r="C572" s="639"/>
      <c r="D572" s="640"/>
      <c r="E572" s="626"/>
      <c r="F572" s="626"/>
      <c r="G572" s="626"/>
      <c r="H572" s="626"/>
      <c r="I572" s="626"/>
      <c r="J572" s="16"/>
      <c r="K572" s="16"/>
      <c r="L572" s="16"/>
      <c r="M572" s="16"/>
      <c r="N572" s="16"/>
      <c r="O572" s="16"/>
      <c r="P572" s="3"/>
      <c r="Q572" s="3"/>
    </row>
    <row r="573" spans="1:17" ht="91.5" hidden="1" customHeight="1" x14ac:dyDescent="0.25">
      <c r="A573" s="16"/>
      <c r="B573" s="638"/>
      <c r="C573" s="639"/>
      <c r="D573" s="640"/>
      <c r="E573" s="626"/>
      <c r="F573" s="626"/>
      <c r="G573" s="626"/>
      <c r="H573" s="626"/>
      <c r="I573" s="626"/>
      <c r="J573" s="26"/>
      <c r="K573" s="26"/>
      <c r="L573" s="26"/>
      <c r="M573" s="26"/>
      <c r="N573" s="26"/>
      <c r="O573" s="26"/>
      <c r="P573" s="3"/>
      <c r="Q573" s="3"/>
    </row>
    <row r="574" spans="1:17" ht="27" customHeight="1" x14ac:dyDescent="0.25">
      <c r="A574" s="16"/>
      <c r="B574" s="638" t="s">
        <v>28</v>
      </c>
      <c r="C574" s="639"/>
      <c r="D574" s="640"/>
      <c r="E574" s="626"/>
      <c r="F574" s="626"/>
      <c r="G574" s="626"/>
      <c r="H574" s="626"/>
      <c r="I574" s="626"/>
      <c r="J574" s="26" t="e">
        <f>J569</f>
        <v>#REF!</v>
      </c>
      <c r="K574" s="26" t="e">
        <f>K569</f>
        <v>#REF!</v>
      </c>
      <c r="L574" s="26" t="e">
        <f>L569</f>
        <v>#REF!</v>
      </c>
      <c r="M574" s="26" t="e">
        <f>M569</f>
        <v>#REF!</v>
      </c>
      <c r="N574" s="26" t="e">
        <f>N570</f>
        <v>#REF!</v>
      </c>
      <c r="O574" s="26" t="e">
        <f>O570</f>
        <v>#REF!</v>
      </c>
      <c r="P574" s="3"/>
      <c r="Q574" s="3"/>
    </row>
    <row r="575" spans="1:17" ht="27.75" customHeight="1" x14ac:dyDescent="0.25">
      <c r="A575" s="3"/>
      <c r="B575" s="3"/>
      <c r="C575" s="3"/>
      <c r="D575" s="3"/>
      <c r="E575" s="3"/>
      <c r="F575" s="3"/>
      <c r="G575" s="3"/>
      <c r="H575" s="3"/>
      <c r="I575" s="3"/>
      <c r="J575" s="3"/>
      <c r="K575" s="3"/>
      <c r="L575" s="3"/>
      <c r="M575" s="3"/>
      <c r="N575" s="83"/>
      <c r="O575" s="83"/>
      <c r="P575" s="3"/>
      <c r="Q575" s="3"/>
    </row>
    <row r="576" spans="1:17" ht="38.25" customHeight="1" x14ac:dyDescent="0.25">
      <c r="A576" s="8"/>
      <c r="B576" s="8"/>
      <c r="C576" s="8"/>
      <c r="D576" s="8"/>
      <c r="E576" s="8"/>
      <c r="F576" s="8"/>
      <c r="G576" s="3"/>
      <c r="H576" s="3"/>
      <c r="I576" s="3"/>
      <c r="J576" s="3"/>
      <c r="K576" s="3"/>
      <c r="L576" s="3"/>
      <c r="M576" s="3"/>
      <c r="N576" s="3"/>
      <c r="O576" s="3"/>
      <c r="P576" s="3"/>
      <c r="Q576" s="3"/>
    </row>
    <row r="577" spans="1:17" ht="12.75" customHeight="1" x14ac:dyDescent="0.25">
      <c r="A577" s="8" t="s">
        <v>213</v>
      </c>
      <c r="B577" s="663" t="s">
        <v>846</v>
      </c>
      <c r="C577" s="663"/>
      <c r="D577" s="663"/>
      <c r="E577" s="663"/>
      <c r="F577" s="663"/>
      <c r="G577" s="663"/>
      <c r="H577" s="663"/>
      <c r="I577" s="663"/>
      <c r="J577" s="663"/>
      <c r="K577" s="663"/>
      <c r="L577" s="663"/>
      <c r="M577" s="663"/>
      <c r="N577" s="663"/>
      <c r="O577" s="663"/>
      <c r="P577" s="3"/>
      <c r="Q577" s="3"/>
    </row>
    <row r="578" spans="1:17" ht="12.75" customHeight="1" x14ac:dyDescent="0.25">
      <c r="A578" s="8"/>
      <c r="B578" s="8"/>
      <c r="C578" s="8"/>
      <c r="D578" s="8"/>
      <c r="E578" s="8"/>
      <c r="F578" s="8"/>
      <c r="G578" s="8"/>
      <c r="H578" s="8"/>
      <c r="I578" s="8"/>
      <c r="J578" s="8"/>
      <c r="K578" s="3"/>
      <c r="L578" s="3"/>
      <c r="M578" s="3"/>
      <c r="N578" s="3"/>
      <c r="O578" s="3" t="s">
        <v>30</v>
      </c>
      <c r="P578" s="3"/>
      <c r="Q578" s="3"/>
    </row>
    <row r="579" spans="1:17" ht="24.75" customHeight="1" x14ac:dyDescent="0.2">
      <c r="A579" s="625" t="s">
        <v>86</v>
      </c>
      <c r="B579" s="737" t="s">
        <v>222</v>
      </c>
      <c r="C579" s="738"/>
      <c r="D579" s="739"/>
      <c r="E579" s="625" t="s">
        <v>206</v>
      </c>
      <c r="F579" s="625"/>
      <c r="G579" s="625" t="s">
        <v>207</v>
      </c>
      <c r="H579" s="625"/>
      <c r="I579" s="625"/>
      <c r="J579" s="655" t="s">
        <v>454</v>
      </c>
      <c r="K579" s="743"/>
      <c r="L579" s="743"/>
      <c r="M579" s="656"/>
      <c r="N579" s="655" t="s">
        <v>838</v>
      </c>
      <c r="O579" s="743"/>
      <c r="P579" s="743"/>
      <c r="Q579" s="656"/>
    </row>
    <row r="580" spans="1:17" ht="38.25" customHeight="1" x14ac:dyDescent="0.25">
      <c r="A580" s="625"/>
      <c r="B580" s="740"/>
      <c r="C580" s="741"/>
      <c r="D580" s="742"/>
      <c r="E580" s="625"/>
      <c r="F580" s="625"/>
      <c r="G580" s="625"/>
      <c r="H580" s="625"/>
      <c r="I580" s="625"/>
      <c r="J580" s="657" t="s">
        <v>71</v>
      </c>
      <c r="K580" s="658"/>
      <c r="L580" s="657" t="s">
        <v>72</v>
      </c>
      <c r="M580" s="658"/>
      <c r="N580" s="657" t="s">
        <v>71</v>
      </c>
      <c r="O580" s="658"/>
      <c r="P580" s="657" t="s">
        <v>72</v>
      </c>
      <c r="Q580" s="658"/>
    </row>
    <row r="581" spans="1:17" ht="12.75" customHeight="1" x14ac:dyDescent="0.25">
      <c r="A581" s="11">
        <v>1</v>
      </c>
      <c r="B581" s="641">
        <v>2</v>
      </c>
      <c r="C581" s="645"/>
      <c r="D581" s="642"/>
      <c r="E581" s="626">
        <v>3</v>
      </c>
      <c r="F581" s="626"/>
      <c r="G581" s="626">
        <v>4</v>
      </c>
      <c r="H581" s="626"/>
      <c r="I581" s="626"/>
      <c r="J581" s="657">
        <v>5</v>
      </c>
      <c r="K581" s="658"/>
      <c r="L581" s="641">
        <v>6</v>
      </c>
      <c r="M581" s="642"/>
      <c r="N581" s="657">
        <v>7</v>
      </c>
      <c r="O581" s="658"/>
      <c r="P581" s="641">
        <v>8</v>
      </c>
      <c r="Q581" s="642"/>
    </row>
    <row r="582" spans="1:17" ht="371.25" customHeight="1" x14ac:dyDescent="0.25">
      <c r="A582" s="16"/>
      <c r="B582" s="659" t="s">
        <v>652</v>
      </c>
      <c r="C582" s="660"/>
      <c r="D582" s="661"/>
      <c r="E582" s="659" t="s">
        <v>653</v>
      </c>
      <c r="F582" s="661"/>
      <c r="G582" s="659" t="s">
        <v>667</v>
      </c>
      <c r="H582" s="660"/>
      <c r="I582" s="661"/>
      <c r="J582" s="634" t="e">
        <f>H178</f>
        <v>#REF!</v>
      </c>
      <c r="K582" s="642"/>
      <c r="L582" s="634" t="e">
        <f>I178</f>
        <v>#REF!</v>
      </c>
      <c r="M582" s="642"/>
      <c r="N582" s="634" t="e">
        <f>L178</f>
        <v>#REF!</v>
      </c>
      <c r="O582" s="642"/>
      <c r="P582" s="634" t="e">
        <f>M178</f>
        <v>#REF!</v>
      </c>
      <c r="Q582" s="642"/>
    </row>
    <row r="583" spans="1:17" ht="12.75" hidden="1" customHeight="1" x14ac:dyDescent="0.25">
      <c r="A583" s="16"/>
      <c r="B583" s="638"/>
      <c r="C583" s="639"/>
      <c r="D583" s="640"/>
      <c r="E583" s="633"/>
      <c r="F583" s="633"/>
      <c r="G583" s="633"/>
      <c r="H583" s="633"/>
      <c r="I583" s="633"/>
      <c r="J583" s="641"/>
      <c r="K583" s="642"/>
      <c r="L583" s="641"/>
      <c r="M583" s="642"/>
      <c r="N583" s="641"/>
      <c r="O583" s="642"/>
      <c r="P583" s="641"/>
      <c r="Q583" s="642"/>
    </row>
    <row r="584" spans="1:17" ht="12.75" hidden="1" customHeight="1" x14ac:dyDescent="0.25">
      <c r="A584" s="16"/>
      <c r="B584" s="638"/>
      <c r="C584" s="639"/>
      <c r="D584" s="640"/>
      <c r="E584" s="626"/>
      <c r="F584" s="626"/>
      <c r="G584" s="626"/>
      <c r="H584" s="626"/>
      <c r="I584" s="626"/>
      <c r="J584" s="641"/>
      <c r="K584" s="642"/>
      <c r="L584" s="641"/>
      <c r="M584" s="642"/>
      <c r="N584" s="641"/>
      <c r="O584" s="642"/>
      <c r="P584" s="641"/>
      <c r="Q584" s="642"/>
    </row>
    <row r="585" spans="1:17" ht="12.75" hidden="1" customHeight="1" x14ac:dyDescent="0.25">
      <c r="A585" s="16"/>
      <c r="B585" s="638"/>
      <c r="C585" s="639"/>
      <c r="D585" s="640"/>
      <c r="E585" s="626"/>
      <c r="F585" s="626"/>
      <c r="G585" s="626"/>
      <c r="H585" s="626"/>
      <c r="I585" s="626"/>
      <c r="J585" s="641"/>
      <c r="K585" s="642"/>
      <c r="L585" s="641"/>
      <c r="M585" s="642"/>
      <c r="N585" s="641"/>
      <c r="O585" s="642"/>
      <c r="P585" s="641"/>
      <c r="Q585" s="642"/>
    </row>
    <row r="586" spans="1:17" ht="18" customHeight="1" x14ac:dyDescent="0.25">
      <c r="A586" s="16"/>
      <c r="B586" s="638" t="s">
        <v>28</v>
      </c>
      <c r="C586" s="639"/>
      <c r="D586" s="640"/>
      <c r="E586" s="626"/>
      <c r="F586" s="626"/>
      <c r="G586" s="626"/>
      <c r="H586" s="626"/>
      <c r="I586" s="626"/>
      <c r="J586" s="634" t="e">
        <f>J582</f>
        <v>#REF!</v>
      </c>
      <c r="K586" s="642"/>
      <c r="L586" s="634" t="e">
        <f>L582</f>
        <v>#REF!</v>
      </c>
      <c r="M586" s="642"/>
      <c r="N586" s="634" t="e">
        <f>N582</f>
        <v>#REF!</v>
      </c>
      <c r="O586" s="642"/>
      <c r="P586" s="634" t="e">
        <f>P582</f>
        <v>#REF!</v>
      </c>
      <c r="Q586" s="642"/>
    </row>
    <row r="587" spans="1:17" ht="12.75" customHeight="1" x14ac:dyDescent="0.25">
      <c r="A587" s="29"/>
      <c r="B587" s="29"/>
      <c r="C587" s="35"/>
      <c r="D587" s="35"/>
      <c r="E587" s="29"/>
      <c r="F587" s="29"/>
      <c r="G587" s="29"/>
      <c r="H587" s="29"/>
      <c r="I587" s="29"/>
      <c r="J587" s="29"/>
      <c r="K587" s="29"/>
      <c r="L587" s="29"/>
      <c r="M587" s="29"/>
      <c r="N587" s="35"/>
      <c r="O587" s="35"/>
      <c r="P587" s="3"/>
      <c r="Q587" s="3"/>
    </row>
    <row r="588" spans="1:17" ht="35.25" customHeight="1" x14ac:dyDescent="0.25">
      <c r="A588" s="29"/>
      <c r="B588" s="29"/>
      <c r="C588" s="35"/>
      <c r="D588" s="35"/>
      <c r="E588" s="29"/>
      <c r="F588" s="29"/>
      <c r="G588" s="29"/>
      <c r="H588" s="29"/>
      <c r="I588" s="29"/>
      <c r="J588" s="29"/>
      <c r="K588" s="29"/>
      <c r="L588" s="29"/>
      <c r="M588" s="29"/>
      <c r="N588" s="35"/>
      <c r="O588" s="35"/>
      <c r="P588" s="3"/>
      <c r="Q588" s="3"/>
    </row>
    <row r="589" spans="1:17" ht="30.75" customHeight="1" x14ac:dyDescent="0.25">
      <c r="A589" s="67" t="s">
        <v>214</v>
      </c>
      <c r="B589" s="663" t="s">
        <v>303</v>
      </c>
      <c r="C589" s="663"/>
      <c r="D589" s="663"/>
      <c r="E589" s="663"/>
      <c r="F589" s="663"/>
      <c r="G589" s="663"/>
      <c r="H589" s="663"/>
      <c r="I589" s="663"/>
      <c r="J589" s="663"/>
      <c r="K589" s="663"/>
      <c r="L589" s="663"/>
      <c r="M589" s="663"/>
      <c r="N589" s="663"/>
      <c r="O589" s="663"/>
      <c r="P589" s="663"/>
      <c r="Q589" s="663"/>
    </row>
    <row r="590" spans="1:17" ht="11.25" customHeight="1" x14ac:dyDescent="0.25">
      <c r="A590" s="67"/>
      <c r="B590" s="67"/>
      <c r="C590" s="91"/>
      <c r="D590" s="91"/>
      <c r="E590" s="91"/>
      <c r="F590" s="91"/>
      <c r="G590" s="91"/>
      <c r="H590" s="91"/>
      <c r="I590" s="91"/>
      <c r="J590" s="91"/>
      <c r="K590" s="91"/>
      <c r="L590" s="91"/>
      <c r="M590" s="91"/>
      <c r="N590" s="91"/>
      <c r="O590" s="91"/>
      <c r="P590" s="3"/>
      <c r="Q590" s="3"/>
    </row>
    <row r="591" spans="1:17" ht="21.75" customHeight="1" x14ac:dyDescent="0.25">
      <c r="A591" s="67" t="s">
        <v>215</v>
      </c>
      <c r="B591" s="663" t="s">
        <v>847</v>
      </c>
      <c r="C591" s="663"/>
      <c r="D591" s="663"/>
      <c r="E591" s="663"/>
      <c r="F591" s="663"/>
      <c r="G591" s="663"/>
      <c r="H591" s="663"/>
      <c r="I591" s="663"/>
      <c r="J591" s="663"/>
      <c r="K591" s="663"/>
      <c r="L591" s="663"/>
      <c r="M591" s="663"/>
      <c r="N591" s="663"/>
      <c r="O591" s="663"/>
      <c r="P591" s="663"/>
      <c r="Q591" s="663"/>
    </row>
    <row r="592" spans="1:17" ht="11.25" customHeight="1" x14ac:dyDescent="0.25">
      <c r="A592" s="67"/>
      <c r="B592" s="67"/>
      <c r="C592" s="91"/>
      <c r="D592" s="91"/>
      <c r="E592" s="91"/>
      <c r="F592" s="91"/>
      <c r="G592" s="91"/>
      <c r="H592" s="91"/>
      <c r="I592" s="91"/>
      <c r="J592" s="91"/>
      <c r="K592" s="91"/>
      <c r="L592" s="91"/>
      <c r="M592" s="91"/>
      <c r="N592" s="35"/>
      <c r="O592" s="35" t="s">
        <v>30</v>
      </c>
      <c r="P592" s="3"/>
      <c r="Q592" s="3"/>
    </row>
    <row r="593" spans="1:17" ht="21.75" customHeight="1" x14ac:dyDescent="0.25">
      <c r="A593" s="744" t="s">
        <v>32</v>
      </c>
      <c r="B593" s="746" t="s">
        <v>305</v>
      </c>
      <c r="C593" s="747"/>
      <c r="D593" s="602" t="s">
        <v>827</v>
      </c>
      <c r="E593" s="603"/>
      <c r="F593" s="607"/>
      <c r="G593" s="602" t="s">
        <v>848</v>
      </c>
      <c r="H593" s="603"/>
      <c r="I593" s="607"/>
      <c r="J593" s="602" t="s">
        <v>849</v>
      </c>
      <c r="K593" s="603"/>
      <c r="L593" s="607"/>
      <c r="M593" s="667" t="s">
        <v>210</v>
      </c>
      <c r="N593" s="750"/>
      <c r="O593" s="668"/>
      <c r="P593" s="29"/>
      <c r="Q593" s="29"/>
    </row>
    <row r="594" spans="1:17" ht="59.25" customHeight="1" x14ac:dyDescent="0.25">
      <c r="A594" s="745"/>
      <c r="B594" s="748"/>
      <c r="C594" s="749"/>
      <c r="D594" s="124" t="s">
        <v>197</v>
      </c>
      <c r="E594" s="124" t="s">
        <v>198</v>
      </c>
      <c r="F594" s="124" t="s">
        <v>308</v>
      </c>
      <c r="G594" s="124" t="s">
        <v>197</v>
      </c>
      <c r="H594" s="124" t="s">
        <v>198</v>
      </c>
      <c r="I594" s="124" t="s">
        <v>308</v>
      </c>
      <c r="J594" s="124" t="s">
        <v>197</v>
      </c>
      <c r="K594" s="124" t="s">
        <v>198</v>
      </c>
      <c r="L594" s="124" t="s">
        <v>308</v>
      </c>
      <c r="M594" s="731"/>
      <c r="N594" s="751"/>
      <c r="O594" s="732"/>
      <c r="P594" s="29"/>
      <c r="Q594" s="29"/>
    </row>
    <row r="595" spans="1:17" ht="17.25" customHeight="1" x14ac:dyDescent="0.25">
      <c r="A595" s="219">
        <v>1</v>
      </c>
      <c r="B595" s="758">
        <v>2</v>
      </c>
      <c r="C595" s="759"/>
      <c r="D595" s="177">
        <v>3</v>
      </c>
      <c r="E595" s="177">
        <v>4</v>
      </c>
      <c r="F595" s="177">
        <v>5</v>
      </c>
      <c r="G595" s="177">
        <v>6</v>
      </c>
      <c r="H595" s="177">
        <v>7</v>
      </c>
      <c r="I595" s="177">
        <v>8</v>
      </c>
      <c r="J595" s="177">
        <v>9</v>
      </c>
      <c r="K595" s="177">
        <v>10</v>
      </c>
      <c r="L595" s="177">
        <v>11</v>
      </c>
      <c r="M595" s="602">
        <v>12</v>
      </c>
      <c r="N595" s="603"/>
      <c r="O595" s="607"/>
      <c r="P595" s="29"/>
      <c r="Q595" s="29"/>
    </row>
    <row r="596" spans="1:17" ht="15.75" customHeight="1" x14ac:dyDescent="0.25">
      <c r="A596" s="220"/>
      <c r="B596" s="752" t="s">
        <v>262</v>
      </c>
      <c r="C596" s="753"/>
      <c r="D596" s="124"/>
      <c r="E596" s="124"/>
      <c r="F596" s="124"/>
      <c r="G596" s="124"/>
      <c r="H596" s="124"/>
      <c r="I596" s="124"/>
      <c r="J596" s="124"/>
      <c r="K596" s="124"/>
      <c r="L596" s="177"/>
      <c r="M596" s="671"/>
      <c r="N596" s="671"/>
      <c r="O596" s="671"/>
      <c r="P596" s="29"/>
      <c r="Q596" s="29"/>
    </row>
    <row r="597" spans="1:17" ht="18.75" customHeight="1" x14ac:dyDescent="0.25">
      <c r="A597" s="202"/>
      <c r="B597" s="752" t="s">
        <v>309</v>
      </c>
      <c r="C597" s="753"/>
      <c r="D597" s="202"/>
      <c r="E597" s="202"/>
      <c r="F597" s="171"/>
      <c r="G597" s="171"/>
      <c r="H597" s="171"/>
      <c r="I597" s="171"/>
      <c r="J597" s="171"/>
      <c r="K597" s="171"/>
      <c r="L597" s="202"/>
      <c r="M597" s="671"/>
      <c r="N597" s="671"/>
      <c r="O597" s="671"/>
      <c r="P597" s="29"/>
      <c r="Q597" s="29"/>
    </row>
    <row r="598" spans="1:17" ht="32.25" hidden="1" customHeight="1" x14ac:dyDescent="0.25">
      <c r="A598" s="202"/>
      <c r="B598" s="752"/>
      <c r="C598" s="753"/>
      <c r="D598" s="202"/>
      <c r="E598" s="202"/>
      <c r="F598" s="171"/>
      <c r="G598" s="171"/>
      <c r="H598" s="171"/>
      <c r="I598" s="171"/>
      <c r="J598" s="171"/>
      <c r="K598" s="171"/>
      <c r="L598" s="202"/>
      <c r="M598" s="602"/>
      <c r="N598" s="603"/>
      <c r="O598" s="607"/>
      <c r="P598" s="29"/>
      <c r="Q598" s="29"/>
    </row>
    <row r="599" spans="1:17" ht="17.25" customHeight="1" x14ac:dyDescent="0.25">
      <c r="A599" s="126"/>
      <c r="B599" s="752" t="s">
        <v>211</v>
      </c>
      <c r="C599" s="753"/>
      <c r="D599" s="126"/>
      <c r="E599" s="126"/>
      <c r="F599" s="171"/>
      <c r="G599" s="171"/>
      <c r="H599" s="199"/>
      <c r="I599" s="171"/>
      <c r="J599" s="120"/>
      <c r="K599" s="171"/>
      <c r="L599" s="203"/>
      <c r="M599" s="754"/>
      <c r="N599" s="755"/>
      <c r="O599" s="756"/>
      <c r="P599" s="29"/>
      <c r="Q599" s="29"/>
    </row>
    <row r="600" spans="1:17" ht="38.25" customHeight="1" x14ac:dyDescent="0.25">
      <c r="A600" s="126"/>
      <c r="B600" s="752" t="s">
        <v>212</v>
      </c>
      <c r="C600" s="753"/>
      <c r="D600" s="126" t="s">
        <v>194</v>
      </c>
      <c r="E600" s="203"/>
      <c r="F600" s="199"/>
      <c r="G600" s="202" t="s">
        <v>194</v>
      </c>
      <c r="H600" s="202"/>
      <c r="I600" s="202"/>
      <c r="J600" s="202" t="s">
        <v>194</v>
      </c>
      <c r="K600" s="202"/>
      <c r="L600" s="126"/>
      <c r="M600" s="734"/>
      <c r="N600" s="757"/>
      <c r="O600" s="735"/>
      <c r="P600" s="29"/>
      <c r="Q600" s="29"/>
    </row>
    <row r="601" spans="1:17" ht="18" hidden="1" customHeight="1" x14ac:dyDescent="0.25">
      <c r="A601" s="126"/>
      <c r="B601" s="752" t="s">
        <v>310</v>
      </c>
      <c r="C601" s="753"/>
      <c r="D601" s="202"/>
      <c r="E601" s="202"/>
      <c r="F601" s="171"/>
      <c r="G601" s="171"/>
      <c r="H601" s="171"/>
      <c r="I601" s="171"/>
      <c r="J601" s="171"/>
      <c r="K601" s="171"/>
      <c r="L601" s="202"/>
      <c r="M601" s="671"/>
      <c r="N601" s="671"/>
      <c r="O601" s="671"/>
      <c r="P601" s="29"/>
      <c r="Q601" s="29"/>
    </row>
    <row r="602" spans="1:17" ht="14.1" hidden="1" customHeight="1" x14ac:dyDescent="0.25">
      <c r="A602" s="126"/>
      <c r="B602" s="752" t="s">
        <v>31</v>
      </c>
      <c r="C602" s="753"/>
      <c r="D602" s="202"/>
      <c r="E602" s="202"/>
      <c r="F602" s="171"/>
      <c r="G602" s="171"/>
      <c r="H602" s="171"/>
      <c r="I602" s="171"/>
      <c r="J602" s="171"/>
      <c r="K602" s="171"/>
      <c r="L602" s="126"/>
      <c r="M602" s="671"/>
      <c r="N602" s="671"/>
      <c r="O602" s="671"/>
      <c r="P602" s="29"/>
      <c r="Q602" s="29"/>
    </row>
    <row r="603" spans="1:17" ht="14.1" customHeight="1" x14ac:dyDescent="0.25">
      <c r="A603" s="126"/>
      <c r="B603" s="752" t="s">
        <v>28</v>
      </c>
      <c r="C603" s="753"/>
      <c r="D603" s="202"/>
      <c r="E603" s="202"/>
      <c r="F603" s="171"/>
      <c r="G603" s="171"/>
      <c r="H603" s="199"/>
      <c r="I603" s="171"/>
      <c r="J603" s="120"/>
      <c r="K603" s="120"/>
      <c r="L603" s="203"/>
      <c r="M603" s="671"/>
      <c r="N603" s="671"/>
      <c r="O603" s="671"/>
      <c r="P603" s="29"/>
      <c r="Q603" s="29"/>
    </row>
    <row r="604" spans="1:17" ht="12.75" customHeight="1" x14ac:dyDescent="0.25">
      <c r="A604" s="3"/>
      <c r="B604" s="3"/>
      <c r="C604" s="3"/>
      <c r="D604" s="3"/>
      <c r="E604" s="3"/>
      <c r="F604" s="3"/>
      <c r="G604" s="3"/>
      <c r="H604" s="3"/>
      <c r="I604" s="3"/>
      <c r="J604" s="3"/>
      <c r="K604" s="3"/>
      <c r="L604" s="3"/>
      <c r="M604" s="3"/>
      <c r="N604" s="3"/>
      <c r="O604" s="3"/>
      <c r="P604" s="3"/>
      <c r="Q604" s="3"/>
    </row>
    <row r="605" spans="1:17" ht="12.75" hidden="1" customHeight="1" x14ac:dyDescent="0.25">
      <c r="A605" s="3"/>
      <c r="B605" s="3"/>
      <c r="C605" s="3"/>
      <c r="D605" s="3"/>
      <c r="E605" s="3"/>
      <c r="F605" s="3"/>
      <c r="G605" s="3"/>
      <c r="H605" s="3"/>
      <c r="I605" s="3"/>
      <c r="J605" s="3"/>
      <c r="K605" s="3"/>
      <c r="L605" s="3"/>
      <c r="M605" s="3"/>
      <c r="N605" s="3"/>
      <c r="O605" s="3"/>
      <c r="P605" s="3"/>
      <c r="Q605" s="3"/>
    </row>
    <row r="606" spans="1:17" ht="17.649999999999999" customHeight="1" x14ac:dyDescent="0.25">
      <c r="A606" s="67" t="s">
        <v>219</v>
      </c>
      <c r="B606" s="5" t="s">
        <v>850</v>
      </c>
      <c r="C606" s="5"/>
      <c r="D606" s="5"/>
      <c r="E606" s="5"/>
      <c r="F606" s="5"/>
      <c r="G606" s="5"/>
      <c r="H606" s="5"/>
      <c r="I606" s="5"/>
      <c r="J606" s="5"/>
      <c r="K606" s="5"/>
      <c r="L606" s="5"/>
      <c r="M606" s="5"/>
      <c r="N606" s="5"/>
      <c r="O606" s="5"/>
      <c r="P606" s="5"/>
      <c r="Q606" s="5"/>
    </row>
    <row r="607" spans="1:17" ht="12.75" customHeight="1" x14ac:dyDescent="0.25">
      <c r="A607" s="3"/>
      <c r="B607" s="3"/>
      <c r="C607" s="3"/>
      <c r="D607" s="3"/>
      <c r="E607" s="3"/>
      <c r="F607" s="3"/>
      <c r="G607" s="3"/>
      <c r="H607" s="3"/>
      <c r="I607" s="3"/>
      <c r="J607" s="3"/>
      <c r="K607" s="3"/>
      <c r="L607" s="3"/>
      <c r="M607" s="3"/>
      <c r="N607" s="3"/>
      <c r="O607" s="3" t="s">
        <v>30</v>
      </c>
      <c r="P607" s="3"/>
      <c r="Q607" s="3"/>
    </row>
    <row r="608" spans="1:17" ht="21" customHeight="1" x14ac:dyDescent="0.25">
      <c r="A608" s="609" t="s">
        <v>32</v>
      </c>
      <c r="B608" s="667" t="s">
        <v>305</v>
      </c>
      <c r="C608" s="668"/>
      <c r="D608" s="705" t="s">
        <v>436</v>
      </c>
      <c r="E608" s="706"/>
      <c r="F608" s="706"/>
      <c r="G608" s="706"/>
      <c r="H608" s="706"/>
      <c r="I608" s="707"/>
      <c r="J608" s="705" t="s">
        <v>838</v>
      </c>
      <c r="K608" s="706"/>
      <c r="L608" s="706"/>
      <c r="M608" s="706"/>
      <c r="N608" s="706"/>
      <c r="O608" s="707"/>
      <c r="P608" s="760" t="s">
        <v>210</v>
      </c>
      <c r="Q608" s="761"/>
    </row>
    <row r="609" spans="1:17" ht="65.25" customHeight="1" x14ac:dyDescent="0.2">
      <c r="A609" s="610"/>
      <c r="B609" s="731"/>
      <c r="C609" s="732"/>
      <c r="D609" s="602" t="s">
        <v>197</v>
      </c>
      <c r="E609" s="607"/>
      <c r="F609" s="602" t="s">
        <v>198</v>
      </c>
      <c r="G609" s="607"/>
      <c r="H609" s="602" t="s">
        <v>308</v>
      </c>
      <c r="I609" s="607"/>
      <c r="J609" s="602" t="s">
        <v>197</v>
      </c>
      <c r="K609" s="607"/>
      <c r="L609" s="602" t="s">
        <v>198</v>
      </c>
      <c r="M609" s="607"/>
      <c r="N609" s="602" t="s">
        <v>308</v>
      </c>
      <c r="O609" s="607"/>
      <c r="P609" s="762"/>
      <c r="Q609" s="763"/>
    </row>
    <row r="610" spans="1:17" ht="13.5" customHeight="1" x14ac:dyDescent="0.25">
      <c r="A610" s="177">
        <v>1</v>
      </c>
      <c r="B610" s="602">
        <v>2</v>
      </c>
      <c r="C610" s="607"/>
      <c r="D610" s="602">
        <v>3</v>
      </c>
      <c r="E610" s="607"/>
      <c r="F610" s="602">
        <v>4</v>
      </c>
      <c r="G610" s="607"/>
      <c r="H610" s="602">
        <v>5</v>
      </c>
      <c r="I610" s="607"/>
      <c r="J610" s="602">
        <v>6</v>
      </c>
      <c r="K610" s="607"/>
      <c r="L610" s="602">
        <v>7</v>
      </c>
      <c r="M610" s="607"/>
      <c r="N610" s="602">
        <v>8</v>
      </c>
      <c r="O610" s="607"/>
      <c r="P610" s="705">
        <v>9</v>
      </c>
      <c r="Q610" s="707"/>
    </row>
    <row r="611" spans="1:17" ht="16.5" customHeight="1" x14ac:dyDescent="0.25">
      <c r="A611" s="202"/>
      <c r="B611" s="734" t="s">
        <v>262</v>
      </c>
      <c r="C611" s="735"/>
      <c r="D611" s="602"/>
      <c r="E611" s="607"/>
      <c r="F611" s="602"/>
      <c r="G611" s="607"/>
      <c r="H611" s="602"/>
      <c r="I611" s="607"/>
      <c r="J611" s="602"/>
      <c r="K611" s="607"/>
      <c r="L611" s="602"/>
      <c r="M611" s="607"/>
      <c r="N611" s="602"/>
      <c r="O611" s="607"/>
      <c r="P611" s="705"/>
      <c r="Q611" s="707"/>
    </row>
    <row r="612" spans="1:17" ht="18" customHeight="1" x14ac:dyDescent="0.25">
      <c r="A612" s="126"/>
      <c r="B612" s="734" t="s">
        <v>309</v>
      </c>
      <c r="C612" s="735"/>
      <c r="D612" s="602"/>
      <c r="E612" s="607"/>
      <c r="F612" s="602"/>
      <c r="G612" s="607"/>
      <c r="H612" s="602"/>
      <c r="I612" s="607"/>
      <c r="J612" s="602"/>
      <c r="K612" s="607"/>
      <c r="L612" s="602"/>
      <c r="M612" s="607"/>
      <c r="N612" s="602"/>
      <c r="O612" s="607"/>
      <c r="P612" s="705"/>
      <c r="Q612" s="707"/>
    </row>
    <row r="613" spans="1:17" ht="54" hidden="1" customHeight="1" x14ac:dyDescent="0.25">
      <c r="A613" s="126"/>
      <c r="B613" s="752"/>
      <c r="C613" s="753"/>
      <c r="D613" s="602"/>
      <c r="E613" s="607"/>
      <c r="F613" s="184"/>
      <c r="G613" s="185"/>
      <c r="H613" s="184"/>
      <c r="I613" s="185"/>
      <c r="J613" s="184"/>
      <c r="K613" s="185"/>
      <c r="L613" s="184"/>
      <c r="M613" s="185"/>
      <c r="N613" s="184"/>
      <c r="O613" s="185"/>
      <c r="P613" s="200"/>
      <c r="Q613" s="201"/>
    </row>
    <row r="614" spans="1:17" ht="20.25" customHeight="1" x14ac:dyDescent="0.25">
      <c r="A614" s="126"/>
      <c r="B614" s="734" t="s">
        <v>211</v>
      </c>
      <c r="C614" s="735"/>
      <c r="D614" s="611"/>
      <c r="E614" s="607"/>
      <c r="F614" s="602"/>
      <c r="G614" s="607"/>
      <c r="H614" s="611"/>
      <c r="I614" s="607"/>
      <c r="J614" s="611"/>
      <c r="K614" s="607"/>
      <c r="L614" s="602"/>
      <c r="M614" s="607"/>
      <c r="N614" s="611"/>
      <c r="O614" s="607"/>
      <c r="P614" s="705"/>
      <c r="Q614" s="707"/>
    </row>
    <row r="615" spans="1:17" ht="18.75" customHeight="1" x14ac:dyDescent="0.25">
      <c r="A615" s="126"/>
      <c r="B615" s="734" t="s">
        <v>212</v>
      </c>
      <c r="C615" s="735"/>
      <c r="D615" s="602" t="s">
        <v>194</v>
      </c>
      <c r="E615" s="607"/>
      <c r="F615" s="611"/>
      <c r="G615" s="607"/>
      <c r="H615" s="611"/>
      <c r="I615" s="607"/>
      <c r="J615" s="602" t="s">
        <v>194</v>
      </c>
      <c r="K615" s="607"/>
      <c r="L615" s="611"/>
      <c r="M615" s="607"/>
      <c r="N615" s="611"/>
      <c r="O615" s="607"/>
      <c r="P615" s="705"/>
      <c r="Q615" s="707"/>
    </row>
    <row r="616" spans="1:17" ht="19.5" customHeight="1" x14ac:dyDescent="0.25">
      <c r="A616" s="126"/>
      <c r="B616" s="734" t="s">
        <v>310</v>
      </c>
      <c r="C616" s="735"/>
      <c r="D616" s="602"/>
      <c r="E616" s="607"/>
      <c r="F616" s="602"/>
      <c r="G616" s="607"/>
      <c r="H616" s="602"/>
      <c r="I616" s="607"/>
      <c r="J616" s="602"/>
      <c r="K616" s="607"/>
      <c r="L616" s="602"/>
      <c r="M616" s="607"/>
      <c r="N616" s="602"/>
      <c r="O616" s="607"/>
      <c r="P616" s="705"/>
      <c r="Q616" s="707"/>
    </row>
    <row r="617" spans="1:17" ht="13.5" customHeight="1" x14ac:dyDescent="0.25">
      <c r="A617" s="126"/>
      <c r="B617" s="734" t="s">
        <v>31</v>
      </c>
      <c r="C617" s="735"/>
      <c r="D617" s="602"/>
      <c r="E617" s="607"/>
      <c r="F617" s="602"/>
      <c r="G617" s="607"/>
      <c r="H617" s="602"/>
      <c r="I617" s="607"/>
      <c r="J617" s="602"/>
      <c r="K617" s="607"/>
      <c r="L617" s="602"/>
      <c r="M617" s="607"/>
      <c r="N617" s="602"/>
      <c r="O617" s="607"/>
      <c r="P617" s="705"/>
      <c r="Q617" s="707"/>
    </row>
    <row r="618" spans="1:17" ht="13.5" customHeight="1" x14ac:dyDescent="0.25">
      <c r="A618" s="126"/>
      <c r="B618" s="734" t="s">
        <v>28</v>
      </c>
      <c r="C618" s="735"/>
      <c r="D618" s="611"/>
      <c r="E618" s="607"/>
      <c r="F618" s="611"/>
      <c r="G618" s="607"/>
      <c r="H618" s="611"/>
      <c r="I618" s="607"/>
      <c r="J618" s="611"/>
      <c r="K618" s="607"/>
      <c r="L618" s="611"/>
      <c r="M618" s="607"/>
      <c r="N618" s="611"/>
      <c r="O618" s="607"/>
      <c r="P618" s="705"/>
      <c r="Q618" s="707"/>
    </row>
    <row r="619" spans="1:17" ht="12.75" customHeight="1" x14ac:dyDescent="0.25">
      <c r="A619" s="29"/>
      <c r="B619" s="29"/>
      <c r="C619" s="29"/>
      <c r="D619" s="29"/>
      <c r="E619" s="29"/>
      <c r="F619" s="29"/>
      <c r="G619" s="29"/>
      <c r="H619" s="30"/>
      <c r="I619" s="30"/>
      <c r="J619" s="29"/>
      <c r="K619" s="29"/>
      <c r="L619" s="29"/>
      <c r="M619" s="29"/>
      <c r="N619" s="30"/>
      <c r="O619" s="30"/>
      <c r="P619" s="3"/>
      <c r="Q619" s="3"/>
    </row>
    <row r="620" spans="1:17" ht="34.5" customHeight="1" x14ac:dyDescent="0.25">
      <c r="A620" s="67" t="s">
        <v>224</v>
      </c>
      <c r="B620" s="736" t="s">
        <v>863</v>
      </c>
      <c r="C620" s="736"/>
      <c r="D620" s="736"/>
      <c r="E620" s="736"/>
      <c r="F620" s="736"/>
      <c r="G620" s="736"/>
      <c r="H620" s="736"/>
      <c r="I620" s="736"/>
      <c r="J620" s="736"/>
      <c r="K620" s="736"/>
      <c r="L620" s="736"/>
      <c r="M620" s="736"/>
      <c r="N620" s="736"/>
      <c r="O620" s="736"/>
      <c r="P620" s="736"/>
      <c r="Q620" s="736"/>
    </row>
    <row r="621" spans="1:17" ht="14.25" hidden="1" customHeight="1" x14ac:dyDescent="0.25">
      <c r="A621" s="624" t="s">
        <v>760</v>
      </c>
      <c r="B621" s="624"/>
      <c r="C621" s="624"/>
      <c r="D621" s="624"/>
      <c r="E621" s="624"/>
      <c r="F621" s="624"/>
      <c r="G621" s="624"/>
      <c r="H621" s="624"/>
      <c r="I621" s="624"/>
      <c r="J621" s="624"/>
      <c r="K621" s="624"/>
      <c r="L621" s="624"/>
      <c r="M621" s="624"/>
      <c r="N621" s="624"/>
      <c r="O621" s="624"/>
      <c r="P621" s="624"/>
      <c r="Q621" s="624"/>
    </row>
    <row r="622" spans="1:17" ht="79.5" hidden="1" customHeight="1" x14ac:dyDescent="0.25">
      <c r="A622" s="764" t="s">
        <v>670</v>
      </c>
      <c r="B622" s="764"/>
      <c r="C622" s="764"/>
      <c r="D622" s="764"/>
      <c r="E622" s="764"/>
      <c r="F622" s="764"/>
      <c r="G622" s="764"/>
      <c r="H622" s="764"/>
      <c r="I622" s="764"/>
      <c r="J622" s="764"/>
      <c r="K622" s="764"/>
      <c r="L622" s="764"/>
      <c r="M622" s="764"/>
      <c r="N622" s="764"/>
      <c r="O622" s="764"/>
      <c r="P622" s="764"/>
      <c r="Q622" s="764"/>
    </row>
    <row r="623" spans="1:17" ht="48" hidden="1" customHeight="1" x14ac:dyDescent="0.25">
      <c r="A623" s="764" t="s">
        <v>671</v>
      </c>
      <c r="B623" s="764"/>
      <c r="C623" s="764"/>
      <c r="D623" s="764"/>
      <c r="E623" s="764"/>
      <c r="F623" s="764"/>
      <c r="G623" s="764"/>
      <c r="H623" s="764"/>
      <c r="I623" s="764"/>
      <c r="J623" s="764"/>
      <c r="K623" s="764"/>
      <c r="L623" s="764"/>
      <c r="M623" s="764"/>
      <c r="N623" s="764"/>
      <c r="O623" s="764"/>
      <c r="P623" s="764"/>
      <c r="Q623" s="764"/>
    </row>
    <row r="624" spans="1:17" ht="63.75" hidden="1" customHeight="1" x14ac:dyDescent="0.25">
      <c r="A624" s="764" t="s">
        <v>761</v>
      </c>
      <c r="B624" s="764"/>
      <c r="C624" s="764"/>
      <c r="D624" s="764"/>
      <c r="E624" s="764"/>
      <c r="F624" s="764"/>
      <c r="G624" s="764"/>
      <c r="H624" s="764"/>
      <c r="I624" s="764"/>
      <c r="J624" s="764"/>
      <c r="K624" s="764"/>
      <c r="L624" s="764"/>
      <c r="M624" s="764"/>
      <c r="N624" s="764"/>
      <c r="O624" s="764"/>
      <c r="P624" s="764"/>
      <c r="Q624" s="764"/>
    </row>
    <row r="625" spans="1:17" ht="63.75" hidden="1" customHeight="1" x14ac:dyDescent="0.25">
      <c r="A625" s="764" t="s">
        <v>762</v>
      </c>
      <c r="B625" s="764"/>
      <c r="C625" s="764"/>
      <c r="D625" s="764"/>
      <c r="E625" s="764"/>
      <c r="F625" s="764"/>
      <c r="G625" s="764"/>
      <c r="H625" s="764"/>
      <c r="I625" s="764"/>
      <c r="J625" s="764"/>
      <c r="K625" s="764"/>
      <c r="L625" s="764"/>
      <c r="M625" s="764"/>
      <c r="N625" s="764"/>
      <c r="O625" s="764"/>
      <c r="P625" s="764"/>
      <c r="Q625" s="764"/>
    </row>
    <row r="626" spans="1:17" ht="63.75" hidden="1" customHeight="1" x14ac:dyDescent="0.25">
      <c r="A626" s="764" t="s">
        <v>763</v>
      </c>
      <c r="B626" s="764"/>
      <c r="C626" s="764"/>
      <c r="D626" s="764"/>
      <c r="E626" s="764"/>
      <c r="F626" s="764"/>
      <c r="G626" s="764"/>
      <c r="H626" s="764"/>
      <c r="I626" s="764"/>
      <c r="J626" s="764"/>
      <c r="K626" s="764"/>
      <c r="L626" s="764"/>
      <c r="M626" s="764"/>
      <c r="N626" s="764"/>
      <c r="O626" s="764"/>
      <c r="P626" s="764"/>
      <c r="Q626" s="764"/>
    </row>
    <row r="627" spans="1:17" ht="63.75" hidden="1" customHeight="1" x14ac:dyDescent="0.25">
      <c r="A627" s="764" t="s">
        <v>764</v>
      </c>
      <c r="B627" s="764"/>
      <c r="C627" s="764"/>
      <c r="D627" s="764"/>
      <c r="E627" s="764"/>
      <c r="F627" s="764"/>
      <c r="G627" s="764"/>
      <c r="H627" s="764"/>
      <c r="I627" s="764"/>
      <c r="J627" s="764"/>
      <c r="K627" s="764"/>
      <c r="L627" s="764"/>
      <c r="M627" s="764"/>
      <c r="N627" s="764"/>
      <c r="O627" s="764"/>
      <c r="P627" s="764"/>
      <c r="Q627" s="764"/>
    </row>
    <row r="628" spans="1:17" ht="63.75" hidden="1" customHeight="1" x14ac:dyDescent="0.25">
      <c r="A628" s="764" t="s">
        <v>765</v>
      </c>
      <c r="B628" s="764"/>
      <c r="C628" s="764"/>
      <c r="D628" s="764"/>
      <c r="E628" s="764"/>
      <c r="F628" s="764"/>
      <c r="G628" s="764"/>
      <c r="H628" s="764"/>
      <c r="I628" s="764"/>
      <c r="J628" s="764"/>
      <c r="K628" s="764"/>
      <c r="L628" s="764"/>
      <c r="M628" s="764"/>
      <c r="N628" s="764"/>
      <c r="O628" s="764"/>
      <c r="P628" s="764"/>
      <c r="Q628" s="764"/>
    </row>
    <row r="629" spans="1:17" ht="19.5" customHeight="1" x14ac:dyDescent="0.25">
      <c r="A629" s="67" t="s">
        <v>225</v>
      </c>
      <c r="B629" s="736" t="s">
        <v>851</v>
      </c>
      <c r="C629" s="736"/>
      <c r="D629" s="736"/>
      <c r="E629" s="736"/>
      <c r="F629" s="736"/>
      <c r="G629" s="736"/>
      <c r="H629" s="736"/>
      <c r="I629" s="736"/>
      <c r="J629" s="736"/>
      <c r="K629" s="736"/>
      <c r="L629" s="736"/>
      <c r="M629" s="736"/>
      <c r="N629" s="736"/>
      <c r="O629" s="736"/>
      <c r="P629" s="736"/>
      <c r="Q629" s="736"/>
    </row>
    <row r="630" spans="1:17" ht="17.25" customHeight="1" x14ac:dyDescent="0.25">
      <c r="A630" s="67"/>
      <c r="B630" s="37"/>
      <c r="C630" s="37"/>
      <c r="D630" s="37"/>
      <c r="E630" s="37"/>
      <c r="F630" s="37"/>
      <c r="G630" s="37"/>
      <c r="H630" s="37"/>
      <c r="I630" s="37"/>
      <c r="J630" s="37"/>
      <c r="K630" s="37"/>
      <c r="L630" s="37"/>
      <c r="M630" s="37"/>
      <c r="N630" s="37"/>
      <c r="O630" s="37"/>
      <c r="P630" s="37"/>
      <c r="Q630" s="37"/>
    </row>
    <row r="631" spans="1:17" ht="17.25" customHeight="1" x14ac:dyDescent="0.25">
      <c r="A631" s="67" t="s">
        <v>314</v>
      </c>
      <c r="B631" s="736" t="s">
        <v>852</v>
      </c>
      <c r="C631" s="736"/>
      <c r="D631" s="736"/>
      <c r="E631" s="736"/>
      <c r="F631" s="736"/>
      <c r="G631" s="736"/>
      <c r="H631" s="736"/>
      <c r="I631" s="736"/>
      <c r="J631" s="736"/>
      <c r="K631" s="736"/>
      <c r="L631" s="736"/>
      <c r="M631" s="736"/>
      <c r="N631" s="736"/>
      <c r="O631" s="736"/>
      <c r="P631" s="736"/>
      <c r="Q631" s="736"/>
    </row>
    <row r="632" spans="1:17" ht="18" customHeight="1" x14ac:dyDescent="0.25">
      <c r="A632" s="67"/>
      <c r="B632" s="37"/>
      <c r="C632" s="37"/>
      <c r="D632" s="37"/>
      <c r="E632" s="37"/>
      <c r="F632" s="37"/>
      <c r="G632" s="37"/>
      <c r="H632" s="37"/>
      <c r="I632" s="37"/>
      <c r="J632" s="37"/>
      <c r="K632" s="37"/>
      <c r="L632" s="37"/>
      <c r="M632" s="37"/>
      <c r="N632" s="37"/>
      <c r="O632" s="37"/>
      <c r="P632" s="37"/>
      <c r="Q632" s="37"/>
    </row>
    <row r="633" spans="1:17" ht="12.75" customHeight="1" x14ac:dyDescent="0.25">
      <c r="A633" s="3"/>
      <c r="B633" s="3"/>
      <c r="C633" s="3"/>
      <c r="D633" s="3"/>
      <c r="E633" s="3"/>
      <c r="F633" s="3"/>
      <c r="G633" s="3"/>
      <c r="H633" s="3"/>
      <c r="I633" s="3"/>
      <c r="J633" s="3"/>
      <c r="K633" s="3"/>
      <c r="L633" s="3"/>
      <c r="M633" s="3"/>
      <c r="N633" s="3"/>
      <c r="O633" s="3" t="s">
        <v>30</v>
      </c>
      <c r="P633" s="3"/>
      <c r="Q633" s="3"/>
    </row>
    <row r="634" spans="1:17" ht="12.75" customHeight="1" x14ac:dyDescent="0.2">
      <c r="A634" s="625" t="s">
        <v>32</v>
      </c>
      <c r="B634" s="625" t="s">
        <v>216</v>
      </c>
      <c r="C634" s="625" t="s">
        <v>222</v>
      </c>
      <c r="D634" s="625" t="s">
        <v>217</v>
      </c>
      <c r="E634" s="625" t="s">
        <v>218</v>
      </c>
      <c r="F634" s="625" t="s">
        <v>478</v>
      </c>
      <c r="G634" s="625"/>
      <c r="H634" s="625" t="s">
        <v>853</v>
      </c>
      <c r="I634" s="625"/>
      <c r="J634" s="625" t="s">
        <v>317</v>
      </c>
      <c r="K634" s="655"/>
      <c r="L634" s="671" t="s">
        <v>318</v>
      </c>
      <c r="M634" s="671"/>
      <c r="N634" s="671"/>
      <c r="O634" s="602"/>
      <c r="P634" s="667" t="s">
        <v>320</v>
      </c>
      <c r="Q634" s="668"/>
    </row>
    <row r="635" spans="1:17" ht="33.75" customHeight="1" x14ac:dyDescent="0.2">
      <c r="A635" s="625"/>
      <c r="B635" s="625"/>
      <c r="C635" s="625"/>
      <c r="D635" s="625"/>
      <c r="E635" s="625"/>
      <c r="F635" s="625"/>
      <c r="G635" s="625"/>
      <c r="H635" s="625"/>
      <c r="I635" s="625"/>
      <c r="J635" s="625"/>
      <c r="K635" s="655"/>
      <c r="L635" s="671"/>
      <c r="M635" s="671"/>
      <c r="N635" s="671"/>
      <c r="O635" s="602"/>
      <c r="P635" s="729"/>
      <c r="Q635" s="730"/>
    </row>
    <row r="636" spans="1:17" ht="51" customHeight="1" x14ac:dyDescent="0.2">
      <c r="A636" s="625"/>
      <c r="B636" s="625"/>
      <c r="C636" s="625"/>
      <c r="D636" s="625"/>
      <c r="E636" s="625"/>
      <c r="F636" s="625"/>
      <c r="G636" s="625"/>
      <c r="H636" s="625"/>
      <c r="I636" s="625"/>
      <c r="J636" s="625"/>
      <c r="K636" s="655"/>
      <c r="L636" s="671" t="s">
        <v>220</v>
      </c>
      <c r="M636" s="671"/>
      <c r="N636" s="671" t="s">
        <v>319</v>
      </c>
      <c r="O636" s="602"/>
      <c r="P636" s="731"/>
      <c r="Q636" s="732"/>
    </row>
    <row r="637" spans="1:17" ht="12.75" customHeight="1" x14ac:dyDescent="0.25">
      <c r="A637" s="11">
        <v>1</v>
      </c>
      <c r="B637" s="11">
        <v>2</v>
      </c>
      <c r="C637" s="11">
        <v>3</v>
      </c>
      <c r="D637" s="11">
        <v>4</v>
      </c>
      <c r="E637" s="11">
        <v>5</v>
      </c>
      <c r="F637" s="626">
        <v>6</v>
      </c>
      <c r="G637" s="626"/>
      <c r="H637" s="626">
        <v>7</v>
      </c>
      <c r="I637" s="626"/>
      <c r="J637" s="626">
        <v>8</v>
      </c>
      <c r="K637" s="626"/>
      <c r="L637" s="765">
        <v>9</v>
      </c>
      <c r="M637" s="765"/>
      <c r="N637" s="765">
        <v>10</v>
      </c>
      <c r="O637" s="687"/>
      <c r="P637" s="689">
        <v>11</v>
      </c>
      <c r="Q637" s="689"/>
    </row>
    <row r="638" spans="1:17" ht="16.5" customHeight="1" x14ac:dyDescent="0.25">
      <c r="A638" s="16"/>
      <c r="B638" s="16"/>
      <c r="C638" s="16" t="s">
        <v>262</v>
      </c>
      <c r="D638" s="16"/>
      <c r="E638" s="16"/>
      <c r="F638" s="626"/>
      <c r="G638" s="626"/>
      <c r="H638" s="626"/>
      <c r="I638" s="626"/>
      <c r="J638" s="626"/>
      <c r="K638" s="626"/>
      <c r="L638" s="626"/>
      <c r="M638" s="626"/>
      <c r="N638" s="626"/>
      <c r="O638" s="641"/>
      <c r="P638" s="689"/>
      <c r="Q638" s="689"/>
    </row>
    <row r="639" spans="1:17" ht="16.5" customHeight="1" x14ac:dyDescent="0.25">
      <c r="A639" s="16"/>
      <c r="B639" s="98"/>
      <c r="C639" s="98"/>
      <c r="D639" s="16"/>
      <c r="E639" s="16"/>
      <c r="F639" s="626"/>
      <c r="G639" s="626"/>
      <c r="H639" s="626"/>
      <c r="I639" s="626"/>
      <c r="J639" s="626"/>
      <c r="K639" s="626"/>
      <c r="L639" s="626"/>
      <c r="M639" s="626"/>
      <c r="N639" s="626"/>
      <c r="O639" s="641"/>
      <c r="P639" s="689"/>
      <c r="Q639" s="689"/>
    </row>
    <row r="640" spans="1:17" ht="16.5" customHeight="1" x14ac:dyDescent="0.25">
      <c r="A640" s="16"/>
      <c r="B640" s="16">
        <v>2000</v>
      </c>
      <c r="C640" s="16" t="s">
        <v>353</v>
      </c>
      <c r="D640" s="16" t="e">
        <f>'1014060 ПК'!D349+#REF!+'1011100 ШК'!D371+'1014080 УПР'!D520</f>
        <v>#REF!</v>
      </c>
      <c r="E640" s="16" t="e">
        <f>'1014060 ПК'!E349+#REF!+'1011100 ШК'!E371+'1014080 УПР'!E520</f>
        <v>#REF!</v>
      </c>
      <c r="F640" s="626">
        <v>0</v>
      </c>
      <c r="G640" s="626"/>
      <c r="H640" s="626">
        <v>0</v>
      </c>
      <c r="I640" s="626"/>
      <c r="J640" s="626">
        <f>H640-F640</f>
        <v>0</v>
      </c>
      <c r="K640" s="626"/>
      <c r="L640" s="626">
        <v>0</v>
      </c>
      <c r="M640" s="626"/>
      <c r="N640" s="626">
        <v>0</v>
      </c>
      <c r="O640" s="641"/>
      <c r="P640" s="705" t="e">
        <f>E640+H640</f>
        <v>#REF!</v>
      </c>
      <c r="Q640" s="707"/>
    </row>
    <row r="641" spans="1:17" ht="16.5" customHeight="1" x14ac:dyDescent="0.25">
      <c r="A641" s="16"/>
      <c r="B641" s="16">
        <v>2111</v>
      </c>
      <c r="C641" s="16" t="s">
        <v>74</v>
      </c>
      <c r="D641" s="16" t="e">
        <f>'1014060 ПК'!D350+#REF!+'1011100 ШК'!D372+'1014080 УПР'!D521</f>
        <v>#REF!</v>
      </c>
      <c r="E641" s="16" t="e">
        <f t="shared" ref="E641:E655" si="19">D98</f>
        <v>#REF!</v>
      </c>
      <c r="F641" s="626">
        <v>0</v>
      </c>
      <c r="G641" s="626"/>
      <c r="H641" s="641">
        <v>0</v>
      </c>
      <c r="I641" s="642"/>
      <c r="J641" s="626">
        <f t="shared" ref="J641:J667" si="20">H641-F641</f>
        <v>0</v>
      </c>
      <c r="K641" s="626"/>
      <c r="L641" s="626">
        <v>0</v>
      </c>
      <c r="M641" s="626"/>
      <c r="N641" s="626">
        <v>0</v>
      </c>
      <c r="O641" s="641"/>
      <c r="P641" s="705" t="e">
        <f t="shared" ref="P641:P667" si="21">E641+H641</f>
        <v>#REF!</v>
      </c>
      <c r="Q641" s="707"/>
    </row>
    <row r="642" spans="1:17" ht="30" customHeight="1" x14ac:dyDescent="0.25">
      <c r="A642" s="16"/>
      <c r="B642" s="16">
        <v>2120</v>
      </c>
      <c r="C642" s="15" t="s">
        <v>75</v>
      </c>
      <c r="D642" s="16" t="e">
        <f>'1014060 ПК'!D351+#REF!+'1011100 ШК'!D373+'1014080 УПР'!D522</f>
        <v>#REF!</v>
      </c>
      <c r="E642" s="16" t="e">
        <f t="shared" si="19"/>
        <v>#REF!</v>
      </c>
      <c r="F642" s="626">
        <v>0</v>
      </c>
      <c r="G642" s="626"/>
      <c r="H642" s="641">
        <v>0</v>
      </c>
      <c r="I642" s="642"/>
      <c r="J642" s="626">
        <f t="shared" si="20"/>
        <v>0</v>
      </c>
      <c r="K642" s="626"/>
      <c r="L642" s="626">
        <v>0</v>
      </c>
      <c r="M642" s="626"/>
      <c r="N642" s="626">
        <v>0</v>
      </c>
      <c r="O642" s="641"/>
      <c r="P642" s="705" t="e">
        <f t="shared" si="21"/>
        <v>#REF!</v>
      </c>
      <c r="Q642" s="707"/>
    </row>
    <row r="643" spans="1:17" ht="30" customHeight="1" x14ac:dyDescent="0.25">
      <c r="A643" s="16"/>
      <c r="B643" s="16">
        <v>2200</v>
      </c>
      <c r="C643" s="15" t="s">
        <v>354</v>
      </c>
      <c r="D643" s="16" t="e">
        <f>'1014060 ПК'!D352+#REF!+'1011100 ШК'!D374+'1014080 УПР'!D523</f>
        <v>#REF!</v>
      </c>
      <c r="E643" s="16" t="e">
        <f t="shared" si="19"/>
        <v>#REF!</v>
      </c>
      <c r="F643" s="626">
        <v>0</v>
      </c>
      <c r="G643" s="626"/>
      <c r="H643" s="641">
        <v>0</v>
      </c>
      <c r="I643" s="642"/>
      <c r="J643" s="626">
        <f t="shared" si="20"/>
        <v>0</v>
      </c>
      <c r="K643" s="626"/>
      <c r="L643" s="626">
        <v>0</v>
      </c>
      <c r="M643" s="626"/>
      <c r="N643" s="626">
        <v>0</v>
      </c>
      <c r="O643" s="641"/>
      <c r="P643" s="705" t="e">
        <f t="shared" si="21"/>
        <v>#REF!</v>
      </c>
      <c r="Q643" s="707"/>
    </row>
    <row r="644" spans="1:17" ht="63.75" customHeight="1" x14ac:dyDescent="0.25">
      <c r="A644" s="16"/>
      <c r="B644" s="16">
        <v>2210</v>
      </c>
      <c r="C644" s="15" t="s">
        <v>355</v>
      </c>
      <c r="D644" s="16" t="e">
        <f>'1014060 ПК'!D353+#REF!+'1011100 ШК'!D375+'1014080 УПР'!D524</f>
        <v>#REF!</v>
      </c>
      <c r="E644" s="16" t="e">
        <f t="shared" si="19"/>
        <v>#REF!</v>
      </c>
      <c r="F644" s="626">
        <v>0</v>
      </c>
      <c r="G644" s="626"/>
      <c r="H644" s="641">
        <v>0</v>
      </c>
      <c r="I644" s="642"/>
      <c r="J644" s="626">
        <f t="shared" si="20"/>
        <v>0</v>
      </c>
      <c r="K644" s="626"/>
      <c r="L644" s="626">
        <v>0</v>
      </c>
      <c r="M644" s="626"/>
      <c r="N644" s="626">
        <v>0</v>
      </c>
      <c r="O644" s="641"/>
      <c r="P644" s="705" t="e">
        <f t="shared" si="21"/>
        <v>#REF!</v>
      </c>
      <c r="Q644" s="707"/>
    </row>
    <row r="645" spans="1:17" ht="48.75" customHeight="1" x14ac:dyDescent="0.25">
      <c r="A645" s="16"/>
      <c r="B645" s="16">
        <v>2220</v>
      </c>
      <c r="C645" s="15" t="s">
        <v>644</v>
      </c>
      <c r="D645" s="16">
        <v>0</v>
      </c>
      <c r="E645" s="16">
        <f t="shared" si="19"/>
        <v>0</v>
      </c>
      <c r="F645" s="626">
        <v>0</v>
      </c>
      <c r="G645" s="626"/>
      <c r="H645" s="641">
        <v>0</v>
      </c>
      <c r="I645" s="642"/>
      <c r="J645" s="626">
        <f t="shared" si="20"/>
        <v>0</v>
      </c>
      <c r="K645" s="626"/>
      <c r="L645" s="626">
        <v>0</v>
      </c>
      <c r="M645" s="626"/>
      <c r="N645" s="626">
        <v>0</v>
      </c>
      <c r="O645" s="641"/>
      <c r="P645" s="705">
        <f t="shared" si="21"/>
        <v>0</v>
      </c>
      <c r="Q645" s="707"/>
    </row>
    <row r="646" spans="1:17" ht="27" customHeight="1" x14ac:dyDescent="0.25">
      <c r="A646" s="16"/>
      <c r="B646" s="16">
        <v>2230</v>
      </c>
      <c r="C646" s="16" t="s">
        <v>76</v>
      </c>
      <c r="D646" s="16">
        <v>0</v>
      </c>
      <c r="E646" s="16">
        <f t="shared" si="19"/>
        <v>0</v>
      </c>
      <c r="F646" s="626">
        <v>0</v>
      </c>
      <c r="G646" s="626"/>
      <c r="H646" s="641">
        <v>0</v>
      </c>
      <c r="I646" s="642"/>
      <c r="J646" s="626">
        <f t="shared" si="20"/>
        <v>0</v>
      </c>
      <c r="K646" s="626"/>
      <c r="L646" s="626">
        <v>0</v>
      </c>
      <c r="M646" s="626"/>
      <c r="N646" s="626">
        <v>0</v>
      </c>
      <c r="O646" s="641"/>
      <c r="P646" s="705">
        <f t="shared" si="21"/>
        <v>0</v>
      </c>
      <c r="Q646" s="707"/>
    </row>
    <row r="647" spans="1:17" ht="16.5" customHeight="1" x14ac:dyDescent="0.25">
      <c r="A647" s="16"/>
      <c r="B647" s="16">
        <v>2240</v>
      </c>
      <c r="C647" s="16" t="s">
        <v>77</v>
      </c>
      <c r="D647" s="26" t="e">
        <f>'1014060 ПК'!D356+#REF!+'1011100 ШК'!D378+'1014080 УПР'!D527</f>
        <v>#REF!</v>
      </c>
      <c r="E647" s="26" t="e">
        <f t="shared" si="19"/>
        <v>#REF!</v>
      </c>
      <c r="F647" s="626">
        <v>0</v>
      </c>
      <c r="G647" s="626"/>
      <c r="H647" s="641">
        <v>0</v>
      </c>
      <c r="I647" s="642"/>
      <c r="J647" s="626">
        <f t="shared" si="20"/>
        <v>0</v>
      </c>
      <c r="K647" s="626"/>
      <c r="L647" s="626">
        <v>0</v>
      </c>
      <c r="M647" s="626"/>
      <c r="N647" s="626">
        <v>0</v>
      </c>
      <c r="O647" s="641"/>
      <c r="P647" s="715" t="e">
        <f t="shared" si="21"/>
        <v>#REF!</v>
      </c>
      <c r="Q647" s="717"/>
    </row>
    <row r="648" spans="1:17" ht="36" customHeight="1" x14ac:dyDescent="0.25">
      <c r="A648" s="16"/>
      <c r="B648" s="16">
        <v>2250</v>
      </c>
      <c r="C648" s="288" t="s">
        <v>357</v>
      </c>
      <c r="D648" s="16" t="e">
        <f>'1014060 ПК'!D357+#REF!+'1011100 ШК'!D379+'1014080 УПР'!D528</f>
        <v>#REF!</v>
      </c>
      <c r="E648" s="16" t="e">
        <f t="shared" si="19"/>
        <v>#REF!</v>
      </c>
      <c r="F648" s="626">
        <v>0</v>
      </c>
      <c r="G648" s="626"/>
      <c r="H648" s="641">
        <v>0</v>
      </c>
      <c r="I648" s="642"/>
      <c r="J648" s="626">
        <f t="shared" si="20"/>
        <v>0</v>
      </c>
      <c r="K648" s="626"/>
      <c r="L648" s="626">
        <v>0</v>
      </c>
      <c r="M648" s="626"/>
      <c r="N648" s="626">
        <v>0</v>
      </c>
      <c r="O648" s="641"/>
      <c r="P648" s="705" t="e">
        <f t="shared" si="21"/>
        <v>#REF!</v>
      </c>
      <c r="Q648" s="707"/>
    </row>
    <row r="649" spans="1:17" ht="49.5" customHeight="1" x14ac:dyDescent="0.25">
      <c r="A649" s="16"/>
      <c r="B649" s="16">
        <v>2270</v>
      </c>
      <c r="C649" s="15" t="s">
        <v>358</v>
      </c>
      <c r="D649" s="16" t="e">
        <f>'1014060 ПК'!D358+#REF!+'1011100 ШК'!D380+'1014080 УПР'!D529</f>
        <v>#REF!</v>
      </c>
      <c r="E649" s="16" t="e">
        <f t="shared" si="19"/>
        <v>#REF!</v>
      </c>
      <c r="F649" s="626">
        <v>0</v>
      </c>
      <c r="G649" s="626"/>
      <c r="H649" s="641">
        <v>0</v>
      </c>
      <c r="I649" s="642"/>
      <c r="J649" s="626">
        <f t="shared" si="20"/>
        <v>0</v>
      </c>
      <c r="K649" s="626"/>
      <c r="L649" s="626">
        <v>0</v>
      </c>
      <c r="M649" s="626"/>
      <c r="N649" s="626">
        <v>0</v>
      </c>
      <c r="O649" s="641"/>
      <c r="P649" s="705" t="e">
        <f t="shared" si="21"/>
        <v>#REF!</v>
      </c>
      <c r="Q649" s="707"/>
    </row>
    <row r="650" spans="1:17" ht="36" customHeight="1" x14ac:dyDescent="0.25">
      <c r="A650" s="16"/>
      <c r="B650" s="15">
        <v>2271</v>
      </c>
      <c r="C650" s="15" t="s">
        <v>78</v>
      </c>
      <c r="D650" s="16" t="e">
        <f>'1014060 ПК'!D359+#REF!+'1011100 ШК'!D381+'1014080 УПР'!D530</f>
        <v>#REF!</v>
      </c>
      <c r="E650" s="26" t="e">
        <f t="shared" si="19"/>
        <v>#REF!</v>
      </c>
      <c r="F650" s="626">
        <v>0</v>
      </c>
      <c r="G650" s="626"/>
      <c r="H650" s="641">
        <v>0</v>
      </c>
      <c r="I650" s="642"/>
      <c r="J650" s="626">
        <f t="shared" si="20"/>
        <v>0</v>
      </c>
      <c r="K650" s="626"/>
      <c r="L650" s="626">
        <v>0</v>
      </c>
      <c r="M650" s="626"/>
      <c r="N650" s="626">
        <v>0</v>
      </c>
      <c r="O650" s="641"/>
      <c r="P650" s="715" t="e">
        <f t="shared" si="21"/>
        <v>#REF!</v>
      </c>
      <c r="Q650" s="717"/>
    </row>
    <row r="651" spans="1:17" ht="50.25" customHeight="1" x14ac:dyDescent="0.25">
      <c r="A651" s="16"/>
      <c r="B651" s="16">
        <v>2272</v>
      </c>
      <c r="C651" s="15" t="s">
        <v>79</v>
      </c>
      <c r="D651" s="16" t="e">
        <f>'1014060 ПК'!D360+#REF!+'1011100 ШК'!D382+'1014080 УПР'!D531</f>
        <v>#REF!</v>
      </c>
      <c r="E651" s="16" t="e">
        <f t="shared" si="19"/>
        <v>#REF!</v>
      </c>
      <c r="F651" s="626">
        <v>0</v>
      </c>
      <c r="G651" s="626"/>
      <c r="H651" s="626">
        <v>0</v>
      </c>
      <c r="I651" s="626"/>
      <c r="J651" s="626">
        <f t="shared" si="20"/>
        <v>0</v>
      </c>
      <c r="K651" s="626"/>
      <c r="L651" s="626">
        <v>0</v>
      </c>
      <c r="M651" s="626"/>
      <c r="N651" s="626">
        <v>0</v>
      </c>
      <c r="O651" s="641"/>
      <c r="P651" s="705" t="e">
        <f t="shared" si="21"/>
        <v>#REF!</v>
      </c>
      <c r="Q651" s="707"/>
    </row>
    <row r="652" spans="1:17" ht="30.75" customHeight="1" x14ac:dyDescent="0.25">
      <c r="A652" s="16"/>
      <c r="B652" s="16">
        <v>2273</v>
      </c>
      <c r="C652" s="15" t="s">
        <v>80</v>
      </c>
      <c r="D652" s="16" t="e">
        <f>'1014060 ПК'!D361+#REF!+'1011100 ШК'!D383+'1014080 УПР'!D532</f>
        <v>#REF!</v>
      </c>
      <c r="E652" s="16" t="e">
        <f t="shared" si="19"/>
        <v>#REF!</v>
      </c>
      <c r="F652" s="626">
        <v>0</v>
      </c>
      <c r="G652" s="626"/>
      <c r="H652" s="626">
        <v>0</v>
      </c>
      <c r="I652" s="626"/>
      <c r="J652" s="626">
        <f t="shared" si="20"/>
        <v>0</v>
      </c>
      <c r="K652" s="626"/>
      <c r="L652" s="626">
        <v>0</v>
      </c>
      <c r="M652" s="626"/>
      <c r="N652" s="626">
        <v>0</v>
      </c>
      <c r="O652" s="641"/>
      <c r="P652" s="705" t="e">
        <f t="shared" si="21"/>
        <v>#REF!</v>
      </c>
      <c r="Q652" s="707"/>
    </row>
    <row r="653" spans="1:17" ht="31.5" customHeight="1" x14ac:dyDescent="0.25">
      <c r="A653" s="16"/>
      <c r="B653" s="16">
        <v>2274</v>
      </c>
      <c r="C653" s="15" t="s">
        <v>359</v>
      </c>
      <c r="D653" s="16">
        <v>110.1</v>
      </c>
      <c r="E653" s="16" t="e">
        <f t="shared" si="19"/>
        <v>#REF!</v>
      </c>
      <c r="F653" s="626">
        <v>0</v>
      </c>
      <c r="G653" s="626"/>
      <c r="H653" s="626">
        <v>0</v>
      </c>
      <c r="I653" s="626"/>
      <c r="J653" s="626">
        <f t="shared" si="20"/>
        <v>0</v>
      </c>
      <c r="K653" s="626"/>
      <c r="L653" s="626">
        <v>0</v>
      </c>
      <c r="M653" s="626"/>
      <c r="N653" s="626">
        <v>0</v>
      </c>
      <c r="O653" s="641"/>
      <c r="P653" s="705" t="e">
        <f t="shared" si="21"/>
        <v>#REF!</v>
      </c>
      <c r="Q653" s="707"/>
    </row>
    <row r="654" spans="1:17" ht="29.25" customHeight="1" x14ac:dyDescent="0.25">
      <c r="A654" s="16"/>
      <c r="B654" s="16">
        <v>2275</v>
      </c>
      <c r="C654" s="15" t="s">
        <v>81</v>
      </c>
      <c r="D654" s="16">
        <v>0</v>
      </c>
      <c r="E654" s="16">
        <f t="shared" si="19"/>
        <v>0</v>
      </c>
      <c r="F654" s="626">
        <v>0</v>
      </c>
      <c r="G654" s="626"/>
      <c r="H654" s="626">
        <v>0</v>
      </c>
      <c r="I654" s="626"/>
      <c r="J654" s="626">
        <f t="shared" si="20"/>
        <v>0</v>
      </c>
      <c r="K654" s="626"/>
      <c r="L654" s="626">
        <v>0</v>
      </c>
      <c r="M654" s="626"/>
      <c r="N654" s="626">
        <v>0</v>
      </c>
      <c r="O654" s="641"/>
      <c r="P654" s="705">
        <f t="shared" si="21"/>
        <v>0</v>
      </c>
      <c r="Q654" s="707"/>
    </row>
    <row r="655" spans="1:17" ht="83.25" customHeight="1" x14ac:dyDescent="0.25">
      <c r="A655" s="16"/>
      <c r="B655" s="16">
        <v>2282</v>
      </c>
      <c r="C655" s="15" t="s">
        <v>360</v>
      </c>
      <c r="D655" s="16" t="e">
        <f>'1014060 ПК'!D364+#REF!+'1011100 ШК'!D386+'1014080 УПР'!D535</f>
        <v>#REF!</v>
      </c>
      <c r="E655" s="16" t="e">
        <f t="shared" si="19"/>
        <v>#REF!</v>
      </c>
      <c r="F655" s="626">
        <v>0</v>
      </c>
      <c r="G655" s="626"/>
      <c r="H655" s="626">
        <v>0</v>
      </c>
      <c r="I655" s="626"/>
      <c r="J655" s="626">
        <f t="shared" si="20"/>
        <v>0</v>
      </c>
      <c r="K655" s="626"/>
      <c r="L655" s="626">
        <v>0</v>
      </c>
      <c r="M655" s="626"/>
      <c r="N655" s="626">
        <v>0</v>
      </c>
      <c r="O655" s="641"/>
      <c r="P655" s="705" t="e">
        <f t="shared" si="21"/>
        <v>#REF!</v>
      </c>
      <c r="Q655" s="707"/>
    </row>
    <row r="656" spans="1:17" ht="86.25" customHeight="1" x14ac:dyDescent="0.25">
      <c r="A656" s="16"/>
      <c r="B656" s="16">
        <v>2610</v>
      </c>
      <c r="C656" s="15" t="s">
        <v>586</v>
      </c>
      <c r="D656" s="16">
        <f>'1014080 УПР'!D536</f>
        <v>1718.7</v>
      </c>
      <c r="E656" s="16">
        <f>'1014080 УПР'!E536</f>
        <v>1718.7</v>
      </c>
      <c r="F656" s="641">
        <v>0</v>
      </c>
      <c r="G656" s="642"/>
      <c r="H656" s="641">
        <v>0</v>
      </c>
      <c r="I656" s="642"/>
      <c r="J656" s="641">
        <v>0</v>
      </c>
      <c r="K656" s="642"/>
      <c r="L656" s="641">
        <v>0</v>
      </c>
      <c r="M656" s="642"/>
      <c r="N656" s="641">
        <v>0</v>
      </c>
      <c r="O656" s="767"/>
      <c r="P656" s="705">
        <f>E656+H656</f>
        <v>1718.7</v>
      </c>
      <c r="Q656" s="707"/>
    </row>
    <row r="657" spans="1:17" ht="37.5" customHeight="1" x14ac:dyDescent="0.25">
      <c r="A657" s="16"/>
      <c r="B657" s="98">
        <v>2730</v>
      </c>
      <c r="C657" s="204" t="s">
        <v>583</v>
      </c>
      <c r="D657" s="16">
        <f>'1014080 УПР'!D537</f>
        <v>68.2</v>
      </c>
      <c r="E657" s="16">
        <f>'1014080 УПР'!E537</f>
        <v>65.2</v>
      </c>
      <c r="F657" s="641">
        <v>0</v>
      </c>
      <c r="G657" s="642"/>
      <c r="H657" s="641">
        <v>0</v>
      </c>
      <c r="I657" s="642"/>
      <c r="J657" s="641">
        <v>0</v>
      </c>
      <c r="K657" s="642"/>
      <c r="L657" s="641">
        <v>0</v>
      </c>
      <c r="M657" s="642"/>
      <c r="N657" s="641">
        <v>0</v>
      </c>
      <c r="O657" s="767"/>
      <c r="P657" s="705">
        <f>E657+H657</f>
        <v>65.2</v>
      </c>
      <c r="Q657" s="707"/>
    </row>
    <row r="658" spans="1:17" ht="21" customHeight="1" x14ac:dyDescent="0.25">
      <c r="A658" s="16"/>
      <c r="B658" s="16">
        <v>2800</v>
      </c>
      <c r="C658" s="16" t="s">
        <v>361</v>
      </c>
      <c r="D658" s="16" t="e">
        <f>'1014060 ПК'!D365+#REF!+'1011100 ШК'!D387+'1014080 УПР'!D538</f>
        <v>#REF!</v>
      </c>
      <c r="E658" s="16" t="e">
        <f>'1014060 ПК'!E365+#REF!+'1011100 ШК'!E387+'1014080 УПР'!E538</f>
        <v>#REF!</v>
      </c>
      <c r="F658" s="626">
        <v>0</v>
      </c>
      <c r="G658" s="626"/>
      <c r="H658" s="626">
        <v>0</v>
      </c>
      <c r="I658" s="626"/>
      <c r="J658" s="626">
        <f t="shared" si="20"/>
        <v>0</v>
      </c>
      <c r="K658" s="626"/>
      <c r="L658" s="626">
        <v>0</v>
      </c>
      <c r="M658" s="626"/>
      <c r="N658" s="626">
        <v>0</v>
      </c>
      <c r="O658" s="641"/>
      <c r="P658" s="705" t="e">
        <f t="shared" si="21"/>
        <v>#REF!</v>
      </c>
      <c r="Q658" s="707"/>
    </row>
    <row r="659" spans="1:17" ht="23.25" customHeight="1" x14ac:dyDescent="0.25">
      <c r="A659" s="16"/>
      <c r="B659" s="16">
        <v>3000</v>
      </c>
      <c r="C659" s="16" t="s">
        <v>82</v>
      </c>
      <c r="D659" s="16">
        <v>0</v>
      </c>
      <c r="E659" s="16">
        <f t="shared" ref="E659:E667" si="22">D116</f>
        <v>0</v>
      </c>
      <c r="F659" s="626">
        <v>0</v>
      </c>
      <c r="G659" s="626"/>
      <c r="H659" s="626">
        <v>0</v>
      </c>
      <c r="I659" s="626"/>
      <c r="J659" s="626">
        <f t="shared" si="20"/>
        <v>0</v>
      </c>
      <c r="K659" s="626"/>
      <c r="L659" s="626">
        <v>0</v>
      </c>
      <c r="M659" s="626"/>
      <c r="N659" s="626">
        <v>0</v>
      </c>
      <c r="O659" s="641"/>
      <c r="P659" s="705">
        <f t="shared" si="21"/>
        <v>0</v>
      </c>
      <c r="Q659" s="707"/>
    </row>
    <row r="660" spans="1:17" ht="86.25" customHeight="1" x14ac:dyDescent="0.25">
      <c r="A660" s="16"/>
      <c r="B660" s="16">
        <v>3110</v>
      </c>
      <c r="C660" s="15" t="s">
        <v>362</v>
      </c>
      <c r="D660" s="16">
        <v>0</v>
      </c>
      <c r="E660" s="16">
        <f t="shared" si="22"/>
        <v>0</v>
      </c>
      <c r="F660" s="626">
        <v>0</v>
      </c>
      <c r="G660" s="626"/>
      <c r="H660" s="626">
        <v>0</v>
      </c>
      <c r="I660" s="626"/>
      <c r="J660" s="626">
        <f t="shared" si="20"/>
        <v>0</v>
      </c>
      <c r="K660" s="626"/>
      <c r="L660" s="626">
        <v>0</v>
      </c>
      <c r="M660" s="626"/>
      <c r="N660" s="626">
        <v>0</v>
      </c>
      <c r="O660" s="641"/>
      <c r="P660" s="705">
        <f t="shared" si="21"/>
        <v>0</v>
      </c>
      <c r="Q660" s="707"/>
    </row>
    <row r="661" spans="1:17" ht="25.5" customHeight="1" x14ac:dyDescent="0.25">
      <c r="A661" s="16"/>
      <c r="B661" s="16">
        <v>3130</v>
      </c>
      <c r="C661" s="16" t="s">
        <v>83</v>
      </c>
      <c r="D661" s="16">
        <v>0</v>
      </c>
      <c r="E661" s="16">
        <f t="shared" si="22"/>
        <v>0</v>
      </c>
      <c r="F661" s="626">
        <v>0</v>
      </c>
      <c r="G661" s="626"/>
      <c r="H661" s="626">
        <v>0</v>
      </c>
      <c r="I661" s="626"/>
      <c r="J661" s="626">
        <f t="shared" si="20"/>
        <v>0</v>
      </c>
      <c r="K661" s="626"/>
      <c r="L661" s="626">
        <v>0</v>
      </c>
      <c r="M661" s="626"/>
      <c r="N661" s="626">
        <v>0</v>
      </c>
      <c r="O661" s="641"/>
      <c r="P661" s="705">
        <f t="shared" si="21"/>
        <v>0</v>
      </c>
      <c r="Q661" s="707"/>
    </row>
    <row r="662" spans="1:17" ht="30.75" customHeight="1" x14ac:dyDescent="0.25">
      <c r="A662" s="16"/>
      <c r="B662" s="16">
        <v>3132</v>
      </c>
      <c r="C662" s="15" t="s">
        <v>645</v>
      </c>
      <c r="D662" s="16">
        <v>0</v>
      </c>
      <c r="E662" s="16">
        <f t="shared" si="22"/>
        <v>0</v>
      </c>
      <c r="F662" s="626">
        <v>0</v>
      </c>
      <c r="G662" s="626"/>
      <c r="H662" s="626">
        <v>0</v>
      </c>
      <c r="I662" s="626"/>
      <c r="J662" s="626">
        <f t="shared" si="20"/>
        <v>0</v>
      </c>
      <c r="K662" s="626"/>
      <c r="L662" s="626">
        <v>0</v>
      </c>
      <c r="M662" s="626"/>
      <c r="N662" s="626">
        <v>0</v>
      </c>
      <c r="O662" s="641"/>
      <c r="P662" s="705">
        <f t="shared" si="21"/>
        <v>0</v>
      </c>
      <c r="Q662" s="707"/>
    </row>
    <row r="663" spans="1:17" ht="33" customHeight="1" x14ac:dyDescent="0.25">
      <c r="A663" s="16"/>
      <c r="B663" s="16">
        <v>3140</v>
      </c>
      <c r="C663" s="15" t="s">
        <v>365</v>
      </c>
      <c r="D663" s="16">
        <v>0</v>
      </c>
      <c r="E663" s="16">
        <f t="shared" si="22"/>
        <v>0</v>
      </c>
      <c r="F663" s="626">
        <v>0</v>
      </c>
      <c r="G663" s="626"/>
      <c r="H663" s="626">
        <v>0</v>
      </c>
      <c r="I663" s="626"/>
      <c r="J663" s="626">
        <f t="shared" si="20"/>
        <v>0</v>
      </c>
      <c r="K663" s="626"/>
      <c r="L663" s="626">
        <v>0</v>
      </c>
      <c r="M663" s="626"/>
      <c r="N663" s="626">
        <v>0</v>
      </c>
      <c r="O663" s="641"/>
      <c r="P663" s="705">
        <f t="shared" si="21"/>
        <v>0</v>
      </c>
      <c r="Q663" s="707"/>
    </row>
    <row r="664" spans="1:17" ht="48.75" customHeight="1" x14ac:dyDescent="0.25">
      <c r="A664" s="16"/>
      <c r="B664" s="16">
        <v>3142</v>
      </c>
      <c r="C664" s="15" t="s">
        <v>646</v>
      </c>
      <c r="D664" s="16">
        <v>0</v>
      </c>
      <c r="E664" s="16">
        <f t="shared" si="22"/>
        <v>0</v>
      </c>
      <c r="F664" s="626">
        <v>0</v>
      </c>
      <c r="G664" s="626"/>
      <c r="H664" s="626">
        <v>0</v>
      </c>
      <c r="I664" s="626"/>
      <c r="J664" s="626">
        <f t="shared" si="20"/>
        <v>0</v>
      </c>
      <c r="K664" s="626"/>
      <c r="L664" s="626">
        <v>0</v>
      </c>
      <c r="M664" s="626"/>
      <c r="N664" s="626">
        <v>0</v>
      </c>
      <c r="O664" s="641"/>
      <c r="P664" s="705">
        <f t="shared" si="21"/>
        <v>0</v>
      </c>
      <c r="Q664" s="707"/>
    </row>
    <row r="665" spans="1:17" ht="49.5" customHeight="1" x14ac:dyDescent="0.25">
      <c r="A665" s="16"/>
      <c r="B665" s="16">
        <v>3143</v>
      </c>
      <c r="C665" s="15" t="s">
        <v>647</v>
      </c>
      <c r="D665" s="16">
        <v>0</v>
      </c>
      <c r="E665" s="16">
        <f t="shared" si="22"/>
        <v>0</v>
      </c>
      <c r="F665" s="626">
        <v>0</v>
      </c>
      <c r="G665" s="626"/>
      <c r="H665" s="626">
        <v>0</v>
      </c>
      <c r="I665" s="626"/>
      <c r="J665" s="626">
        <f t="shared" si="20"/>
        <v>0</v>
      </c>
      <c r="K665" s="626"/>
      <c r="L665" s="626">
        <v>0</v>
      </c>
      <c r="M665" s="626"/>
      <c r="N665" s="626">
        <v>0</v>
      </c>
      <c r="O665" s="641"/>
      <c r="P665" s="705">
        <f t="shared" si="21"/>
        <v>0</v>
      </c>
      <c r="Q665" s="707"/>
    </row>
    <row r="666" spans="1:17" ht="86.25" customHeight="1" x14ac:dyDescent="0.25">
      <c r="A666" s="16"/>
      <c r="B666" s="16">
        <v>3210</v>
      </c>
      <c r="C666" s="15" t="s">
        <v>367</v>
      </c>
      <c r="D666" s="16">
        <v>0</v>
      </c>
      <c r="E666" s="16">
        <f t="shared" si="22"/>
        <v>0</v>
      </c>
      <c r="F666" s="626">
        <v>0</v>
      </c>
      <c r="G666" s="626"/>
      <c r="H666" s="626">
        <v>0</v>
      </c>
      <c r="I666" s="626"/>
      <c r="J666" s="626">
        <f t="shared" si="20"/>
        <v>0</v>
      </c>
      <c r="K666" s="626"/>
      <c r="L666" s="626">
        <v>0</v>
      </c>
      <c r="M666" s="626"/>
      <c r="N666" s="626">
        <v>0</v>
      </c>
      <c r="O666" s="641"/>
      <c r="P666" s="705">
        <f t="shared" si="21"/>
        <v>0</v>
      </c>
      <c r="Q666" s="707"/>
    </row>
    <row r="667" spans="1:17" ht="20.25" customHeight="1" x14ac:dyDescent="0.25">
      <c r="A667" s="16"/>
      <c r="B667" s="98"/>
      <c r="C667" s="222" t="s">
        <v>28</v>
      </c>
      <c r="D667" s="190" t="e">
        <f>D640+D659</f>
        <v>#REF!</v>
      </c>
      <c r="E667" s="16" t="e">
        <f t="shared" si="22"/>
        <v>#REF!</v>
      </c>
      <c r="F667" s="626">
        <v>0</v>
      </c>
      <c r="G667" s="626"/>
      <c r="H667" s="626">
        <v>0</v>
      </c>
      <c r="I667" s="626"/>
      <c r="J667" s="626">
        <f t="shared" si="20"/>
        <v>0</v>
      </c>
      <c r="K667" s="626"/>
      <c r="L667" s="626">
        <v>0</v>
      </c>
      <c r="M667" s="626"/>
      <c r="N667" s="626">
        <v>0</v>
      </c>
      <c r="O667" s="641"/>
      <c r="P667" s="705" t="e">
        <f t="shared" si="21"/>
        <v>#REF!</v>
      </c>
      <c r="Q667" s="707"/>
    </row>
    <row r="668" spans="1:17" ht="12.75" customHeight="1" x14ac:dyDescent="0.25">
      <c r="A668" s="3"/>
      <c r="B668" s="3"/>
      <c r="C668" s="3"/>
      <c r="D668" s="3"/>
      <c r="E668" s="3"/>
      <c r="F668" s="3"/>
      <c r="G668" s="3"/>
      <c r="H668" s="3"/>
      <c r="I668" s="3"/>
      <c r="J668" s="3"/>
      <c r="K668" s="3"/>
      <c r="L668" s="3"/>
      <c r="M668" s="3"/>
      <c r="N668" s="3"/>
      <c r="O668" s="3"/>
      <c r="P668" s="3"/>
      <c r="Q668" s="3"/>
    </row>
    <row r="669" spans="1:17" ht="24.75" customHeight="1" x14ac:dyDescent="0.25">
      <c r="A669" s="67" t="s">
        <v>323</v>
      </c>
      <c r="B669" s="663" t="s">
        <v>864</v>
      </c>
      <c r="C669" s="663"/>
      <c r="D669" s="663"/>
      <c r="E669" s="663"/>
      <c r="F669" s="663"/>
      <c r="G669" s="663"/>
      <c r="H669" s="663"/>
      <c r="I669" s="663"/>
      <c r="J669" s="663"/>
      <c r="K669" s="663"/>
      <c r="L669" s="663"/>
      <c r="M669" s="663"/>
      <c r="N669" s="663"/>
      <c r="O669" s="663"/>
      <c r="P669" s="663"/>
      <c r="Q669" s="663"/>
    </row>
    <row r="670" spans="1:17" ht="16.5" customHeight="1" x14ac:dyDescent="0.25">
      <c r="A670" s="67"/>
      <c r="B670" s="57"/>
      <c r="C670" s="57"/>
      <c r="D670" s="57"/>
      <c r="E670" s="57"/>
      <c r="F670" s="57"/>
      <c r="G670" s="57"/>
      <c r="H670" s="57"/>
      <c r="I670" s="57"/>
      <c r="J670" s="57"/>
      <c r="K670" s="57"/>
      <c r="L670" s="57"/>
      <c r="M670" s="3" t="s">
        <v>30</v>
      </c>
      <c r="N670" s="57"/>
      <c r="O670" s="57"/>
      <c r="P670" s="57"/>
      <c r="Q670" s="57"/>
    </row>
    <row r="671" spans="1:17" ht="16.5" customHeight="1" x14ac:dyDescent="0.2">
      <c r="A671" s="609" t="s">
        <v>32</v>
      </c>
      <c r="B671" s="609" t="s">
        <v>216</v>
      </c>
      <c r="C671" s="609" t="s">
        <v>222</v>
      </c>
      <c r="D671" s="602" t="s">
        <v>481</v>
      </c>
      <c r="E671" s="603"/>
      <c r="F671" s="603"/>
      <c r="G671" s="603"/>
      <c r="H671" s="607"/>
      <c r="I671" s="671" t="s">
        <v>854</v>
      </c>
      <c r="J671" s="671"/>
      <c r="K671" s="671"/>
      <c r="L671" s="671"/>
      <c r="M671" s="671"/>
      <c r="N671" s="671"/>
      <c r="O671" s="766"/>
      <c r="P671" s="766"/>
      <c r="Q671" s="766"/>
    </row>
    <row r="672" spans="1:17" ht="99" customHeight="1" x14ac:dyDescent="0.2">
      <c r="A672" s="728"/>
      <c r="B672" s="728"/>
      <c r="C672" s="728"/>
      <c r="D672" s="609" t="s">
        <v>326</v>
      </c>
      <c r="E672" s="609" t="s">
        <v>857</v>
      </c>
      <c r="F672" s="602" t="s">
        <v>328</v>
      </c>
      <c r="G672" s="607"/>
      <c r="H672" s="609" t="s">
        <v>329</v>
      </c>
      <c r="I672" s="671" t="s">
        <v>330</v>
      </c>
      <c r="J672" s="671" t="s">
        <v>858</v>
      </c>
      <c r="K672" s="671" t="s">
        <v>328</v>
      </c>
      <c r="L672" s="671"/>
      <c r="M672" s="671" t="s">
        <v>332</v>
      </c>
      <c r="N672" s="671"/>
      <c r="O672" s="766"/>
      <c r="P672" s="766"/>
      <c r="Q672" s="766"/>
    </row>
    <row r="673" spans="1:17" ht="119.25" customHeight="1" x14ac:dyDescent="0.25">
      <c r="A673" s="610"/>
      <c r="B673" s="610"/>
      <c r="C673" s="610"/>
      <c r="D673" s="610"/>
      <c r="E673" s="610"/>
      <c r="F673" s="183" t="s">
        <v>220</v>
      </c>
      <c r="G673" s="183" t="s">
        <v>319</v>
      </c>
      <c r="H673" s="610"/>
      <c r="I673" s="671"/>
      <c r="J673" s="671"/>
      <c r="K673" s="177" t="s">
        <v>220</v>
      </c>
      <c r="L673" s="177" t="s">
        <v>319</v>
      </c>
      <c r="M673" s="671"/>
      <c r="N673" s="671"/>
      <c r="O673" s="115"/>
      <c r="P673" s="115"/>
      <c r="Q673" s="115"/>
    </row>
    <row r="674" spans="1:17" ht="16.5" customHeight="1" x14ac:dyDescent="0.25">
      <c r="A674" s="177">
        <v>1</v>
      </c>
      <c r="B674" s="177">
        <v>2</v>
      </c>
      <c r="C674" s="177">
        <v>3</v>
      </c>
      <c r="D674" s="177">
        <v>4</v>
      </c>
      <c r="E674" s="177">
        <v>5</v>
      </c>
      <c r="F674" s="177">
        <v>6</v>
      </c>
      <c r="G674" s="177">
        <v>7</v>
      </c>
      <c r="H674" s="177">
        <v>8</v>
      </c>
      <c r="I674" s="177">
        <v>9</v>
      </c>
      <c r="J674" s="177">
        <v>10</v>
      </c>
      <c r="K674" s="177">
        <v>11</v>
      </c>
      <c r="L674" s="177">
        <v>12</v>
      </c>
      <c r="M674" s="671">
        <v>13</v>
      </c>
      <c r="N674" s="671"/>
      <c r="O674" s="115"/>
      <c r="P674" s="115"/>
      <c r="Q674" s="115"/>
    </row>
    <row r="675" spans="1:17" ht="16.5" customHeight="1" x14ac:dyDescent="0.25">
      <c r="A675" s="177"/>
      <c r="B675" s="177"/>
      <c r="C675" s="177"/>
      <c r="D675" s="177"/>
      <c r="E675" s="177"/>
      <c r="F675" s="177"/>
      <c r="G675" s="177"/>
      <c r="H675" s="177"/>
      <c r="I675" s="177"/>
      <c r="J675" s="177"/>
      <c r="K675" s="177"/>
      <c r="L675" s="177"/>
      <c r="M675" s="602"/>
      <c r="N675" s="607"/>
      <c r="O675" s="115"/>
      <c r="P675" s="115"/>
      <c r="Q675" s="115"/>
    </row>
    <row r="676" spans="1:17" ht="16.5" customHeight="1" x14ac:dyDescent="0.25">
      <c r="A676" s="177"/>
      <c r="B676" s="177"/>
      <c r="C676" s="177"/>
      <c r="D676" s="177"/>
      <c r="E676" s="177"/>
      <c r="F676" s="177"/>
      <c r="G676" s="177"/>
      <c r="H676" s="177"/>
      <c r="I676" s="177"/>
      <c r="J676" s="177"/>
      <c r="K676" s="177"/>
      <c r="L676" s="177"/>
      <c r="M676" s="602"/>
      <c r="N676" s="607"/>
      <c r="O676" s="115"/>
      <c r="P676" s="115"/>
      <c r="Q676" s="115"/>
    </row>
    <row r="677" spans="1:17" ht="16.5" customHeight="1" x14ac:dyDescent="0.25">
      <c r="A677" s="177"/>
      <c r="B677" s="16">
        <v>2000</v>
      </c>
      <c r="C677" s="15" t="s">
        <v>353</v>
      </c>
      <c r="D677" s="194" t="e">
        <f>'1014060 ПК'!D385+#REF!+'1011100 ШК'!D406+'1014080 УПР'!D556</f>
        <v>#REF!</v>
      </c>
      <c r="E677" s="177">
        <v>0</v>
      </c>
      <c r="F677" s="177">
        <v>0</v>
      </c>
      <c r="G677" s="177">
        <v>0</v>
      </c>
      <c r="H677" s="177" t="e">
        <f>D677-F677</f>
        <v>#REF!</v>
      </c>
      <c r="I677" s="194" t="e">
        <f t="shared" ref="I677:I692" si="23">L97</f>
        <v>#REF!</v>
      </c>
      <c r="J677" s="177">
        <f>E677-F677-G677</f>
        <v>0</v>
      </c>
      <c r="K677" s="177">
        <v>0</v>
      </c>
      <c r="L677" s="177">
        <v>0</v>
      </c>
      <c r="M677" s="611" t="e">
        <f>I677-K677</f>
        <v>#REF!</v>
      </c>
      <c r="N677" s="607"/>
      <c r="O677" s="115"/>
      <c r="P677" s="115"/>
      <c r="Q677" s="115"/>
    </row>
    <row r="678" spans="1:17" ht="16.5" customHeight="1" x14ac:dyDescent="0.25">
      <c r="A678" s="177"/>
      <c r="B678" s="16">
        <v>2111</v>
      </c>
      <c r="C678" s="15" t="s">
        <v>74</v>
      </c>
      <c r="D678" s="177" t="e">
        <f t="shared" ref="D678:D692" si="24">H98</f>
        <v>#REF!</v>
      </c>
      <c r="E678" s="177">
        <v>0</v>
      </c>
      <c r="F678" s="177">
        <v>0</v>
      </c>
      <c r="G678" s="177">
        <v>0</v>
      </c>
      <c r="H678" s="177" t="e">
        <f t="shared" ref="H678:H702" si="25">D678-F678</f>
        <v>#REF!</v>
      </c>
      <c r="I678" s="194" t="e">
        <f t="shared" si="23"/>
        <v>#REF!</v>
      </c>
      <c r="J678" s="177">
        <f t="shared" ref="J678:J702" si="26">E678-F678-G678</f>
        <v>0</v>
      </c>
      <c r="K678" s="177">
        <v>0</v>
      </c>
      <c r="L678" s="177">
        <v>0</v>
      </c>
      <c r="M678" s="611" t="e">
        <f t="shared" ref="M678:M688" si="27">I678-K678</f>
        <v>#REF!</v>
      </c>
      <c r="N678" s="607"/>
      <c r="O678" s="115"/>
      <c r="P678" s="115"/>
      <c r="Q678" s="115"/>
    </row>
    <row r="679" spans="1:17" ht="31.5" customHeight="1" x14ac:dyDescent="0.25">
      <c r="A679" s="177"/>
      <c r="B679" s="16">
        <v>2120</v>
      </c>
      <c r="C679" s="15" t="s">
        <v>75</v>
      </c>
      <c r="D679" s="177" t="e">
        <f t="shared" si="24"/>
        <v>#REF!</v>
      </c>
      <c r="E679" s="177">
        <v>0</v>
      </c>
      <c r="F679" s="177">
        <v>0</v>
      </c>
      <c r="G679" s="177">
        <v>0</v>
      </c>
      <c r="H679" s="177" t="e">
        <f t="shared" si="25"/>
        <v>#REF!</v>
      </c>
      <c r="I679" s="194" t="e">
        <f t="shared" si="23"/>
        <v>#REF!</v>
      </c>
      <c r="J679" s="177">
        <f t="shared" si="26"/>
        <v>0</v>
      </c>
      <c r="K679" s="177">
        <v>0</v>
      </c>
      <c r="L679" s="177">
        <v>0</v>
      </c>
      <c r="M679" s="611" t="e">
        <f t="shared" si="27"/>
        <v>#REF!</v>
      </c>
      <c r="N679" s="607"/>
      <c r="O679" s="115"/>
      <c r="P679" s="115"/>
      <c r="Q679" s="115"/>
    </row>
    <row r="680" spans="1:17" ht="35.25" customHeight="1" x14ac:dyDescent="0.25">
      <c r="A680" s="177"/>
      <c r="B680" s="16">
        <v>2200</v>
      </c>
      <c r="C680" s="15" t="s">
        <v>354</v>
      </c>
      <c r="D680" s="177" t="e">
        <f t="shared" si="24"/>
        <v>#REF!</v>
      </c>
      <c r="E680" s="177">
        <v>0</v>
      </c>
      <c r="F680" s="177">
        <v>0</v>
      </c>
      <c r="G680" s="177">
        <v>0</v>
      </c>
      <c r="H680" s="177" t="e">
        <f t="shared" si="25"/>
        <v>#REF!</v>
      </c>
      <c r="I680" s="194" t="e">
        <f t="shared" si="23"/>
        <v>#REF!</v>
      </c>
      <c r="J680" s="177">
        <f t="shared" si="26"/>
        <v>0</v>
      </c>
      <c r="K680" s="177">
        <v>0</v>
      </c>
      <c r="L680" s="177">
        <v>0</v>
      </c>
      <c r="M680" s="611" t="e">
        <f t="shared" si="27"/>
        <v>#REF!</v>
      </c>
      <c r="N680" s="607"/>
      <c r="O680" s="115"/>
      <c r="P680" s="115"/>
      <c r="Q680" s="115"/>
    </row>
    <row r="681" spans="1:17" ht="65.25" customHeight="1" x14ac:dyDescent="0.25">
      <c r="A681" s="177"/>
      <c r="B681" s="16">
        <v>2210</v>
      </c>
      <c r="C681" s="15" t="s">
        <v>355</v>
      </c>
      <c r="D681" s="177" t="e">
        <f t="shared" si="24"/>
        <v>#REF!</v>
      </c>
      <c r="E681" s="177">
        <v>0</v>
      </c>
      <c r="F681" s="177">
        <v>0</v>
      </c>
      <c r="G681" s="177">
        <v>0</v>
      </c>
      <c r="H681" s="177" t="e">
        <f t="shared" si="25"/>
        <v>#REF!</v>
      </c>
      <c r="I681" s="194" t="e">
        <f t="shared" si="23"/>
        <v>#REF!</v>
      </c>
      <c r="J681" s="177">
        <f t="shared" si="26"/>
        <v>0</v>
      </c>
      <c r="K681" s="177">
        <v>0</v>
      </c>
      <c r="L681" s="177">
        <v>0</v>
      </c>
      <c r="M681" s="611" t="e">
        <f t="shared" si="27"/>
        <v>#REF!</v>
      </c>
      <c r="N681" s="607"/>
      <c r="O681" s="115"/>
      <c r="P681" s="115"/>
      <c r="Q681" s="115"/>
    </row>
    <row r="682" spans="1:17" ht="51" customHeight="1" x14ac:dyDescent="0.25">
      <c r="A682" s="177"/>
      <c r="B682" s="16">
        <v>2220</v>
      </c>
      <c r="C682" s="15" t="s">
        <v>644</v>
      </c>
      <c r="D682" s="177">
        <f t="shared" si="24"/>
        <v>0</v>
      </c>
      <c r="E682" s="177">
        <v>0</v>
      </c>
      <c r="F682" s="177">
        <v>0</v>
      </c>
      <c r="G682" s="177">
        <v>0</v>
      </c>
      <c r="H682" s="177">
        <f t="shared" si="25"/>
        <v>0</v>
      </c>
      <c r="I682" s="194">
        <f t="shared" si="23"/>
        <v>0</v>
      </c>
      <c r="J682" s="177">
        <f t="shared" si="26"/>
        <v>0</v>
      </c>
      <c r="K682" s="177">
        <v>0</v>
      </c>
      <c r="L682" s="177">
        <v>0</v>
      </c>
      <c r="M682" s="611">
        <f t="shared" si="27"/>
        <v>0</v>
      </c>
      <c r="N682" s="607"/>
      <c r="O682" s="115"/>
      <c r="P682" s="115"/>
      <c r="Q682" s="115"/>
    </row>
    <row r="683" spans="1:17" ht="33" customHeight="1" x14ac:dyDescent="0.25">
      <c r="A683" s="177"/>
      <c r="B683" s="16">
        <v>2230</v>
      </c>
      <c r="C683" s="15" t="s">
        <v>76</v>
      </c>
      <c r="D683" s="177">
        <f t="shared" si="24"/>
        <v>0</v>
      </c>
      <c r="E683" s="177">
        <v>0</v>
      </c>
      <c r="F683" s="177">
        <v>0</v>
      </c>
      <c r="G683" s="177">
        <v>0</v>
      </c>
      <c r="H683" s="177">
        <f t="shared" si="25"/>
        <v>0</v>
      </c>
      <c r="I683" s="194">
        <f t="shared" si="23"/>
        <v>0</v>
      </c>
      <c r="J683" s="177">
        <f t="shared" si="26"/>
        <v>0</v>
      </c>
      <c r="K683" s="177">
        <v>0</v>
      </c>
      <c r="L683" s="177"/>
      <c r="M683" s="611">
        <f t="shared" si="27"/>
        <v>0</v>
      </c>
      <c r="N683" s="607"/>
      <c r="O683" s="115"/>
      <c r="P683" s="115"/>
      <c r="Q683" s="115"/>
    </row>
    <row r="684" spans="1:17" ht="21.75" customHeight="1" x14ac:dyDescent="0.25">
      <c r="A684" s="177"/>
      <c r="B684" s="16">
        <v>2240</v>
      </c>
      <c r="C684" s="15" t="s">
        <v>77</v>
      </c>
      <c r="D684" s="177" t="e">
        <f t="shared" si="24"/>
        <v>#REF!</v>
      </c>
      <c r="E684" s="177">
        <v>0</v>
      </c>
      <c r="F684" s="177">
        <v>0</v>
      </c>
      <c r="G684" s="177">
        <v>0</v>
      </c>
      <c r="H684" s="177" t="e">
        <f t="shared" si="25"/>
        <v>#REF!</v>
      </c>
      <c r="I684" s="194" t="e">
        <f t="shared" si="23"/>
        <v>#REF!</v>
      </c>
      <c r="J684" s="177">
        <f t="shared" si="26"/>
        <v>0</v>
      </c>
      <c r="K684" s="177">
        <v>0</v>
      </c>
      <c r="L684" s="177">
        <v>0</v>
      </c>
      <c r="M684" s="611" t="e">
        <f t="shared" si="27"/>
        <v>#REF!</v>
      </c>
      <c r="N684" s="607"/>
      <c r="O684" s="115"/>
      <c r="P684" s="115"/>
      <c r="Q684" s="115"/>
    </row>
    <row r="685" spans="1:17" ht="34.5" customHeight="1" x14ac:dyDescent="0.25">
      <c r="A685" s="177"/>
      <c r="B685" s="16">
        <v>2250</v>
      </c>
      <c r="C685" s="15" t="s">
        <v>357</v>
      </c>
      <c r="D685" s="177" t="e">
        <f t="shared" si="24"/>
        <v>#REF!</v>
      </c>
      <c r="E685" s="177">
        <v>0</v>
      </c>
      <c r="F685" s="177">
        <v>0</v>
      </c>
      <c r="G685" s="177">
        <v>0</v>
      </c>
      <c r="H685" s="177" t="e">
        <f t="shared" si="25"/>
        <v>#REF!</v>
      </c>
      <c r="I685" s="194" t="e">
        <f t="shared" si="23"/>
        <v>#REF!</v>
      </c>
      <c r="J685" s="177">
        <f t="shared" si="26"/>
        <v>0</v>
      </c>
      <c r="K685" s="177">
        <v>0</v>
      </c>
      <c r="L685" s="177">
        <v>0</v>
      </c>
      <c r="M685" s="611" t="e">
        <f t="shared" si="27"/>
        <v>#REF!</v>
      </c>
      <c r="N685" s="607"/>
      <c r="O685" s="115"/>
      <c r="P685" s="115"/>
      <c r="Q685" s="115"/>
    </row>
    <row r="686" spans="1:17" ht="47.25" customHeight="1" x14ac:dyDescent="0.25">
      <c r="A686" s="177"/>
      <c r="B686" s="16">
        <v>2270</v>
      </c>
      <c r="C686" s="15" t="s">
        <v>358</v>
      </c>
      <c r="D686" s="194" t="e">
        <f t="shared" si="24"/>
        <v>#REF!</v>
      </c>
      <c r="E686" s="177">
        <v>0</v>
      </c>
      <c r="F686" s="177">
        <v>0</v>
      </c>
      <c r="G686" s="177">
        <v>0</v>
      </c>
      <c r="H686" s="194" t="e">
        <f t="shared" si="25"/>
        <v>#REF!</v>
      </c>
      <c r="I686" s="194" t="e">
        <f t="shared" si="23"/>
        <v>#REF!</v>
      </c>
      <c r="J686" s="177">
        <f t="shared" si="26"/>
        <v>0</v>
      </c>
      <c r="K686" s="177">
        <v>0</v>
      </c>
      <c r="L686" s="177"/>
      <c r="M686" s="611" t="e">
        <f t="shared" si="27"/>
        <v>#REF!</v>
      </c>
      <c r="N686" s="607"/>
      <c r="O686" s="115"/>
      <c r="P686" s="115"/>
      <c r="Q686" s="115"/>
    </row>
    <row r="687" spans="1:17" ht="33" customHeight="1" x14ac:dyDescent="0.25">
      <c r="A687" s="177"/>
      <c r="B687" s="16">
        <v>2271</v>
      </c>
      <c r="C687" s="15" t="s">
        <v>78</v>
      </c>
      <c r="D687" s="177" t="e">
        <f t="shared" si="24"/>
        <v>#REF!</v>
      </c>
      <c r="E687" s="177">
        <v>0</v>
      </c>
      <c r="F687" s="177">
        <v>0</v>
      </c>
      <c r="G687" s="177">
        <v>0</v>
      </c>
      <c r="H687" s="177" t="e">
        <f t="shared" si="25"/>
        <v>#REF!</v>
      </c>
      <c r="I687" s="194" t="e">
        <f t="shared" si="23"/>
        <v>#REF!</v>
      </c>
      <c r="J687" s="177">
        <f t="shared" si="26"/>
        <v>0</v>
      </c>
      <c r="K687" s="177">
        <v>0</v>
      </c>
      <c r="L687" s="177">
        <v>0</v>
      </c>
      <c r="M687" s="611" t="e">
        <f t="shared" si="27"/>
        <v>#REF!</v>
      </c>
      <c r="N687" s="607"/>
      <c r="O687" s="115"/>
      <c r="P687" s="115"/>
      <c r="Q687" s="115"/>
    </row>
    <row r="688" spans="1:17" ht="47.25" customHeight="1" x14ac:dyDescent="0.25">
      <c r="A688" s="177"/>
      <c r="B688" s="16">
        <v>2272</v>
      </c>
      <c r="C688" s="15" t="s">
        <v>79</v>
      </c>
      <c r="D688" s="177" t="e">
        <f t="shared" si="24"/>
        <v>#REF!</v>
      </c>
      <c r="E688" s="177">
        <v>0</v>
      </c>
      <c r="F688" s="177">
        <v>0</v>
      </c>
      <c r="G688" s="177">
        <v>0</v>
      </c>
      <c r="H688" s="177" t="e">
        <f t="shared" si="25"/>
        <v>#REF!</v>
      </c>
      <c r="I688" s="194" t="e">
        <f t="shared" si="23"/>
        <v>#REF!</v>
      </c>
      <c r="J688" s="177">
        <f t="shared" si="26"/>
        <v>0</v>
      </c>
      <c r="K688" s="177">
        <v>0</v>
      </c>
      <c r="L688" s="177">
        <v>0</v>
      </c>
      <c r="M688" s="611" t="e">
        <f t="shared" si="27"/>
        <v>#REF!</v>
      </c>
      <c r="N688" s="607"/>
      <c r="O688" s="115"/>
      <c r="P688" s="115"/>
      <c r="Q688" s="115"/>
    </row>
    <row r="689" spans="1:17" ht="16.5" customHeight="1" x14ac:dyDescent="0.25">
      <c r="A689" s="177"/>
      <c r="B689" s="16">
        <v>2273</v>
      </c>
      <c r="C689" s="15" t="s">
        <v>80</v>
      </c>
      <c r="D689" s="194" t="e">
        <f t="shared" si="24"/>
        <v>#REF!</v>
      </c>
      <c r="E689" s="177">
        <v>0</v>
      </c>
      <c r="F689" s="177">
        <v>0</v>
      </c>
      <c r="G689" s="177">
        <v>0</v>
      </c>
      <c r="H689" s="194" t="e">
        <f t="shared" si="25"/>
        <v>#REF!</v>
      </c>
      <c r="I689" s="194" t="e">
        <f t="shared" si="23"/>
        <v>#REF!</v>
      </c>
      <c r="J689" s="177">
        <f t="shared" si="26"/>
        <v>0</v>
      </c>
      <c r="K689" s="177">
        <v>0</v>
      </c>
      <c r="L689" s="177">
        <v>0</v>
      </c>
      <c r="M689" s="611" t="e">
        <f>I689-K689</f>
        <v>#REF!</v>
      </c>
      <c r="N689" s="607"/>
      <c r="O689" s="115"/>
      <c r="P689" s="115"/>
      <c r="Q689" s="115"/>
    </row>
    <row r="690" spans="1:17" ht="33.75" customHeight="1" x14ac:dyDescent="0.25">
      <c r="A690" s="177"/>
      <c r="B690" s="16">
        <v>2274</v>
      </c>
      <c r="C690" s="15" t="s">
        <v>359</v>
      </c>
      <c r="D690" s="177" t="e">
        <f t="shared" si="24"/>
        <v>#REF!</v>
      </c>
      <c r="E690" s="177">
        <v>0</v>
      </c>
      <c r="F690" s="177">
        <v>0</v>
      </c>
      <c r="G690" s="177">
        <v>0</v>
      </c>
      <c r="H690" s="177" t="e">
        <f t="shared" si="25"/>
        <v>#REF!</v>
      </c>
      <c r="I690" s="194" t="e">
        <f t="shared" si="23"/>
        <v>#REF!</v>
      </c>
      <c r="J690" s="177">
        <f t="shared" si="26"/>
        <v>0</v>
      </c>
      <c r="K690" s="177">
        <v>0</v>
      </c>
      <c r="L690" s="177"/>
      <c r="M690" s="611" t="e">
        <f t="shared" ref="M690:M702" si="28">I690-K690</f>
        <v>#REF!</v>
      </c>
      <c r="N690" s="607"/>
      <c r="O690" s="115"/>
      <c r="P690" s="115"/>
      <c r="Q690" s="115"/>
    </row>
    <row r="691" spans="1:17" ht="35.25" customHeight="1" x14ac:dyDescent="0.25">
      <c r="A691" s="177"/>
      <c r="B691" s="16">
        <v>2275</v>
      </c>
      <c r="C691" s="15" t="s">
        <v>81</v>
      </c>
      <c r="D691" s="177">
        <f t="shared" si="24"/>
        <v>0</v>
      </c>
      <c r="E691" s="177">
        <v>0</v>
      </c>
      <c r="F691" s="177">
        <v>0</v>
      </c>
      <c r="G691" s="177">
        <v>0</v>
      </c>
      <c r="H691" s="177">
        <f t="shared" si="25"/>
        <v>0</v>
      </c>
      <c r="I691" s="194">
        <f t="shared" si="23"/>
        <v>0</v>
      </c>
      <c r="J691" s="177">
        <f t="shared" si="26"/>
        <v>0</v>
      </c>
      <c r="K691" s="177">
        <v>0</v>
      </c>
      <c r="L691" s="177">
        <v>0</v>
      </c>
      <c r="M691" s="611">
        <f t="shared" si="28"/>
        <v>0</v>
      </c>
      <c r="N691" s="607"/>
      <c r="O691" s="115"/>
      <c r="P691" s="115"/>
      <c r="Q691" s="115"/>
    </row>
    <row r="692" spans="1:17" ht="83.25" customHeight="1" x14ac:dyDescent="0.25">
      <c r="A692" s="177"/>
      <c r="B692" s="16">
        <v>2282</v>
      </c>
      <c r="C692" s="15" t="s">
        <v>360</v>
      </c>
      <c r="D692" s="177" t="e">
        <f t="shared" si="24"/>
        <v>#REF!</v>
      </c>
      <c r="E692" s="177">
        <v>0</v>
      </c>
      <c r="F692" s="177">
        <v>0</v>
      </c>
      <c r="G692" s="177">
        <v>0</v>
      </c>
      <c r="H692" s="177" t="e">
        <f t="shared" si="25"/>
        <v>#REF!</v>
      </c>
      <c r="I692" s="194" t="e">
        <f t="shared" si="23"/>
        <v>#REF!</v>
      </c>
      <c r="J692" s="177">
        <f t="shared" si="26"/>
        <v>0</v>
      </c>
      <c r="K692" s="177">
        <v>0</v>
      </c>
      <c r="L692" s="177">
        <v>0</v>
      </c>
      <c r="M692" s="611" t="e">
        <f t="shared" si="28"/>
        <v>#REF!</v>
      </c>
      <c r="N692" s="607"/>
      <c r="O692" s="115"/>
      <c r="P692" s="115"/>
      <c r="Q692" s="115"/>
    </row>
    <row r="693" spans="1:17" ht="18.75" customHeight="1" x14ac:dyDescent="0.25">
      <c r="A693" s="177"/>
      <c r="B693" s="16">
        <v>2800</v>
      </c>
      <c r="C693" s="15" t="s">
        <v>361</v>
      </c>
      <c r="D693" s="177">
        <f t="shared" ref="D693:D702" si="29">H115</f>
        <v>0</v>
      </c>
      <c r="E693" s="177">
        <v>0</v>
      </c>
      <c r="F693" s="177">
        <v>0</v>
      </c>
      <c r="G693" s="177">
        <v>0</v>
      </c>
      <c r="H693" s="177">
        <f t="shared" si="25"/>
        <v>0</v>
      </c>
      <c r="I693" s="194">
        <f t="shared" ref="I693:I702" si="30">L115</f>
        <v>48300</v>
      </c>
      <c r="J693" s="177">
        <f t="shared" si="26"/>
        <v>0</v>
      </c>
      <c r="K693" s="177">
        <v>0</v>
      </c>
      <c r="L693" s="177"/>
      <c r="M693" s="611">
        <f t="shared" si="28"/>
        <v>48300</v>
      </c>
      <c r="N693" s="607"/>
      <c r="O693" s="115"/>
      <c r="P693" s="115"/>
      <c r="Q693" s="115"/>
    </row>
    <row r="694" spans="1:17" ht="16.5" customHeight="1" x14ac:dyDescent="0.25">
      <c r="A694" s="177"/>
      <c r="B694" s="16">
        <v>3000</v>
      </c>
      <c r="C694" s="15" t="s">
        <v>82</v>
      </c>
      <c r="D694" s="177">
        <f t="shared" si="29"/>
        <v>0</v>
      </c>
      <c r="E694" s="177">
        <v>0</v>
      </c>
      <c r="F694" s="177">
        <v>0</v>
      </c>
      <c r="G694" s="177">
        <v>0</v>
      </c>
      <c r="H694" s="177">
        <f t="shared" si="25"/>
        <v>0</v>
      </c>
      <c r="I694" s="194">
        <f t="shared" si="30"/>
        <v>0</v>
      </c>
      <c r="J694" s="177">
        <f t="shared" si="26"/>
        <v>0</v>
      </c>
      <c r="K694" s="177">
        <v>0</v>
      </c>
      <c r="L694" s="177">
        <v>0</v>
      </c>
      <c r="M694" s="611">
        <f t="shared" si="28"/>
        <v>0</v>
      </c>
      <c r="N694" s="607"/>
      <c r="O694" s="115"/>
      <c r="P694" s="115"/>
      <c r="Q694" s="115"/>
    </row>
    <row r="695" spans="1:17" ht="80.25" customHeight="1" x14ac:dyDescent="0.25">
      <c r="A695" s="177"/>
      <c r="B695" s="16">
        <v>3110</v>
      </c>
      <c r="C695" s="15" t="s">
        <v>362</v>
      </c>
      <c r="D695" s="177">
        <f t="shared" si="29"/>
        <v>0</v>
      </c>
      <c r="E695" s="177">
        <v>0</v>
      </c>
      <c r="F695" s="177">
        <v>0</v>
      </c>
      <c r="G695" s="177">
        <v>0</v>
      </c>
      <c r="H695" s="177">
        <f t="shared" si="25"/>
        <v>0</v>
      </c>
      <c r="I695" s="194">
        <f t="shared" si="30"/>
        <v>0</v>
      </c>
      <c r="J695" s="177">
        <f t="shared" si="26"/>
        <v>0</v>
      </c>
      <c r="K695" s="177">
        <v>0</v>
      </c>
      <c r="L695" s="177">
        <v>0</v>
      </c>
      <c r="M695" s="611">
        <f t="shared" si="28"/>
        <v>0</v>
      </c>
      <c r="N695" s="607"/>
      <c r="O695" s="115"/>
      <c r="P695" s="115"/>
      <c r="Q695" s="115"/>
    </row>
    <row r="696" spans="1:17" ht="20.25" customHeight="1" x14ac:dyDescent="0.25">
      <c r="A696" s="177"/>
      <c r="B696" s="16">
        <v>3130</v>
      </c>
      <c r="C696" s="15" t="s">
        <v>83</v>
      </c>
      <c r="D696" s="177">
        <f t="shared" si="29"/>
        <v>0</v>
      </c>
      <c r="E696" s="177">
        <v>0</v>
      </c>
      <c r="F696" s="177">
        <v>0</v>
      </c>
      <c r="G696" s="177">
        <v>0</v>
      </c>
      <c r="H696" s="177">
        <f t="shared" si="25"/>
        <v>0</v>
      </c>
      <c r="I696" s="194">
        <f t="shared" si="30"/>
        <v>0</v>
      </c>
      <c r="J696" s="177">
        <f t="shared" si="26"/>
        <v>0</v>
      </c>
      <c r="K696" s="177">
        <v>0</v>
      </c>
      <c r="L696" s="177">
        <v>0</v>
      </c>
      <c r="M696" s="611">
        <f t="shared" si="28"/>
        <v>0</v>
      </c>
      <c r="N696" s="607"/>
      <c r="O696" s="115"/>
      <c r="P696" s="115"/>
      <c r="Q696" s="115"/>
    </row>
    <row r="697" spans="1:17" ht="39" customHeight="1" x14ac:dyDescent="0.25">
      <c r="A697" s="177"/>
      <c r="B697" s="16">
        <v>3132</v>
      </c>
      <c r="C697" s="15" t="s">
        <v>645</v>
      </c>
      <c r="D697" s="177">
        <f t="shared" si="29"/>
        <v>0</v>
      </c>
      <c r="E697" s="177">
        <v>0</v>
      </c>
      <c r="F697" s="177">
        <v>0</v>
      </c>
      <c r="G697" s="177">
        <v>0</v>
      </c>
      <c r="H697" s="177">
        <f t="shared" si="25"/>
        <v>0</v>
      </c>
      <c r="I697" s="194">
        <f t="shared" si="30"/>
        <v>0</v>
      </c>
      <c r="J697" s="177">
        <f t="shared" si="26"/>
        <v>0</v>
      </c>
      <c r="K697" s="177">
        <v>0</v>
      </c>
      <c r="L697" s="177">
        <v>0</v>
      </c>
      <c r="M697" s="611">
        <f t="shared" si="28"/>
        <v>0</v>
      </c>
      <c r="N697" s="607"/>
      <c r="O697" s="115"/>
      <c r="P697" s="115"/>
      <c r="Q697" s="115"/>
    </row>
    <row r="698" spans="1:17" ht="32.25" customHeight="1" x14ac:dyDescent="0.25">
      <c r="A698" s="177"/>
      <c r="B698" s="16">
        <v>3140</v>
      </c>
      <c r="C698" s="15" t="s">
        <v>365</v>
      </c>
      <c r="D698" s="177">
        <f t="shared" si="29"/>
        <v>0</v>
      </c>
      <c r="E698" s="177">
        <v>0</v>
      </c>
      <c r="F698" s="177">
        <v>0</v>
      </c>
      <c r="G698" s="177">
        <v>0</v>
      </c>
      <c r="H698" s="177">
        <f t="shared" si="25"/>
        <v>0</v>
      </c>
      <c r="I698" s="194">
        <f>L120</f>
        <v>0</v>
      </c>
      <c r="J698" s="177">
        <f t="shared" si="26"/>
        <v>0</v>
      </c>
      <c r="K698" s="177">
        <v>0</v>
      </c>
      <c r="L698" s="177">
        <v>0</v>
      </c>
      <c r="M698" s="611">
        <f t="shared" si="28"/>
        <v>0</v>
      </c>
      <c r="N698" s="607"/>
      <c r="O698" s="115"/>
      <c r="P698" s="115"/>
      <c r="Q698" s="115"/>
    </row>
    <row r="699" spans="1:17" ht="51" customHeight="1" x14ac:dyDescent="0.25">
      <c r="A699" s="177"/>
      <c r="B699" s="16">
        <v>3142</v>
      </c>
      <c r="C699" s="15" t="s">
        <v>646</v>
      </c>
      <c r="D699" s="177">
        <f t="shared" si="29"/>
        <v>0</v>
      </c>
      <c r="E699" s="177">
        <v>0</v>
      </c>
      <c r="F699" s="177">
        <v>0</v>
      </c>
      <c r="G699" s="177">
        <v>0</v>
      </c>
      <c r="H699" s="177">
        <f t="shared" si="25"/>
        <v>0</v>
      </c>
      <c r="I699" s="194">
        <f t="shared" si="30"/>
        <v>0</v>
      </c>
      <c r="J699" s="177">
        <f t="shared" si="26"/>
        <v>0</v>
      </c>
      <c r="K699" s="177">
        <v>0</v>
      </c>
      <c r="L699" s="177">
        <v>0</v>
      </c>
      <c r="M699" s="611">
        <f t="shared" si="28"/>
        <v>0</v>
      </c>
      <c r="N699" s="607"/>
      <c r="O699" s="115"/>
      <c r="P699" s="115"/>
      <c r="Q699" s="115"/>
    </row>
    <row r="700" spans="1:17" ht="31.5" customHeight="1" x14ac:dyDescent="0.25">
      <c r="A700" s="177"/>
      <c r="B700" s="16">
        <v>3143</v>
      </c>
      <c r="C700" s="15" t="s">
        <v>647</v>
      </c>
      <c r="D700" s="177">
        <f t="shared" si="29"/>
        <v>0</v>
      </c>
      <c r="E700" s="177">
        <v>0</v>
      </c>
      <c r="F700" s="177">
        <v>0</v>
      </c>
      <c r="G700" s="177">
        <v>0</v>
      </c>
      <c r="H700" s="177">
        <f t="shared" si="25"/>
        <v>0</v>
      </c>
      <c r="I700" s="194">
        <f t="shared" si="30"/>
        <v>0</v>
      </c>
      <c r="J700" s="177">
        <f t="shared" si="26"/>
        <v>0</v>
      </c>
      <c r="K700" s="177">
        <v>0</v>
      </c>
      <c r="L700" s="177">
        <v>0</v>
      </c>
      <c r="M700" s="611">
        <f t="shared" si="28"/>
        <v>0</v>
      </c>
      <c r="N700" s="607"/>
      <c r="O700" s="115"/>
      <c r="P700" s="115"/>
      <c r="Q700" s="115"/>
    </row>
    <row r="701" spans="1:17" ht="81" customHeight="1" x14ac:dyDescent="0.25">
      <c r="A701" s="177"/>
      <c r="B701" s="16">
        <v>3210</v>
      </c>
      <c r="C701" s="15" t="s">
        <v>367</v>
      </c>
      <c r="D701" s="177">
        <f t="shared" si="29"/>
        <v>0</v>
      </c>
      <c r="E701" s="177">
        <v>0</v>
      </c>
      <c r="F701" s="177">
        <v>0</v>
      </c>
      <c r="G701" s="177">
        <v>0</v>
      </c>
      <c r="H701" s="177">
        <f t="shared" si="25"/>
        <v>0</v>
      </c>
      <c r="I701" s="194">
        <f t="shared" si="30"/>
        <v>0</v>
      </c>
      <c r="J701" s="177">
        <f t="shared" si="26"/>
        <v>0</v>
      </c>
      <c r="K701" s="177">
        <v>0</v>
      </c>
      <c r="L701" s="177">
        <v>0</v>
      </c>
      <c r="M701" s="611">
        <f t="shared" si="28"/>
        <v>0</v>
      </c>
      <c r="N701" s="607"/>
      <c r="O701" s="115"/>
      <c r="P701" s="115"/>
      <c r="Q701" s="115"/>
    </row>
    <row r="702" spans="1:17" ht="17.25" customHeight="1" x14ac:dyDescent="0.25">
      <c r="A702" s="126"/>
      <c r="B702" s="126"/>
      <c r="C702" s="182" t="s">
        <v>28</v>
      </c>
      <c r="D702" s="194" t="e">
        <f t="shared" si="29"/>
        <v>#REF!</v>
      </c>
      <c r="E702" s="171">
        <v>0</v>
      </c>
      <c r="F702" s="171">
        <v>0</v>
      </c>
      <c r="G702" s="171">
        <v>0</v>
      </c>
      <c r="H702" s="177" t="e">
        <f t="shared" si="25"/>
        <v>#REF!</v>
      </c>
      <c r="I702" s="194" t="e">
        <f t="shared" si="30"/>
        <v>#REF!</v>
      </c>
      <c r="J702" s="177">
        <f t="shared" si="26"/>
        <v>0</v>
      </c>
      <c r="K702" s="171">
        <v>0</v>
      </c>
      <c r="L702" s="171">
        <v>0</v>
      </c>
      <c r="M702" s="611" t="e">
        <f t="shared" si="28"/>
        <v>#REF!</v>
      </c>
      <c r="N702" s="607"/>
      <c r="O702" s="35"/>
      <c r="P702" s="29"/>
      <c r="Q702" s="29"/>
    </row>
    <row r="703" spans="1:17" ht="17.25" customHeight="1" x14ac:dyDescent="0.25">
      <c r="A703" s="29"/>
      <c r="B703" s="29"/>
      <c r="C703" s="4"/>
      <c r="D703" s="35"/>
      <c r="E703" s="35"/>
      <c r="F703" s="35"/>
      <c r="G703" s="35"/>
      <c r="H703" s="35"/>
      <c r="I703" s="35"/>
      <c r="J703" s="35"/>
      <c r="K703" s="35"/>
      <c r="L703" s="35"/>
      <c r="M703" s="211"/>
      <c r="N703" s="211"/>
      <c r="O703" s="35"/>
      <c r="P703" s="29"/>
      <c r="Q703" s="29"/>
    </row>
    <row r="704" spans="1:17" ht="17.25" customHeight="1" x14ac:dyDescent="0.25">
      <c r="A704" s="67" t="s">
        <v>334</v>
      </c>
      <c r="B704" s="663" t="s">
        <v>855</v>
      </c>
      <c r="C704" s="663"/>
      <c r="D704" s="663"/>
      <c r="E704" s="663"/>
      <c r="F704" s="663"/>
      <c r="G704" s="663"/>
      <c r="H704" s="663"/>
      <c r="I704" s="663"/>
      <c r="J704" s="663"/>
      <c r="K704" s="663"/>
      <c r="L704" s="663"/>
      <c r="M704" s="663"/>
      <c r="N704" s="663"/>
      <c r="O704" s="663"/>
      <c r="P704" s="663"/>
      <c r="Q704" s="663"/>
    </row>
    <row r="705" spans="1:17" ht="17.25" customHeight="1" x14ac:dyDescent="0.25">
      <c r="A705" s="29"/>
      <c r="B705" s="29"/>
      <c r="C705" s="4"/>
      <c r="D705" s="35"/>
      <c r="E705" s="35"/>
      <c r="F705" s="35"/>
      <c r="G705" s="35"/>
      <c r="H705" s="35"/>
      <c r="I705" s="35"/>
      <c r="J705" s="35"/>
      <c r="K705" s="35"/>
      <c r="L705" s="35"/>
      <c r="M705" s="211"/>
      <c r="N705" s="211"/>
      <c r="O705" s="3" t="s">
        <v>30</v>
      </c>
      <c r="P705" s="29"/>
      <c r="Q705" s="29"/>
    </row>
    <row r="706" spans="1:17" ht="17.25" customHeight="1" x14ac:dyDescent="0.2">
      <c r="A706" s="625" t="s">
        <v>32</v>
      </c>
      <c r="B706" s="625" t="s">
        <v>216</v>
      </c>
      <c r="C706" s="625" t="s">
        <v>222</v>
      </c>
      <c r="D706" s="625" t="s">
        <v>217</v>
      </c>
      <c r="E706" s="625" t="s">
        <v>218</v>
      </c>
      <c r="F706" s="625" t="s">
        <v>574</v>
      </c>
      <c r="G706" s="625"/>
      <c r="H706" s="625" t="s">
        <v>856</v>
      </c>
      <c r="I706" s="625"/>
      <c r="J706" s="625" t="s">
        <v>582</v>
      </c>
      <c r="K706" s="655"/>
      <c r="L706" s="671" t="s">
        <v>221</v>
      </c>
      <c r="M706" s="671"/>
      <c r="N706" s="671" t="s">
        <v>338</v>
      </c>
      <c r="O706" s="671"/>
      <c r="P706" s="766"/>
      <c r="Q706" s="766"/>
    </row>
    <row r="707" spans="1:17" ht="17.25" customHeight="1" x14ac:dyDescent="0.2">
      <c r="A707" s="625"/>
      <c r="B707" s="625"/>
      <c r="C707" s="625"/>
      <c r="D707" s="625"/>
      <c r="E707" s="625"/>
      <c r="F707" s="625"/>
      <c r="G707" s="625"/>
      <c r="H707" s="625"/>
      <c r="I707" s="625"/>
      <c r="J707" s="625"/>
      <c r="K707" s="655"/>
      <c r="L707" s="671"/>
      <c r="M707" s="671"/>
      <c r="N707" s="671"/>
      <c r="O707" s="671"/>
      <c r="P707" s="766"/>
      <c r="Q707" s="766"/>
    </row>
    <row r="708" spans="1:17" ht="17.25" customHeight="1" x14ac:dyDescent="0.2">
      <c r="A708" s="625"/>
      <c r="B708" s="625"/>
      <c r="C708" s="625"/>
      <c r="D708" s="625"/>
      <c r="E708" s="625"/>
      <c r="F708" s="625"/>
      <c r="G708" s="625"/>
      <c r="H708" s="625"/>
      <c r="I708" s="625"/>
      <c r="J708" s="625"/>
      <c r="K708" s="655"/>
      <c r="L708" s="671"/>
      <c r="M708" s="671"/>
      <c r="N708" s="671"/>
      <c r="O708" s="671"/>
      <c r="P708" s="766"/>
      <c r="Q708" s="766"/>
    </row>
    <row r="709" spans="1:17" ht="17.25" customHeight="1" x14ac:dyDescent="0.25">
      <c r="A709" s="11">
        <v>1</v>
      </c>
      <c r="B709" s="11">
        <v>2</v>
      </c>
      <c r="C709" s="11">
        <v>3</v>
      </c>
      <c r="D709" s="11">
        <v>4</v>
      </c>
      <c r="E709" s="11">
        <v>5</v>
      </c>
      <c r="F709" s="626">
        <v>6</v>
      </c>
      <c r="G709" s="626"/>
      <c r="H709" s="626">
        <v>7</v>
      </c>
      <c r="I709" s="626"/>
      <c r="J709" s="626">
        <v>8</v>
      </c>
      <c r="K709" s="641"/>
      <c r="L709" s="705">
        <v>9</v>
      </c>
      <c r="M709" s="707"/>
      <c r="N709" s="705">
        <v>10</v>
      </c>
      <c r="O709" s="707"/>
      <c r="P709" s="619"/>
      <c r="Q709" s="619"/>
    </row>
    <row r="710" spans="1:17" ht="17.25" customHeight="1" x14ac:dyDescent="0.25">
      <c r="A710" s="11"/>
      <c r="B710" s="11"/>
      <c r="C710" s="11"/>
      <c r="D710" s="11"/>
      <c r="E710" s="11"/>
      <c r="F710" s="641"/>
      <c r="G710" s="642"/>
      <c r="H710" s="641"/>
      <c r="I710" s="642"/>
      <c r="J710" s="641"/>
      <c r="K710" s="767"/>
      <c r="L710" s="200"/>
      <c r="M710" s="201"/>
      <c r="N710" s="200"/>
      <c r="O710" s="201"/>
      <c r="P710" s="30"/>
      <c r="Q710" s="30"/>
    </row>
    <row r="711" spans="1:17" ht="17.25" customHeight="1" x14ac:dyDescent="0.25">
      <c r="A711" s="11"/>
      <c r="B711" s="11"/>
      <c r="C711" s="11"/>
      <c r="D711" s="11"/>
      <c r="E711" s="11"/>
      <c r="F711" s="641"/>
      <c r="G711" s="642"/>
      <c r="H711" s="641"/>
      <c r="I711" s="642"/>
      <c r="J711" s="641"/>
      <c r="K711" s="767"/>
      <c r="L711" s="200"/>
      <c r="M711" s="201"/>
      <c r="N711" s="200"/>
      <c r="O711" s="201"/>
      <c r="P711" s="30"/>
      <c r="Q711" s="30"/>
    </row>
    <row r="712" spans="1:17" ht="17.25" customHeight="1" x14ac:dyDescent="0.25">
      <c r="A712" s="11"/>
      <c r="B712" s="16">
        <v>2000</v>
      </c>
      <c r="C712" s="15" t="s">
        <v>353</v>
      </c>
      <c r="D712" s="11" t="e">
        <f t="shared" ref="D712:E727" si="31">D640</f>
        <v>#REF!</v>
      </c>
      <c r="E712" s="11" t="e">
        <f t="shared" si="31"/>
        <v>#REF!</v>
      </c>
      <c r="F712" s="641">
        <v>0</v>
      </c>
      <c r="G712" s="642"/>
      <c r="H712" s="641">
        <v>0</v>
      </c>
      <c r="I712" s="642"/>
      <c r="J712" s="641">
        <v>0</v>
      </c>
      <c r="K712" s="767"/>
      <c r="L712" s="200"/>
      <c r="M712" s="201"/>
      <c r="N712" s="200"/>
      <c r="O712" s="201"/>
      <c r="P712" s="30"/>
      <c r="Q712" s="30"/>
    </row>
    <row r="713" spans="1:17" ht="17.25" customHeight="1" x14ac:dyDescent="0.25">
      <c r="A713" s="11"/>
      <c r="B713" s="16">
        <v>2111</v>
      </c>
      <c r="C713" s="15" t="s">
        <v>74</v>
      </c>
      <c r="D713" s="11" t="e">
        <f t="shared" si="31"/>
        <v>#REF!</v>
      </c>
      <c r="E713" s="11" t="e">
        <f t="shared" si="31"/>
        <v>#REF!</v>
      </c>
      <c r="F713" s="641">
        <v>0</v>
      </c>
      <c r="G713" s="642"/>
      <c r="H713" s="641">
        <v>0</v>
      </c>
      <c r="I713" s="642"/>
      <c r="J713" s="641">
        <v>0</v>
      </c>
      <c r="K713" s="767"/>
      <c r="L713" s="200"/>
      <c r="M713" s="201"/>
      <c r="N713" s="200"/>
      <c r="O713" s="201"/>
      <c r="P713" s="30"/>
      <c r="Q713" s="30"/>
    </row>
    <row r="714" spans="1:17" ht="31.5" customHeight="1" x14ac:dyDescent="0.25">
      <c r="A714" s="11"/>
      <c r="B714" s="16">
        <v>2120</v>
      </c>
      <c r="C714" s="15" t="s">
        <v>75</v>
      </c>
      <c r="D714" s="11" t="e">
        <f t="shared" si="31"/>
        <v>#REF!</v>
      </c>
      <c r="E714" s="11" t="e">
        <f t="shared" si="31"/>
        <v>#REF!</v>
      </c>
      <c r="F714" s="641">
        <v>0</v>
      </c>
      <c r="G714" s="642"/>
      <c r="H714" s="641">
        <v>0</v>
      </c>
      <c r="I714" s="642"/>
      <c r="J714" s="641">
        <v>0</v>
      </c>
      <c r="K714" s="767"/>
      <c r="L714" s="200"/>
      <c r="M714" s="201"/>
      <c r="N714" s="200"/>
      <c r="O714" s="201"/>
      <c r="P714" s="30"/>
      <c r="Q714" s="30"/>
    </row>
    <row r="715" spans="1:17" ht="17.25" customHeight="1" x14ac:dyDescent="0.25">
      <c r="A715" s="11"/>
      <c r="B715" s="16">
        <v>2200</v>
      </c>
      <c r="C715" s="15" t="s">
        <v>354</v>
      </c>
      <c r="D715" s="11" t="e">
        <f t="shared" si="31"/>
        <v>#REF!</v>
      </c>
      <c r="E715" s="11" t="e">
        <f t="shared" si="31"/>
        <v>#REF!</v>
      </c>
      <c r="F715" s="641">
        <v>0</v>
      </c>
      <c r="G715" s="642"/>
      <c r="H715" s="641">
        <v>0</v>
      </c>
      <c r="I715" s="642"/>
      <c r="J715" s="641">
        <v>0</v>
      </c>
      <c r="K715" s="767"/>
      <c r="L715" s="200"/>
      <c r="M715" s="201"/>
      <c r="N715" s="200"/>
      <c r="O715" s="201"/>
      <c r="P715" s="30"/>
      <c r="Q715" s="30"/>
    </row>
    <row r="716" spans="1:17" ht="68.25" customHeight="1" x14ac:dyDescent="0.25">
      <c r="A716" s="11"/>
      <c r="B716" s="16">
        <v>2210</v>
      </c>
      <c r="C716" s="15" t="s">
        <v>355</v>
      </c>
      <c r="D716" s="11" t="e">
        <f t="shared" si="31"/>
        <v>#REF!</v>
      </c>
      <c r="E716" s="11" t="e">
        <f t="shared" si="31"/>
        <v>#REF!</v>
      </c>
      <c r="F716" s="641">
        <v>0</v>
      </c>
      <c r="G716" s="642"/>
      <c r="H716" s="641">
        <v>0</v>
      </c>
      <c r="I716" s="642"/>
      <c r="J716" s="641">
        <v>0</v>
      </c>
      <c r="K716" s="767"/>
      <c r="L716" s="200"/>
      <c r="M716" s="201"/>
      <c r="N716" s="200"/>
      <c r="O716" s="201"/>
      <c r="P716" s="30"/>
      <c r="Q716" s="30"/>
    </row>
    <row r="717" spans="1:17" ht="50.25" customHeight="1" x14ac:dyDescent="0.25">
      <c r="A717" s="11"/>
      <c r="B717" s="16">
        <v>2220</v>
      </c>
      <c r="C717" s="15" t="s">
        <v>644</v>
      </c>
      <c r="D717" s="11">
        <f t="shared" si="31"/>
        <v>0</v>
      </c>
      <c r="E717" s="11">
        <f t="shared" si="31"/>
        <v>0</v>
      </c>
      <c r="F717" s="641">
        <v>0</v>
      </c>
      <c r="G717" s="642"/>
      <c r="H717" s="641">
        <v>0</v>
      </c>
      <c r="I717" s="642"/>
      <c r="J717" s="641">
        <v>0</v>
      </c>
      <c r="K717" s="767"/>
      <c r="L717" s="200"/>
      <c r="M717" s="201"/>
      <c r="N717" s="200"/>
      <c r="O717" s="201"/>
      <c r="P717" s="30"/>
      <c r="Q717" s="30"/>
    </row>
    <row r="718" spans="1:17" ht="34.5" customHeight="1" x14ac:dyDescent="0.25">
      <c r="A718" s="11"/>
      <c r="B718" s="16">
        <v>2230</v>
      </c>
      <c r="C718" s="15" t="s">
        <v>76</v>
      </c>
      <c r="D718" s="11">
        <f t="shared" si="31"/>
        <v>0</v>
      </c>
      <c r="E718" s="11">
        <f t="shared" si="31"/>
        <v>0</v>
      </c>
      <c r="F718" s="641">
        <v>0</v>
      </c>
      <c r="G718" s="642"/>
      <c r="H718" s="641">
        <v>0</v>
      </c>
      <c r="I718" s="642"/>
      <c r="J718" s="641"/>
      <c r="K718" s="767"/>
      <c r="L718" s="200"/>
      <c r="M718" s="201"/>
      <c r="N718" s="200"/>
      <c r="O718" s="201"/>
      <c r="P718" s="30"/>
      <c r="Q718" s="30"/>
    </row>
    <row r="719" spans="1:17" ht="16.5" customHeight="1" x14ac:dyDescent="0.25">
      <c r="A719" s="11"/>
      <c r="B719" s="16">
        <v>2240</v>
      </c>
      <c r="C719" s="15" t="s">
        <v>77</v>
      </c>
      <c r="D719" s="27" t="e">
        <f t="shared" si="31"/>
        <v>#REF!</v>
      </c>
      <c r="E719" s="27" t="e">
        <f t="shared" si="31"/>
        <v>#REF!</v>
      </c>
      <c r="F719" s="641">
        <v>0</v>
      </c>
      <c r="G719" s="642"/>
      <c r="H719" s="641">
        <v>0</v>
      </c>
      <c r="I719" s="642"/>
      <c r="J719" s="641">
        <v>0</v>
      </c>
      <c r="K719" s="767"/>
      <c r="L719" s="200"/>
      <c r="M719" s="201"/>
      <c r="N719" s="200"/>
      <c r="O719" s="201"/>
      <c r="P719" s="30"/>
      <c r="Q719" s="30"/>
    </row>
    <row r="720" spans="1:17" ht="33" customHeight="1" x14ac:dyDescent="0.25">
      <c r="A720" s="11"/>
      <c r="B720" s="16">
        <v>2250</v>
      </c>
      <c r="C720" s="15" t="s">
        <v>357</v>
      </c>
      <c r="D720" s="11" t="e">
        <f t="shared" si="31"/>
        <v>#REF!</v>
      </c>
      <c r="E720" s="11" t="e">
        <f t="shared" si="31"/>
        <v>#REF!</v>
      </c>
      <c r="F720" s="641">
        <v>0</v>
      </c>
      <c r="G720" s="642"/>
      <c r="H720" s="641">
        <v>0</v>
      </c>
      <c r="I720" s="642"/>
      <c r="J720" s="641">
        <v>0</v>
      </c>
      <c r="K720" s="767"/>
      <c r="L720" s="200"/>
      <c r="M720" s="201"/>
      <c r="N720" s="200"/>
      <c r="O720" s="201"/>
      <c r="P720" s="30"/>
      <c r="Q720" s="30"/>
    </row>
    <row r="721" spans="1:17" ht="51" customHeight="1" x14ac:dyDescent="0.25">
      <c r="A721" s="11"/>
      <c r="B721" s="16">
        <v>2270</v>
      </c>
      <c r="C721" s="15" t="s">
        <v>358</v>
      </c>
      <c r="D721" s="11" t="e">
        <f t="shared" si="31"/>
        <v>#REF!</v>
      </c>
      <c r="E721" s="11" t="e">
        <f t="shared" si="31"/>
        <v>#REF!</v>
      </c>
      <c r="F721" s="641">
        <v>0</v>
      </c>
      <c r="G721" s="642"/>
      <c r="H721" s="641">
        <v>0</v>
      </c>
      <c r="I721" s="642"/>
      <c r="J721" s="641">
        <v>0</v>
      </c>
      <c r="K721" s="767"/>
      <c r="L721" s="200"/>
      <c r="M721" s="201"/>
      <c r="N721" s="200"/>
      <c r="O721" s="201"/>
      <c r="P721" s="30"/>
      <c r="Q721" s="30"/>
    </row>
    <row r="722" spans="1:17" ht="39" customHeight="1" x14ac:dyDescent="0.25">
      <c r="A722" s="11"/>
      <c r="B722" s="16">
        <v>2271</v>
      </c>
      <c r="C722" s="15" t="s">
        <v>78</v>
      </c>
      <c r="D722" s="27" t="e">
        <f t="shared" si="31"/>
        <v>#REF!</v>
      </c>
      <c r="E722" s="27" t="e">
        <f t="shared" si="31"/>
        <v>#REF!</v>
      </c>
      <c r="F722" s="641">
        <v>0</v>
      </c>
      <c r="G722" s="642"/>
      <c r="H722" s="641">
        <v>0</v>
      </c>
      <c r="I722" s="642"/>
      <c r="J722" s="641"/>
      <c r="K722" s="767"/>
      <c r="L722" s="200"/>
      <c r="M722" s="201"/>
      <c r="N722" s="200"/>
      <c r="O722" s="201"/>
      <c r="P722" s="30"/>
      <c r="Q722" s="30"/>
    </row>
    <row r="723" spans="1:17" ht="48" customHeight="1" x14ac:dyDescent="0.25">
      <c r="A723" s="11"/>
      <c r="B723" s="16">
        <v>2272</v>
      </c>
      <c r="C723" s="15" t="s">
        <v>79</v>
      </c>
      <c r="D723" s="11" t="e">
        <f t="shared" si="31"/>
        <v>#REF!</v>
      </c>
      <c r="E723" s="11" t="e">
        <f t="shared" si="31"/>
        <v>#REF!</v>
      </c>
      <c r="F723" s="641">
        <v>0</v>
      </c>
      <c r="G723" s="642"/>
      <c r="H723" s="641">
        <v>0</v>
      </c>
      <c r="I723" s="642"/>
      <c r="J723" s="641">
        <v>0</v>
      </c>
      <c r="K723" s="767"/>
      <c r="L723" s="200"/>
      <c r="M723" s="201"/>
      <c r="N723" s="200"/>
      <c r="O723" s="201"/>
      <c r="P723" s="30"/>
      <c r="Q723" s="30"/>
    </row>
    <row r="724" spans="1:17" ht="35.25" customHeight="1" x14ac:dyDescent="0.25">
      <c r="A724" s="11"/>
      <c r="B724" s="16">
        <v>2273</v>
      </c>
      <c r="C724" s="15" t="s">
        <v>80</v>
      </c>
      <c r="D724" s="11" t="e">
        <f t="shared" si="31"/>
        <v>#REF!</v>
      </c>
      <c r="E724" s="11" t="e">
        <f t="shared" si="31"/>
        <v>#REF!</v>
      </c>
      <c r="F724" s="641">
        <v>0</v>
      </c>
      <c r="G724" s="642"/>
      <c r="H724" s="641">
        <v>0</v>
      </c>
      <c r="I724" s="642"/>
      <c r="J724" s="641">
        <v>0</v>
      </c>
      <c r="K724" s="767"/>
      <c r="L724" s="200"/>
      <c r="M724" s="201"/>
      <c r="N724" s="200"/>
      <c r="O724" s="201"/>
      <c r="P724" s="30"/>
      <c r="Q724" s="30"/>
    </row>
    <row r="725" spans="1:17" ht="40.5" customHeight="1" x14ac:dyDescent="0.25">
      <c r="A725" s="11"/>
      <c r="B725" s="16">
        <v>2274</v>
      </c>
      <c r="C725" s="15" t="s">
        <v>359</v>
      </c>
      <c r="D725" s="11">
        <f t="shared" si="31"/>
        <v>110.1</v>
      </c>
      <c r="E725" s="11" t="e">
        <f t="shared" si="31"/>
        <v>#REF!</v>
      </c>
      <c r="F725" s="641">
        <v>0</v>
      </c>
      <c r="G725" s="642"/>
      <c r="H725" s="641">
        <v>0</v>
      </c>
      <c r="I725" s="642"/>
      <c r="J725" s="641"/>
      <c r="K725" s="767"/>
      <c r="L725" s="200"/>
      <c r="M725" s="201"/>
      <c r="N725" s="200"/>
      <c r="O725" s="201"/>
      <c r="P725" s="30"/>
      <c r="Q725" s="30"/>
    </row>
    <row r="726" spans="1:17" ht="34.5" customHeight="1" x14ac:dyDescent="0.25">
      <c r="A726" s="11"/>
      <c r="B726" s="16">
        <v>2275</v>
      </c>
      <c r="C726" s="15" t="s">
        <v>81</v>
      </c>
      <c r="D726" s="11">
        <f t="shared" si="31"/>
        <v>0</v>
      </c>
      <c r="E726" s="11">
        <f t="shared" si="31"/>
        <v>0</v>
      </c>
      <c r="F726" s="641">
        <v>0</v>
      </c>
      <c r="G726" s="642"/>
      <c r="H726" s="641">
        <v>0</v>
      </c>
      <c r="I726" s="642"/>
      <c r="J726" s="641">
        <v>0</v>
      </c>
      <c r="K726" s="767"/>
      <c r="L726" s="200"/>
      <c r="M726" s="201"/>
      <c r="N726" s="200"/>
      <c r="O726" s="201"/>
      <c r="P726" s="30"/>
      <c r="Q726" s="30"/>
    </row>
    <row r="727" spans="1:17" ht="81" customHeight="1" x14ac:dyDescent="0.25">
      <c r="A727" s="11"/>
      <c r="B727" s="16">
        <v>2282</v>
      </c>
      <c r="C727" s="15" t="s">
        <v>360</v>
      </c>
      <c r="D727" s="11" t="e">
        <f t="shared" si="31"/>
        <v>#REF!</v>
      </c>
      <c r="E727" s="11" t="e">
        <f t="shared" si="31"/>
        <v>#REF!</v>
      </c>
      <c r="F727" s="641">
        <v>0</v>
      </c>
      <c r="G727" s="642"/>
      <c r="H727" s="641">
        <v>0</v>
      </c>
      <c r="I727" s="642"/>
      <c r="J727" s="641">
        <v>0</v>
      </c>
      <c r="K727" s="767"/>
      <c r="L727" s="200"/>
      <c r="M727" s="201"/>
      <c r="N727" s="200"/>
      <c r="O727" s="201"/>
      <c r="P727" s="30"/>
      <c r="Q727" s="30"/>
    </row>
    <row r="728" spans="1:17" ht="24" customHeight="1" x14ac:dyDescent="0.25">
      <c r="A728" s="11"/>
      <c r="B728" s="16">
        <v>2800</v>
      </c>
      <c r="C728" s="15" t="s">
        <v>361</v>
      </c>
      <c r="D728" s="11" t="e">
        <f>D658</f>
        <v>#REF!</v>
      </c>
      <c r="E728" s="11" t="e">
        <f>E658</f>
        <v>#REF!</v>
      </c>
      <c r="F728" s="641">
        <v>0</v>
      </c>
      <c r="G728" s="642"/>
      <c r="H728" s="641">
        <v>0</v>
      </c>
      <c r="I728" s="642"/>
      <c r="J728" s="641">
        <v>0</v>
      </c>
      <c r="K728" s="767"/>
      <c r="L728" s="200"/>
      <c r="M728" s="201"/>
      <c r="N728" s="200"/>
      <c r="O728" s="201"/>
      <c r="P728" s="30"/>
      <c r="Q728" s="30"/>
    </row>
    <row r="729" spans="1:17" ht="17.25" customHeight="1" x14ac:dyDescent="0.25">
      <c r="A729" s="11"/>
      <c r="B729" s="16">
        <v>3000</v>
      </c>
      <c r="C729" s="15" t="s">
        <v>82</v>
      </c>
      <c r="D729" s="11">
        <f t="shared" ref="D729:E737" si="32">D659</f>
        <v>0</v>
      </c>
      <c r="E729" s="11">
        <f t="shared" si="32"/>
        <v>0</v>
      </c>
      <c r="F729" s="641">
        <v>0</v>
      </c>
      <c r="G729" s="642"/>
      <c r="H729" s="641">
        <v>0</v>
      </c>
      <c r="I729" s="642"/>
      <c r="J729" s="641"/>
      <c r="K729" s="767"/>
      <c r="L729" s="200"/>
      <c r="M729" s="201"/>
      <c r="N729" s="200"/>
      <c r="O729" s="201"/>
      <c r="P729" s="30"/>
      <c r="Q729" s="30"/>
    </row>
    <row r="730" spans="1:17" ht="85.5" customHeight="1" x14ac:dyDescent="0.25">
      <c r="A730" s="11"/>
      <c r="B730" s="16">
        <v>3110</v>
      </c>
      <c r="C730" s="15" t="s">
        <v>362</v>
      </c>
      <c r="D730" s="11">
        <f t="shared" si="32"/>
        <v>0</v>
      </c>
      <c r="E730" s="11">
        <f t="shared" si="32"/>
        <v>0</v>
      </c>
      <c r="F730" s="641">
        <v>0</v>
      </c>
      <c r="G730" s="642"/>
      <c r="H730" s="641">
        <v>0</v>
      </c>
      <c r="I730" s="642"/>
      <c r="J730" s="641">
        <v>0</v>
      </c>
      <c r="K730" s="767"/>
      <c r="L730" s="200"/>
      <c r="M730" s="201"/>
      <c r="N730" s="200"/>
      <c r="O730" s="201"/>
      <c r="P730" s="30"/>
      <c r="Q730" s="30"/>
    </row>
    <row r="731" spans="1:17" ht="17.25" customHeight="1" x14ac:dyDescent="0.25">
      <c r="A731" s="11"/>
      <c r="B731" s="16">
        <v>3130</v>
      </c>
      <c r="C731" s="15" t="s">
        <v>83</v>
      </c>
      <c r="D731" s="11">
        <f t="shared" si="32"/>
        <v>0</v>
      </c>
      <c r="E731" s="11">
        <f t="shared" si="32"/>
        <v>0</v>
      </c>
      <c r="F731" s="641">
        <v>0</v>
      </c>
      <c r="G731" s="642"/>
      <c r="H731" s="641">
        <v>0</v>
      </c>
      <c r="I731" s="642"/>
      <c r="J731" s="641">
        <v>0</v>
      </c>
      <c r="K731" s="767"/>
      <c r="L731" s="200"/>
      <c r="M731" s="201"/>
      <c r="N731" s="200"/>
      <c r="O731" s="201"/>
      <c r="P731" s="30"/>
      <c r="Q731" s="30"/>
    </row>
    <row r="732" spans="1:17" ht="39" customHeight="1" x14ac:dyDescent="0.25">
      <c r="A732" s="11"/>
      <c r="B732" s="16">
        <v>3132</v>
      </c>
      <c r="C732" s="15" t="s">
        <v>645</v>
      </c>
      <c r="D732" s="11">
        <f t="shared" si="32"/>
        <v>0</v>
      </c>
      <c r="E732" s="11">
        <f t="shared" si="32"/>
        <v>0</v>
      </c>
      <c r="F732" s="641">
        <v>0</v>
      </c>
      <c r="G732" s="642"/>
      <c r="H732" s="641">
        <v>0</v>
      </c>
      <c r="I732" s="642"/>
      <c r="J732" s="641">
        <v>0</v>
      </c>
      <c r="K732" s="767"/>
      <c r="L732" s="200"/>
      <c r="M732" s="201"/>
      <c r="N732" s="200"/>
      <c r="O732" s="201"/>
      <c r="P732" s="30"/>
      <c r="Q732" s="30"/>
    </row>
    <row r="733" spans="1:17" ht="33.75" customHeight="1" x14ac:dyDescent="0.25">
      <c r="A733" s="11"/>
      <c r="B733" s="16">
        <v>3140</v>
      </c>
      <c r="C733" s="15" t="s">
        <v>365</v>
      </c>
      <c r="D733" s="11">
        <f t="shared" si="32"/>
        <v>0</v>
      </c>
      <c r="E733" s="11">
        <f t="shared" si="32"/>
        <v>0</v>
      </c>
      <c r="F733" s="641">
        <v>0</v>
      </c>
      <c r="G733" s="642"/>
      <c r="H733" s="641">
        <v>0</v>
      </c>
      <c r="I733" s="642"/>
      <c r="J733" s="641"/>
      <c r="K733" s="767"/>
      <c r="L733" s="200"/>
      <c r="M733" s="201"/>
      <c r="N733" s="200"/>
      <c r="O733" s="201"/>
      <c r="P733" s="30"/>
      <c r="Q733" s="30"/>
    </row>
    <row r="734" spans="1:17" ht="54" customHeight="1" x14ac:dyDescent="0.25">
      <c r="A734" s="11"/>
      <c r="B734" s="16">
        <v>3142</v>
      </c>
      <c r="C734" s="15" t="s">
        <v>646</v>
      </c>
      <c r="D734" s="11">
        <f t="shared" si="32"/>
        <v>0</v>
      </c>
      <c r="E734" s="11">
        <f t="shared" si="32"/>
        <v>0</v>
      </c>
      <c r="F734" s="641">
        <v>0</v>
      </c>
      <c r="G734" s="642"/>
      <c r="H734" s="641">
        <v>0</v>
      </c>
      <c r="I734" s="642"/>
      <c r="J734" s="641">
        <v>0</v>
      </c>
      <c r="K734" s="767"/>
      <c r="L734" s="200"/>
      <c r="M734" s="201"/>
      <c r="N734" s="200"/>
      <c r="O734" s="201"/>
      <c r="P734" s="30"/>
      <c r="Q734" s="30"/>
    </row>
    <row r="735" spans="1:17" ht="51" customHeight="1" x14ac:dyDescent="0.25">
      <c r="A735" s="11"/>
      <c r="B735" s="16">
        <v>3143</v>
      </c>
      <c r="C735" s="15" t="s">
        <v>647</v>
      </c>
      <c r="D735" s="11">
        <f t="shared" si="32"/>
        <v>0</v>
      </c>
      <c r="E735" s="11">
        <f t="shared" si="32"/>
        <v>0</v>
      </c>
      <c r="F735" s="641">
        <v>0</v>
      </c>
      <c r="G735" s="642"/>
      <c r="H735" s="641">
        <v>0</v>
      </c>
      <c r="I735" s="642"/>
      <c r="J735" s="641">
        <v>0</v>
      </c>
      <c r="K735" s="767"/>
      <c r="L735" s="200"/>
      <c r="M735" s="201"/>
      <c r="N735" s="200"/>
      <c r="O735" s="201"/>
      <c r="P735" s="30"/>
      <c r="Q735" s="30"/>
    </row>
    <row r="736" spans="1:17" ht="83.25" customHeight="1" x14ac:dyDescent="0.25">
      <c r="A736" s="11"/>
      <c r="B736" s="16">
        <v>3210</v>
      </c>
      <c r="C736" s="15" t="s">
        <v>367</v>
      </c>
      <c r="D736" s="11">
        <f t="shared" si="32"/>
        <v>0</v>
      </c>
      <c r="E736" s="11">
        <f t="shared" si="32"/>
        <v>0</v>
      </c>
      <c r="F736" s="641">
        <v>0</v>
      </c>
      <c r="G736" s="642"/>
      <c r="H736" s="641">
        <v>0</v>
      </c>
      <c r="I736" s="642"/>
      <c r="J736" s="641">
        <v>0</v>
      </c>
      <c r="K736" s="767"/>
      <c r="L736" s="200"/>
      <c r="M736" s="201"/>
      <c r="N736" s="200"/>
      <c r="O736" s="201"/>
      <c r="P736" s="30"/>
      <c r="Q736" s="30"/>
    </row>
    <row r="737" spans="1:17" ht="17.25" customHeight="1" x14ac:dyDescent="0.25">
      <c r="A737" s="16"/>
      <c r="B737" s="98"/>
      <c r="C737" s="222" t="s">
        <v>28</v>
      </c>
      <c r="D737" s="11" t="e">
        <f t="shared" si="32"/>
        <v>#REF!</v>
      </c>
      <c r="E737" s="11" t="e">
        <f t="shared" si="32"/>
        <v>#REF!</v>
      </c>
      <c r="F737" s="626">
        <v>0</v>
      </c>
      <c r="G737" s="626"/>
      <c r="H737" s="626">
        <v>0</v>
      </c>
      <c r="I737" s="626"/>
      <c r="J737" s="626">
        <v>0</v>
      </c>
      <c r="K737" s="641"/>
      <c r="L737" s="705"/>
      <c r="M737" s="707"/>
      <c r="N737" s="705"/>
      <c r="O737" s="707"/>
      <c r="P737" s="619"/>
      <c r="Q737" s="619"/>
    </row>
    <row r="738" spans="1:17" ht="17.25" customHeight="1" x14ac:dyDescent="0.25">
      <c r="A738" s="29"/>
      <c r="B738" s="29"/>
      <c r="C738" s="4"/>
      <c r="D738" s="35"/>
      <c r="E738" s="35"/>
      <c r="F738" s="35"/>
      <c r="G738" s="35"/>
      <c r="H738" s="35"/>
      <c r="I738" s="35"/>
      <c r="J738" s="35"/>
      <c r="K738" s="35"/>
      <c r="L738" s="35"/>
      <c r="M738" s="211"/>
      <c r="N738" s="211"/>
      <c r="O738" s="35"/>
      <c r="P738" s="29"/>
      <c r="Q738" s="29"/>
    </row>
    <row r="739" spans="1:17" ht="17.25" customHeight="1" x14ac:dyDescent="0.25">
      <c r="A739" s="67" t="s">
        <v>339</v>
      </c>
      <c r="B739" s="663" t="s">
        <v>340</v>
      </c>
      <c r="C739" s="663"/>
      <c r="D739" s="663"/>
      <c r="E739" s="663"/>
      <c r="F739" s="663"/>
      <c r="G739" s="663"/>
      <c r="H739" s="663"/>
      <c r="I739" s="663"/>
      <c r="J739" s="663"/>
      <c r="K739" s="663"/>
      <c r="L739" s="663"/>
      <c r="M739" s="663"/>
      <c r="N739" s="663"/>
      <c r="O739" s="663"/>
      <c r="P739" s="663"/>
      <c r="Q739" s="663"/>
    </row>
    <row r="740" spans="1:17" ht="17.25" customHeight="1" x14ac:dyDescent="0.25">
      <c r="A740" s="29"/>
      <c r="B740" s="29"/>
      <c r="C740" s="4"/>
      <c r="D740" s="35"/>
      <c r="E740" s="35"/>
      <c r="F740" s="35"/>
      <c r="G740" s="35"/>
      <c r="H740" s="35"/>
      <c r="I740" s="35"/>
      <c r="J740" s="35"/>
      <c r="K740" s="35"/>
      <c r="L740" s="35"/>
      <c r="M740" s="211"/>
      <c r="N740" s="211"/>
      <c r="O740" s="35"/>
      <c r="P740" s="29"/>
      <c r="Q740" s="29"/>
    </row>
    <row r="741" spans="1:17" ht="94.5" customHeight="1" x14ac:dyDescent="0.25">
      <c r="A741" s="126" t="s">
        <v>341</v>
      </c>
      <c r="B741" s="689" t="s">
        <v>222</v>
      </c>
      <c r="C741" s="689"/>
      <c r="D741" s="754" t="s">
        <v>342</v>
      </c>
      <c r="E741" s="756"/>
      <c r="F741" s="754" t="s">
        <v>343</v>
      </c>
      <c r="G741" s="755"/>
      <c r="H741" s="756"/>
      <c r="I741" s="754" t="s">
        <v>344</v>
      </c>
      <c r="J741" s="756"/>
      <c r="K741" s="754" t="s">
        <v>345</v>
      </c>
      <c r="L741" s="755"/>
      <c r="M741" s="756"/>
      <c r="N741" s="754" t="s">
        <v>346</v>
      </c>
      <c r="O741" s="755"/>
      <c r="P741" s="756"/>
      <c r="Q741" s="29"/>
    </row>
    <row r="742" spans="1:17" ht="17.25" customHeight="1" x14ac:dyDescent="0.25">
      <c r="A742" s="126">
        <v>1</v>
      </c>
      <c r="B742" s="689">
        <v>2</v>
      </c>
      <c r="C742" s="689"/>
      <c r="D742" s="705">
        <v>3</v>
      </c>
      <c r="E742" s="707"/>
      <c r="F742" s="705">
        <v>4</v>
      </c>
      <c r="G742" s="706"/>
      <c r="H742" s="707"/>
      <c r="I742" s="705">
        <v>5</v>
      </c>
      <c r="J742" s="707"/>
      <c r="K742" s="705">
        <v>6</v>
      </c>
      <c r="L742" s="706"/>
      <c r="M742" s="707"/>
      <c r="N742" s="705">
        <v>7</v>
      </c>
      <c r="O742" s="706"/>
      <c r="P742" s="707"/>
      <c r="Q742" s="29"/>
    </row>
    <row r="743" spans="1:17" ht="27" customHeight="1" x14ac:dyDescent="0.25">
      <c r="A743" s="126"/>
      <c r="B743" s="770" t="s">
        <v>223</v>
      </c>
      <c r="C743" s="770"/>
      <c r="D743" s="705"/>
      <c r="E743" s="707"/>
      <c r="F743" s="705"/>
      <c r="G743" s="706"/>
      <c r="H743" s="707"/>
      <c r="I743" s="705"/>
      <c r="J743" s="707"/>
      <c r="K743" s="705"/>
      <c r="L743" s="706"/>
      <c r="M743" s="707"/>
      <c r="N743" s="771"/>
      <c r="O743" s="771"/>
      <c r="P743" s="771"/>
      <c r="Q743" s="29"/>
    </row>
    <row r="744" spans="1:17" ht="29.25" customHeight="1" x14ac:dyDescent="0.25">
      <c r="A744" s="126"/>
      <c r="B744" s="770" t="s">
        <v>347</v>
      </c>
      <c r="C744" s="770"/>
      <c r="D744" s="705"/>
      <c r="E744" s="707"/>
      <c r="F744" s="705"/>
      <c r="G744" s="706"/>
      <c r="H744" s="707"/>
      <c r="I744" s="705"/>
      <c r="J744" s="707"/>
      <c r="K744" s="705"/>
      <c r="L744" s="706"/>
      <c r="M744" s="707"/>
      <c r="N744" s="771"/>
      <c r="O744" s="771"/>
      <c r="P744" s="771"/>
      <c r="Q744" s="29"/>
    </row>
    <row r="745" spans="1:17" ht="17.25" customHeight="1" x14ac:dyDescent="0.25">
      <c r="A745" s="126"/>
      <c r="B745" s="770" t="s">
        <v>28</v>
      </c>
      <c r="C745" s="770"/>
      <c r="D745" s="705"/>
      <c r="E745" s="707"/>
      <c r="F745" s="705"/>
      <c r="G745" s="706"/>
      <c r="H745" s="707"/>
      <c r="I745" s="705"/>
      <c r="J745" s="707"/>
      <c r="K745" s="705"/>
      <c r="L745" s="706"/>
      <c r="M745" s="707"/>
      <c r="N745" s="771"/>
      <c r="O745" s="771"/>
      <c r="P745" s="771"/>
      <c r="Q745" s="29"/>
    </row>
    <row r="746" spans="1:17" ht="17.25" customHeight="1" x14ac:dyDescent="0.25">
      <c r="A746" s="29"/>
      <c r="B746" s="29"/>
      <c r="C746" s="4"/>
      <c r="D746" s="35"/>
      <c r="E746" s="35"/>
      <c r="F746" s="35"/>
      <c r="G746" s="35"/>
      <c r="H746" s="35"/>
      <c r="I746" s="35"/>
      <c r="J746" s="35"/>
      <c r="K746" s="35"/>
      <c r="L746" s="35"/>
      <c r="M746" s="211"/>
      <c r="N746" s="211"/>
      <c r="O746" s="35"/>
      <c r="P746" s="29"/>
      <c r="Q746" s="29"/>
    </row>
    <row r="747" spans="1:17" ht="17.25" customHeight="1" x14ac:dyDescent="0.25">
      <c r="A747" s="67" t="s">
        <v>348</v>
      </c>
      <c r="B747" s="663" t="s">
        <v>861</v>
      </c>
      <c r="C747" s="663"/>
      <c r="D747" s="663"/>
      <c r="E747" s="663"/>
      <c r="F747" s="663"/>
      <c r="G747" s="663"/>
      <c r="H747" s="663"/>
      <c r="I747" s="663"/>
      <c r="J747" s="663"/>
      <c r="K747" s="663"/>
      <c r="L747" s="663"/>
      <c r="M747" s="663"/>
      <c r="N747" s="663"/>
      <c r="O747" s="663"/>
      <c r="P747" s="663"/>
      <c r="Q747" s="663"/>
    </row>
    <row r="748" spans="1:17" ht="62.25" hidden="1" customHeight="1" x14ac:dyDescent="0.25">
      <c r="A748" s="764" t="s">
        <v>766</v>
      </c>
      <c r="B748" s="764"/>
      <c r="C748" s="764"/>
      <c r="D748" s="764"/>
      <c r="E748" s="764"/>
      <c r="F748" s="764"/>
      <c r="G748" s="764"/>
      <c r="H748" s="764"/>
      <c r="I748" s="764"/>
      <c r="J748" s="764"/>
      <c r="K748" s="764"/>
      <c r="L748" s="764"/>
      <c r="M748" s="764"/>
      <c r="N748" s="764"/>
      <c r="O748" s="764"/>
      <c r="P748" s="764"/>
      <c r="Q748" s="764"/>
    </row>
    <row r="749" spans="1:17" ht="17.25" hidden="1" customHeight="1" x14ac:dyDescent="0.25">
      <c r="A749" s="769"/>
      <c r="B749" s="769"/>
      <c r="C749" s="769"/>
      <c r="D749" s="769"/>
      <c r="E749" s="769"/>
      <c r="F749" s="769"/>
      <c r="G749" s="769"/>
      <c r="H749" s="769"/>
      <c r="I749" s="769"/>
      <c r="J749" s="769"/>
      <c r="K749" s="769"/>
      <c r="L749" s="769"/>
      <c r="M749" s="769"/>
      <c r="N749" s="769"/>
      <c r="O749" s="769"/>
      <c r="P749" s="769"/>
      <c r="Q749" s="769"/>
    </row>
    <row r="750" spans="1:17" ht="17.25" hidden="1" customHeight="1" x14ac:dyDescent="0.25">
      <c r="A750" s="769"/>
      <c r="B750" s="769"/>
      <c r="C750" s="769"/>
      <c r="D750" s="769"/>
      <c r="E750" s="769"/>
      <c r="F750" s="769"/>
      <c r="G750" s="769"/>
      <c r="H750" s="769"/>
      <c r="I750" s="769"/>
      <c r="J750" s="769"/>
      <c r="K750" s="769"/>
      <c r="L750" s="769"/>
      <c r="M750" s="769"/>
      <c r="N750" s="769"/>
      <c r="O750" s="769"/>
      <c r="P750" s="769"/>
      <c r="Q750" s="769"/>
    </row>
    <row r="751" spans="1:17" ht="17.25" hidden="1" customHeight="1" x14ac:dyDescent="0.25">
      <c r="A751" s="769"/>
      <c r="B751" s="769"/>
      <c r="C751" s="769"/>
      <c r="D751" s="769"/>
      <c r="E751" s="769"/>
      <c r="F751" s="769"/>
      <c r="G751" s="769"/>
      <c r="H751" s="769"/>
      <c r="I751" s="769"/>
      <c r="J751" s="769"/>
      <c r="K751" s="769"/>
      <c r="L751" s="769"/>
      <c r="M751" s="769"/>
      <c r="N751" s="769"/>
      <c r="O751" s="769"/>
      <c r="P751" s="769"/>
      <c r="Q751" s="769"/>
    </row>
    <row r="752" spans="1:17" ht="17.25" hidden="1" customHeight="1" x14ac:dyDescent="0.25">
      <c r="A752" s="619"/>
      <c r="B752" s="619"/>
      <c r="C752" s="619"/>
      <c r="D752" s="619"/>
      <c r="E752" s="619"/>
      <c r="F752" s="619"/>
      <c r="G752" s="619"/>
      <c r="H752" s="619"/>
      <c r="I752" s="619"/>
      <c r="J752" s="619"/>
      <c r="K752" s="619"/>
      <c r="L752" s="619"/>
      <c r="M752" s="619"/>
      <c r="N752" s="619"/>
      <c r="O752" s="619"/>
      <c r="P752" s="619"/>
      <c r="Q752" s="619"/>
    </row>
    <row r="753" spans="1:17" ht="36.75" customHeight="1" x14ac:dyDescent="0.25">
      <c r="A753" s="33" t="s">
        <v>795</v>
      </c>
      <c r="B753" s="736" t="s">
        <v>862</v>
      </c>
      <c r="C753" s="736"/>
      <c r="D753" s="736"/>
      <c r="E753" s="736"/>
      <c r="F753" s="736"/>
      <c r="G753" s="736"/>
      <c r="H753" s="736"/>
      <c r="I753" s="736"/>
      <c r="J753" s="736"/>
      <c r="K753" s="736"/>
      <c r="L753" s="736"/>
      <c r="M753" s="736"/>
      <c r="N753" s="736"/>
      <c r="O753" s="736"/>
      <c r="P753" s="736"/>
      <c r="Q753" s="736"/>
    </row>
    <row r="754" spans="1:17" ht="52.5" hidden="1" customHeight="1" x14ac:dyDescent="0.25">
      <c r="A754" s="768" t="s">
        <v>767</v>
      </c>
      <c r="B754" s="768"/>
      <c r="C754" s="768"/>
      <c r="D754" s="768"/>
      <c r="E754" s="768"/>
      <c r="F754" s="768"/>
      <c r="G754" s="768"/>
      <c r="H754" s="768"/>
      <c r="I754" s="768"/>
      <c r="J754" s="768"/>
      <c r="K754" s="768"/>
      <c r="L754" s="768"/>
      <c r="M754" s="768"/>
      <c r="N754" s="768"/>
      <c r="O754" s="768"/>
      <c r="P754" s="768"/>
      <c r="Q754" s="768"/>
    </row>
    <row r="755" spans="1:17" ht="37.5" hidden="1" customHeight="1" x14ac:dyDescent="0.25">
      <c r="A755" s="768" t="s">
        <v>768</v>
      </c>
      <c r="B755" s="768"/>
      <c r="C755" s="768"/>
      <c r="D755" s="768"/>
      <c r="E755" s="768"/>
      <c r="F755" s="768"/>
      <c r="G755" s="768"/>
      <c r="H755" s="768"/>
      <c r="I755" s="768"/>
      <c r="J755" s="768"/>
      <c r="K755" s="768"/>
      <c r="L755" s="768"/>
      <c r="M755" s="768"/>
      <c r="N755" s="768"/>
      <c r="O755" s="768"/>
      <c r="P755" s="768"/>
      <c r="Q755" s="768"/>
    </row>
    <row r="756" spans="1:17" ht="33.75" hidden="1" customHeight="1" x14ac:dyDescent="0.25">
      <c r="A756" s="768" t="s">
        <v>769</v>
      </c>
      <c r="B756" s="768"/>
      <c r="C756" s="768"/>
      <c r="D756" s="768"/>
      <c r="E756" s="768"/>
      <c r="F756" s="768"/>
      <c r="G756" s="768"/>
      <c r="H756" s="768"/>
      <c r="I756" s="768"/>
      <c r="J756" s="768"/>
      <c r="K756" s="768"/>
      <c r="L756" s="768"/>
      <c r="M756" s="768"/>
      <c r="N756" s="768"/>
      <c r="O756" s="768"/>
      <c r="P756" s="768"/>
      <c r="Q756" s="768"/>
    </row>
    <row r="757" spans="1:17" ht="30" hidden="1" customHeight="1" x14ac:dyDescent="0.25">
      <c r="A757" s="768" t="s">
        <v>770</v>
      </c>
      <c r="B757" s="768"/>
      <c r="C757" s="768"/>
      <c r="D757" s="768"/>
      <c r="E757" s="768"/>
      <c r="F757" s="768"/>
      <c r="G757" s="768"/>
      <c r="H757" s="768"/>
      <c r="I757" s="768"/>
      <c r="J757" s="768"/>
      <c r="K757" s="768"/>
      <c r="L757" s="768"/>
      <c r="M757" s="768"/>
      <c r="N757" s="768"/>
      <c r="O757" s="768"/>
      <c r="P757" s="768"/>
      <c r="Q757" s="768"/>
    </row>
    <row r="758" spans="1:17" ht="32.25" hidden="1" customHeight="1" x14ac:dyDescent="0.25">
      <c r="A758" s="768" t="s">
        <v>681</v>
      </c>
      <c r="B758" s="768"/>
      <c r="C758" s="768"/>
      <c r="D758" s="768"/>
      <c r="E758" s="768"/>
      <c r="F758" s="768"/>
      <c r="G758" s="768"/>
      <c r="H758" s="768"/>
      <c r="I758" s="768"/>
      <c r="J758" s="768"/>
      <c r="K758" s="768"/>
      <c r="L758" s="768"/>
      <c r="M758" s="768"/>
      <c r="N758" s="768"/>
      <c r="O758" s="768"/>
      <c r="P758" s="768"/>
      <c r="Q758" s="768"/>
    </row>
    <row r="759" spans="1:17" ht="17.25" customHeight="1" x14ac:dyDescent="0.25">
      <c r="A759" s="29"/>
      <c r="B759" s="29"/>
      <c r="C759" s="4"/>
      <c r="D759" s="35"/>
      <c r="E759" s="35"/>
      <c r="F759" s="35"/>
      <c r="G759" s="35"/>
      <c r="H759" s="35"/>
      <c r="I759" s="35"/>
      <c r="J759" s="35"/>
      <c r="K759" s="35"/>
      <c r="L759" s="35"/>
      <c r="M759" s="211"/>
      <c r="N759" s="211"/>
      <c r="O759" s="35"/>
      <c r="P759" s="29"/>
      <c r="Q759" s="29"/>
    </row>
    <row r="760" spans="1:17" ht="12.75" customHeight="1" x14ac:dyDescent="0.25">
      <c r="A760" s="3"/>
      <c r="B760" s="3"/>
      <c r="C760" s="3"/>
      <c r="D760" s="3"/>
      <c r="E760" s="3"/>
      <c r="F760" s="3"/>
      <c r="G760" s="3"/>
      <c r="H760" s="3"/>
      <c r="I760" s="3"/>
      <c r="J760" s="3"/>
      <c r="K760" s="3"/>
      <c r="L760" s="3"/>
      <c r="M760" s="3"/>
      <c r="N760" s="3"/>
      <c r="O760" s="3"/>
      <c r="P760" s="3"/>
      <c r="Q760" s="3"/>
    </row>
    <row r="761" spans="1:17" ht="12.75" customHeight="1" x14ac:dyDescent="0.25">
      <c r="A761" s="3"/>
      <c r="B761" s="3"/>
      <c r="C761" s="3"/>
      <c r="D761" s="3"/>
      <c r="E761" s="3"/>
      <c r="F761" s="3"/>
      <c r="G761" s="3"/>
      <c r="H761" s="3"/>
      <c r="I761" s="3"/>
      <c r="J761" s="3"/>
      <c r="K761" s="3"/>
      <c r="L761" s="3"/>
      <c r="M761" s="3"/>
      <c r="N761" s="3"/>
      <c r="O761" s="3"/>
      <c r="P761" s="3"/>
      <c r="Q761" s="3"/>
    </row>
    <row r="762" spans="1:17" ht="12.75" customHeight="1" x14ac:dyDescent="0.25">
      <c r="A762" s="3"/>
      <c r="B762" s="3"/>
      <c r="C762" s="8" t="s">
        <v>49</v>
      </c>
      <c r="D762" s="3"/>
      <c r="E762" s="3"/>
      <c r="F762" s="94"/>
      <c r="G762" s="94"/>
      <c r="H762" s="94"/>
      <c r="I762" s="3"/>
      <c r="J762" s="3"/>
      <c r="K762" s="3"/>
      <c r="L762" s="94" t="s">
        <v>351</v>
      </c>
      <c r="M762" s="94"/>
      <c r="N762" s="94"/>
      <c r="O762" s="3"/>
      <c r="P762" s="3"/>
      <c r="Q762" s="3"/>
    </row>
    <row r="763" spans="1:17" ht="12.75" customHeight="1" x14ac:dyDescent="0.25">
      <c r="A763" s="3"/>
      <c r="B763" s="3"/>
      <c r="C763" s="3"/>
      <c r="D763" s="3"/>
      <c r="E763" s="3"/>
      <c r="F763" s="3"/>
      <c r="G763" s="3"/>
      <c r="H763" s="3"/>
      <c r="I763" s="3"/>
      <c r="J763" s="3"/>
      <c r="K763" s="3"/>
      <c r="L763" s="618" t="s">
        <v>51</v>
      </c>
      <c r="M763" s="618"/>
      <c r="N763" s="618"/>
      <c r="O763" s="3"/>
      <c r="P763" s="3"/>
      <c r="Q763" s="3"/>
    </row>
    <row r="764" spans="1:17" ht="9.75" customHeight="1" x14ac:dyDescent="0.25">
      <c r="A764" s="3"/>
      <c r="B764" s="3"/>
      <c r="C764" s="3"/>
      <c r="D764" s="3"/>
      <c r="E764" s="3"/>
      <c r="F764" s="3"/>
      <c r="G764" s="3"/>
      <c r="H764" s="3"/>
      <c r="I764" s="3"/>
      <c r="J764" s="3"/>
      <c r="K764" s="3"/>
      <c r="L764" s="3"/>
      <c r="M764" s="3"/>
      <c r="N764" s="3"/>
      <c r="O764" s="3"/>
      <c r="P764" s="3"/>
      <c r="Q764" s="3"/>
    </row>
    <row r="765" spans="1:17" ht="20.65" customHeight="1" x14ac:dyDescent="0.25">
      <c r="A765" s="3"/>
      <c r="B765" s="3"/>
      <c r="C765" s="8" t="s">
        <v>227</v>
      </c>
      <c r="D765" s="3"/>
      <c r="E765" s="3"/>
      <c r="F765" s="94"/>
      <c r="G765" s="94"/>
      <c r="H765" s="94"/>
      <c r="I765" s="3"/>
      <c r="J765" s="3"/>
      <c r="K765" s="3"/>
      <c r="L765" s="94" t="s">
        <v>53</v>
      </c>
      <c r="M765" s="94"/>
      <c r="N765" s="94"/>
      <c r="O765" s="3"/>
      <c r="P765" s="3"/>
      <c r="Q765" s="3"/>
    </row>
    <row r="766" spans="1:17" ht="12.75" customHeight="1" x14ac:dyDescent="0.25">
      <c r="A766" s="3"/>
      <c r="B766" s="3"/>
      <c r="C766" s="3"/>
      <c r="D766" s="3"/>
      <c r="E766" s="3"/>
      <c r="F766" s="3"/>
      <c r="G766" s="3"/>
      <c r="H766" s="3"/>
      <c r="I766" s="3"/>
      <c r="J766" s="3"/>
      <c r="K766" s="3"/>
      <c r="L766" s="618" t="s">
        <v>51</v>
      </c>
      <c r="M766" s="618"/>
      <c r="N766" s="618"/>
      <c r="O766" s="3"/>
      <c r="P766" s="3"/>
      <c r="Q766" s="3"/>
    </row>
  </sheetData>
  <sheetProtection selectLockedCells="1" selectUnlockedCells="1"/>
  <mergeCells count="2629">
    <mergeCell ref="F381:R381"/>
    <mergeCell ref="F382:P382"/>
    <mergeCell ref="B570:D570"/>
    <mergeCell ref="E570:F570"/>
    <mergeCell ref="G570:I570"/>
    <mergeCell ref="P656:Q656"/>
    <mergeCell ref="F656:G656"/>
    <mergeCell ref="H656:I656"/>
    <mergeCell ref="J656:K656"/>
    <mergeCell ref="L656:M656"/>
    <mergeCell ref="P657:Q657"/>
    <mergeCell ref="F657:G657"/>
    <mergeCell ref="H657:I657"/>
    <mergeCell ref="J657:K657"/>
    <mergeCell ref="L657:M657"/>
    <mergeCell ref="N657:O657"/>
    <mergeCell ref="N656:O656"/>
    <mergeCell ref="O527:Q527"/>
    <mergeCell ref="E440:E443"/>
    <mergeCell ref="O461:Q461"/>
    <mergeCell ref="O462:Q462"/>
    <mergeCell ref="O463:Q463"/>
    <mergeCell ref="O464:Q464"/>
    <mergeCell ref="O465:Q465"/>
    <mergeCell ref="O469:Q469"/>
    <mergeCell ref="O456:Q456"/>
    <mergeCell ref="O457:Q457"/>
    <mergeCell ref="O458:Q458"/>
    <mergeCell ref="O459:Q459"/>
    <mergeCell ref="O460:Q460"/>
    <mergeCell ref="L497:N497"/>
    <mergeCell ref="L521:N521"/>
    <mergeCell ref="O452:Q452"/>
    <mergeCell ref="O453:Q453"/>
    <mergeCell ref="O454:Q454"/>
    <mergeCell ref="O455:Q455"/>
    <mergeCell ref="L527:N527"/>
    <mergeCell ref="O441:Q441"/>
    <mergeCell ref="O442:Q442"/>
    <mergeCell ref="O443:Q443"/>
    <mergeCell ref="O444:Q444"/>
    <mergeCell ref="O445:Q445"/>
    <mergeCell ref="O446:Q446"/>
    <mergeCell ref="O447:Q447"/>
    <mergeCell ref="O448:Q448"/>
    <mergeCell ref="O449:Q449"/>
    <mergeCell ref="L464:N464"/>
    <mergeCell ref="L465:N465"/>
    <mergeCell ref="L449:N449"/>
    <mergeCell ref="L450:N450"/>
    <mergeCell ref="L451:N451"/>
    <mergeCell ref="L452:N452"/>
    <mergeCell ref="L453:N453"/>
    <mergeCell ref="L454:N454"/>
    <mergeCell ref="L469:N469"/>
    <mergeCell ref="L455:N455"/>
    <mergeCell ref="L456:N456"/>
    <mergeCell ref="L457:N457"/>
    <mergeCell ref="L458:N458"/>
    <mergeCell ref="L459:N459"/>
    <mergeCell ref="L460:N460"/>
    <mergeCell ref="L461:N461"/>
    <mergeCell ref="L526:N526"/>
    <mergeCell ref="L462:N462"/>
    <mergeCell ref="F452:H452"/>
    <mergeCell ref="F453:H453"/>
    <mergeCell ref="F454:H454"/>
    <mergeCell ref="I462:K462"/>
    <mergeCell ref="I463:K463"/>
    <mergeCell ref="I464:K464"/>
    <mergeCell ref="I465:K465"/>
    <mergeCell ref="I469:K469"/>
    <mergeCell ref="I527:K527"/>
    <mergeCell ref="I497:K497"/>
    <mergeCell ref="I507:K507"/>
    <mergeCell ref="I516:K516"/>
    <mergeCell ref="I517:K517"/>
    <mergeCell ref="I456:K456"/>
    <mergeCell ref="I457:K457"/>
    <mergeCell ref="I458:K458"/>
    <mergeCell ref="I459:K459"/>
    <mergeCell ref="I460:K460"/>
    <mergeCell ref="I461:K461"/>
    <mergeCell ref="I526:K526"/>
    <mergeCell ref="I509:K509"/>
    <mergeCell ref="I453:K453"/>
    <mergeCell ref="I454:K454"/>
    <mergeCell ref="F480:H480"/>
    <mergeCell ref="I480:K480"/>
    <mergeCell ref="F485:H485"/>
    <mergeCell ref="I485:K485"/>
    <mergeCell ref="F490:H490"/>
    <mergeCell ref="I490:K490"/>
    <mergeCell ref="F499:H499"/>
    <mergeCell ref="I450:K450"/>
    <mergeCell ref="I451:K451"/>
    <mergeCell ref="I452:K452"/>
    <mergeCell ref="L463:N463"/>
    <mergeCell ref="I455:K455"/>
    <mergeCell ref="I475:K475"/>
    <mergeCell ref="F527:H527"/>
    <mergeCell ref="I441:K441"/>
    <mergeCell ref="I442:K442"/>
    <mergeCell ref="I443:K443"/>
    <mergeCell ref="I444:K444"/>
    <mergeCell ref="I445:K445"/>
    <mergeCell ref="I446:K446"/>
    <mergeCell ref="I447:K447"/>
    <mergeCell ref="I448:K448"/>
    <mergeCell ref="I449:K449"/>
    <mergeCell ref="F461:H461"/>
    <mergeCell ref="F462:H462"/>
    <mergeCell ref="F463:H463"/>
    <mergeCell ref="F464:H464"/>
    <mergeCell ref="F465:H465"/>
    <mergeCell ref="F469:H469"/>
    <mergeCell ref="F466:H466"/>
    <mergeCell ref="F455:H455"/>
    <mergeCell ref="F456:H456"/>
    <mergeCell ref="F457:H457"/>
    <mergeCell ref="F458:H458"/>
    <mergeCell ref="F459:H459"/>
    <mergeCell ref="F460:H460"/>
    <mergeCell ref="F449:H449"/>
    <mergeCell ref="F450:H450"/>
    <mergeCell ref="F451:H451"/>
    <mergeCell ref="O450:Q450"/>
    <mergeCell ref="O451:Q451"/>
    <mergeCell ref="A438:B438"/>
    <mergeCell ref="D438:Q438"/>
    <mergeCell ref="I437:K437"/>
    <mergeCell ref="L437:N437"/>
    <mergeCell ref="O437:Q437"/>
    <mergeCell ref="F437:H437"/>
    <mergeCell ref="L443:N443"/>
    <mergeCell ref="L444:N444"/>
    <mergeCell ref="L445:N445"/>
    <mergeCell ref="L446:N446"/>
    <mergeCell ref="L447:N447"/>
    <mergeCell ref="L448:N448"/>
    <mergeCell ref="F436:H436"/>
    <mergeCell ref="I436:K436"/>
    <mergeCell ref="L436:N436"/>
    <mergeCell ref="O436:P436"/>
    <mergeCell ref="F443:H443"/>
    <mergeCell ref="F444:H444"/>
    <mergeCell ref="F445:H445"/>
    <mergeCell ref="F446:H446"/>
    <mergeCell ref="F447:H447"/>
    <mergeCell ref="F448:H448"/>
    <mergeCell ref="F440:H440"/>
    <mergeCell ref="I440:K440"/>
    <mergeCell ref="L440:N440"/>
    <mergeCell ref="O440:Q440"/>
    <mergeCell ref="F441:H441"/>
    <mergeCell ref="F442:H442"/>
    <mergeCell ref="L441:N441"/>
    <mergeCell ref="L442:N442"/>
    <mergeCell ref="F433:H433"/>
    <mergeCell ref="A437:B437"/>
    <mergeCell ref="F434:H434"/>
    <mergeCell ref="I433:K433"/>
    <mergeCell ref="L433:N433"/>
    <mergeCell ref="O433:P433"/>
    <mergeCell ref="I434:K434"/>
    <mergeCell ref="L434:N434"/>
    <mergeCell ref="O434:P434"/>
    <mergeCell ref="L430:N430"/>
    <mergeCell ref="O425:P425"/>
    <mergeCell ref="O426:P426"/>
    <mergeCell ref="O427:P427"/>
    <mergeCell ref="O428:P428"/>
    <mergeCell ref="O424:P424"/>
    <mergeCell ref="O420:P420"/>
    <mergeCell ref="F426:H426"/>
    <mergeCell ref="F427:H427"/>
    <mergeCell ref="I426:K426"/>
    <mergeCell ref="I427:K427"/>
    <mergeCell ref="F425:H425"/>
    <mergeCell ref="I425:K425"/>
    <mergeCell ref="L425:N425"/>
    <mergeCell ref="F432:H432"/>
    <mergeCell ref="O432:Q432"/>
    <mergeCell ref="O429:P429"/>
    <mergeCell ref="O430:P430"/>
    <mergeCell ref="L422:N422"/>
    <mergeCell ref="O422:Q422"/>
    <mergeCell ref="O421:P421"/>
    <mergeCell ref="A432:B432"/>
    <mergeCell ref="I432:K432"/>
    <mergeCell ref="L417:N417"/>
    <mergeCell ref="L418:N418"/>
    <mergeCell ref="L419:N419"/>
    <mergeCell ref="L420:N420"/>
    <mergeCell ref="L421:N421"/>
    <mergeCell ref="F422:H422"/>
    <mergeCell ref="I418:K418"/>
    <mergeCell ref="I419:K419"/>
    <mergeCell ref="I420:K420"/>
    <mergeCell ref="I421:K421"/>
    <mergeCell ref="F421:H421"/>
    <mergeCell ref="I411:K411"/>
    <mergeCell ref="I412:K412"/>
    <mergeCell ref="I413:K413"/>
    <mergeCell ref="I414:K414"/>
    <mergeCell ref="I415:K415"/>
    <mergeCell ref="I416:K416"/>
    <mergeCell ref="I417:K417"/>
    <mergeCell ref="F413:H413"/>
    <mergeCell ref="F414:H414"/>
    <mergeCell ref="F415:H415"/>
    <mergeCell ref="F416:H416"/>
    <mergeCell ref="F417:H417"/>
    <mergeCell ref="F418:H418"/>
    <mergeCell ref="L411:N411"/>
    <mergeCell ref="L412:N412"/>
    <mergeCell ref="L432:N432"/>
    <mergeCell ref="F430:H430"/>
    <mergeCell ref="I429:K429"/>
    <mergeCell ref="I430:K430"/>
    <mergeCell ref="D407:P407"/>
    <mergeCell ref="O413:P413"/>
    <mergeCell ref="O414:P414"/>
    <mergeCell ref="C397:C398"/>
    <mergeCell ref="E397:E398"/>
    <mergeCell ref="C393:C394"/>
    <mergeCell ref="A393:B394"/>
    <mergeCell ref="F410:H410"/>
    <mergeCell ref="A395:B396"/>
    <mergeCell ref="O416:P416"/>
    <mergeCell ref="A406:B406"/>
    <mergeCell ref="A404:B404"/>
    <mergeCell ref="A403:B403"/>
    <mergeCell ref="L403:N403"/>
    <mergeCell ref="A401:B401"/>
    <mergeCell ref="F401:H401"/>
    <mergeCell ref="I401:K401"/>
    <mergeCell ref="L401:N401"/>
    <mergeCell ref="A409:B409"/>
    <mergeCell ref="F409:H409"/>
    <mergeCell ref="I409:K409"/>
    <mergeCell ref="L409:N409"/>
    <mergeCell ref="O409:Q409"/>
    <mergeCell ref="O418:P418"/>
    <mergeCell ref="O419:P419"/>
    <mergeCell ref="I428:K428"/>
    <mergeCell ref="L426:N426"/>
    <mergeCell ref="L427:N427"/>
    <mergeCell ref="R383:S383"/>
    <mergeCell ref="O383:Q383"/>
    <mergeCell ref="C395:C396"/>
    <mergeCell ref="E395:E396"/>
    <mergeCell ref="F394:H394"/>
    <mergeCell ref="I394:K394"/>
    <mergeCell ref="F396:H396"/>
    <mergeCell ref="C381:D381"/>
    <mergeCell ref="C382:D382"/>
    <mergeCell ref="O415:P415"/>
    <mergeCell ref="I400:K400"/>
    <mergeCell ref="L400:N400"/>
    <mergeCell ref="F397:H397"/>
    <mergeCell ref="I397:K397"/>
    <mergeCell ref="O394:P394"/>
    <mergeCell ref="O410:P410"/>
    <mergeCell ref="O399:Q399"/>
    <mergeCell ref="L405:N405"/>
    <mergeCell ref="O405:Q405"/>
    <mergeCell ref="F406:H406"/>
    <mergeCell ref="I406:K406"/>
    <mergeCell ref="L406:N406"/>
    <mergeCell ref="O406:Q406"/>
    <mergeCell ref="O401:Q401"/>
    <mergeCell ref="F404:H404"/>
    <mergeCell ref="I404:K404"/>
    <mergeCell ref="L404:N404"/>
    <mergeCell ref="O404:Q404"/>
    <mergeCell ref="F403:H403"/>
    <mergeCell ref="I403:K403"/>
    <mergeCell ref="I410:K410"/>
    <mergeCell ref="L410:N410"/>
    <mergeCell ref="P370:Q370"/>
    <mergeCell ref="P371:Q371"/>
    <mergeCell ref="P372:Q372"/>
    <mergeCell ref="P373:Q373"/>
    <mergeCell ref="P374:Q374"/>
    <mergeCell ref="O400:Q400"/>
    <mergeCell ref="O384:Q384"/>
    <mergeCell ref="B376:Q376"/>
    <mergeCell ref="E378:E379"/>
    <mergeCell ref="P363:Q363"/>
    <mergeCell ref="O417:P417"/>
    <mergeCell ref="P364:Q364"/>
    <mergeCell ref="P365:Q365"/>
    <mergeCell ref="P366:Q366"/>
    <mergeCell ref="P367:Q367"/>
    <mergeCell ref="P368:Q368"/>
    <mergeCell ref="P369:Q369"/>
    <mergeCell ref="N373:O373"/>
    <mergeCell ref="N374:O374"/>
    <mergeCell ref="N370:O370"/>
    <mergeCell ref="N371:O371"/>
    <mergeCell ref="N372:O372"/>
    <mergeCell ref="L374:M374"/>
    <mergeCell ref="L373:M373"/>
    <mergeCell ref="J368:K368"/>
    <mergeCell ref="J373:K373"/>
    <mergeCell ref="H374:I374"/>
    <mergeCell ref="H373:I373"/>
    <mergeCell ref="J374:K374"/>
    <mergeCell ref="O402:Q402"/>
    <mergeCell ref="L408:N408"/>
    <mergeCell ref="O408:Q408"/>
    <mergeCell ref="L370:M370"/>
    <mergeCell ref="L371:M371"/>
    <mergeCell ref="L372:M372"/>
    <mergeCell ref="L366:M366"/>
    <mergeCell ref="N358:O358"/>
    <mergeCell ref="N359:O359"/>
    <mergeCell ref="N360:O360"/>
    <mergeCell ref="N361:O361"/>
    <mergeCell ref="N362:O362"/>
    <mergeCell ref="N363:O363"/>
    <mergeCell ref="L364:M364"/>
    <mergeCell ref="L365:M365"/>
    <mergeCell ref="N364:O364"/>
    <mergeCell ref="L368:M368"/>
    <mergeCell ref="L369:M369"/>
    <mergeCell ref="N368:O368"/>
    <mergeCell ref="N369:O369"/>
    <mergeCell ref="N367:O367"/>
    <mergeCell ref="L358:M358"/>
    <mergeCell ref="L359:M359"/>
    <mergeCell ref="L360:M360"/>
    <mergeCell ref="L361:M361"/>
    <mergeCell ref="L362:M362"/>
    <mergeCell ref="L363:M363"/>
    <mergeCell ref="L367:M367"/>
    <mergeCell ref="N366:O366"/>
    <mergeCell ref="N357:O357"/>
    <mergeCell ref="P357:Q357"/>
    <mergeCell ref="P353:Q353"/>
    <mergeCell ref="P354:Q354"/>
    <mergeCell ref="P355:Q355"/>
    <mergeCell ref="P356:Q356"/>
    <mergeCell ref="N351:O351"/>
    <mergeCell ref="N352:O352"/>
    <mergeCell ref="L352:M352"/>
    <mergeCell ref="F366:G366"/>
    <mergeCell ref="J365:K365"/>
    <mergeCell ref="H365:I365"/>
    <mergeCell ref="H366:I366"/>
    <mergeCell ref="J362:K362"/>
    <mergeCell ref="J363:K363"/>
    <mergeCell ref="J369:K369"/>
    <mergeCell ref="J370:K370"/>
    <mergeCell ref="J366:K366"/>
    <mergeCell ref="H358:I358"/>
    <mergeCell ref="H359:I359"/>
    <mergeCell ref="H360:I360"/>
    <mergeCell ref="H361:I361"/>
    <mergeCell ref="H362:I362"/>
    <mergeCell ref="H363:I363"/>
    <mergeCell ref="H364:I364"/>
    <mergeCell ref="F368:G368"/>
    <mergeCell ref="F369:G369"/>
    <mergeCell ref="P358:Q358"/>
    <mergeCell ref="P359:Q359"/>
    <mergeCell ref="P360:Q360"/>
    <mergeCell ref="P361:Q361"/>
    <mergeCell ref="P362:Q362"/>
    <mergeCell ref="P345:Q345"/>
    <mergeCell ref="P346:Q346"/>
    <mergeCell ref="P349:Q349"/>
    <mergeCell ref="P350:Q350"/>
    <mergeCell ref="P351:Q351"/>
    <mergeCell ref="P352:Q352"/>
    <mergeCell ref="N346:O346"/>
    <mergeCell ref="P340:Q340"/>
    <mergeCell ref="P341:Q341"/>
    <mergeCell ref="P342:Q342"/>
    <mergeCell ref="P343:Q343"/>
    <mergeCell ref="P344:Q344"/>
    <mergeCell ref="N365:O365"/>
    <mergeCell ref="N349:O349"/>
    <mergeCell ref="N340:O340"/>
    <mergeCell ref="N350:O350"/>
    <mergeCell ref="N341:O341"/>
    <mergeCell ref="N342:O342"/>
    <mergeCell ref="N343:O343"/>
    <mergeCell ref="N344:O344"/>
    <mergeCell ref="N345:O345"/>
    <mergeCell ref="D347:Q347"/>
    <mergeCell ref="D348:Q348"/>
    <mergeCell ref="F357:G357"/>
    <mergeCell ref="H357:I357"/>
    <mergeCell ref="J357:K357"/>
    <mergeCell ref="L357:M357"/>
    <mergeCell ref="J364:K364"/>
    <mergeCell ref="N354:O354"/>
    <mergeCell ref="N355:O355"/>
    <mergeCell ref="N356:O356"/>
    <mergeCell ref="N353:O353"/>
    <mergeCell ref="L353:M353"/>
    <mergeCell ref="L354:M354"/>
    <mergeCell ref="L355:M355"/>
    <mergeCell ref="L356:M356"/>
    <mergeCell ref="F358:G358"/>
    <mergeCell ref="J358:K358"/>
    <mergeCell ref="H353:I353"/>
    <mergeCell ref="H354:I354"/>
    <mergeCell ref="H355:I355"/>
    <mergeCell ref="H356:I356"/>
    <mergeCell ref="I424:K424"/>
    <mergeCell ref="L424:N424"/>
    <mergeCell ref="J354:K354"/>
    <mergeCell ref="F361:G361"/>
    <mergeCell ref="J359:K359"/>
    <mergeCell ref="J360:K360"/>
    <mergeCell ref="J361:K361"/>
    <mergeCell ref="J355:K355"/>
    <mergeCell ref="J356:K356"/>
    <mergeCell ref="F356:G356"/>
    <mergeCell ref="F360:G360"/>
    <mergeCell ref="F424:H424"/>
    <mergeCell ref="F359:G359"/>
    <mergeCell ref="F353:G353"/>
    <mergeCell ref="F354:G354"/>
    <mergeCell ref="F355:G355"/>
    <mergeCell ref="H368:I368"/>
    <mergeCell ref="H369:I369"/>
    <mergeCell ref="F370:G370"/>
    <mergeCell ref="F371:G371"/>
    <mergeCell ref="F372:G372"/>
    <mergeCell ref="H370:I370"/>
    <mergeCell ref="J340:K340"/>
    <mergeCell ref="J341:K341"/>
    <mergeCell ref="J349:K349"/>
    <mergeCell ref="J350:K350"/>
    <mergeCell ref="J351:K351"/>
    <mergeCell ref="L349:M349"/>
    <mergeCell ref="L350:M350"/>
    <mergeCell ref="L351:M351"/>
    <mergeCell ref="L340:M340"/>
    <mergeCell ref="L341:M341"/>
    <mergeCell ref="J342:K342"/>
    <mergeCell ref="J343:K343"/>
    <mergeCell ref="J344:K344"/>
    <mergeCell ref="J345:K345"/>
    <mergeCell ref="H352:I352"/>
    <mergeCell ref="J346:K346"/>
    <mergeCell ref="J352:K352"/>
    <mergeCell ref="H345:I345"/>
    <mergeCell ref="H346:I346"/>
    <mergeCell ref="H340:I340"/>
    <mergeCell ref="H341:I341"/>
    <mergeCell ref="H342:I342"/>
    <mergeCell ref="H343:I343"/>
    <mergeCell ref="H344:I344"/>
    <mergeCell ref="L346:M346"/>
    <mergeCell ref="L342:M342"/>
    <mergeCell ref="L343:M343"/>
    <mergeCell ref="L344:M344"/>
    <mergeCell ref="L345:M345"/>
    <mergeCell ref="F344:G344"/>
    <mergeCell ref="F345:G345"/>
    <mergeCell ref="A347:B347"/>
    <mergeCell ref="A348:B348"/>
    <mergeCell ref="F364:G364"/>
    <mergeCell ref="A349:B349"/>
    <mergeCell ref="A350:B350"/>
    <mergeCell ref="A351:B351"/>
    <mergeCell ref="A352:B352"/>
    <mergeCell ref="A353:B353"/>
    <mergeCell ref="A354:B354"/>
    <mergeCell ref="F362:G362"/>
    <mergeCell ref="H367:I367"/>
    <mergeCell ref="J367:K367"/>
    <mergeCell ref="A422:B422"/>
    <mergeCell ref="I422:K422"/>
    <mergeCell ref="A407:B407"/>
    <mergeCell ref="A408:B408"/>
    <mergeCell ref="F408:H408"/>
    <mergeCell ref="I408:K408"/>
    <mergeCell ref="A405:B405"/>
    <mergeCell ref="F405:H405"/>
    <mergeCell ref="I405:K405"/>
    <mergeCell ref="F352:G352"/>
    <mergeCell ref="H371:I371"/>
    <mergeCell ref="H372:I372"/>
    <mergeCell ref="J371:K371"/>
    <mergeCell ref="J372:K372"/>
    <mergeCell ref="F374:G374"/>
    <mergeCell ref="F373:G373"/>
    <mergeCell ref="E391:E392"/>
    <mergeCell ref="E393:E394"/>
    <mergeCell ref="A338:B338"/>
    <mergeCell ref="A339:B339"/>
    <mergeCell ref="A340:B340"/>
    <mergeCell ref="A341:B341"/>
    <mergeCell ref="A342:B342"/>
    <mergeCell ref="F365:G365"/>
    <mergeCell ref="A343:B343"/>
    <mergeCell ref="A344:B344"/>
    <mergeCell ref="A345:B345"/>
    <mergeCell ref="A346:B346"/>
    <mergeCell ref="P338:Q338"/>
    <mergeCell ref="F339:G339"/>
    <mergeCell ref="H339:I339"/>
    <mergeCell ref="J339:K339"/>
    <mergeCell ref="L339:M339"/>
    <mergeCell ref="N339:O339"/>
    <mergeCell ref="P339:Q339"/>
    <mergeCell ref="F363:G363"/>
    <mergeCell ref="F346:G346"/>
    <mergeCell ref="F349:G349"/>
    <mergeCell ref="F350:G350"/>
    <mergeCell ref="H349:I349"/>
    <mergeCell ref="H350:I350"/>
    <mergeCell ref="H351:I351"/>
    <mergeCell ref="F351:G351"/>
    <mergeCell ref="J353:K353"/>
    <mergeCell ref="A355:B355"/>
    <mergeCell ref="A356:B356"/>
    <mergeCell ref="F340:G340"/>
    <mergeCell ref="F341:G341"/>
    <mergeCell ref="F342:G342"/>
    <mergeCell ref="F343:G343"/>
    <mergeCell ref="E332:E333"/>
    <mergeCell ref="F338:G338"/>
    <mergeCell ref="H338:I338"/>
    <mergeCell ref="J338:K338"/>
    <mergeCell ref="L338:M338"/>
    <mergeCell ref="N338:O338"/>
    <mergeCell ref="L337:M337"/>
    <mergeCell ref="J337:K337"/>
    <mergeCell ref="L336:M336"/>
    <mergeCell ref="N332:O332"/>
    <mergeCell ref="P307:Q307"/>
    <mergeCell ref="P308:Q308"/>
    <mergeCell ref="P309:Q309"/>
    <mergeCell ref="C314:Q314"/>
    <mergeCell ref="D316:Q316"/>
    <mergeCell ref="F330:G330"/>
    <mergeCell ref="H330:I330"/>
    <mergeCell ref="J330:K330"/>
    <mergeCell ref="L330:M330"/>
    <mergeCell ref="N330:O330"/>
    <mergeCell ref="L307:M307"/>
    <mergeCell ref="L308:M308"/>
    <mergeCell ref="L309:M309"/>
    <mergeCell ref="N307:O307"/>
    <mergeCell ref="N308:O308"/>
    <mergeCell ref="N309:O309"/>
    <mergeCell ref="H307:I307"/>
    <mergeCell ref="H308:I308"/>
    <mergeCell ref="H309:I309"/>
    <mergeCell ref="J307:K307"/>
    <mergeCell ref="J308:K308"/>
    <mergeCell ref="J309:K309"/>
    <mergeCell ref="P337:Q337"/>
    <mergeCell ref="E303:E304"/>
    <mergeCell ref="F306:G306"/>
    <mergeCell ref="H306:I306"/>
    <mergeCell ref="J306:K306"/>
    <mergeCell ref="L306:M306"/>
    <mergeCell ref="N306:O306"/>
    <mergeCell ref="P306:Q306"/>
    <mergeCell ref="F307:G307"/>
    <mergeCell ref="F308:G308"/>
    <mergeCell ref="P322:Q322"/>
    <mergeCell ref="P323:Q323"/>
    <mergeCell ref="P324:Q324"/>
    <mergeCell ref="P325:Q325"/>
    <mergeCell ref="P330:Q330"/>
    <mergeCell ref="P326:Q326"/>
    <mergeCell ref="P327:Q327"/>
    <mergeCell ref="P328:Q328"/>
    <mergeCell ref="P329:Q329"/>
    <mergeCell ref="P318:Q318"/>
    <mergeCell ref="P319:Q319"/>
    <mergeCell ref="P320:Q320"/>
    <mergeCell ref="F331:G331"/>
    <mergeCell ref="F332:G332"/>
    <mergeCell ref="H331:I331"/>
    <mergeCell ref="H332:I332"/>
    <mergeCell ref="J331:K331"/>
    <mergeCell ref="J332:K332"/>
    <mergeCell ref="P321:Q321"/>
    <mergeCell ref="N329:O329"/>
    <mergeCell ref="N337:O337"/>
    <mergeCell ref="P303:Q303"/>
    <mergeCell ref="P311:Q311"/>
    <mergeCell ref="P312:Q312"/>
    <mergeCell ref="P313:Q313"/>
    <mergeCell ref="N331:O331"/>
    <mergeCell ref="P315:Q315"/>
    <mergeCell ref="N323:O323"/>
    <mergeCell ref="N324:O324"/>
    <mergeCell ref="N325:O325"/>
    <mergeCell ref="N326:O326"/>
    <mergeCell ref="N327:O327"/>
    <mergeCell ref="N328:O328"/>
    <mergeCell ref="N319:O319"/>
    <mergeCell ref="N320:O320"/>
    <mergeCell ref="N321:O321"/>
    <mergeCell ref="F333:G333"/>
    <mergeCell ref="J312:K312"/>
    <mergeCell ref="J313:K313"/>
    <mergeCell ref="N333:O333"/>
    <mergeCell ref="P332:Q332"/>
    <mergeCell ref="P333:Q333"/>
    <mergeCell ref="N322:O322"/>
    <mergeCell ref="N304:O304"/>
    <mergeCell ref="N310:O310"/>
    <mergeCell ref="N311:O311"/>
    <mergeCell ref="N312:O312"/>
    <mergeCell ref="N313:O313"/>
    <mergeCell ref="N318:O318"/>
    <mergeCell ref="N315:O315"/>
    <mergeCell ref="L331:M331"/>
    <mergeCell ref="L332:M332"/>
    <mergeCell ref="L324:M324"/>
    <mergeCell ref="L325:M325"/>
    <mergeCell ref="L326:M326"/>
    <mergeCell ref="L327:M327"/>
    <mergeCell ref="L328:M328"/>
    <mergeCell ref="L329:M329"/>
    <mergeCell ref="L320:M320"/>
    <mergeCell ref="L322:M322"/>
    <mergeCell ref="L323:M323"/>
    <mergeCell ref="L304:M304"/>
    <mergeCell ref="L310:M310"/>
    <mergeCell ref="L311:M311"/>
    <mergeCell ref="L312:M312"/>
    <mergeCell ref="L313:M313"/>
    <mergeCell ref="F336:G336"/>
    <mergeCell ref="H336:I336"/>
    <mergeCell ref="J336:K336"/>
    <mergeCell ref="L333:M333"/>
    <mergeCell ref="L334:M334"/>
    <mergeCell ref="L335:M335"/>
    <mergeCell ref="L321:M321"/>
    <mergeCell ref="J321:K321"/>
    <mergeCell ref="J315:K315"/>
    <mergeCell ref="J318:K318"/>
    <mergeCell ref="J319:K319"/>
    <mergeCell ref="J320:K320"/>
    <mergeCell ref="H323:I323"/>
    <mergeCell ref="H324:I324"/>
    <mergeCell ref="J322:K322"/>
    <mergeCell ref="J323:K323"/>
    <mergeCell ref="J324:K324"/>
    <mergeCell ref="J325:K325"/>
    <mergeCell ref="J317:K317"/>
    <mergeCell ref="F327:G327"/>
    <mergeCell ref="F334:G334"/>
    <mergeCell ref="H333:I333"/>
    <mergeCell ref="H334:I334"/>
    <mergeCell ref="J333:K333"/>
    <mergeCell ref="J334:K334"/>
    <mergeCell ref="P334:Q334"/>
    <mergeCell ref="P335:Q335"/>
    <mergeCell ref="F337:G337"/>
    <mergeCell ref="P336:Q336"/>
    <mergeCell ref="N334:O334"/>
    <mergeCell ref="N335:O335"/>
    <mergeCell ref="H337:I337"/>
    <mergeCell ref="N336:O336"/>
    <mergeCell ref="H304:I304"/>
    <mergeCell ref="H310:I310"/>
    <mergeCell ref="H311:I311"/>
    <mergeCell ref="H312:I312"/>
    <mergeCell ref="H313:I313"/>
    <mergeCell ref="P331:Q331"/>
    <mergeCell ref="H325:I325"/>
    <mergeCell ref="H326:I326"/>
    <mergeCell ref="H327:I327"/>
    <mergeCell ref="H318:I318"/>
    <mergeCell ref="H315:I315"/>
    <mergeCell ref="F317:G317"/>
    <mergeCell ref="H317:I317"/>
    <mergeCell ref="F324:G324"/>
    <mergeCell ref="F325:G325"/>
    <mergeCell ref="F326:G326"/>
    <mergeCell ref="H319:I319"/>
    <mergeCell ref="H320:I320"/>
    <mergeCell ref="H321:I321"/>
    <mergeCell ref="H322:I322"/>
    <mergeCell ref="F313:G313"/>
    <mergeCell ref="F315:G315"/>
    <mergeCell ref="F318:G318"/>
    <mergeCell ref="F319:G319"/>
    <mergeCell ref="A337:B337"/>
    <mergeCell ref="A322:B322"/>
    <mergeCell ref="A323:B323"/>
    <mergeCell ref="A324:B324"/>
    <mergeCell ref="A325:B325"/>
    <mergeCell ref="F367:G367"/>
    <mergeCell ref="F328:G328"/>
    <mergeCell ref="F329:G329"/>
    <mergeCell ref="F322:G322"/>
    <mergeCell ref="F323:G323"/>
    <mergeCell ref="A321:B321"/>
    <mergeCell ref="L317:M317"/>
    <mergeCell ref="A326:B326"/>
    <mergeCell ref="A327:B327"/>
    <mergeCell ref="A328:B328"/>
    <mergeCell ref="A329:B329"/>
    <mergeCell ref="F320:G320"/>
    <mergeCell ref="F321:G321"/>
    <mergeCell ref="H328:I328"/>
    <mergeCell ref="H329:I329"/>
    <mergeCell ref="A318:B318"/>
    <mergeCell ref="A319:B319"/>
    <mergeCell ref="A320:B320"/>
    <mergeCell ref="F335:G335"/>
    <mergeCell ref="H335:I335"/>
    <mergeCell ref="J335:K335"/>
    <mergeCell ref="J326:K326"/>
    <mergeCell ref="J327:K327"/>
    <mergeCell ref="J328:K328"/>
    <mergeCell ref="J329:K329"/>
    <mergeCell ref="L318:M318"/>
    <mergeCell ref="L319:M319"/>
    <mergeCell ref="F303:G303"/>
    <mergeCell ref="F304:G304"/>
    <mergeCell ref="F310:G310"/>
    <mergeCell ref="F311:G311"/>
    <mergeCell ref="F312:G312"/>
    <mergeCell ref="F309:G309"/>
    <mergeCell ref="P317:Q317"/>
    <mergeCell ref="A304:B304"/>
    <mergeCell ref="A310:B310"/>
    <mergeCell ref="A311:B311"/>
    <mergeCell ref="A312:B312"/>
    <mergeCell ref="A313:B313"/>
    <mergeCell ref="A314:B314"/>
    <mergeCell ref="N317:O317"/>
    <mergeCell ref="A315:B315"/>
    <mergeCell ref="A316:B316"/>
    <mergeCell ref="H301:I301"/>
    <mergeCell ref="J301:K301"/>
    <mergeCell ref="L301:M301"/>
    <mergeCell ref="N301:O301"/>
    <mergeCell ref="P301:Q301"/>
    <mergeCell ref="A303:B303"/>
    <mergeCell ref="H303:I303"/>
    <mergeCell ref="J303:K303"/>
    <mergeCell ref="L303:M303"/>
    <mergeCell ref="N303:O303"/>
    <mergeCell ref="L315:M315"/>
    <mergeCell ref="J304:K304"/>
    <mergeCell ref="J310:K310"/>
    <mergeCell ref="J311:K311"/>
    <mergeCell ref="P304:Q304"/>
    <mergeCell ref="P310:Q310"/>
    <mergeCell ref="P300:Q300"/>
    <mergeCell ref="E286:E289"/>
    <mergeCell ref="A302:B302"/>
    <mergeCell ref="F302:G302"/>
    <mergeCell ref="H302:I302"/>
    <mergeCell ref="J302:K302"/>
    <mergeCell ref="L302:M302"/>
    <mergeCell ref="N302:O302"/>
    <mergeCell ref="P302:Q302"/>
    <mergeCell ref="F301:G301"/>
    <mergeCell ref="N300:O300"/>
    <mergeCell ref="P291:Q291"/>
    <mergeCell ref="P292:Q292"/>
    <mergeCell ref="P293:Q293"/>
    <mergeCell ref="P294:Q294"/>
    <mergeCell ref="P295:Q295"/>
    <mergeCell ref="P296:Q296"/>
    <mergeCell ref="P297:Q297"/>
    <mergeCell ref="P298:Q298"/>
    <mergeCell ref="P299:Q299"/>
    <mergeCell ref="P290:Q290"/>
    <mergeCell ref="N291:O291"/>
    <mergeCell ref="N292:O292"/>
    <mergeCell ref="N293:O293"/>
    <mergeCell ref="N294:O294"/>
    <mergeCell ref="N295:O295"/>
    <mergeCell ref="L300:M300"/>
    <mergeCell ref="N286:O286"/>
    <mergeCell ref="N287:O287"/>
    <mergeCell ref="N288:O288"/>
    <mergeCell ref="N289:O289"/>
    <mergeCell ref="N290:O290"/>
    <mergeCell ref="N296:O296"/>
    <mergeCell ref="N297:O297"/>
    <mergeCell ref="N298:O298"/>
    <mergeCell ref="N299:O299"/>
    <mergeCell ref="L294:M294"/>
    <mergeCell ref="L295:M295"/>
    <mergeCell ref="L296:M296"/>
    <mergeCell ref="L297:M297"/>
    <mergeCell ref="L298:M298"/>
    <mergeCell ref="L299:M299"/>
    <mergeCell ref="J299:K299"/>
    <mergeCell ref="J300:K300"/>
    <mergeCell ref="L286:M286"/>
    <mergeCell ref="L287:M287"/>
    <mergeCell ref="L288:M288"/>
    <mergeCell ref="L289:M289"/>
    <mergeCell ref="L290:M290"/>
    <mergeCell ref="L291:M291"/>
    <mergeCell ref="L292:M292"/>
    <mergeCell ref="L293:M293"/>
    <mergeCell ref="J293:K293"/>
    <mergeCell ref="J294:K294"/>
    <mergeCell ref="J295:K295"/>
    <mergeCell ref="J296:K296"/>
    <mergeCell ref="J297:K297"/>
    <mergeCell ref="J298:K298"/>
    <mergeCell ref="H297:I297"/>
    <mergeCell ref="F297:G297"/>
    <mergeCell ref="F298:G298"/>
    <mergeCell ref="F299:G299"/>
    <mergeCell ref="F300:G300"/>
    <mergeCell ref="H286:I286"/>
    <mergeCell ref="H287:I287"/>
    <mergeCell ref="H288:I288"/>
    <mergeCell ref="H289:I289"/>
    <mergeCell ref="H290:I290"/>
    <mergeCell ref="H291:I291"/>
    <mergeCell ref="F291:G291"/>
    <mergeCell ref="F292:G292"/>
    <mergeCell ref="F293:G293"/>
    <mergeCell ref="F294:G294"/>
    <mergeCell ref="F295:G295"/>
    <mergeCell ref="F296:G296"/>
    <mergeCell ref="A296:B296"/>
    <mergeCell ref="A297:B297"/>
    <mergeCell ref="A298:B298"/>
    <mergeCell ref="A299:B299"/>
    <mergeCell ref="A300:B300"/>
    <mergeCell ref="F286:G286"/>
    <mergeCell ref="F287:G287"/>
    <mergeCell ref="F288:G288"/>
    <mergeCell ref="F289:G289"/>
    <mergeCell ref="F290:G290"/>
    <mergeCell ref="A290:B290"/>
    <mergeCell ref="A291:B291"/>
    <mergeCell ref="A292:B292"/>
    <mergeCell ref="A293:B293"/>
    <mergeCell ref="A294:B294"/>
    <mergeCell ref="A295:B295"/>
    <mergeCell ref="N285:O285"/>
    <mergeCell ref="H298:I298"/>
    <mergeCell ref="H299:I299"/>
    <mergeCell ref="H300:I300"/>
    <mergeCell ref="J286:K286"/>
    <mergeCell ref="J287:K287"/>
    <mergeCell ref="J288:K288"/>
    <mergeCell ref="J289:K289"/>
    <mergeCell ref="J290:K290"/>
    <mergeCell ref="J291:K291"/>
    <mergeCell ref="J292:K292"/>
    <mergeCell ref="H292:I292"/>
    <mergeCell ref="H293:I293"/>
    <mergeCell ref="H294:I294"/>
    <mergeCell ref="H295:I295"/>
    <mergeCell ref="H296:I296"/>
    <mergeCell ref="P285:Q285"/>
    <mergeCell ref="A286:B286"/>
    <mergeCell ref="A287:B287"/>
    <mergeCell ref="A288:B288"/>
    <mergeCell ref="A289:B289"/>
    <mergeCell ref="P286:Q286"/>
    <mergeCell ref="P287:Q287"/>
    <mergeCell ref="P288:Q288"/>
    <mergeCell ref="P289:Q289"/>
    <mergeCell ref="F285:G285"/>
    <mergeCell ref="A285:B285"/>
    <mergeCell ref="A284:B284"/>
    <mergeCell ref="H285:I285"/>
    <mergeCell ref="J285:K285"/>
    <mergeCell ref="L285:M285"/>
    <mergeCell ref="P279:Q279"/>
    <mergeCell ref="A283:B283"/>
    <mergeCell ref="D284:Q284"/>
    <mergeCell ref="F283:G283"/>
    <mergeCell ref="H283:I283"/>
    <mergeCell ref="J283:K283"/>
    <mergeCell ref="L283:M283"/>
    <mergeCell ref="N283:O283"/>
    <mergeCell ref="P283:Q283"/>
    <mergeCell ref="N281:O281"/>
    <mergeCell ref="A281:B281"/>
    <mergeCell ref="A282:B282"/>
    <mergeCell ref="L278:M278"/>
    <mergeCell ref="P278:Q278"/>
    <mergeCell ref="F279:G279"/>
    <mergeCell ref="H279:I279"/>
    <mergeCell ref="J279:K279"/>
    <mergeCell ref="L279:M279"/>
    <mergeCell ref="N279:O279"/>
    <mergeCell ref="P281:Q281"/>
    <mergeCell ref="F282:G282"/>
    <mergeCell ref="H282:I282"/>
    <mergeCell ref="J282:K282"/>
    <mergeCell ref="L282:M282"/>
    <mergeCell ref="N282:O282"/>
    <mergeCell ref="P282:Q282"/>
    <mergeCell ref="F281:G281"/>
    <mergeCell ref="H281:I281"/>
    <mergeCell ref="J281:K281"/>
    <mergeCell ref="L281:M281"/>
    <mergeCell ref="N278:O278"/>
    <mergeCell ref="L280:M280"/>
    <mergeCell ref="L268:M268"/>
    <mergeCell ref="P277:Q277"/>
    <mergeCell ref="N272:O272"/>
    <mergeCell ref="N273:O273"/>
    <mergeCell ref="N274:O274"/>
    <mergeCell ref="N275:O275"/>
    <mergeCell ref="N276:O276"/>
    <mergeCell ref="N277:O277"/>
    <mergeCell ref="J274:K274"/>
    <mergeCell ref="J275:K275"/>
    <mergeCell ref="L271:M271"/>
    <mergeCell ref="L272:M272"/>
    <mergeCell ref="L273:M273"/>
    <mergeCell ref="L274:M274"/>
    <mergeCell ref="L275:M275"/>
    <mergeCell ref="P270:Q270"/>
    <mergeCell ref="J270:K270"/>
    <mergeCell ref="J271:K271"/>
    <mergeCell ref="J272:K272"/>
    <mergeCell ref="J273:K273"/>
    <mergeCell ref="L277:M277"/>
    <mergeCell ref="P256:Q256"/>
    <mergeCell ref="P257:Q257"/>
    <mergeCell ref="P258:Q258"/>
    <mergeCell ref="P259:Q259"/>
    <mergeCell ref="N259:O259"/>
    <mergeCell ref="P261:Q261"/>
    <mergeCell ref="N280:O280"/>
    <mergeCell ref="L267:M267"/>
    <mergeCell ref="N267:O267"/>
    <mergeCell ref="P267:Q267"/>
    <mergeCell ref="F268:G268"/>
    <mergeCell ref="P268:Q268"/>
    <mergeCell ref="F267:G267"/>
    <mergeCell ref="J266:K266"/>
    <mergeCell ref="N263:O263"/>
    <mergeCell ref="L264:M264"/>
    <mergeCell ref="N264:O264"/>
    <mergeCell ref="F265:G265"/>
    <mergeCell ref="H265:I265"/>
    <mergeCell ref="H271:I271"/>
    <mergeCell ref="L263:M263"/>
    <mergeCell ref="F276:G276"/>
    <mergeCell ref="F270:G270"/>
    <mergeCell ref="H270:I270"/>
    <mergeCell ref="J276:K276"/>
    <mergeCell ref="L270:M270"/>
    <mergeCell ref="N270:O270"/>
    <mergeCell ref="P271:Q271"/>
    <mergeCell ref="P272:Q272"/>
    <mergeCell ref="P273:Q273"/>
    <mergeCell ref="P274:Q274"/>
    <mergeCell ref="F273:G273"/>
    <mergeCell ref="A255:B255"/>
    <mergeCell ref="P260:Q260"/>
    <mergeCell ref="J265:K265"/>
    <mergeCell ref="P262:Q262"/>
    <mergeCell ref="P264:Q264"/>
    <mergeCell ref="P265:Q265"/>
    <mergeCell ref="P280:Q280"/>
    <mergeCell ref="P263:Q263"/>
    <mergeCell ref="L266:M266"/>
    <mergeCell ref="N266:O266"/>
    <mergeCell ref="P266:Q266"/>
    <mergeCell ref="N260:O260"/>
    <mergeCell ref="N265:O265"/>
    <mergeCell ref="F263:G263"/>
    <mergeCell ref="H263:I263"/>
    <mergeCell ref="J263:K263"/>
    <mergeCell ref="N261:O261"/>
    <mergeCell ref="N262:O262"/>
    <mergeCell ref="L260:M260"/>
    <mergeCell ref="P275:Q275"/>
    <mergeCell ref="P276:Q276"/>
    <mergeCell ref="H272:I272"/>
    <mergeCell ref="N271:O271"/>
    <mergeCell ref="L265:M265"/>
    <mergeCell ref="L276:M276"/>
    <mergeCell ref="F271:G271"/>
    <mergeCell ref="F272:G272"/>
    <mergeCell ref="F264:G264"/>
    <mergeCell ref="H264:I264"/>
    <mergeCell ref="J264:K264"/>
    <mergeCell ref="N268:O268"/>
    <mergeCell ref="P255:Q255"/>
    <mergeCell ref="J256:K256"/>
    <mergeCell ref="J257:K257"/>
    <mergeCell ref="J258:K258"/>
    <mergeCell ref="J262:K262"/>
    <mergeCell ref="J280:K280"/>
    <mergeCell ref="F262:G262"/>
    <mergeCell ref="F280:G280"/>
    <mergeCell ref="H261:I261"/>
    <mergeCell ref="H262:I262"/>
    <mergeCell ref="H267:I267"/>
    <mergeCell ref="J267:K267"/>
    <mergeCell ref="F266:G266"/>
    <mergeCell ref="H266:I266"/>
    <mergeCell ref="H258:I258"/>
    <mergeCell ref="H259:I259"/>
    <mergeCell ref="H260:I260"/>
    <mergeCell ref="J259:K259"/>
    <mergeCell ref="J260:K260"/>
    <mergeCell ref="J261:K261"/>
    <mergeCell ref="F260:G260"/>
    <mergeCell ref="F261:G261"/>
    <mergeCell ref="H268:I268"/>
    <mergeCell ref="J268:K268"/>
    <mergeCell ref="H274:I274"/>
    <mergeCell ref="H275:I275"/>
    <mergeCell ref="H273:I273"/>
    <mergeCell ref="H276:I276"/>
    <mergeCell ref="F274:G274"/>
    <mergeCell ref="F275:G275"/>
    <mergeCell ref="F278:G278"/>
    <mergeCell ref="H278:I278"/>
    <mergeCell ref="J278:K278"/>
    <mergeCell ref="L737:M737"/>
    <mergeCell ref="N737:O737"/>
    <mergeCell ref="P737:Q737"/>
    <mergeCell ref="B739:Q739"/>
    <mergeCell ref="B741:C741"/>
    <mergeCell ref="D741:E741"/>
    <mergeCell ref="F741:H741"/>
    <mergeCell ref="I741:J741"/>
    <mergeCell ref="K741:M741"/>
    <mergeCell ref="N741:P741"/>
    <mergeCell ref="F736:G736"/>
    <mergeCell ref="H736:I736"/>
    <mergeCell ref="C244:C245"/>
    <mergeCell ref="A245:B245"/>
    <mergeCell ref="A244:B244"/>
    <mergeCell ref="E244:E245"/>
    <mergeCell ref="F250:G250"/>
    <mergeCell ref="H250:I250"/>
    <mergeCell ref="A247:B247"/>
    <mergeCell ref="F245:G245"/>
    <mergeCell ref="H245:I245"/>
    <mergeCell ref="F244:G244"/>
    <mergeCell ref="A252:B252"/>
    <mergeCell ref="F252:G252"/>
    <mergeCell ref="H252:I252"/>
    <mergeCell ref="J252:K252"/>
    <mergeCell ref="N252:O252"/>
    <mergeCell ref="F249:G249"/>
    <mergeCell ref="H249:I249"/>
    <mergeCell ref="J249:K249"/>
    <mergeCell ref="L249:M249"/>
    <mergeCell ref="N249:O249"/>
    <mergeCell ref="B744:C744"/>
    <mergeCell ref="D744:E744"/>
    <mergeCell ref="F744:H744"/>
    <mergeCell ref="I744:J744"/>
    <mergeCell ref="K744:M744"/>
    <mergeCell ref="N744:P744"/>
    <mergeCell ref="B743:C743"/>
    <mergeCell ref="D743:E743"/>
    <mergeCell ref="F743:H743"/>
    <mergeCell ref="I743:J743"/>
    <mergeCell ref="K743:M743"/>
    <mergeCell ref="N743:P743"/>
    <mergeCell ref="B742:C742"/>
    <mergeCell ref="D742:E742"/>
    <mergeCell ref="F742:H742"/>
    <mergeCell ref="I742:J742"/>
    <mergeCell ref="K742:M742"/>
    <mergeCell ref="N742:P742"/>
    <mergeCell ref="P250:Q250"/>
    <mergeCell ref="A253:B253"/>
    <mergeCell ref="F253:G253"/>
    <mergeCell ref="H253:I253"/>
    <mergeCell ref="J253:K253"/>
    <mergeCell ref="L253:M253"/>
    <mergeCell ref="N253:O253"/>
    <mergeCell ref="P253:Q253"/>
    <mergeCell ref="P252:Q252"/>
    <mergeCell ref="L252:M252"/>
    <mergeCell ref="A261:B261"/>
    <mergeCell ref="A262:B262"/>
    <mergeCell ref="A280:B280"/>
    <mergeCell ref="F255:G255"/>
    <mergeCell ref="F256:G256"/>
    <mergeCell ref="F257:G257"/>
    <mergeCell ref="F258:G258"/>
    <mergeCell ref="A256:B256"/>
    <mergeCell ref="A257:B257"/>
    <mergeCell ref="J250:K250"/>
    <mergeCell ref="L250:M250"/>
    <mergeCell ref="N250:O250"/>
    <mergeCell ref="A260:B260"/>
    <mergeCell ref="L261:M261"/>
    <mergeCell ref="L262:M262"/>
    <mergeCell ref="L255:M255"/>
    <mergeCell ref="L256:M256"/>
    <mergeCell ref="L257:M257"/>
    <mergeCell ref="L258:M258"/>
    <mergeCell ref="L259:M259"/>
    <mergeCell ref="H280:I280"/>
    <mergeCell ref="J255:K255"/>
    <mergeCell ref="L766:N766"/>
    <mergeCell ref="B753:Q753"/>
    <mergeCell ref="A754:Q754"/>
    <mergeCell ref="A755:Q755"/>
    <mergeCell ref="A756:Q756"/>
    <mergeCell ref="A757:Q757"/>
    <mergeCell ref="A758:Q758"/>
    <mergeCell ref="B747:Q747"/>
    <mergeCell ref="A748:Q748"/>
    <mergeCell ref="A749:Q749"/>
    <mergeCell ref="A750:Q750"/>
    <mergeCell ref="A751:Q751"/>
    <mergeCell ref="A752:Q752"/>
    <mergeCell ref="B745:C745"/>
    <mergeCell ref="D745:E745"/>
    <mergeCell ref="F745:H745"/>
    <mergeCell ref="I745:J745"/>
    <mergeCell ref="K745:M745"/>
    <mergeCell ref="N745:P745"/>
    <mergeCell ref="L763:N763"/>
    <mergeCell ref="J736:K736"/>
    <mergeCell ref="F737:G737"/>
    <mergeCell ref="H737:I737"/>
    <mergeCell ref="J737:K737"/>
    <mergeCell ref="F734:G734"/>
    <mergeCell ref="H734:I734"/>
    <mergeCell ref="J734:K734"/>
    <mergeCell ref="F735:G735"/>
    <mergeCell ref="H735:I735"/>
    <mergeCell ref="J735:K735"/>
    <mergeCell ref="F732:G732"/>
    <mergeCell ref="H732:I732"/>
    <mergeCell ref="J732:K732"/>
    <mergeCell ref="F733:G733"/>
    <mergeCell ref="H733:I733"/>
    <mergeCell ref="J733:K733"/>
    <mergeCell ref="F730:G730"/>
    <mergeCell ref="H730:I730"/>
    <mergeCell ref="J730:K730"/>
    <mergeCell ref="F731:G731"/>
    <mergeCell ref="H731:I731"/>
    <mergeCell ref="J731:K731"/>
    <mergeCell ref="F728:G728"/>
    <mergeCell ref="H728:I728"/>
    <mergeCell ref="J728:K728"/>
    <mergeCell ref="F729:G729"/>
    <mergeCell ref="H729:I729"/>
    <mergeCell ref="J729:K729"/>
    <mergeCell ref="F726:G726"/>
    <mergeCell ref="H726:I726"/>
    <mergeCell ref="J726:K726"/>
    <mergeCell ref="F727:G727"/>
    <mergeCell ref="H727:I727"/>
    <mergeCell ref="J727:K727"/>
    <mergeCell ref="F724:G724"/>
    <mergeCell ref="H724:I724"/>
    <mergeCell ref="J724:K724"/>
    <mergeCell ref="F725:G725"/>
    <mergeCell ref="H725:I725"/>
    <mergeCell ref="J725:K725"/>
    <mergeCell ref="F722:G722"/>
    <mergeCell ref="H722:I722"/>
    <mergeCell ref="J722:K722"/>
    <mergeCell ref="F723:G723"/>
    <mergeCell ref="H723:I723"/>
    <mergeCell ref="J723:K723"/>
    <mergeCell ref="F720:G720"/>
    <mergeCell ref="H720:I720"/>
    <mergeCell ref="J720:K720"/>
    <mergeCell ref="F721:G721"/>
    <mergeCell ref="H721:I721"/>
    <mergeCell ref="J721:K721"/>
    <mergeCell ref="F718:G718"/>
    <mergeCell ref="H718:I718"/>
    <mergeCell ref="J718:K718"/>
    <mergeCell ref="F719:G719"/>
    <mergeCell ref="H719:I719"/>
    <mergeCell ref="J719:K719"/>
    <mergeCell ref="F716:G716"/>
    <mergeCell ref="H716:I716"/>
    <mergeCell ref="J716:K716"/>
    <mergeCell ref="F717:G717"/>
    <mergeCell ref="H717:I717"/>
    <mergeCell ref="J717:K717"/>
    <mergeCell ref="F714:G714"/>
    <mergeCell ref="H714:I714"/>
    <mergeCell ref="J714:K714"/>
    <mergeCell ref="F715:G715"/>
    <mergeCell ref="H715:I715"/>
    <mergeCell ref="J715:K715"/>
    <mergeCell ref="F712:G712"/>
    <mergeCell ref="H712:I712"/>
    <mergeCell ref="J712:K712"/>
    <mergeCell ref="F713:G713"/>
    <mergeCell ref="H713:I713"/>
    <mergeCell ref="J713:K713"/>
    <mergeCell ref="F710:G710"/>
    <mergeCell ref="H710:I710"/>
    <mergeCell ref="J710:K710"/>
    <mergeCell ref="F711:G711"/>
    <mergeCell ref="H711:I711"/>
    <mergeCell ref="J711:K711"/>
    <mergeCell ref="N706:O708"/>
    <mergeCell ref="P706:Q708"/>
    <mergeCell ref="F709:G709"/>
    <mergeCell ref="H709:I709"/>
    <mergeCell ref="J709:K709"/>
    <mergeCell ref="L709:M709"/>
    <mergeCell ref="N709:O709"/>
    <mergeCell ref="P709:Q709"/>
    <mergeCell ref="B704:Q704"/>
    <mergeCell ref="A706:A708"/>
    <mergeCell ref="B706:B708"/>
    <mergeCell ref="C706:C708"/>
    <mergeCell ref="D706:D708"/>
    <mergeCell ref="E706:E708"/>
    <mergeCell ref="F706:G708"/>
    <mergeCell ref="H706:I708"/>
    <mergeCell ref="J706:K708"/>
    <mergeCell ref="L706:M708"/>
    <mergeCell ref="M697:N697"/>
    <mergeCell ref="M698:N698"/>
    <mergeCell ref="M699:N699"/>
    <mergeCell ref="M700:N700"/>
    <mergeCell ref="M701:N701"/>
    <mergeCell ref="M702:N702"/>
    <mergeCell ref="M691:N691"/>
    <mergeCell ref="M692:N692"/>
    <mergeCell ref="M693:N693"/>
    <mergeCell ref="M694:N694"/>
    <mergeCell ref="M695:N695"/>
    <mergeCell ref="M696:N696"/>
    <mergeCell ref="M685:N685"/>
    <mergeCell ref="M686:N686"/>
    <mergeCell ref="M687:N687"/>
    <mergeCell ref="M688:N688"/>
    <mergeCell ref="M689:N689"/>
    <mergeCell ref="M690:N690"/>
    <mergeCell ref="M679:N679"/>
    <mergeCell ref="M680:N680"/>
    <mergeCell ref="M681:N681"/>
    <mergeCell ref="M682:N682"/>
    <mergeCell ref="M683:N683"/>
    <mergeCell ref="M684:N684"/>
    <mergeCell ref="M672:N673"/>
    <mergeCell ref="M674:N674"/>
    <mergeCell ref="M675:N675"/>
    <mergeCell ref="M676:N676"/>
    <mergeCell ref="M677:N677"/>
    <mergeCell ref="M678:N678"/>
    <mergeCell ref="E672:E673"/>
    <mergeCell ref="F672:G672"/>
    <mergeCell ref="H672:H673"/>
    <mergeCell ref="I672:I673"/>
    <mergeCell ref="J672:J673"/>
    <mergeCell ref="K672:L672"/>
    <mergeCell ref="B669:Q669"/>
    <mergeCell ref="A671:A673"/>
    <mergeCell ref="B671:B673"/>
    <mergeCell ref="C671:C673"/>
    <mergeCell ref="D671:H671"/>
    <mergeCell ref="I671:N671"/>
    <mergeCell ref="O671:O672"/>
    <mergeCell ref="P671:P672"/>
    <mergeCell ref="Q671:Q672"/>
    <mergeCell ref="D672:D673"/>
    <mergeCell ref="F667:G667"/>
    <mergeCell ref="H667:I667"/>
    <mergeCell ref="J667:K667"/>
    <mergeCell ref="L667:M667"/>
    <mergeCell ref="N667:O667"/>
    <mergeCell ref="P667:Q667"/>
    <mergeCell ref="F666:G666"/>
    <mergeCell ref="H666:I666"/>
    <mergeCell ref="J666:K666"/>
    <mergeCell ref="L666:M666"/>
    <mergeCell ref="N666:O666"/>
    <mergeCell ref="P666:Q666"/>
    <mergeCell ref="F665:G665"/>
    <mergeCell ref="H665:I665"/>
    <mergeCell ref="J665:K665"/>
    <mergeCell ref="L665:M665"/>
    <mergeCell ref="N665:O665"/>
    <mergeCell ref="P665:Q665"/>
    <mergeCell ref="F664:G664"/>
    <mergeCell ref="H664:I664"/>
    <mergeCell ref="J664:K664"/>
    <mergeCell ref="L664:M664"/>
    <mergeCell ref="N664:O664"/>
    <mergeCell ref="P664:Q664"/>
    <mergeCell ref="F663:G663"/>
    <mergeCell ref="H663:I663"/>
    <mergeCell ref="J663:K663"/>
    <mergeCell ref="L663:M663"/>
    <mergeCell ref="N663:O663"/>
    <mergeCell ref="P663:Q663"/>
    <mergeCell ref="F662:G662"/>
    <mergeCell ref="H662:I662"/>
    <mergeCell ref="J662:K662"/>
    <mergeCell ref="L662:M662"/>
    <mergeCell ref="N662:O662"/>
    <mergeCell ref="P662:Q662"/>
    <mergeCell ref="F661:G661"/>
    <mergeCell ref="H661:I661"/>
    <mergeCell ref="J661:K661"/>
    <mergeCell ref="L661:M661"/>
    <mergeCell ref="N661:O661"/>
    <mergeCell ref="P661:Q661"/>
    <mergeCell ref="F660:G660"/>
    <mergeCell ref="H660:I660"/>
    <mergeCell ref="J660:K660"/>
    <mergeCell ref="L660:M660"/>
    <mergeCell ref="N660:O660"/>
    <mergeCell ref="P660:Q660"/>
    <mergeCell ref="F659:G659"/>
    <mergeCell ref="H659:I659"/>
    <mergeCell ref="J659:K659"/>
    <mergeCell ref="L659:M659"/>
    <mergeCell ref="N659:O659"/>
    <mergeCell ref="P659:Q659"/>
    <mergeCell ref="F658:G658"/>
    <mergeCell ref="H658:I658"/>
    <mergeCell ref="J658:K658"/>
    <mergeCell ref="L658:M658"/>
    <mergeCell ref="N658:O658"/>
    <mergeCell ref="P658:Q658"/>
    <mergeCell ref="F655:G655"/>
    <mergeCell ref="H655:I655"/>
    <mergeCell ref="J655:K655"/>
    <mergeCell ref="L655:M655"/>
    <mergeCell ref="N655:O655"/>
    <mergeCell ref="P655:Q655"/>
    <mergeCell ref="F654:G654"/>
    <mergeCell ref="H654:I654"/>
    <mergeCell ref="J654:K654"/>
    <mergeCell ref="L654:M654"/>
    <mergeCell ref="N654:O654"/>
    <mergeCell ref="P654:Q654"/>
    <mergeCell ref="F653:G653"/>
    <mergeCell ref="H653:I653"/>
    <mergeCell ref="J653:K653"/>
    <mergeCell ref="L653:M653"/>
    <mergeCell ref="N653:O653"/>
    <mergeCell ref="P653:Q653"/>
    <mergeCell ref="F652:G652"/>
    <mergeCell ref="H652:I652"/>
    <mergeCell ref="J652:K652"/>
    <mergeCell ref="L652:M652"/>
    <mergeCell ref="N652:O652"/>
    <mergeCell ref="P652:Q652"/>
    <mergeCell ref="F651:G651"/>
    <mergeCell ref="H651:I651"/>
    <mergeCell ref="J651:K651"/>
    <mergeCell ref="L651:M651"/>
    <mergeCell ref="N651:O651"/>
    <mergeCell ref="P651:Q651"/>
    <mergeCell ref="F650:G650"/>
    <mergeCell ref="H650:I650"/>
    <mergeCell ref="J650:K650"/>
    <mergeCell ref="L650:M650"/>
    <mergeCell ref="N650:O650"/>
    <mergeCell ref="P650:Q650"/>
    <mergeCell ref="F649:G649"/>
    <mergeCell ref="H649:I649"/>
    <mergeCell ref="J649:K649"/>
    <mergeCell ref="L649:M649"/>
    <mergeCell ref="N649:O649"/>
    <mergeCell ref="P649:Q649"/>
    <mergeCell ref="F648:G648"/>
    <mergeCell ref="H648:I648"/>
    <mergeCell ref="J648:K648"/>
    <mergeCell ref="L648:M648"/>
    <mergeCell ref="N648:O648"/>
    <mergeCell ref="P648:Q648"/>
    <mergeCell ref="F647:G647"/>
    <mergeCell ref="H647:I647"/>
    <mergeCell ref="J647:K647"/>
    <mergeCell ref="L647:M647"/>
    <mergeCell ref="N647:O647"/>
    <mergeCell ref="P647:Q647"/>
    <mergeCell ref="F646:G646"/>
    <mergeCell ref="H646:I646"/>
    <mergeCell ref="J646:K646"/>
    <mergeCell ref="L646:M646"/>
    <mergeCell ref="N646:O646"/>
    <mergeCell ref="P646:Q646"/>
    <mergeCell ref="F645:G645"/>
    <mergeCell ref="H645:I645"/>
    <mergeCell ref="J645:K645"/>
    <mergeCell ref="L645:M645"/>
    <mergeCell ref="N645:O645"/>
    <mergeCell ref="P645:Q645"/>
    <mergeCell ref="F644:G644"/>
    <mergeCell ref="H644:I644"/>
    <mergeCell ref="J644:K644"/>
    <mergeCell ref="L644:M644"/>
    <mergeCell ref="N644:O644"/>
    <mergeCell ref="P644:Q644"/>
    <mergeCell ref="F643:G643"/>
    <mergeCell ref="H643:I643"/>
    <mergeCell ref="J643:K643"/>
    <mergeCell ref="L643:M643"/>
    <mergeCell ref="N643:O643"/>
    <mergeCell ref="P643:Q643"/>
    <mergeCell ref="F642:G642"/>
    <mergeCell ref="H642:I642"/>
    <mergeCell ref="J642:K642"/>
    <mergeCell ref="L642:M642"/>
    <mergeCell ref="N642:O642"/>
    <mergeCell ref="P642:Q642"/>
    <mergeCell ref="F641:G641"/>
    <mergeCell ref="H641:I641"/>
    <mergeCell ref="J641:K641"/>
    <mergeCell ref="L641:M641"/>
    <mergeCell ref="N641:O641"/>
    <mergeCell ref="P641:Q641"/>
    <mergeCell ref="F640:G640"/>
    <mergeCell ref="H640:I640"/>
    <mergeCell ref="J640:K640"/>
    <mergeCell ref="L640:M640"/>
    <mergeCell ref="N640:O640"/>
    <mergeCell ref="P640:Q640"/>
    <mergeCell ref="F639:G639"/>
    <mergeCell ref="H639:I639"/>
    <mergeCell ref="J639:K639"/>
    <mergeCell ref="L639:M639"/>
    <mergeCell ref="N639:O639"/>
    <mergeCell ref="P639:Q639"/>
    <mergeCell ref="F638:G638"/>
    <mergeCell ref="H638:I638"/>
    <mergeCell ref="J638:K638"/>
    <mergeCell ref="L638:M638"/>
    <mergeCell ref="N638:O638"/>
    <mergeCell ref="P638:Q638"/>
    <mergeCell ref="P634:Q636"/>
    <mergeCell ref="L636:M636"/>
    <mergeCell ref="N636:O636"/>
    <mergeCell ref="F637:G637"/>
    <mergeCell ref="H637:I637"/>
    <mergeCell ref="J637:K637"/>
    <mergeCell ref="L637:M637"/>
    <mergeCell ref="N637:O637"/>
    <mergeCell ref="P637:Q637"/>
    <mergeCell ref="B631:Q631"/>
    <mergeCell ref="A634:A636"/>
    <mergeCell ref="B634:B636"/>
    <mergeCell ref="C634:C636"/>
    <mergeCell ref="D634:D636"/>
    <mergeCell ref="E634:E636"/>
    <mergeCell ref="F634:G636"/>
    <mergeCell ref="H634:I636"/>
    <mergeCell ref="J634:K636"/>
    <mergeCell ref="L634:O635"/>
    <mergeCell ref="A624:Q624"/>
    <mergeCell ref="A625:Q625"/>
    <mergeCell ref="A626:Q626"/>
    <mergeCell ref="A627:Q627"/>
    <mergeCell ref="A628:Q628"/>
    <mergeCell ref="B629:Q629"/>
    <mergeCell ref="N618:O618"/>
    <mergeCell ref="P618:Q618"/>
    <mergeCell ref="B620:Q620"/>
    <mergeCell ref="A621:Q621"/>
    <mergeCell ref="A622:Q622"/>
    <mergeCell ref="A623:Q623"/>
    <mergeCell ref="B618:C618"/>
    <mergeCell ref="D618:E618"/>
    <mergeCell ref="F618:G618"/>
    <mergeCell ref="H618:I618"/>
    <mergeCell ref="J618:K618"/>
    <mergeCell ref="L618:M618"/>
    <mergeCell ref="N616:O616"/>
    <mergeCell ref="P616:Q616"/>
    <mergeCell ref="B617:C617"/>
    <mergeCell ref="D617:E617"/>
    <mergeCell ref="F617:G617"/>
    <mergeCell ref="H617:I617"/>
    <mergeCell ref="J617:K617"/>
    <mergeCell ref="L617:M617"/>
    <mergeCell ref="N617:O617"/>
    <mergeCell ref="P617:Q617"/>
    <mergeCell ref="B616:C616"/>
    <mergeCell ref="D616:E616"/>
    <mergeCell ref="F616:G616"/>
    <mergeCell ref="H616:I616"/>
    <mergeCell ref="J616:K616"/>
    <mergeCell ref="L616:M616"/>
    <mergeCell ref="N614:O614"/>
    <mergeCell ref="P614:Q614"/>
    <mergeCell ref="B615:C615"/>
    <mergeCell ref="D615:E615"/>
    <mergeCell ref="F615:G615"/>
    <mergeCell ref="H615:I615"/>
    <mergeCell ref="J615:K615"/>
    <mergeCell ref="L615:M615"/>
    <mergeCell ref="N615:O615"/>
    <mergeCell ref="P615:Q615"/>
    <mergeCell ref="N612:O612"/>
    <mergeCell ref="P612:Q612"/>
    <mergeCell ref="B613:C613"/>
    <mergeCell ref="D613:E613"/>
    <mergeCell ref="B614:C614"/>
    <mergeCell ref="D614:E614"/>
    <mergeCell ref="F614:G614"/>
    <mergeCell ref="H614:I614"/>
    <mergeCell ref="J614:K614"/>
    <mergeCell ref="L614:M614"/>
    <mergeCell ref="B612:C612"/>
    <mergeCell ref="D612:E612"/>
    <mergeCell ref="F612:G612"/>
    <mergeCell ref="H612:I612"/>
    <mergeCell ref="J612:K612"/>
    <mergeCell ref="L612:M612"/>
    <mergeCell ref="P610:Q610"/>
    <mergeCell ref="B611:C611"/>
    <mergeCell ref="D611:E611"/>
    <mergeCell ref="F611:G611"/>
    <mergeCell ref="H611:I611"/>
    <mergeCell ref="J611:K611"/>
    <mergeCell ref="L611:M611"/>
    <mergeCell ref="N611:O611"/>
    <mergeCell ref="P611:Q611"/>
    <mergeCell ref="N609:O609"/>
    <mergeCell ref="B610:C610"/>
    <mergeCell ref="D610:E610"/>
    <mergeCell ref="F610:G610"/>
    <mergeCell ref="H610:I610"/>
    <mergeCell ref="J610:K610"/>
    <mergeCell ref="L610:M610"/>
    <mergeCell ref="N610:O610"/>
    <mergeCell ref="A608:A609"/>
    <mergeCell ref="B608:C609"/>
    <mergeCell ref="D608:I608"/>
    <mergeCell ref="J608:O608"/>
    <mergeCell ref="P608:Q609"/>
    <mergeCell ref="D609:E609"/>
    <mergeCell ref="F609:G609"/>
    <mergeCell ref="H609:I609"/>
    <mergeCell ref="J609:K609"/>
    <mergeCell ref="L609:M609"/>
    <mergeCell ref="B601:C601"/>
    <mergeCell ref="M601:O601"/>
    <mergeCell ref="B602:C602"/>
    <mergeCell ref="M602:O602"/>
    <mergeCell ref="B603:C603"/>
    <mergeCell ref="M603:O603"/>
    <mergeCell ref="B598:C598"/>
    <mergeCell ref="M598:O598"/>
    <mergeCell ref="B599:C599"/>
    <mergeCell ref="M599:O599"/>
    <mergeCell ref="B600:C600"/>
    <mergeCell ref="M600:O600"/>
    <mergeCell ref="B586:D586"/>
    <mergeCell ref="B595:C595"/>
    <mergeCell ref="M595:O595"/>
    <mergeCell ref="B596:C596"/>
    <mergeCell ref="M596:O596"/>
    <mergeCell ref="B597:C597"/>
    <mergeCell ref="M597:O597"/>
    <mergeCell ref="B589:Q589"/>
    <mergeCell ref="B591:Q591"/>
    <mergeCell ref="E586:F586"/>
    <mergeCell ref="A593:A594"/>
    <mergeCell ref="B593:C594"/>
    <mergeCell ref="D593:F593"/>
    <mergeCell ref="G593:I593"/>
    <mergeCell ref="J593:L593"/>
    <mergeCell ref="M593:O594"/>
    <mergeCell ref="G586:I586"/>
    <mergeCell ref="J586:K586"/>
    <mergeCell ref="L586:M586"/>
    <mergeCell ref="N586:O586"/>
    <mergeCell ref="P584:Q584"/>
    <mergeCell ref="P585:Q585"/>
    <mergeCell ref="P586:Q586"/>
    <mergeCell ref="B585:D585"/>
    <mergeCell ref="E585:F585"/>
    <mergeCell ref="G585:I585"/>
    <mergeCell ref="J585:K585"/>
    <mergeCell ref="L585:M585"/>
    <mergeCell ref="N585:O585"/>
    <mergeCell ref="B584:D584"/>
    <mergeCell ref="E584:F584"/>
    <mergeCell ref="G584:I584"/>
    <mergeCell ref="J584:K584"/>
    <mergeCell ref="L584:M584"/>
    <mergeCell ref="N584:O584"/>
    <mergeCell ref="P582:Q582"/>
    <mergeCell ref="B583:D583"/>
    <mergeCell ref="E583:F583"/>
    <mergeCell ref="G583:I583"/>
    <mergeCell ref="J583:K583"/>
    <mergeCell ref="L583:M583"/>
    <mergeCell ref="N583:O583"/>
    <mergeCell ref="P583:Q583"/>
    <mergeCell ref="B582:D582"/>
    <mergeCell ref="E582:F582"/>
    <mergeCell ref="G582:I582"/>
    <mergeCell ref="J582:K582"/>
    <mergeCell ref="L582:M582"/>
    <mergeCell ref="N582:O582"/>
    <mergeCell ref="P580:Q580"/>
    <mergeCell ref="B581:D581"/>
    <mergeCell ref="E581:F581"/>
    <mergeCell ref="G581:I581"/>
    <mergeCell ref="J581:K581"/>
    <mergeCell ref="L581:M581"/>
    <mergeCell ref="N581:O581"/>
    <mergeCell ref="P581:Q581"/>
    <mergeCell ref="B577:O577"/>
    <mergeCell ref="A579:A580"/>
    <mergeCell ref="B579:D580"/>
    <mergeCell ref="E579:F580"/>
    <mergeCell ref="G579:I580"/>
    <mergeCell ref="J579:M579"/>
    <mergeCell ref="N579:Q579"/>
    <mergeCell ref="J580:K580"/>
    <mergeCell ref="L580:M580"/>
    <mergeCell ref="N580:O580"/>
    <mergeCell ref="B573:D573"/>
    <mergeCell ref="E573:F573"/>
    <mergeCell ref="G573:I573"/>
    <mergeCell ref="B574:D574"/>
    <mergeCell ref="E574:F574"/>
    <mergeCell ref="G574:I574"/>
    <mergeCell ref="B571:D571"/>
    <mergeCell ref="E571:F571"/>
    <mergeCell ref="G571:I571"/>
    <mergeCell ref="B572:D572"/>
    <mergeCell ref="E572:F572"/>
    <mergeCell ref="G572:I572"/>
    <mergeCell ref="N566:O566"/>
    <mergeCell ref="B568:D568"/>
    <mergeCell ref="E568:F568"/>
    <mergeCell ref="G568:I568"/>
    <mergeCell ref="B569:D569"/>
    <mergeCell ref="E569:F569"/>
    <mergeCell ref="G569:I569"/>
    <mergeCell ref="B559:C559"/>
    <mergeCell ref="C560:Q560"/>
    <mergeCell ref="B561:Q561"/>
    <mergeCell ref="B563:Q563"/>
    <mergeCell ref="A566:A567"/>
    <mergeCell ref="B566:D567"/>
    <mergeCell ref="E566:F567"/>
    <mergeCell ref="G566:I567"/>
    <mergeCell ref="J566:K566"/>
    <mergeCell ref="L566:M566"/>
    <mergeCell ref="B553:C553"/>
    <mergeCell ref="B554:C554"/>
    <mergeCell ref="B555:C555"/>
    <mergeCell ref="B556:C556"/>
    <mergeCell ref="B557:C557"/>
    <mergeCell ref="B558:C558"/>
    <mergeCell ref="B551:C551"/>
    <mergeCell ref="D548:E548"/>
    <mergeCell ref="F548:G548"/>
    <mergeCell ref="H548:I548"/>
    <mergeCell ref="J548:K548"/>
    <mergeCell ref="B552:C552"/>
    <mergeCell ref="L547:M547"/>
    <mergeCell ref="N548:N549"/>
    <mergeCell ref="O548:O549"/>
    <mergeCell ref="P548:P549"/>
    <mergeCell ref="Q548:Q549"/>
    <mergeCell ref="B550:C550"/>
    <mergeCell ref="C531:C532"/>
    <mergeCell ref="L548:L549"/>
    <mergeCell ref="M548:M549"/>
    <mergeCell ref="A542:B542"/>
    <mergeCell ref="N543:P543"/>
    <mergeCell ref="B545:Q545"/>
    <mergeCell ref="A547:A549"/>
    <mergeCell ref="B547:C549"/>
    <mergeCell ref="D547:G547"/>
    <mergeCell ref="H547:K547"/>
    <mergeCell ref="E457:E458"/>
    <mergeCell ref="N547:O547"/>
    <mergeCell ref="P547:Q547"/>
    <mergeCell ref="L531:M531"/>
    <mergeCell ref="A533:B533"/>
    <mergeCell ref="A534:B534"/>
    <mergeCell ref="A539:B539"/>
    <mergeCell ref="A540:B540"/>
    <mergeCell ref="A541:B541"/>
    <mergeCell ref="A531:B532"/>
    <mergeCell ref="D531:E531"/>
    <mergeCell ref="F531:G531"/>
    <mergeCell ref="H531:I531"/>
    <mergeCell ref="J531:K531"/>
    <mergeCell ref="A468:B468"/>
    <mergeCell ref="D468:Q468"/>
    <mergeCell ref="A469:B469"/>
    <mergeCell ref="F474:H474"/>
    <mergeCell ref="I474:K474"/>
    <mergeCell ref="L474:N474"/>
    <mergeCell ref="O474:P474"/>
    <mergeCell ref="F475:H475"/>
    <mergeCell ref="L428:N428"/>
    <mergeCell ref="L429:N429"/>
    <mergeCell ref="F428:H428"/>
    <mergeCell ref="F429:H429"/>
    <mergeCell ref="L413:N413"/>
    <mergeCell ref="L414:N414"/>
    <mergeCell ref="L415:N415"/>
    <mergeCell ref="L416:N416"/>
    <mergeCell ref="F411:H411"/>
    <mergeCell ref="F412:H412"/>
    <mergeCell ref="O411:P411"/>
    <mergeCell ref="O412:P412"/>
    <mergeCell ref="F419:H419"/>
    <mergeCell ref="F420:H420"/>
    <mergeCell ref="O388:Q388"/>
    <mergeCell ref="A402:B402"/>
    <mergeCell ref="F402:H402"/>
    <mergeCell ref="I402:K402"/>
    <mergeCell ref="L402:N402"/>
    <mergeCell ref="A399:B399"/>
    <mergeCell ref="F399:H399"/>
    <mergeCell ref="I399:K399"/>
    <mergeCell ref="L399:N399"/>
    <mergeCell ref="A400:B400"/>
    <mergeCell ref="F400:H400"/>
    <mergeCell ref="O393:Q393"/>
    <mergeCell ref="F395:H395"/>
    <mergeCell ref="F398:H398"/>
    <mergeCell ref="I398:K398"/>
    <mergeCell ref="L398:N398"/>
    <mergeCell ref="O398:Q398"/>
    <mergeCell ref="O391:Q391"/>
    <mergeCell ref="I396:K396"/>
    <mergeCell ref="L396:N396"/>
    <mergeCell ref="O396:Q396"/>
    <mergeCell ref="L397:N397"/>
    <mergeCell ref="O397:Q397"/>
    <mergeCell ref="F393:H393"/>
    <mergeCell ref="I393:K393"/>
    <mergeCell ref="L393:N393"/>
    <mergeCell ref="I388:K388"/>
    <mergeCell ref="L388:N388"/>
    <mergeCell ref="A397:B398"/>
    <mergeCell ref="D393:D394"/>
    <mergeCell ref="A387:B387"/>
    <mergeCell ref="I387:K387"/>
    <mergeCell ref="L387:N387"/>
    <mergeCell ref="A385:B385"/>
    <mergeCell ref="F385:H385"/>
    <mergeCell ref="I385:K385"/>
    <mergeCell ref="A383:B383"/>
    <mergeCell ref="F383:H383"/>
    <mergeCell ref="I383:K383"/>
    <mergeCell ref="A384:B384"/>
    <mergeCell ref="A386:B386"/>
    <mergeCell ref="F386:H386"/>
    <mergeCell ref="O389:Q389"/>
    <mergeCell ref="A390:B390"/>
    <mergeCell ref="I395:K395"/>
    <mergeCell ref="L395:N395"/>
    <mergeCell ref="O395:Q395"/>
    <mergeCell ref="L394:N394"/>
    <mergeCell ref="A391:B391"/>
    <mergeCell ref="F391:H391"/>
    <mergeCell ref="I391:K391"/>
    <mergeCell ref="L391:N391"/>
    <mergeCell ref="O387:Q387"/>
    <mergeCell ref="A388:B388"/>
    <mergeCell ref="F392:H392"/>
    <mergeCell ref="I392:K392"/>
    <mergeCell ref="L392:N392"/>
    <mergeCell ref="O392:Q392"/>
    <mergeCell ref="A389:B389"/>
    <mergeCell ref="F389:H389"/>
    <mergeCell ref="I389:K389"/>
    <mergeCell ref="L389:N389"/>
    <mergeCell ref="A392:B392"/>
    <mergeCell ref="L379:N379"/>
    <mergeCell ref="O379:Q379"/>
    <mergeCell ref="O385:Q385"/>
    <mergeCell ref="L383:N383"/>
    <mergeCell ref="O386:Q386"/>
    <mergeCell ref="O403:Q403"/>
    <mergeCell ref="A380:B380"/>
    <mergeCell ref="F380:H380"/>
    <mergeCell ref="I380:K380"/>
    <mergeCell ref="L380:N380"/>
    <mergeCell ref="O380:Q380"/>
    <mergeCell ref="A378:B379"/>
    <mergeCell ref="C378:C379"/>
    <mergeCell ref="D378:D379"/>
    <mergeCell ref="F378:K378"/>
    <mergeCell ref="L378:Q378"/>
    <mergeCell ref="F379:H379"/>
    <mergeCell ref="I379:K379"/>
    <mergeCell ref="F384:H384"/>
    <mergeCell ref="I384:K384"/>
    <mergeCell ref="L384:N384"/>
    <mergeCell ref="L385:N385"/>
    <mergeCell ref="F390:H390"/>
    <mergeCell ref="I390:K390"/>
    <mergeCell ref="L390:N390"/>
    <mergeCell ref="O390:Q390"/>
    <mergeCell ref="F387:H387"/>
    <mergeCell ref="I386:K386"/>
    <mergeCell ref="L386:N386"/>
    <mergeCell ref="A381:B381"/>
    <mergeCell ref="A382:B382"/>
    <mergeCell ref="F388:H388"/>
    <mergeCell ref="P249:Q249"/>
    <mergeCell ref="P247:Q247"/>
    <mergeCell ref="F248:G248"/>
    <mergeCell ref="H248:I248"/>
    <mergeCell ref="J248:K248"/>
    <mergeCell ref="L248:M248"/>
    <mergeCell ref="N248:O248"/>
    <mergeCell ref="P248:Q248"/>
    <mergeCell ref="F247:G247"/>
    <mergeCell ref="A259:B259"/>
    <mergeCell ref="F246:G246"/>
    <mergeCell ref="H246:I246"/>
    <mergeCell ref="J246:K246"/>
    <mergeCell ref="L246:M246"/>
    <mergeCell ref="N246:O246"/>
    <mergeCell ref="N247:O247"/>
    <mergeCell ref="A254:B254"/>
    <mergeCell ref="N255:O255"/>
    <mergeCell ref="H247:I247"/>
    <mergeCell ref="P246:Q246"/>
    <mergeCell ref="J247:K247"/>
    <mergeCell ref="L247:M247"/>
    <mergeCell ref="F259:G259"/>
    <mergeCell ref="A258:B258"/>
    <mergeCell ref="N256:O256"/>
    <mergeCell ref="N257:O257"/>
    <mergeCell ref="N258:O258"/>
    <mergeCell ref="H255:I255"/>
    <mergeCell ref="H256:I256"/>
    <mergeCell ref="H257:I257"/>
    <mergeCell ref="D254:E254"/>
    <mergeCell ref="F254:T254"/>
    <mergeCell ref="P245:Q245"/>
    <mergeCell ref="H244:I244"/>
    <mergeCell ref="J244:K244"/>
    <mergeCell ref="L244:M244"/>
    <mergeCell ref="N244:O244"/>
    <mergeCell ref="P244:Q244"/>
    <mergeCell ref="N240:O240"/>
    <mergeCell ref="P240:Q240"/>
    <mergeCell ref="P243:Q243"/>
    <mergeCell ref="J241:K241"/>
    <mergeCell ref="L241:M241"/>
    <mergeCell ref="F243:G243"/>
    <mergeCell ref="H243:I243"/>
    <mergeCell ref="J243:K243"/>
    <mergeCell ref="L243:M243"/>
    <mergeCell ref="N243:O243"/>
    <mergeCell ref="F240:G240"/>
    <mergeCell ref="H241:I241"/>
    <mergeCell ref="H240:I240"/>
    <mergeCell ref="N241:O241"/>
    <mergeCell ref="P241:Q241"/>
    <mergeCell ref="F242:G242"/>
    <mergeCell ref="H242:I242"/>
    <mergeCell ref="J242:K242"/>
    <mergeCell ref="L242:M242"/>
    <mergeCell ref="N242:O242"/>
    <mergeCell ref="P242:Q242"/>
    <mergeCell ref="J245:K245"/>
    <mergeCell ref="L245:M245"/>
    <mergeCell ref="N245:O245"/>
    <mergeCell ref="P238:Q238"/>
    <mergeCell ref="F239:G239"/>
    <mergeCell ref="H239:I239"/>
    <mergeCell ref="J239:K239"/>
    <mergeCell ref="L239:M239"/>
    <mergeCell ref="N239:O239"/>
    <mergeCell ref="P239:Q239"/>
    <mergeCell ref="N238:O238"/>
    <mergeCell ref="A238:B238"/>
    <mergeCell ref="F238:G238"/>
    <mergeCell ref="H238:I238"/>
    <mergeCell ref="J238:K238"/>
    <mergeCell ref="L238:M238"/>
    <mergeCell ref="J240:K240"/>
    <mergeCell ref="L240:M240"/>
    <mergeCell ref="P236:Q236"/>
    <mergeCell ref="A237:B237"/>
    <mergeCell ref="F237:G237"/>
    <mergeCell ref="H237:I237"/>
    <mergeCell ref="J237:K237"/>
    <mergeCell ref="L237:M237"/>
    <mergeCell ref="N237:O237"/>
    <mergeCell ref="P237:Q237"/>
    <mergeCell ref="A236:B236"/>
    <mergeCell ref="F236:G236"/>
    <mergeCell ref="H236:I236"/>
    <mergeCell ref="J236:K236"/>
    <mergeCell ref="L236:M236"/>
    <mergeCell ref="N236:O236"/>
    <mergeCell ref="L228:M228"/>
    <mergeCell ref="N228:O228"/>
    <mergeCell ref="P234:Q234"/>
    <mergeCell ref="A235:B235"/>
    <mergeCell ref="F235:G235"/>
    <mergeCell ref="H235:I235"/>
    <mergeCell ref="J235:K235"/>
    <mergeCell ref="L235:M235"/>
    <mergeCell ref="N235:O235"/>
    <mergeCell ref="P235:Q235"/>
    <mergeCell ref="A234:B234"/>
    <mergeCell ref="F234:G234"/>
    <mergeCell ref="H234:I234"/>
    <mergeCell ref="J234:K234"/>
    <mergeCell ref="L234:M234"/>
    <mergeCell ref="N234:O234"/>
    <mergeCell ref="P232:Q232"/>
    <mergeCell ref="A233:B233"/>
    <mergeCell ref="F233:G233"/>
    <mergeCell ref="H233:I233"/>
    <mergeCell ref="J233:K233"/>
    <mergeCell ref="L233:M233"/>
    <mergeCell ref="N233:O233"/>
    <mergeCell ref="P233:Q233"/>
    <mergeCell ref="A232:B232"/>
    <mergeCell ref="F232:G232"/>
    <mergeCell ref="H232:I232"/>
    <mergeCell ref="J232:K232"/>
    <mergeCell ref="L232:M232"/>
    <mergeCell ref="N232:O232"/>
    <mergeCell ref="A223:B223"/>
    <mergeCell ref="F223:G223"/>
    <mergeCell ref="H223:I223"/>
    <mergeCell ref="J223:K223"/>
    <mergeCell ref="L223:M223"/>
    <mergeCell ref="N223:O223"/>
    <mergeCell ref="P230:Q230"/>
    <mergeCell ref="A231:B231"/>
    <mergeCell ref="F231:G231"/>
    <mergeCell ref="H231:I231"/>
    <mergeCell ref="J231:K231"/>
    <mergeCell ref="L231:M231"/>
    <mergeCell ref="N231:O231"/>
    <mergeCell ref="P231:Q231"/>
    <mergeCell ref="A230:B230"/>
    <mergeCell ref="F230:G230"/>
    <mergeCell ref="H230:I230"/>
    <mergeCell ref="J230:K230"/>
    <mergeCell ref="L230:M230"/>
    <mergeCell ref="N230:O230"/>
    <mergeCell ref="P228:Q228"/>
    <mergeCell ref="A229:B229"/>
    <mergeCell ref="F229:G229"/>
    <mergeCell ref="H229:I229"/>
    <mergeCell ref="J229:K229"/>
    <mergeCell ref="L229:M229"/>
    <mergeCell ref="N229:O229"/>
    <mergeCell ref="P229:Q229"/>
    <mergeCell ref="A228:B228"/>
    <mergeCell ref="F228:G228"/>
    <mergeCell ref="H228:I228"/>
    <mergeCell ref="J228:K228"/>
    <mergeCell ref="A221:B221"/>
    <mergeCell ref="F221:G221"/>
    <mergeCell ref="H221:I221"/>
    <mergeCell ref="J221:K221"/>
    <mergeCell ref="L221:M221"/>
    <mergeCell ref="N221:O221"/>
    <mergeCell ref="P226:Q226"/>
    <mergeCell ref="A227:B227"/>
    <mergeCell ref="F227:G227"/>
    <mergeCell ref="H227:I227"/>
    <mergeCell ref="J227:K227"/>
    <mergeCell ref="L227:M227"/>
    <mergeCell ref="N227:O227"/>
    <mergeCell ref="P227:Q227"/>
    <mergeCell ref="A226:B226"/>
    <mergeCell ref="F226:G226"/>
    <mergeCell ref="H226:I226"/>
    <mergeCell ref="J226:K226"/>
    <mergeCell ref="L226:M226"/>
    <mergeCell ref="N226:O226"/>
    <mergeCell ref="N224:O224"/>
    <mergeCell ref="P224:Q224"/>
    <mergeCell ref="A225:B225"/>
    <mergeCell ref="F225:G225"/>
    <mergeCell ref="H225:I225"/>
    <mergeCell ref="J225:K225"/>
    <mergeCell ref="L225:M225"/>
    <mergeCell ref="N225:O225"/>
    <mergeCell ref="P225:Q225"/>
    <mergeCell ref="E222:E225"/>
    <mergeCell ref="N222:O222"/>
    <mergeCell ref="P222:Q222"/>
    <mergeCell ref="N218:O218"/>
    <mergeCell ref="P218:Q218"/>
    <mergeCell ref="A219:B219"/>
    <mergeCell ref="E219:Q219"/>
    <mergeCell ref="C242:C243"/>
    <mergeCell ref="A242:B243"/>
    <mergeCell ref="E242:E243"/>
    <mergeCell ref="F241:G241"/>
    <mergeCell ref="A220:B220"/>
    <mergeCell ref="D220:Q220"/>
    <mergeCell ref="H217:I217"/>
    <mergeCell ref="J217:K217"/>
    <mergeCell ref="L217:M217"/>
    <mergeCell ref="N217:O217"/>
    <mergeCell ref="P217:Q217"/>
    <mergeCell ref="A218:B218"/>
    <mergeCell ref="F218:G218"/>
    <mergeCell ref="H218:I218"/>
    <mergeCell ref="J218:K218"/>
    <mergeCell ref="L218:M218"/>
    <mergeCell ref="P223:Q223"/>
    <mergeCell ref="A222:B222"/>
    <mergeCell ref="P221:Q221"/>
    <mergeCell ref="F222:G222"/>
    <mergeCell ref="H222:I222"/>
    <mergeCell ref="J222:K222"/>
    <mergeCell ref="L222:M222"/>
    <mergeCell ref="A224:B224"/>
    <mergeCell ref="F224:G224"/>
    <mergeCell ref="H224:I224"/>
    <mergeCell ref="J224:K224"/>
    <mergeCell ref="L224:M224"/>
    <mergeCell ref="B213:Q213"/>
    <mergeCell ref="B214:Q214"/>
    <mergeCell ref="A216:B217"/>
    <mergeCell ref="C216:C217"/>
    <mergeCell ref="D216:D217"/>
    <mergeCell ref="E216:E217"/>
    <mergeCell ref="F216:I216"/>
    <mergeCell ref="J216:M216"/>
    <mergeCell ref="N216:Q216"/>
    <mergeCell ref="F217:G217"/>
    <mergeCell ref="A211:B211"/>
    <mergeCell ref="C211:G211"/>
    <mergeCell ref="M211:N211"/>
    <mergeCell ref="P211:Q211"/>
    <mergeCell ref="C212:D212"/>
    <mergeCell ref="E212:F212"/>
    <mergeCell ref="G212:H212"/>
    <mergeCell ref="I212:J212"/>
    <mergeCell ref="K212:L212"/>
    <mergeCell ref="C209:G209"/>
    <mergeCell ref="M209:N209"/>
    <mergeCell ref="P209:Q209"/>
    <mergeCell ref="A210:B210"/>
    <mergeCell ref="C210:G210"/>
    <mergeCell ref="M210:N210"/>
    <mergeCell ref="P210:Q210"/>
    <mergeCell ref="A207:B207"/>
    <mergeCell ref="C207:G207"/>
    <mergeCell ref="M207:N207"/>
    <mergeCell ref="P207:Q207"/>
    <mergeCell ref="A208:B208"/>
    <mergeCell ref="C208:G208"/>
    <mergeCell ref="M208:N208"/>
    <mergeCell ref="P208:Q208"/>
    <mergeCell ref="B203:Q203"/>
    <mergeCell ref="A205:B206"/>
    <mergeCell ref="C205:G206"/>
    <mergeCell ref="H205:K205"/>
    <mergeCell ref="L205:Q205"/>
    <mergeCell ref="M206:N206"/>
    <mergeCell ref="P206:Q206"/>
    <mergeCell ref="B200:D200"/>
    <mergeCell ref="P200:Q200"/>
    <mergeCell ref="B201:D201"/>
    <mergeCell ref="P201:Q201"/>
    <mergeCell ref="C202:D202"/>
    <mergeCell ref="E202:F202"/>
    <mergeCell ref="B197:D197"/>
    <mergeCell ref="P197:Q197"/>
    <mergeCell ref="B198:D198"/>
    <mergeCell ref="P198:Q198"/>
    <mergeCell ref="B199:D199"/>
    <mergeCell ref="P199:Q199"/>
    <mergeCell ref="B191:Q191"/>
    <mergeCell ref="B193:Q193"/>
    <mergeCell ref="A195:A196"/>
    <mergeCell ref="B195:D196"/>
    <mergeCell ref="E195:H195"/>
    <mergeCell ref="I195:L195"/>
    <mergeCell ref="M195:Q195"/>
    <mergeCell ref="P196:Q196"/>
    <mergeCell ref="C188:G188"/>
    <mergeCell ref="M188:N188"/>
    <mergeCell ref="P188:Q188"/>
    <mergeCell ref="C189:G189"/>
    <mergeCell ref="M189:N189"/>
    <mergeCell ref="P189:Q189"/>
    <mergeCell ref="C186:G186"/>
    <mergeCell ref="M186:N186"/>
    <mergeCell ref="P186:Q186"/>
    <mergeCell ref="C187:G187"/>
    <mergeCell ref="M187:N187"/>
    <mergeCell ref="P187:Q187"/>
    <mergeCell ref="P183:Q183"/>
    <mergeCell ref="C184:G184"/>
    <mergeCell ref="M184:N184"/>
    <mergeCell ref="P184:Q184"/>
    <mergeCell ref="C185:G185"/>
    <mergeCell ref="M185:N185"/>
    <mergeCell ref="P185:Q185"/>
    <mergeCell ref="C178:G178"/>
    <mergeCell ref="M178:N178"/>
    <mergeCell ref="P178:Q178"/>
    <mergeCell ref="B180:Q180"/>
    <mergeCell ref="A182:A183"/>
    <mergeCell ref="B182:B183"/>
    <mergeCell ref="C182:G183"/>
    <mergeCell ref="H182:K182"/>
    <mergeCell ref="L182:Q182"/>
    <mergeCell ref="M183:N183"/>
    <mergeCell ref="C176:G176"/>
    <mergeCell ref="M176:N176"/>
    <mergeCell ref="P176:Q176"/>
    <mergeCell ref="C177:G177"/>
    <mergeCell ref="M177:N177"/>
    <mergeCell ref="P177:Q177"/>
    <mergeCell ref="C174:G174"/>
    <mergeCell ref="M174:N174"/>
    <mergeCell ref="P174:Q174"/>
    <mergeCell ref="C175:G175"/>
    <mergeCell ref="M175:N175"/>
    <mergeCell ref="P175:Q175"/>
    <mergeCell ref="C172:G172"/>
    <mergeCell ref="M172:N172"/>
    <mergeCell ref="P172:Q172"/>
    <mergeCell ref="C173:G173"/>
    <mergeCell ref="M173:N173"/>
    <mergeCell ref="P173:Q173"/>
    <mergeCell ref="C170:G170"/>
    <mergeCell ref="M170:N170"/>
    <mergeCell ref="P170:Q170"/>
    <mergeCell ref="C171:G171"/>
    <mergeCell ref="M171:N171"/>
    <mergeCell ref="P171:Q171"/>
    <mergeCell ref="C165:G165"/>
    <mergeCell ref="M165:N165"/>
    <mergeCell ref="P165:Q165"/>
    <mergeCell ref="C166:G166"/>
    <mergeCell ref="M166:N166"/>
    <mergeCell ref="P166:Q166"/>
    <mergeCell ref="C167:G167"/>
    <mergeCell ref="P167:Q167"/>
    <mergeCell ref="M168:N168"/>
    <mergeCell ref="P168:Q168"/>
    <mergeCell ref="P169:Q169"/>
    <mergeCell ref="M167:N167"/>
    <mergeCell ref="M169:N169"/>
    <mergeCell ref="C168:G168"/>
    <mergeCell ref="C169:G169"/>
    <mergeCell ref="C163:G163"/>
    <mergeCell ref="M163:N163"/>
    <mergeCell ref="P163:Q163"/>
    <mergeCell ref="C164:F164"/>
    <mergeCell ref="M164:N164"/>
    <mergeCell ref="P164:Q164"/>
    <mergeCell ref="C161:G161"/>
    <mergeCell ref="M161:N161"/>
    <mergeCell ref="P161:Q161"/>
    <mergeCell ref="C162:G162"/>
    <mergeCell ref="M162:N162"/>
    <mergeCell ref="P162:Q162"/>
    <mergeCell ref="C159:G159"/>
    <mergeCell ref="M159:N159"/>
    <mergeCell ref="P159:Q159"/>
    <mergeCell ref="C160:G160"/>
    <mergeCell ref="M160:N160"/>
    <mergeCell ref="P160:Q160"/>
    <mergeCell ref="C157:G157"/>
    <mergeCell ref="M157:N157"/>
    <mergeCell ref="P157:Q157"/>
    <mergeCell ref="C158:G158"/>
    <mergeCell ref="M158:N158"/>
    <mergeCell ref="P158:Q158"/>
    <mergeCell ref="C155:G155"/>
    <mergeCell ref="M155:N155"/>
    <mergeCell ref="P155:Q155"/>
    <mergeCell ref="C156:G156"/>
    <mergeCell ref="M156:N156"/>
    <mergeCell ref="P156:Q156"/>
    <mergeCell ref="C153:G153"/>
    <mergeCell ref="M153:N153"/>
    <mergeCell ref="P153:Q153"/>
    <mergeCell ref="C154:G154"/>
    <mergeCell ref="M154:N154"/>
    <mergeCell ref="P154:Q154"/>
    <mergeCell ref="C151:G151"/>
    <mergeCell ref="M151:N151"/>
    <mergeCell ref="P151:Q151"/>
    <mergeCell ref="C152:G152"/>
    <mergeCell ref="M152:N152"/>
    <mergeCell ref="P152:Q152"/>
    <mergeCell ref="C149:G149"/>
    <mergeCell ref="M149:N149"/>
    <mergeCell ref="P149:Q149"/>
    <mergeCell ref="C150:G150"/>
    <mergeCell ref="M150:N150"/>
    <mergeCell ref="P150:Q150"/>
    <mergeCell ref="C147:G147"/>
    <mergeCell ref="M147:N147"/>
    <mergeCell ref="P147:Q147"/>
    <mergeCell ref="C148:G148"/>
    <mergeCell ref="M148:N148"/>
    <mergeCell ref="P148:Q148"/>
    <mergeCell ref="B143:Q143"/>
    <mergeCell ref="A145:A146"/>
    <mergeCell ref="B145:B146"/>
    <mergeCell ref="C145:G146"/>
    <mergeCell ref="H145:K145"/>
    <mergeCell ref="L145:Q145"/>
    <mergeCell ref="M146:N146"/>
    <mergeCell ref="P146:Q146"/>
    <mergeCell ref="C139:D139"/>
    <mergeCell ref="P139:Q139"/>
    <mergeCell ref="C140:D140"/>
    <mergeCell ref="P140:Q140"/>
    <mergeCell ref="C141:D141"/>
    <mergeCell ref="P141:Q141"/>
    <mergeCell ref="C136:D136"/>
    <mergeCell ref="P136:Q136"/>
    <mergeCell ref="C137:D137"/>
    <mergeCell ref="P137:Q137"/>
    <mergeCell ref="C138:D138"/>
    <mergeCell ref="P138:Q138"/>
    <mergeCell ref="B132:Q132"/>
    <mergeCell ref="A134:A135"/>
    <mergeCell ref="B134:B135"/>
    <mergeCell ref="C134:D135"/>
    <mergeCell ref="E134:H134"/>
    <mergeCell ref="I134:L134"/>
    <mergeCell ref="M134:Q134"/>
    <mergeCell ref="P135:Q135"/>
    <mergeCell ref="M124:N124"/>
    <mergeCell ref="O124:P124"/>
    <mergeCell ref="M125:N125"/>
    <mergeCell ref="O125:P125"/>
    <mergeCell ref="M126:N126"/>
    <mergeCell ref="O126:P126"/>
    <mergeCell ref="M121:N121"/>
    <mergeCell ref="O121:P121"/>
    <mergeCell ref="M122:N122"/>
    <mergeCell ref="O122:P122"/>
    <mergeCell ref="M123:N123"/>
    <mergeCell ref="O123:P123"/>
    <mergeCell ref="M118:N118"/>
    <mergeCell ref="O118:P118"/>
    <mergeCell ref="M119:N119"/>
    <mergeCell ref="O119:P119"/>
    <mergeCell ref="M120:N120"/>
    <mergeCell ref="O120:P120"/>
    <mergeCell ref="M115:N115"/>
    <mergeCell ref="O115:P115"/>
    <mergeCell ref="M116:N116"/>
    <mergeCell ref="O116:P116"/>
    <mergeCell ref="M117:N117"/>
    <mergeCell ref="O117:P117"/>
    <mergeCell ref="M110:N110"/>
    <mergeCell ref="O110:P110"/>
    <mergeCell ref="M111:N111"/>
    <mergeCell ref="O111:P111"/>
    <mergeCell ref="M112:N112"/>
    <mergeCell ref="O112:P112"/>
    <mergeCell ref="M113:N113"/>
    <mergeCell ref="O113:P113"/>
    <mergeCell ref="M107:N107"/>
    <mergeCell ref="O107:P107"/>
    <mergeCell ref="M108:N108"/>
    <mergeCell ref="O108:P108"/>
    <mergeCell ref="M109:N109"/>
    <mergeCell ref="O109:P109"/>
    <mergeCell ref="M104:N104"/>
    <mergeCell ref="O104:P104"/>
    <mergeCell ref="M105:N105"/>
    <mergeCell ref="O105:P105"/>
    <mergeCell ref="M106:N106"/>
    <mergeCell ref="O106:P106"/>
    <mergeCell ref="M101:N101"/>
    <mergeCell ref="O101:P101"/>
    <mergeCell ref="M102:N102"/>
    <mergeCell ref="O102:P102"/>
    <mergeCell ref="M103:N103"/>
    <mergeCell ref="O103:P103"/>
    <mergeCell ref="M98:N98"/>
    <mergeCell ref="O98:P98"/>
    <mergeCell ref="M99:N99"/>
    <mergeCell ref="O99:P99"/>
    <mergeCell ref="M100:N100"/>
    <mergeCell ref="O100:P100"/>
    <mergeCell ref="O94:P94"/>
    <mergeCell ref="M95:N95"/>
    <mergeCell ref="O95:P95"/>
    <mergeCell ref="M96:N96"/>
    <mergeCell ref="O96:P96"/>
    <mergeCell ref="M97:N97"/>
    <mergeCell ref="O97:P97"/>
    <mergeCell ref="B89:Q89"/>
    <mergeCell ref="B91:Q91"/>
    <mergeCell ref="P92:Q92"/>
    <mergeCell ref="A93:A94"/>
    <mergeCell ref="B93:B94"/>
    <mergeCell ref="C93:C94"/>
    <mergeCell ref="D93:G93"/>
    <mergeCell ref="H93:K93"/>
    <mergeCell ref="L93:Q93"/>
    <mergeCell ref="M94:N94"/>
    <mergeCell ref="A76:A77"/>
    <mergeCell ref="B76:B77"/>
    <mergeCell ref="C76:G77"/>
    <mergeCell ref="H76:K76"/>
    <mergeCell ref="L76:Q76"/>
    <mergeCell ref="M77:N77"/>
    <mergeCell ref="P77:Q77"/>
    <mergeCell ref="C86:G86"/>
    <mergeCell ref="M86:N86"/>
    <mergeCell ref="P86:Q86"/>
    <mergeCell ref="C87:G87"/>
    <mergeCell ref="M87:N87"/>
    <mergeCell ref="P87:Q87"/>
    <mergeCell ref="C84:G84"/>
    <mergeCell ref="M84:N84"/>
    <mergeCell ref="P84:Q84"/>
    <mergeCell ref="C85:G85"/>
    <mergeCell ref="M85:N85"/>
    <mergeCell ref="P85:Q85"/>
    <mergeCell ref="C82:G82"/>
    <mergeCell ref="M82:N82"/>
    <mergeCell ref="P82:Q82"/>
    <mergeCell ref="C83:G83"/>
    <mergeCell ref="M83:N83"/>
    <mergeCell ref="P83:Q83"/>
    <mergeCell ref="P75:Q75"/>
    <mergeCell ref="M68:N68"/>
    <mergeCell ref="P68:Q68"/>
    <mergeCell ref="M69:N69"/>
    <mergeCell ref="P69:Q69"/>
    <mergeCell ref="M70:N70"/>
    <mergeCell ref="P70:Q70"/>
    <mergeCell ref="M65:N65"/>
    <mergeCell ref="P65:Q65"/>
    <mergeCell ref="M66:N66"/>
    <mergeCell ref="P66:Q66"/>
    <mergeCell ref="M67:N67"/>
    <mergeCell ref="P67:Q67"/>
    <mergeCell ref="C80:G80"/>
    <mergeCell ref="M80:N80"/>
    <mergeCell ref="P80:Q80"/>
    <mergeCell ref="C81:G81"/>
    <mergeCell ref="M81:N81"/>
    <mergeCell ref="P81:Q81"/>
    <mergeCell ref="C78:G78"/>
    <mergeCell ref="M78:N78"/>
    <mergeCell ref="P78:Q78"/>
    <mergeCell ref="C79:G79"/>
    <mergeCell ref="M79:N79"/>
    <mergeCell ref="P79:Q79"/>
    <mergeCell ref="M64:N64"/>
    <mergeCell ref="P64:Q64"/>
    <mergeCell ref="A49:Q49"/>
    <mergeCell ref="C57:Q57"/>
    <mergeCell ref="P59:Q59"/>
    <mergeCell ref="A60:A61"/>
    <mergeCell ref="B60:B61"/>
    <mergeCell ref="C60:C61"/>
    <mergeCell ref="D60:G60"/>
    <mergeCell ref="H60:K60"/>
    <mergeCell ref="L60:Q60"/>
    <mergeCell ref="M61:N61"/>
    <mergeCell ref="M71:N71"/>
    <mergeCell ref="M72:N72"/>
    <mergeCell ref="P72:Q72"/>
    <mergeCell ref="L73:Q73"/>
    <mergeCell ref="B74:Q74"/>
    <mergeCell ref="A28:Q28"/>
    <mergeCell ref="A29:Q29"/>
    <mergeCell ref="A30:Q30"/>
    <mergeCell ref="A42:Q42"/>
    <mergeCell ref="A36:Q36"/>
    <mergeCell ref="A39:Q39"/>
    <mergeCell ref="A18:Q18"/>
    <mergeCell ref="A21:Q21"/>
    <mergeCell ref="A22:Q22"/>
    <mergeCell ref="A23:Q23"/>
    <mergeCell ref="A24:Q24"/>
    <mergeCell ref="A25:Q25"/>
    <mergeCell ref="P61:Q61"/>
    <mergeCell ref="M62:N62"/>
    <mergeCell ref="P62:Q62"/>
    <mergeCell ref="M63:N63"/>
    <mergeCell ref="P63:Q63"/>
    <mergeCell ref="L1:M1"/>
    <mergeCell ref="L4:Q4"/>
    <mergeCell ref="C9:K9"/>
    <mergeCell ref="C10:K10"/>
    <mergeCell ref="C12:J12"/>
    <mergeCell ref="C13:K13"/>
    <mergeCell ref="C15:J15"/>
    <mergeCell ref="C16:K16"/>
    <mergeCell ref="I466:K466"/>
    <mergeCell ref="L466:N466"/>
    <mergeCell ref="O466:P466"/>
    <mergeCell ref="F467:H467"/>
    <mergeCell ref="I467:K467"/>
    <mergeCell ref="L467:N467"/>
    <mergeCell ref="O467:P467"/>
    <mergeCell ref="F473:H473"/>
    <mergeCell ref="I473:K473"/>
    <mergeCell ref="L473:N473"/>
    <mergeCell ref="O473:P473"/>
    <mergeCell ref="D470:Q470"/>
    <mergeCell ref="F472:H472"/>
    <mergeCell ref="I472:K472"/>
    <mergeCell ref="L472:N472"/>
    <mergeCell ref="O472:P472"/>
    <mergeCell ref="A43:Q43"/>
    <mergeCell ref="A47:Q47"/>
    <mergeCell ref="A44:R44"/>
    <mergeCell ref="A45:R45"/>
    <mergeCell ref="A46:R46"/>
    <mergeCell ref="A48:Q48"/>
    <mergeCell ref="A26:Q26"/>
    <mergeCell ref="A27:Q27"/>
    <mergeCell ref="O475:P475"/>
    <mergeCell ref="F476:H476"/>
    <mergeCell ref="I476:K476"/>
    <mergeCell ref="L476:N476"/>
    <mergeCell ref="O476:P476"/>
    <mergeCell ref="F477:H477"/>
    <mergeCell ref="I477:K477"/>
    <mergeCell ref="L477:N477"/>
    <mergeCell ref="O477:P477"/>
    <mergeCell ref="F478:H478"/>
    <mergeCell ref="I478:K478"/>
    <mergeCell ref="L478:N478"/>
    <mergeCell ref="O478:P478"/>
    <mergeCell ref="F479:H479"/>
    <mergeCell ref="I479:K479"/>
    <mergeCell ref="L479:N479"/>
    <mergeCell ref="O479:P479"/>
    <mergeCell ref="L475:N475"/>
    <mergeCell ref="L480:N480"/>
    <mergeCell ref="O480:P480"/>
    <mergeCell ref="F481:H481"/>
    <mergeCell ref="I481:K481"/>
    <mergeCell ref="L481:N481"/>
    <mergeCell ref="O481:P481"/>
    <mergeCell ref="F482:H482"/>
    <mergeCell ref="I482:K482"/>
    <mergeCell ref="L482:N482"/>
    <mergeCell ref="O482:P482"/>
    <mergeCell ref="F483:H483"/>
    <mergeCell ref="I483:K483"/>
    <mergeCell ref="L483:N483"/>
    <mergeCell ref="O483:P483"/>
    <mergeCell ref="F484:H484"/>
    <mergeCell ref="I484:K484"/>
    <mergeCell ref="L484:N484"/>
    <mergeCell ref="O484:P484"/>
    <mergeCell ref="L485:N485"/>
    <mergeCell ref="O485:P485"/>
    <mergeCell ref="F486:H486"/>
    <mergeCell ref="I486:K486"/>
    <mergeCell ref="L486:N486"/>
    <mergeCell ref="O486:P486"/>
    <mergeCell ref="F487:H487"/>
    <mergeCell ref="I487:K487"/>
    <mergeCell ref="L487:N487"/>
    <mergeCell ref="O487:P487"/>
    <mergeCell ref="F488:H488"/>
    <mergeCell ref="I488:K488"/>
    <mergeCell ref="L488:N488"/>
    <mergeCell ref="O488:P488"/>
    <mergeCell ref="F489:H489"/>
    <mergeCell ref="I489:K489"/>
    <mergeCell ref="L489:N489"/>
    <mergeCell ref="O489:P489"/>
    <mergeCell ref="L490:N490"/>
    <mergeCell ref="O490:P490"/>
    <mergeCell ref="F491:H491"/>
    <mergeCell ref="I491:K491"/>
    <mergeCell ref="L491:N491"/>
    <mergeCell ref="O491:P491"/>
    <mergeCell ref="F492:H492"/>
    <mergeCell ref="F493:H493"/>
    <mergeCell ref="F494:H494"/>
    <mergeCell ref="F495:H495"/>
    <mergeCell ref="F496:H496"/>
    <mergeCell ref="I492:K492"/>
    <mergeCell ref="I493:K493"/>
    <mergeCell ref="I494:K494"/>
    <mergeCell ref="I495:K495"/>
    <mergeCell ref="I496:K496"/>
    <mergeCell ref="L492:N492"/>
    <mergeCell ref="L493:N493"/>
    <mergeCell ref="L494:N494"/>
    <mergeCell ref="L495:N495"/>
    <mergeCell ref="L496:N496"/>
    <mergeCell ref="O492:P492"/>
    <mergeCell ref="O493:P493"/>
    <mergeCell ref="O494:P494"/>
    <mergeCell ref="O495:P495"/>
    <mergeCell ref="O496:P496"/>
    <mergeCell ref="L498:N498"/>
    <mergeCell ref="L499:N499"/>
    <mergeCell ref="F508:H508"/>
    <mergeCell ref="I498:K498"/>
    <mergeCell ref="I499:K499"/>
    <mergeCell ref="I502:K502"/>
    <mergeCell ref="I503:K503"/>
    <mergeCell ref="I504:K504"/>
    <mergeCell ref="I505:K505"/>
    <mergeCell ref="I506:K506"/>
    <mergeCell ref="F502:H502"/>
    <mergeCell ref="F503:H503"/>
    <mergeCell ref="O504:P504"/>
    <mergeCell ref="O505:P505"/>
    <mergeCell ref="O506:P506"/>
    <mergeCell ref="O507:P507"/>
    <mergeCell ref="L502:N502"/>
    <mergeCell ref="L503:N503"/>
    <mergeCell ref="L504:N504"/>
    <mergeCell ref="L505:N505"/>
    <mergeCell ref="L506:N506"/>
    <mergeCell ref="L507:N507"/>
    <mergeCell ref="O508:P508"/>
    <mergeCell ref="E485:E486"/>
    <mergeCell ref="F509:H509"/>
    <mergeCell ref="F510:H510"/>
    <mergeCell ref="F511:H511"/>
    <mergeCell ref="F512:H512"/>
    <mergeCell ref="L508:N508"/>
    <mergeCell ref="O499:P499"/>
    <mergeCell ref="O502:P502"/>
    <mergeCell ref="O503:P503"/>
    <mergeCell ref="F513:H513"/>
    <mergeCell ref="F514:H514"/>
    <mergeCell ref="F515:H515"/>
    <mergeCell ref="F516:H516"/>
    <mergeCell ref="F517:H517"/>
    <mergeCell ref="F518:H518"/>
    <mergeCell ref="F519:H519"/>
    <mergeCell ref="F520:H520"/>
    <mergeCell ref="L509:N509"/>
    <mergeCell ref="L510:N510"/>
    <mergeCell ref="L511:N511"/>
    <mergeCell ref="L512:N512"/>
    <mergeCell ref="L513:N513"/>
    <mergeCell ref="L514:N514"/>
    <mergeCell ref="L515:N515"/>
    <mergeCell ref="L516:N516"/>
    <mergeCell ref="L517:N517"/>
    <mergeCell ref="L518:N518"/>
    <mergeCell ref="L519:N519"/>
    <mergeCell ref="L520:N520"/>
    <mergeCell ref="O497:P497"/>
    <mergeCell ref="F504:H504"/>
    <mergeCell ref="O509:P509"/>
    <mergeCell ref="O510:P510"/>
    <mergeCell ref="O511:P511"/>
    <mergeCell ref="O512:P512"/>
    <mergeCell ref="O513:P513"/>
    <mergeCell ref="O514:P514"/>
    <mergeCell ref="O515:P515"/>
    <mergeCell ref="O516:P516"/>
    <mergeCell ref="O517:P517"/>
    <mergeCell ref="O518:P518"/>
    <mergeCell ref="O519:P519"/>
    <mergeCell ref="O526:P526"/>
    <mergeCell ref="F521:H521"/>
    <mergeCell ref="F522:H522"/>
    <mergeCell ref="F523:H523"/>
    <mergeCell ref="F524:H524"/>
    <mergeCell ref="F525:H525"/>
    <mergeCell ref="F526:H526"/>
    <mergeCell ref="I510:K510"/>
    <mergeCell ref="I511:K511"/>
    <mergeCell ref="I512:K512"/>
    <mergeCell ref="I513:K513"/>
    <mergeCell ref="I514:K514"/>
    <mergeCell ref="I515:K515"/>
    <mergeCell ref="I518:K518"/>
    <mergeCell ref="I519:K519"/>
    <mergeCell ref="I520:K520"/>
    <mergeCell ref="I521:K521"/>
    <mergeCell ref="I522:K522"/>
    <mergeCell ref="I523:K523"/>
    <mergeCell ref="A500:B500"/>
    <mergeCell ref="E500:Q500"/>
    <mergeCell ref="E501:Q501"/>
    <mergeCell ref="O520:P520"/>
    <mergeCell ref="O521:P521"/>
    <mergeCell ref="O522:P522"/>
    <mergeCell ref="O523:P523"/>
    <mergeCell ref="O524:P524"/>
    <mergeCell ref="O525:P525"/>
    <mergeCell ref="A55:Q55"/>
    <mergeCell ref="A56:Q56"/>
    <mergeCell ref="A31:R31"/>
    <mergeCell ref="A32:R32"/>
    <mergeCell ref="A34:R34"/>
    <mergeCell ref="A37:R37"/>
    <mergeCell ref="A38:R38"/>
    <mergeCell ref="A40:R40"/>
    <mergeCell ref="A41:R41"/>
    <mergeCell ref="A35:Q35"/>
    <mergeCell ref="L522:N522"/>
    <mergeCell ref="L523:N523"/>
    <mergeCell ref="L524:N524"/>
    <mergeCell ref="L525:N525"/>
    <mergeCell ref="I508:K508"/>
    <mergeCell ref="I524:K524"/>
    <mergeCell ref="I525:K525"/>
    <mergeCell ref="F505:H505"/>
    <mergeCell ref="F506:H506"/>
    <mergeCell ref="F507:H507"/>
    <mergeCell ref="O498:P498"/>
    <mergeCell ref="F497:H497"/>
    <mergeCell ref="F498:H498"/>
  </mergeCells>
  <pageMargins left="0.39370078740157483" right="0.19685039370078741" top="0.23622047244094491" bottom="0.23622047244094491" header="0.51181102362204722" footer="0.51181102362204722"/>
  <pageSetup paperSize="9" scale="75" firstPageNumber="0" orientation="landscape" horizontalDpi="300" verticalDpi="300" r:id="rId1"/>
  <headerFooter alignWithMargins="0"/>
  <rowBreaks count="35" manualBreakCount="35">
    <brk id="46" max="17" man="1"/>
    <brk id="73" max="17" man="1"/>
    <brk id="101" max="17" man="1"/>
    <brk id="119" max="17" man="1"/>
    <brk id="150" max="17" man="1"/>
    <brk id="189" max="17" man="1"/>
    <brk id="219" max="17" man="1"/>
    <brk id="243" max="17" man="1"/>
    <brk id="253" max="17" man="1"/>
    <brk id="268" max="17" man="1"/>
    <brk id="281" max="17" man="1"/>
    <brk id="296" max="17" man="1"/>
    <brk id="307" max="17" man="1"/>
    <brk id="316" max="17" man="1"/>
    <brk id="327" max="17" man="1"/>
    <brk id="340" max="17" man="1"/>
    <brk id="350" max="17" man="1"/>
    <brk id="366" max="17" man="1"/>
    <brk id="372" max="17" man="1"/>
    <brk id="388" max="17" man="1"/>
    <brk id="404" max="17" man="1"/>
    <brk id="418" max="17" man="1"/>
    <brk id="503" max="17" man="1"/>
    <brk id="519" max="17" man="1"/>
    <brk id="524" max="17" man="1"/>
    <brk id="542" max="17" man="1"/>
    <brk id="564" max="17" man="1"/>
    <brk id="575" max="17" man="1"/>
    <brk id="632" max="17" man="1"/>
    <brk id="654" max="17" man="1"/>
    <brk id="670" max="17" man="1"/>
    <brk id="689" max="17" man="1"/>
    <brk id="711" max="17" man="1"/>
    <brk id="729" max="17" man="1"/>
    <brk id="752" max="1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8"/>
  <sheetViews>
    <sheetView view="pageBreakPreview" topLeftCell="A42" zoomScaleSheetLayoutView="100" workbookViewId="0">
      <selection activeCell="B15" sqref="B15:J15"/>
    </sheetView>
  </sheetViews>
  <sheetFormatPr defaultRowHeight="12.75" customHeight="1" x14ac:dyDescent="0.2"/>
  <cols>
    <col min="1" max="1" width="9" style="1" customWidth="1"/>
    <col min="2" max="2" width="7.85546875" style="1" customWidth="1"/>
    <col min="3" max="3" width="36.28515625" style="1" customWidth="1"/>
    <col min="4" max="4" width="9.7109375" style="1" customWidth="1"/>
    <col min="5" max="5" width="11.140625" style="1" customWidth="1"/>
    <col min="6" max="6" width="9.5703125" style="1" customWidth="1"/>
    <col min="7" max="7" width="9.28515625" style="1" customWidth="1"/>
    <col min="8" max="8" width="11.5703125" style="1" customWidth="1"/>
    <col min="9" max="9" width="9.5703125" style="1" customWidth="1"/>
    <col min="10" max="10" width="8.5703125" style="1" customWidth="1"/>
    <col min="11" max="11" width="11" style="1" customWidth="1"/>
    <col min="12" max="12" width="9.7109375" style="1" customWidth="1"/>
    <col min="13" max="14" width="7.7109375" style="1" customWidth="1"/>
    <col min="15" max="15" width="11.28515625" style="1" customWidth="1"/>
    <col min="16" max="16" width="6.7109375" style="1" customWidth="1"/>
    <col min="17" max="17" width="9.5703125" style="1" customWidth="1"/>
  </cols>
  <sheetData>
    <row r="1" spans="1:18" ht="12.75" customHeight="1" x14ac:dyDescent="0.25">
      <c r="A1" s="3"/>
      <c r="B1" s="3"/>
      <c r="C1" s="3"/>
      <c r="D1" s="3"/>
      <c r="E1" s="3"/>
      <c r="F1" s="3"/>
      <c r="G1" s="3"/>
      <c r="H1" s="3"/>
      <c r="I1" s="3"/>
      <c r="J1" s="3"/>
      <c r="K1" s="3"/>
      <c r="L1" s="616" t="s">
        <v>238</v>
      </c>
      <c r="M1" s="616"/>
      <c r="N1" s="32"/>
      <c r="O1" s="3"/>
      <c r="P1" s="3"/>
      <c r="Q1" s="3"/>
    </row>
    <row r="2" spans="1:18" ht="12.75" customHeight="1" x14ac:dyDescent="0.25">
      <c r="A2" s="3"/>
      <c r="B2" s="3"/>
      <c r="C2" s="3"/>
      <c r="D2" s="3"/>
      <c r="E2" s="3"/>
      <c r="F2" s="3"/>
      <c r="G2" s="3"/>
      <c r="H2" s="3"/>
      <c r="I2" s="3"/>
      <c r="J2" s="3"/>
      <c r="K2" s="3"/>
      <c r="L2" s="4" t="s">
        <v>239</v>
      </c>
      <c r="M2" s="4"/>
      <c r="N2" s="32"/>
      <c r="O2" s="3"/>
      <c r="P2" s="3"/>
      <c r="Q2" s="3"/>
    </row>
    <row r="3" spans="1:18" ht="12.75" customHeight="1" x14ac:dyDescent="0.25">
      <c r="A3" s="3"/>
      <c r="B3" s="3"/>
      <c r="C3" s="3"/>
      <c r="D3" s="3"/>
      <c r="E3" s="3"/>
      <c r="F3" s="3"/>
      <c r="G3" s="3"/>
      <c r="H3" s="3"/>
      <c r="I3" s="3"/>
      <c r="J3" s="3"/>
      <c r="K3" s="3"/>
      <c r="L3" s="4" t="s">
        <v>240</v>
      </c>
      <c r="M3" s="4"/>
      <c r="N3" s="32"/>
      <c r="O3" s="3"/>
      <c r="P3" s="3"/>
      <c r="Q3" s="3"/>
    </row>
    <row r="4" spans="1:18" ht="12.75" customHeight="1" x14ac:dyDescent="0.25">
      <c r="A4" s="3"/>
      <c r="B4" s="3"/>
      <c r="C4" s="3"/>
      <c r="D4" s="3"/>
      <c r="E4" s="3"/>
      <c r="F4" s="3"/>
      <c r="G4" s="3"/>
      <c r="H4" s="3"/>
      <c r="I4" s="3"/>
      <c r="J4" s="3"/>
      <c r="K4" s="3"/>
      <c r="L4" s="616" t="s">
        <v>241</v>
      </c>
      <c r="M4" s="616"/>
      <c r="N4" s="616"/>
      <c r="O4" s="616"/>
      <c r="P4" s="616"/>
      <c r="Q4" s="616"/>
    </row>
    <row r="5" spans="1:18" ht="12.75" customHeight="1" x14ac:dyDescent="0.25">
      <c r="A5" s="3"/>
      <c r="B5" s="3"/>
      <c r="C5" s="3"/>
      <c r="D5" s="3"/>
      <c r="E5" s="3"/>
      <c r="F5" s="3"/>
      <c r="G5" s="3"/>
      <c r="H5" s="3"/>
      <c r="I5" s="3"/>
      <c r="J5" s="3"/>
      <c r="K5" s="3"/>
      <c r="L5" s="3" t="s">
        <v>1116</v>
      </c>
      <c r="M5" s="3"/>
      <c r="N5" s="3"/>
      <c r="O5" s="3"/>
      <c r="P5" s="3"/>
      <c r="Q5" s="3"/>
    </row>
    <row r="6" spans="1:18" ht="12.75" customHeight="1" x14ac:dyDescent="0.25">
      <c r="A6" s="3"/>
      <c r="B6" s="3"/>
      <c r="C6" s="3"/>
      <c r="D6" s="3"/>
      <c r="E6" s="3"/>
      <c r="F6" s="3"/>
      <c r="G6" s="3"/>
      <c r="H6" s="3"/>
      <c r="I6" s="3"/>
      <c r="J6" s="3"/>
      <c r="K6" s="3"/>
      <c r="L6" s="3"/>
      <c r="M6" s="3"/>
      <c r="N6" s="3"/>
      <c r="O6" s="3"/>
      <c r="P6" s="3"/>
      <c r="Q6" s="3"/>
    </row>
    <row r="7" spans="1:18" ht="12.75" customHeight="1" x14ac:dyDescent="0.25">
      <c r="A7" s="3"/>
      <c r="B7" s="3"/>
      <c r="C7" s="3"/>
      <c r="D7" s="3"/>
      <c r="E7" s="5" t="s">
        <v>870</v>
      </c>
      <c r="F7" s="5"/>
      <c r="G7" s="5"/>
      <c r="H7" s="5"/>
      <c r="I7" s="5"/>
      <c r="J7" s="5"/>
      <c r="K7" s="3"/>
      <c r="L7" s="3"/>
      <c r="M7" s="3"/>
      <c r="N7" s="3"/>
      <c r="O7" s="3"/>
      <c r="P7" s="3"/>
      <c r="Q7" s="3"/>
    </row>
    <row r="8" spans="1:18" ht="12.75" customHeight="1" x14ac:dyDescent="0.25">
      <c r="A8" s="3"/>
      <c r="B8" s="3"/>
      <c r="C8" s="3"/>
      <c r="D8" s="3"/>
      <c r="E8" s="3"/>
      <c r="F8" s="3"/>
      <c r="G8" s="3"/>
      <c r="H8" s="3"/>
      <c r="I8" s="3"/>
      <c r="J8" s="3"/>
      <c r="K8" s="3"/>
      <c r="L8" s="3"/>
      <c r="M8" s="3"/>
      <c r="N8" s="3"/>
      <c r="O8" s="3"/>
      <c r="P8" s="3"/>
      <c r="Q8" s="3"/>
    </row>
    <row r="9" spans="1:18" ht="12.75" customHeight="1" x14ac:dyDescent="0.25">
      <c r="A9" s="334" t="s">
        <v>3</v>
      </c>
      <c r="B9" s="345" t="s">
        <v>54</v>
      </c>
      <c r="C9" s="345"/>
      <c r="D9" s="345"/>
      <c r="E9" s="345"/>
      <c r="F9" s="345"/>
      <c r="G9" s="345"/>
      <c r="H9" s="345"/>
      <c r="I9" s="345"/>
      <c r="J9" s="345"/>
      <c r="K9" s="345"/>
      <c r="L9" s="3" t="s">
        <v>649</v>
      </c>
      <c r="M9" s="3"/>
      <c r="N9" s="3"/>
      <c r="O9" s="3"/>
      <c r="P9" s="3"/>
      <c r="Q9" s="3"/>
    </row>
    <row r="10" spans="1:18" ht="31.5" customHeight="1" x14ac:dyDescent="0.25">
      <c r="A10" s="33"/>
      <c r="B10" s="1290" t="s">
        <v>56</v>
      </c>
      <c r="C10" s="1290"/>
      <c r="D10" s="1290"/>
      <c r="E10" s="1290"/>
      <c r="F10" s="1290"/>
      <c r="G10" s="1290"/>
      <c r="H10" s="1290"/>
      <c r="I10" s="1290"/>
      <c r="J10" s="1290"/>
      <c r="K10" s="1290"/>
      <c r="L10" s="764" t="s">
        <v>903</v>
      </c>
      <c r="M10" s="764"/>
      <c r="N10" s="764"/>
      <c r="O10" s="764"/>
      <c r="P10" s="764"/>
      <c r="Q10" s="764"/>
    </row>
    <row r="11" spans="1:18" ht="12.75" customHeight="1" x14ac:dyDescent="0.25">
      <c r="A11" s="33"/>
      <c r="B11" s="33"/>
      <c r="C11" s="3"/>
      <c r="D11" s="3"/>
      <c r="E11" s="3"/>
      <c r="F11" s="3"/>
      <c r="G11" s="3"/>
      <c r="H11" s="3"/>
      <c r="I11" s="3"/>
      <c r="J11" s="3"/>
      <c r="K11" s="3"/>
      <c r="L11" s="3"/>
      <c r="M11" s="3"/>
      <c r="N11" s="3"/>
      <c r="O11" s="3"/>
      <c r="P11" s="3"/>
      <c r="Q11" s="3"/>
    </row>
    <row r="12" spans="1:18" ht="17.25" customHeight="1" x14ac:dyDescent="0.25">
      <c r="A12" s="67" t="s">
        <v>58</v>
      </c>
      <c r="B12" s="1031" t="s">
        <v>4</v>
      </c>
      <c r="C12" s="1031"/>
      <c r="D12" s="1031"/>
      <c r="E12" s="1031"/>
      <c r="F12" s="1031"/>
      <c r="G12" s="1031"/>
      <c r="H12" s="1031"/>
      <c r="I12" s="1031"/>
      <c r="J12" s="1031"/>
      <c r="K12" s="1031"/>
      <c r="L12" s="3" t="s">
        <v>1117</v>
      </c>
      <c r="M12" s="3"/>
      <c r="N12" s="3"/>
      <c r="O12" s="3"/>
      <c r="P12" s="3"/>
      <c r="Q12" s="3"/>
    </row>
    <row r="13" spans="1:18" ht="30" customHeight="1" x14ac:dyDescent="0.25">
      <c r="A13" s="33"/>
      <c r="B13" s="1006" t="s">
        <v>899</v>
      </c>
      <c r="C13" s="1006"/>
      <c r="D13" s="1006"/>
      <c r="E13" s="1006"/>
      <c r="F13" s="1006"/>
      <c r="G13" s="1006"/>
      <c r="H13" s="1006"/>
      <c r="I13" s="1006"/>
      <c r="J13" s="1006"/>
      <c r="K13" s="1006"/>
      <c r="L13" s="768" t="s">
        <v>903</v>
      </c>
      <c r="M13" s="768"/>
      <c r="N13" s="768"/>
      <c r="O13" s="768"/>
      <c r="P13" s="768"/>
      <c r="Q13" s="768"/>
    </row>
    <row r="14" spans="1:18" ht="10.5" customHeight="1" x14ac:dyDescent="0.25">
      <c r="A14" s="33"/>
      <c r="B14" s="33"/>
      <c r="C14" s="3"/>
      <c r="D14" s="3"/>
      <c r="E14" s="3"/>
      <c r="F14" s="3"/>
      <c r="G14" s="3"/>
      <c r="H14" s="3"/>
      <c r="I14" s="3"/>
      <c r="J14" s="3"/>
      <c r="K14" s="3"/>
      <c r="L14" s="3"/>
      <c r="M14" s="3"/>
      <c r="N14" s="3"/>
      <c r="O14" s="3"/>
      <c r="P14" s="3"/>
      <c r="Q14" s="3"/>
    </row>
    <row r="15" spans="1:18" ht="21.75" customHeight="1" x14ac:dyDescent="0.25">
      <c r="A15" s="67" t="s">
        <v>61</v>
      </c>
      <c r="B15" s="1031" t="s">
        <v>815</v>
      </c>
      <c r="C15" s="1031"/>
      <c r="D15" s="1031"/>
      <c r="E15" s="1031"/>
      <c r="F15" s="1031"/>
      <c r="G15" s="1031"/>
      <c r="H15" s="1031"/>
      <c r="I15" s="1031"/>
      <c r="J15" s="1031"/>
      <c r="K15" s="35" t="s">
        <v>813</v>
      </c>
      <c r="L15" s="3"/>
      <c r="M15" s="3"/>
      <c r="N15" s="3"/>
      <c r="O15" s="3"/>
      <c r="P15" s="3"/>
      <c r="Q15" s="3"/>
    </row>
    <row r="16" spans="1:18" ht="31.5" customHeight="1" x14ac:dyDescent="0.25">
      <c r="A16" s="34"/>
      <c r="B16" s="1001" t="s">
        <v>900</v>
      </c>
      <c r="C16" s="1001"/>
      <c r="D16" s="1001"/>
      <c r="E16" s="1001"/>
      <c r="F16" s="1001"/>
      <c r="G16" s="1001"/>
      <c r="H16" s="1001"/>
      <c r="I16" s="1001"/>
      <c r="J16" s="1001"/>
      <c r="K16" s="1001"/>
      <c r="L16" s="1001"/>
      <c r="M16" s="764" t="s">
        <v>902</v>
      </c>
      <c r="N16" s="764"/>
      <c r="O16" s="764"/>
      <c r="P16" s="764"/>
      <c r="Q16" s="764"/>
      <c r="R16" s="764"/>
    </row>
    <row r="17" spans="1:17" ht="18.75" customHeight="1" x14ac:dyDescent="0.25">
      <c r="A17" s="67" t="s">
        <v>64</v>
      </c>
      <c r="B17" s="5" t="s">
        <v>1119</v>
      </c>
      <c r="C17" s="5"/>
      <c r="D17" s="5"/>
      <c r="E17" s="5"/>
      <c r="F17" s="5"/>
      <c r="G17" s="5"/>
      <c r="H17" s="5"/>
      <c r="I17" s="5"/>
      <c r="J17" s="5"/>
      <c r="K17" s="5"/>
      <c r="L17" s="3"/>
      <c r="M17" s="3"/>
      <c r="N17" s="3"/>
      <c r="O17" s="3"/>
      <c r="P17" s="3"/>
      <c r="Q17" s="3"/>
    </row>
    <row r="18" spans="1:17" ht="18.75" customHeight="1" x14ac:dyDescent="0.25">
      <c r="A18" s="624" t="s">
        <v>1118</v>
      </c>
      <c r="B18" s="624"/>
      <c r="C18" s="624"/>
      <c r="D18" s="624"/>
      <c r="E18" s="624"/>
      <c r="F18" s="624"/>
      <c r="G18" s="624"/>
      <c r="H18" s="624"/>
      <c r="I18" s="624"/>
      <c r="J18" s="624"/>
      <c r="K18" s="624"/>
      <c r="L18" s="624"/>
      <c r="M18" s="624"/>
      <c r="N18" s="624"/>
      <c r="O18" s="624"/>
      <c r="P18" s="624"/>
      <c r="Q18" s="624"/>
    </row>
    <row r="19" spans="1:17" ht="16.5" customHeight="1" x14ac:dyDescent="0.25">
      <c r="A19" s="331" t="s">
        <v>908</v>
      </c>
      <c r="B19" s="115" t="s">
        <v>995</v>
      </c>
      <c r="C19" s="115"/>
      <c r="D19" s="115"/>
      <c r="E19" s="115"/>
      <c r="F19" s="115"/>
      <c r="G19" s="115"/>
      <c r="H19" s="115"/>
      <c r="I19" s="115"/>
      <c r="J19" s="3"/>
      <c r="K19" s="3"/>
      <c r="L19" s="3"/>
      <c r="M19" s="3"/>
      <c r="N19" s="3"/>
      <c r="O19" s="3"/>
      <c r="P19" s="3"/>
      <c r="Q19" s="3"/>
    </row>
    <row r="20" spans="1:17" ht="16.5" customHeight="1" x14ac:dyDescent="0.25">
      <c r="A20" s="331" t="s">
        <v>909</v>
      </c>
      <c r="B20" s="637" t="s">
        <v>905</v>
      </c>
      <c r="C20" s="637"/>
      <c r="D20" s="637"/>
      <c r="E20" s="637"/>
      <c r="F20" s="637"/>
      <c r="G20" s="637"/>
      <c r="H20" s="637"/>
      <c r="I20" s="637"/>
      <c r="J20" s="3"/>
      <c r="K20" s="3"/>
      <c r="L20" s="3"/>
      <c r="M20" s="3"/>
      <c r="N20" s="3"/>
      <c r="O20" s="3"/>
      <c r="P20" s="3"/>
      <c r="Q20" s="3"/>
    </row>
    <row r="21" spans="1:17" ht="16.5" customHeight="1" x14ac:dyDescent="0.25">
      <c r="A21" s="331" t="s">
        <v>910</v>
      </c>
      <c r="B21" s="115" t="s">
        <v>1047</v>
      </c>
      <c r="C21" s="115"/>
      <c r="D21" s="115" t="s">
        <v>1120</v>
      </c>
      <c r="E21" s="115"/>
      <c r="F21" s="115"/>
      <c r="G21" s="115"/>
      <c r="H21" s="115"/>
      <c r="I21" s="3"/>
      <c r="J21" s="3"/>
      <c r="K21" s="3"/>
      <c r="L21" s="3"/>
      <c r="M21" s="3"/>
      <c r="N21" s="3"/>
      <c r="O21" s="3"/>
      <c r="P21" s="3"/>
      <c r="Q21" s="3"/>
    </row>
    <row r="22" spans="1:17" ht="16.5" customHeight="1" x14ac:dyDescent="0.2">
      <c r="A22" s="604" t="s">
        <v>368</v>
      </c>
      <c r="B22" s="604"/>
      <c r="C22" s="604"/>
      <c r="D22" s="604"/>
      <c r="E22" s="604"/>
      <c r="F22" s="604"/>
      <c r="G22" s="604"/>
      <c r="H22" s="604"/>
      <c r="I22" s="604"/>
      <c r="J22" s="604"/>
      <c r="K22" s="604"/>
      <c r="L22" s="604"/>
      <c r="M22" s="604"/>
      <c r="N22" s="604"/>
      <c r="O22" s="604"/>
      <c r="P22" s="604"/>
      <c r="Q22" s="604"/>
    </row>
    <row r="23" spans="1:17" ht="16.5" customHeight="1" x14ac:dyDescent="0.2">
      <c r="A23" s="604" t="s">
        <v>369</v>
      </c>
      <c r="B23" s="604"/>
      <c r="C23" s="604"/>
      <c r="D23" s="604"/>
      <c r="E23" s="604"/>
      <c r="F23" s="604"/>
      <c r="G23" s="604"/>
      <c r="H23" s="604"/>
      <c r="I23" s="604"/>
      <c r="J23" s="604"/>
      <c r="K23" s="604"/>
      <c r="L23" s="604"/>
      <c r="M23" s="604"/>
      <c r="N23" s="604"/>
      <c r="O23" s="604"/>
      <c r="P23" s="604"/>
      <c r="Q23" s="604"/>
    </row>
    <row r="24" spans="1:17" ht="16.5" customHeight="1" x14ac:dyDescent="0.25">
      <c r="A24" s="623" t="s">
        <v>386</v>
      </c>
      <c r="B24" s="623"/>
      <c r="C24" s="623"/>
      <c r="D24" s="623"/>
      <c r="E24" s="623"/>
      <c r="F24" s="623"/>
      <c r="G24" s="623"/>
      <c r="H24" s="623"/>
      <c r="I24" s="623"/>
      <c r="J24" s="623"/>
      <c r="K24" s="623"/>
      <c r="L24" s="623"/>
      <c r="M24" s="623"/>
      <c r="N24" s="623"/>
      <c r="O24" s="623"/>
      <c r="P24" s="623"/>
      <c r="Q24" s="623"/>
    </row>
    <row r="25" spans="1:17" ht="16.5" customHeight="1" x14ac:dyDescent="0.25">
      <c r="A25" s="623" t="s">
        <v>387</v>
      </c>
      <c r="B25" s="623"/>
      <c r="C25" s="623"/>
      <c r="D25" s="623"/>
      <c r="E25" s="623"/>
      <c r="F25" s="623"/>
      <c r="G25" s="623"/>
      <c r="H25" s="623"/>
      <c r="I25" s="623"/>
      <c r="J25" s="623"/>
      <c r="K25" s="623"/>
      <c r="L25" s="623"/>
      <c r="M25" s="623"/>
      <c r="N25" s="623"/>
      <c r="O25" s="623"/>
      <c r="P25" s="623"/>
      <c r="Q25" s="623"/>
    </row>
    <row r="26" spans="1:17" ht="16.5" customHeight="1" x14ac:dyDescent="0.25">
      <c r="A26" s="623" t="s">
        <v>388</v>
      </c>
      <c r="B26" s="623"/>
      <c r="C26" s="623"/>
      <c r="D26" s="623"/>
      <c r="E26" s="623"/>
      <c r="F26" s="623"/>
      <c r="G26" s="623"/>
      <c r="H26" s="623"/>
      <c r="I26" s="623"/>
      <c r="J26" s="623"/>
      <c r="K26" s="623"/>
      <c r="L26" s="623"/>
      <c r="M26" s="623"/>
      <c r="N26" s="623"/>
      <c r="O26" s="623"/>
      <c r="P26" s="623"/>
      <c r="Q26" s="623"/>
    </row>
    <row r="27" spans="1:17" ht="16.5" customHeight="1" x14ac:dyDescent="0.25">
      <c r="A27" s="623" t="s">
        <v>389</v>
      </c>
      <c r="B27" s="623"/>
      <c r="C27" s="623"/>
      <c r="D27" s="623"/>
      <c r="E27" s="623"/>
      <c r="F27" s="623"/>
      <c r="G27" s="623"/>
      <c r="H27" s="623"/>
      <c r="I27" s="623"/>
      <c r="J27" s="623"/>
      <c r="K27" s="623"/>
      <c r="L27" s="623"/>
      <c r="M27" s="623"/>
      <c r="N27" s="623"/>
      <c r="O27" s="623"/>
      <c r="P27" s="623"/>
      <c r="Q27" s="623"/>
    </row>
    <row r="28" spans="1:17" ht="16.5" customHeight="1" x14ac:dyDescent="0.25">
      <c r="A28" s="623" t="s">
        <v>390</v>
      </c>
      <c r="B28" s="623"/>
      <c r="C28" s="623"/>
      <c r="D28" s="623"/>
      <c r="E28" s="623"/>
      <c r="F28" s="623"/>
      <c r="G28" s="623"/>
      <c r="H28" s="623"/>
      <c r="I28" s="623"/>
      <c r="J28" s="623"/>
      <c r="K28" s="623"/>
      <c r="L28" s="623"/>
      <c r="M28" s="623"/>
      <c r="N28" s="623"/>
      <c r="O28" s="623"/>
      <c r="P28" s="623"/>
      <c r="Q28" s="623"/>
    </row>
    <row r="29" spans="1:17" ht="34.5" customHeight="1" x14ac:dyDescent="0.25">
      <c r="A29" s="605" t="s">
        <v>391</v>
      </c>
      <c r="B29" s="605"/>
      <c r="C29" s="605"/>
      <c r="D29" s="605"/>
      <c r="E29" s="605"/>
      <c r="F29" s="605"/>
      <c r="G29" s="605"/>
      <c r="H29" s="605"/>
      <c r="I29" s="605"/>
      <c r="J29" s="605"/>
      <c r="K29" s="605"/>
      <c r="L29" s="605"/>
      <c r="M29" s="605"/>
      <c r="N29" s="605"/>
      <c r="O29" s="605"/>
      <c r="P29" s="605"/>
      <c r="Q29" s="605"/>
    </row>
    <row r="30" spans="1:17" ht="33.75" customHeight="1" x14ac:dyDescent="0.25">
      <c r="A30" s="605" t="s">
        <v>392</v>
      </c>
      <c r="B30" s="605"/>
      <c r="C30" s="605"/>
      <c r="D30" s="605"/>
      <c r="E30" s="605"/>
      <c r="F30" s="605"/>
      <c r="G30" s="605"/>
      <c r="H30" s="605"/>
      <c r="I30" s="605"/>
      <c r="J30" s="605"/>
      <c r="K30" s="605"/>
      <c r="L30" s="605"/>
      <c r="M30" s="605"/>
      <c r="N30" s="605"/>
      <c r="O30" s="605"/>
      <c r="P30" s="605"/>
      <c r="Q30" s="605"/>
    </row>
    <row r="31" spans="1:17" ht="16.5" customHeight="1" x14ac:dyDescent="0.25">
      <c r="A31" s="623" t="s">
        <v>393</v>
      </c>
      <c r="B31" s="623"/>
      <c r="C31" s="623"/>
      <c r="D31" s="623"/>
      <c r="E31" s="623"/>
      <c r="F31" s="623"/>
      <c r="G31" s="623"/>
      <c r="H31" s="623"/>
      <c r="I31" s="623"/>
      <c r="J31" s="623"/>
      <c r="K31" s="623"/>
      <c r="L31" s="623"/>
      <c r="M31" s="623"/>
      <c r="N31" s="623"/>
      <c r="O31" s="623"/>
      <c r="P31" s="623"/>
      <c r="Q31" s="623"/>
    </row>
    <row r="32" spans="1:17" ht="16.5" customHeight="1" x14ac:dyDescent="0.25">
      <c r="A32" s="623" t="s">
        <v>814</v>
      </c>
      <c r="B32" s="623"/>
      <c r="C32" s="623"/>
      <c r="D32" s="623"/>
      <c r="E32" s="623"/>
      <c r="F32" s="623"/>
      <c r="G32" s="623"/>
      <c r="H32" s="623"/>
      <c r="I32" s="623"/>
      <c r="J32" s="623"/>
      <c r="K32" s="623"/>
      <c r="L32" s="623"/>
      <c r="M32" s="623"/>
      <c r="N32" s="623"/>
      <c r="O32" s="623"/>
      <c r="P32" s="623"/>
      <c r="Q32" s="623"/>
    </row>
    <row r="33" spans="1:18" ht="16.5" customHeight="1" x14ac:dyDescent="0.25">
      <c r="A33" s="623"/>
      <c r="B33" s="623"/>
      <c r="C33" s="623"/>
      <c r="D33" s="623"/>
      <c r="E33" s="623"/>
      <c r="F33" s="623"/>
      <c r="G33" s="623"/>
      <c r="H33" s="623"/>
      <c r="I33" s="623"/>
      <c r="J33" s="623"/>
      <c r="K33" s="623"/>
      <c r="L33" s="623"/>
      <c r="M33" s="623"/>
      <c r="N33" s="623"/>
      <c r="O33" s="623"/>
      <c r="P33" s="623"/>
      <c r="Q33" s="623"/>
      <c r="R33" s="106"/>
    </row>
    <row r="34" spans="1:18" ht="22.5" hidden="1" customHeight="1" x14ac:dyDescent="0.25">
      <c r="A34" s="36"/>
      <c r="B34" s="36"/>
      <c r="C34" s="32"/>
      <c r="D34" s="32"/>
      <c r="E34" s="32"/>
      <c r="F34" s="32"/>
      <c r="G34" s="32"/>
      <c r="H34" s="32"/>
      <c r="I34" s="32"/>
      <c r="J34" s="32"/>
      <c r="K34" s="32"/>
      <c r="L34" s="32"/>
      <c r="M34" s="32"/>
      <c r="N34" s="32"/>
      <c r="O34" s="32"/>
      <c r="P34" s="32"/>
      <c r="Q34" s="32"/>
    </row>
    <row r="35" spans="1:18" ht="22.5" hidden="1" customHeight="1" x14ac:dyDescent="0.25">
      <c r="A35" s="36"/>
      <c r="B35" s="36"/>
      <c r="C35" s="32"/>
      <c r="D35" s="32"/>
      <c r="E35" s="32"/>
      <c r="F35" s="32"/>
      <c r="G35" s="32"/>
      <c r="H35" s="32"/>
      <c r="I35" s="32"/>
      <c r="J35" s="32"/>
      <c r="K35" s="32"/>
      <c r="L35" s="32"/>
      <c r="M35" s="32"/>
      <c r="N35" s="32"/>
      <c r="O35" s="32"/>
      <c r="P35" s="32"/>
      <c r="Q35" s="32"/>
    </row>
    <row r="36" spans="1:18" ht="22.5" hidden="1" customHeight="1" x14ac:dyDescent="0.25">
      <c r="A36" s="36"/>
      <c r="B36" s="36"/>
      <c r="C36" s="32"/>
      <c r="D36" s="32"/>
      <c r="E36" s="32"/>
      <c r="F36" s="32"/>
      <c r="G36" s="32"/>
      <c r="H36" s="32"/>
      <c r="I36" s="32"/>
      <c r="J36" s="32"/>
      <c r="K36" s="32"/>
      <c r="L36" s="32"/>
      <c r="M36" s="32"/>
      <c r="N36" s="32"/>
      <c r="O36" s="32"/>
      <c r="P36" s="32"/>
      <c r="Q36" s="32"/>
    </row>
    <row r="37" spans="1:18" ht="22.5" hidden="1" customHeight="1" x14ac:dyDescent="0.25">
      <c r="A37" s="36"/>
      <c r="B37" s="36"/>
      <c r="C37" s="32"/>
      <c r="D37" s="32"/>
      <c r="E37" s="32"/>
      <c r="F37" s="32"/>
      <c r="G37" s="32"/>
      <c r="H37" s="32"/>
      <c r="I37" s="32"/>
      <c r="J37" s="32"/>
      <c r="K37" s="32"/>
      <c r="L37" s="32"/>
      <c r="M37" s="32"/>
      <c r="N37" s="32"/>
      <c r="O37" s="32"/>
      <c r="P37" s="32"/>
      <c r="Q37" s="32"/>
    </row>
    <row r="38" spans="1:18" ht="22.5" hidden="1" customHeight="1" x14ac:dyDescent="0.25">
      <c r="A38" s="36"/>
      <c r="B38" s="36"/>
      <c r="C38" s="32"/>
      <c r="D38" s="32"/>
      <c r="E38" s="32"/>
      <c r="F38" s="32"/>
      <c r="G38" s="32"/>
      <c r="H38" s="32"/>
      <c r="I38" s="32"/>
      <c r="J38" s="32"/>
      <c r="K38" s="32"/>
      <c r="L38" s="32"/>
      <c r="M38" s="32"/>
      <c r="N38" s="32"/>
      <c r="O38" s="32"/>
      <c r="P38" s="32"/>
      <c r="Q38" s="32"/>
    </row>
    <row r="39" spans="1:18" ht="20.25" customHeight="1" x14ac:dyDescent="0.25">
      <c r="A39" s="67" t="s">
        <v>67</v>
      </c>
      <c r="B39" s="628" t="s">
        <v>907</v>
      </c>
      <c r="C39" s="628"/>
      <c r="D39" s="628"/>
      <c r="E39" s="628"/>
      <c r="F39" s="628"/>
      <c r="G39" s="628"/>
      <c r="H39" s="628"/>
      <c r="I39" s="628"/>
      <c r="J39" s="628"/>
      <c r="K39" s="628"/>
      <c r="L39" s="628"/>
      <c r="M39" s="628"/>
      <c r="N39" s="628"/>
      <c r="O39" s="628"/>
      <c r="P39" s="628"/>
      <c r="Q39" s="628"/>
    </row>
    <row r="40" spans="1:18" ht="25.5" customHeight="1" x14ac:dyDescent="0.25">
      <c r="A40" s="331" t="s">
        <v>908</v>
      </c>
      <c r="B40" s="628" t="s">
        <v>1121</v>
      </c>
      <c r="C40" s="628"/>
      <c r="D40" s="628"/>
      <c r="E40" s="628"/>
      <c r="F40" s="628"/>
      <c r="G40" s="628"/>
      <c r="H40" s="628"/>
      <c r="I40" s="628"/>
      <c r="J40" s="628"/>
      <c r="K40" s="628"/>
      <c r="L40" s="628"/>
      <c r="M40" s="628"/>
      <c r="N40" s="628"/>
      <c r="O40" s="628"/>
      <c r="P40" s="628"/>
      <c r="Q40" s="628"/>
    </row>
    <row r="41" spans="1:18" ht="14.25" customHeight="1" x14ac:dyDescent="0.25">
      <c r="A41" s="36"/>
      <c r="B41" s="355" t="s">
        <v>916</v>
      </c>
      <c r="C41" s="109"/>
      <c r="D41" s="109"/>
      <c r="E41" s="109"/>
      <c r="F41" s="109"/>
      <c r="G41" s="109"/>
      <c r="H41" s="109"/>
      <c r="I41" s="109"/>
      <c r="J41" s="109"/>
      <c r="K41" s="109"/>
      <c r="L41" s="109"/>
      <c r="M41" s="109"/>
      <c r="N41" s="109"/>
      <c r="O41" s="109"/>
      <c r="P41" s="109"/>
      <c r="Q41" s="109"/>
    </row>
    <row r="42" spans="1:18" ht="1.5" customHeight="1" x14ac:dyDescent="0.25">
      <c r="A42" s="36"/>
      <c r="B42" s="36"/>
      <c r="C42" s="37"/>
      <c r="D42" s="37"/>
      <c r="E42" s="37"/>
      <c r="F42" s="37"/>
      <c r="G42" s="37"/>
      <c r="H42" s="37"/>
      <c r="I42" s="37"/>
      <c r="J42" s="37"/>
      <c r="K42" s="37"/>
      <c r="L42" s="37"/>
      <c r="M42" s="37"/>
      <c r="N42" s="37"/>
      <c r="O42" s="37"/>
      <c r="P42" s="629" t="s">
        <v>30</v>
      </c>
      <c r="Q42" s="629"/>
    </row>
    <row r="43" spans="1:18" ht="15" customHeight="1" x14ac:dyDescent="0.25">
      <c r="A43" s="693" t="s">
        <v>10</v>
      </c>
      <c r="B43" s="694"/>
      <c r="C43" s="1087" t="s">
        <v>912</v>
      </c>
      <c r="D43" s="633" t="s">
        <v>817</v>
      </c>
      <c r="E43" s="633"/>
      <c r="F43" s="633"/>
      <c r="G43" s="633"/>
      <c r="H43" s="626" t="s">
        <v>818</v>
      </c>
      <c r="I43" s="626"/>
      <c r="J43" s="626"/>
      <c r="K43" s="626"/>
      <c r="L43" s="626" t="s">
        <v>819</v>
      </c>
      <c r="M43" s="626"/>
      <c r="N43" s="626"/>
      <c r="O43" s="626"/>
      <c r="P43" s="626"/>
      <c r="Q43" s="626"/>
    </row>
    <row r="44" spans="1:18" ht="80.25" customHeight="1" x14ac:dyDescent="0.25">
      <c r="A44" s="695"/>
      <c r="B44" s="696"/>
      <c r="C44" s="1088"/>
      <c r="D44" s="12" t="s">
        <v>71</v>
      </c>
      <c r="E44" s="12" t="s">
        <v>72</v>
      </c>
      <c r="F44" s="63" t="s">
        <v>14</v>
      </c>
      <c r="G44" s="12" t="s">
        <v>15</v>
      </c>
      <c r="H44" s="12" t="s">
        <v>71</v>
      </c>
      <c r="I44" s="15" t="s">
        <v>72</v>
      </c>
      <c r="J44" s="63" t="s">
        <v>14</v>
      </c>
      <c r="K44" s="10" t="s">
        <v>16</v>
      </c>
      <c r="L44" s="12" t="s">
        <v>71</v>
      </c>
      <c r="M44" s="625" t="s">
        <v>72</v>
      </c>
      <c r="N44" s="625"/>
      <c r="O44" s="13" t="s">
        <v>14</v>
      </c>
      <c r="P44" s="625" t="s">
        <v>17</v>
      </c>
      <c r="Q44" s="625"/>
    </row>
    <row r="45" spans="1:18" ht="15" customHeight="1" x14ac:dyDescent="0.25">
      <c r="A45" s="641">
        <v>1</v>
      </c>
      <c r="B45" s="642"/>
      <c r="C45" s="11">
        <v>2</v>
      </c>
      <c r="D45" s="11">
        <v>3</v>
      </c>
      <c r="E45" s="11">
        <v>4</v>
      </c>
      <c r="F45" s="11">
        <v>5</v>
      </c>
      <c r="G45" s="11">
        <v>6</v>
      </c>
      <c r="H45" s="11">
        <v>7</v>
      </c>
      <c r="I45" s="11">
        <v>8</v>
      </c>
      <c r="J45" s="11">
        <v>9</v>
      </c>
      <c r="K45" s="11">
        <v>10</v>
      </c>
      <c r="L45" s="11">
        <v>11</v>
      </c>
      <c r="M45" s="626">
        <v>12</v>
      </c>
      <c r="N45" s="626"/>
      <c r="O45" s="11">
        <v>13</v>
      </c>
      <c r="P45" s="626">
        <v>14</v>
      </c>
      <c r="Q45" s="626"/>
    </row>
    <row r="46" spans="1:18" ht="15" hidden="1" customHeight="1" x14ac:dyDescent="0.25">
      <c r="A46" s="16"/>
      <c r="B46" s="16"/>
      <c r="C46" s="121" t="s">
        <v>250</v>
      </c>
      <c r="D46" s="16"/>
      <c r="E46" s="16"/>
      <c r="F46" s="16"/>
      <c r="G46" s="16"/>
      <c r="H46" s="16"/>
      <c r="I46" s="16"/>
      <c r="J46" s="16"/>
      <c r="K46" s="16"/>
      <c r="L46" s="16"/>
      <c r="M46" s="626"/>
      <c r="N46" s="626"/>
      <c r="O46" s="16"/>
      <c r="P46" s="626"/>
      <c r="Q46" s="626"/>
    </row>
    <row r="47" spans="1:18" ht="27.75" customHeight="1" x14ac:dyDescent="0.25">
      <c r="A47" s="641">
        <v>1016030</v>
      </c>
      <c r="B47" s="642"/>
      <c r="C47" s="15" t="s">
        <v>18</v>
      </c>
      <c r="D47" s="27">
        <f>D124</f>
        <v>1810.9</v>
      </c>
      <c r="E47" s="27" t="s">
        <v>194</v>
      </c>
      <c r="F47" s="27" t="s">
        <v>194</v>
      </c>
      <c r="G47" s="27">
        <f>D47</f>
        <v>1810.9</v>
      </c>
      <c r="H47" s="27">
        <f>H124</f>
        <v>2640.1</v>
      </c>
      <c r="I47" s="27" t="s">
        <v>194</v>
      </c>
      <c r="J47" s="27" t="s">
        <v>194</v>
      </c>
      <c r="K47" s="27">
        <f>H47</f>
        <v>2640.1</v>
      </c>
      <c r="L47" s="27">
        <f>L124</f>
        <v>2590.6999999999998</v>
      </c>
      <c r="M47" s="627" t="s">
        <v>194</v>
      </c>
      <c r="N47" s="627"/>
      <c r="O47" s="27" t="s">
        <v>194</v>
      </c>
      <c r="P47" s="627">
        <f>L47</f>
        <v>2590.6999999999998</v>
      </c>
      <c r="Q47" s="627"/>
    </row>
    <row r="48" spans="1:18" ht="32.25" customHeight="1" x14ac:dyDescent="0.25">
      <c r="A48" s="641"/>
      <c r="B48" s="642"/>
      <c r="C48" s="15" t="s">
        <v>20</v>
      </c>
      <c r="D48" s="11" t="s">
        <v>194</v>
      </c>
      <c r="E48" s="11"/>
      <c r="F48" s="11"/>
      <c r="G48" s="11"/>
      <c r="H48" s="11" t="s">
        <v>194</v>
      </c>
      <c r="I48" s="11"/>
      <c r="J48" s="11"/>
      <c r="K48" s="27"/>
      <c r="L48" s="11" t="s">
        <v>194</v>
      </c>
      <c r="M48" s="626"/>
      <c r="N48" s="626"/>
      <c r="O48" s="11"/>
      <c r="P48" s="634"/>
      <c r="Q48" s="635"/>
    </row>
    <row r="49" spans="1:17" ht="32.25" customHeight="1" x14ac:dyDescent="0.25">
      <c r="A49" s="641"/>
      <c r="B49" s="642"/>
      <c r="C49" s="15" t="s">
        <v>21</v>
      </c>
      <c r="D49" s="11" t="s">
        <v>194</v>
      </c>
      <c r="E49" s="27">
        <f>F124</f>
        <v>30</v>
      </c>
      <c r="F49" s="27">
        <v>30</v>
      </c>
      <c r="G49" s="27">
        <f>E49</f>
        <v>30</v>
      </c>
      <c r="H49" s="11" t="s">
        <v>194</v>
      </c>
      <c r="I49" s="27">
        <f>I124</f>
        <v>94.4</v>
      </c>
      <c r="J49" s="27">
        <v>45</v>
      </c>
      <c r="K49" s="27">
        <f>I49</f>
        <v>94.4</v>
      </c>
      <c r="L49" s="11" t="s">
        <v>194</v>
      </c>
      <c r="M49" s="627">
        <f>M124</f>
        <v>0</v>
      </c>
      <c r="N49" s="626"/>
      <c r="O49" s="27">
        <f>M49</f>
        <v>0</v>
      </c>
      <c r="P49" s="634">
        <f>M49</f>
        <v>0</v>
      </c>
      <c r="Q49" s="635"/>
    </row>
    <row r="50" spans="1:17" ht="20.25" customHeight="1" x14ac:dyDescent="0.25">
      <c r="A50" s="641">
        <v>401000</v>
      </c>
      <c r="B50" s="642"/>
      <c r="C50" s="15" t="s">
        <v>23</v>
      </c>
      <c r="D50" s="27" t="s">
        <v>194</v>
      </c>
      <c r="E50" s="27"/>
      <c r="F50" s="27"/>
      <c r="G50" s="11"/>
      <c r="H50" s="27" t="s">
        <v>194</v>
      </c>
      <c r="I50" s="27"/>
      <c r="J50" s="27"/>
      <c r="K50" s="27"/>
      <c r="L50" s="27" t="s">
        <v>194</v>
      </c>
      <c r="M50" s="634"/>
      <c r="N50" s="635"/>
      <c r="O50" s="27"/>
      <c r="P50" s="627"/>
      <c r="Q50" s="627"/>
    </row>
    <row r="51" spans="1:17" ht="36" customHeight="1" x14ac:dyDescent="0.25">
      <c r="A51" s="641">
        <v>602400</v>
      </c>
      <c r="B51" s="642"/>
      <c r="C51" s="196" t="s">
        <v>251</v>
      </c>
      <c r="D51" s="11" t="s">
        <v>194</v>
      </c>
      <c r="E51" s="11"/>
      <c r="F51" s="11"/>
      <c r="G51" s="11"/>
      <c r="H51" s="11" t="s">
        <v>194</v>
      </c>
      <c r="I51" s="11"/>
      <c r="J51" s="11"/>
      <c r="K51" s="27"/>
      <c r="L51" s="11" t="s">
        <v>194</v>
      </c>
      <c r="M51" s="626"/>
      <c r="N51" s="626"/>
      <c r="O51" s="11"/>
      <c r="P51" s="634"/>
      <c r="Q51" s="635"/>
    </row>
    <row r="52" spans="1:17" ht="18" customHeight="1" x14ac:dyDescent="0.25">
      <c r="A52" s="641">
        <v>602100</v>
      </c>
      <c r="B52" s="642"/>
      <c r="C52" s="196" t="s">
        <v>25</v>
      </c>
      <c r="D52" s="11" t="s">
        <v>194</v>
      </c>
      <c r="E52" s="27"/>
      <c r="F52" s="11"/>
      <c r="G52" s="11"/>
      <c r="H52" s="11" t="s">
        <v>194</v>
      </c>
      <c r="I52" s="11" t="s">
        <v>194</v>
      </c>
      <c r="J52" s="11" t="s">
        <v>194</v>
      </c>
      <c r="K52" s="27" t="s">
        <v>194</v>
      </c>
      <c r="L52" s="11" t="s">
        <v>194</v>
      </c>
      <c r="M52" s="626" t="s">
        <v>194</v>
      </c>
      <c r="N52" s="626"/>
      <c r="O52" s="11" t="s">
        <v>194</v>
      </c>
      <c r="P52" s="634" t="s">
        <v>194</v>
      </c>
      <c r="Q52" s="635"/>
    </row>
    <row r="53" spans="1:17" ht="15" customHeight="1" x14ac:dyDescent="0.25">
      <c r="A53" s="641">
        <v>602200</v>
      </c>
      <c r="B53" s="642"/>
      <c r="C53" s="15" t="s">
        <v>26</v>
      </c>
      <c r="D53" s="11" t="s">
        <v>194</v>
      </c>
      <c r="E53" s="11"/>
      <c r="F53" s="11"/>
      <c r="G53" s="11"/>
      <c r="H53" s="11" t="s">
        <v>194</v>
      </c>
      <c r="I53" s="11" t="s">
        <v>194</v>
      </c>
      <c r="J53" s="11" t="s">
        <v>194</v>
      </c>
      <c r="K53" s="27" t="s">
        <v>194</v>
      </c>
      <c r="L53" s="11" t="s">
        <v>194</v>
      </c>
      <c r="M53" s="626" t="s">
        <v>194</v>
      </c>
      <c r="N53" s="626"/>
      <c r="O53" s="11" t="s">
        <v>194</v>
      </c>
      <c r="P53" s="634" t="s">
        <v>194</v>
      </c>
      <c r="Q53" s="635"/>
    </row>
    <row r="54" spans="1:17" ht="15" hidden="1" customHeight="1" x14ac:dyDescent="0.25">
      <c r="A54" s="16"/>
      <c r="B54" s="16"/>
      <c r="C54" s="121" t="s">
        <v>252</v>
      </c>
      <c r="D54" s="11"/>
      <c r="E54" s="11"/>
      <c r="F54" s="11"/>
      <c r="G54" s="11"/>
      <c r="H54" s="11"/>
      <c r="I54" s="11"/>
      <c r="J54" s="11"/>
      <c r="K54" s="27"/>
      <c r="L54" s="11"/>
      <c r="M54" s="626"/>
      <c r="N54" s="626"/>
      <c r="O54" s="11"/>
      <c r="P54" s="76"/>
      <c r="Q54" s="74"/>
    </row>
    <row r="55" spans="1:17" ht="15" hidden="1" customHeight="1" x14ac:dyDescent="0.25">
      <c r="A55" s="16"/>
      <c r="B55" s="16"/>
      <c r="C55" s="16"/>
      <c r="D55" s="11"/>
      <c r="E55" s="11"/>
      <c r="F55" s="11"/>
      <c r="G55" s="11"/>
      <c r="H55" s="11"/>
      <c r="I55" s="11"/>
      <c r="J55" s="11"/>
      <c r="K55" s="27"/>
      <c r="L55" s="11"/>
      <c r="M55" s="626"/>
      <c r="N55" s="626"/>
      <c r="O55" s="11"/>
      <c r="P55" s="76"/>
      <c r="Q55" s="74"/>
    </row>
    <row r="56" spans="1:17" ht="15" hidden="1" customHeight="1" x14ac:dyDescent="0.25">
      <c r="A56" s="16"/>
      <c r="B56" s="16"/>
      <c r="C56" s="196"/>
      <c r="D56" s="11"/>
      <c r="E56" s="11"/>
      <c r="F56" s="11"/>
      <c r="G56" s="11"/>
      <c r="H56" s="11"/>
      <c r="I56" s="11"/>
      <c r="J56" s="11"/>
      <c r="K56" s="11"/>
      <c r="L56" s="11"/>
      <c r="M56" s="634"/>
      <c r="N56" s="635"/>
      <c r="O56" s="11"/>
      <c r="P56" s="76"/>
      <c r="Q56" s="74"/>
    </row>
    <row r="57" spans="1:17" ht="15" hidden="1" customHeight="1" x14ac:dyDescent="0.25">
      <c r="A57" s="16"/>
      <c r="B57" s="16"/>
      <c r="C57" s="16"/>
      <c r="D57" s="11"/>
      <c r="E57" s="11"/>
      <c r="F57" s="11"/>
      <c r="G57" s="11"/>
      <c r="H57" s="11"/>
      <c r="I57" s="11"/>
      <c r="J57" s="11"/>
      <c r="K57" s="27"/>
      <c r="L57" s="11"/>
      <c r="M57" s="626"/>
      <c r="N57" s="626"/>
      <c r="O57" s="11"/>
      <c r="P57" s="76"/>
      <c r="Q57" s="74"/>
    </row>
    <row r="58" spans="1:17" ht="26.25" hidden="1" customHeight="1" x14ac:dyDescent="0.25">
      <c r="A58" s="16"/>
      <c r="B58" s="16"/>
      <c r="C58" s="196"/>
      <c r="D58" s="11"/>
      <c r="E58" s="11"/>
      <c r="F58" s="11"/>
      <c r="G58" s="11"/>
      <c r="H58" s="11"/>
      <c r="I58" s="11"/>
      <c r="J58" s="11"/>
      <c r="K58" s="27"/>
      <c r="L58" s="11"/>
      <c r="M58" s="626"/>
      <c r="N58" s="626"/>
      <c r="O58" s="11"/>
      <c r="P58" s="76"/>
      <c r="Q58" s="74"/>
    </row>
    <row r="59" spans="1:17" ht="15" hidden="1" customHeight="1" x14ac:dyDescent="0.25">
      <c r="A59" s="16"/>
      <c r="B59" s="16"/>
      <c r="C59" s="16"/>
      <c r="D59" s="11"/>
      <c r="E59" s="11"/>
      <c r="F59" s="11"/>
      <c r="G59" s="11"/>
      <c r="H59" s="11"/>
      <c r="I59" s="11"/>
      <c r="J59" s="11"/>
      <c r="K59" s="27"/>
      <c r="L59" s="11"/>
      <c r="M59" s="626"/>
      <c r="N59" s="626"/>
      <c r="O59" s="11"/>
      <c r="P59" s="76"/>
      <c r="Q59" s="74"/>
    </row>
    <row r="60" spans="1:17" ht="15" hidden="1" customHeight="1" x14ac:dyDescent="0.25">
      <c r="A60" s="16"/>
      <c r="B60" s="16"/>
      <c r="C60" s="16"/>
      <c r="D60" s="11"/>
      <c r="E60" s="11"/>
      <c r="F60" s="11"/>
      <c r="G60" s="11"/>
      <c r="H60" s="11"/>
      <c r="I60" s="11"/>
      <c r="J60" s="11"/>
      <c r="K60" s="27"/>
      <c r="L60" s="11"/>
      <c r="M60" s="626"/>
      <c r="N60" s="626"/>
      <c r="O60" s="11"/>
      <c r="P60" s="76"/>
      <c r="Q60" s="74"/>
    </row>
    <row r="61" spans="1:17" ht="15" hidden="1" customHeight="1" x14ac:dyDescent="0.25">
      <c r="A61" s="16"/>
      <c r="B61" s="16"/>
      <c r="C61" s="16"/>
      <c r="D61" s="11"/>
      <c r="E61" s="11"/>
      <c r="F61" s="11"/>
      <c r="G61" s="11"/>
      <c r="H61" s="11"/>
      <c r="I61" s="11"/>
      <c r="J61" s="11"/>
      <c r="K61" s="27"/>
      <c r="L61" s="11"/>
      <c r="M61" s="626"/>
      <c r="N61" s="626"/>
      <c r="O61" s="11"/>
      <c r="P61" s="76"/>
      <c r="Q61" s="74"/>
    </row>
    <row r="62" spans="1:17" ht="38.25" hidden="1" customHeight="1" x14ac:dyDescent="0.25">
      <c r="A62" s="16"/>
      <c r="B62" s="16"/>
      <c r="C62" s="196"/>
      <c r="D62" s="11"/>
      <c r="E62" s="11"/>
      <c r="F62" s="11"/>
      <c r="G62" s="11"/>
      <c r="H62" s="27"/>
      <c r="I62" s="11"/>
      <c r="J62" s="11"/>
      <c r="K62" s="27"/>
      <c r="L62" s="11"/>
      <c r="M62" s="626"/>
      <c r="N62" s="626"/>
      <c r="O62" s="11"/>
      <c r="P62" s="76"/>
      <c r="Q62" s="74"/>
    </row>
    <row r="63" spans="1:17" ht="15" hidden="1" customHeight="1" x14ac:dyDescent="0.25">
      <c r="A63" s="16"/>
      <c r="B63" s="16"/>
      <c r="C63" s="16"/>
      <c r="D63" s="11"/>
      <c r="E63" s="11"/>
      <c r="F63" s="27"/>
      <c r="G63" s="11"/>
      <c r="H63" s="11"/>
      <c r="I63" s="11"/>
      <c r="J63" s="11"/>
      <c r="K63" s="27"/>
      <c r="L63" s="11"/>
      <c r="M63" s="626"/>
      <c r="N63" s="626"/>
      <c r="O63" s="11"/>
      <c r="P63" s="76"/>
      <c r="Q63" s="74"/>
    </row>
    <row r="64" spans="1:17" ht="28.5" hidden="1" customHeight="1" x14ac:dyDescent="0.25">
      <c r="A64" s="16"/>
      <c r="B64" s="16"/>
      <c r="C64" s="196"/>
      <c r="D64" s="11"/>
      <c r="E64" s="11"/>
      <c r="F64" s="11"/>
      <c r="G64" s="11"/>
      <c r="H64" s="11"/>
      <c r="I64" s="11"/>
      <c r="J64" s="11"/>
      <c r="K64" s="27"/>
      <c r="L64" s="11"/>
      <c r="M64" s="626"/>
      <c r="N64" s="626"/>
      <c r="O64" s="11"/>
      <c r="P64" s="76"/>
      <c r="Q64" s="74"/>
    </row>
    <row r="65" spans="1:17" ht="15" hidden="1" customHeight="1" x14ac:dyDescent="0.25">
      <c r="A65" s="16"/>
      <c r="B65" s="16"/>
      <c r="C65" s="16"/>
      <c r="D65" s="11"/>
      <c r="E65" s="11"/>
      <c r="F65" s="11"/>
      <c r="G65" s="11"/>
      <c r="H65" s="11"/>
      <c r="I65" s="11"/>
      <c r="J65" s="11"/>
      <c r="K65" s="27"/>
      <c r="L65" s="11"/>
      <c r="M65" s="626"/>
      <c r="N65" s="626"/>
      <c r="O65" s="11"/>
      <c r="P65" s="76"/>
      <c r="Q65" s="74"/>
    </row>
    <row r="66" spans="1:17" ht="26.25" hidden="1" customHeight="1" x14ac:dyDescent="0.25">
      <c r="A66" s="16"/>
      <c r="B66" s="16"/>
      <c r="C66" s="196"/>
      <c r="D66" s="11"/>
      <c r="E66" s="11"/>
      <c r="F66" s="11"/>
      <c r="G66" s="11"/>
      <c r="H66" s="11"/>
      <c r="I66" s="11"/>
      <c r="J66" s="11"/>
      <c r="K66" s="27"/>
      <c r="L66" s="11"/>
      <c r="M66" s="626"/>
      <c r="N66" s="626"/>
      <c r="O66" s="11"/>
      <c r="P66" s="76"/>
      <c r="Q66" s="74"/>
    </row>
    <row r="67" spans="1:17" ht="18" hidden="1" customHeight="1" x14ac:dyDescent="0.25">
      <c r="A67" s="16"/>
      <c r="B67" s="16"/>
      <c r="C67" s="196"/>
      <c r="D67" s="11"/>
      <c r="E67" s="11"/>
      <c r="F67" s="11"/>
      <c r="G67" s="11"/>
      <c r="H67" s="11"/>
      <c r="I67" s="11"/>
      <c r="J67" s="11"/>
      <c r="K67" s="11"/>
      <c r="L67" s="11"/>
      <c r="M67" s="66"/>
      <c r="N67" s="74"/>
      <c r="O67" s="11"/>
      <c r="P67" s="76"/>
      <c r="Q67" s="74"/>
    </row>
    <row r="68" spans="1:17" ht="27" hidden="1" customHeight="1" x14ac:dyDescent="0.25">
      <c r="A68" s="16"/>
      <c r="B68" s="16"/>
      <c r="C68" s="196"/>
      <c r="D68" s="11"/>
      <c r="E68" s="11"/>
      <c r="F68" s="11"/>
      <c r="G68" s="11"/>
      <c r="H68" s="11"/>
      <c r="I68" s="11"/>
      <c r="J68" s="11"/>
      <c r="K68" s="11"/>
      <c r="L68" s="11"/>
      <c r="M68" s="66"/>
      <c r="N68" s="74"/>
      <c r="O68" s="11"/>
      <c r="P68" s="76"/>
      <c r="Q68" s="74"/>
    </row>
    <row r="69" spans="1:17" ht="28.5" hidden="1" customHeight="1" x14ac:dyDescent="0.25">
      <c r="A69" s="16"/>
      <c r="B69" s="16"/>
      <c r="C69" s="196"/>
      <c r="D69" s="11"/>
      <c r="E69" s="11"/>
      <c r="F69" s="11"/>
      <c r="G69" s="11"/>
      <c r="H69" s="11"/>
      <c r="I69" s="11"/>
      <c r="J69" s="11"/>
      <c r="K69" s="11"/>
      <c r="L69" s="11"/>
      <c r="M69" s="66"/>
      <c r="N69" s="74"/>
      <c r="O69" s="11"/>
      <c r="P69" s="76"/>
      <c r="Q69" s="74"/>
    </row>
    <row r="70" spans="1:17" ht="31.5" hidden="1" customHeight="1" x14ac:dyDescent="0.25">
      <c r="A70" s="16"/>
      <c r="B70" s="16"/>
      <c r="C70" s="196"/>
      <c r="D70" s="11"/>
      <c r="E70" s="11"/>
      <c r="F70" s="11"/>
      <c r="G70" s="11"/>
      <c r="H70" s="11"/>
      <c r="I70" s="11"/>
      <c r="J70" s="11"/>
      <c r="K70" s="11"/>
      <c r="L70" s="11"/>
      <c r="M70" s="66"/>
      <c r="N70" s="74"/>
      <c r="O70" s="11"/>
      <c r="P70" s="76"/>
      <c r="Q70" s="74"/>
    </row>
    <row r="71" spans="1:17" ht="15" customHeight="1" x14ac:dyDescent="0.25">
      <c r="A71" s="641"/>
      <c r="B71" s="642"/>
      <c r="C71" s="16" t="s">
        <v>971</v>
      </c>
      <c r="D71" s="11">
        <f>D47+D63</f>
        <v>1810.9</v>
      </c>
      <c r="E71" s="27">
        <f>E49</f>
        <v>30</v>
      </c>
      <c r="F71" s="27">
        <v>30</v>
      </c>
      <c r="G71" s="27">
        <f>SUM(G47:G70)</f>
        <v>1840.9</v>
      </c>
      <c r="H71" s="11">
        <f>H47+H63</f>
        <v>2640.1</v>
      </c>
      <c r="I71" s="27">
        <f>I49</f>
        <v>94.4</v>
      </c>
      <c r="J71" s="27">
        <f>J49</f>
        <v>45</v>
      </c>
      <c r="K71" s="27">
        <f>K47+K49</f>
        <v>2734.5</v>
      </c>
      <c r="L71" s="11">
        <f>L47+L63</f>
        <v>2590.6999999999998</v>
      </c>
      <c r="M71" s="627">
        <f>M49</f>
        <v>0</v>
      </c>
      <c r="N71" s="627"/>
      <c r="O71" s="27">
        <f>O63</f>
        <v>0</v>
      </c>
      <c r="P71" s="634">
        <f>L71+M71</f>
        <v>2590.6999999999998</v>
      </c>
      <c r="Q71" s="635"/>
    </row>
    <row r="72" spans="1:17" ht="12.75" customHeight="1" x14ac:dyDescent="0.25">
      <c r="A72" s="3"/>
      <c r="B72" s="3"/>
      <c r="C72" s="3"/>
      <c r="D72" s="3"/>
      <c r="E72" s="3"/>
      <c r="F72" s="3"/>
      <c r="G72" s="3"/>
      <c r="H72" s="3"/>
      <c r="I72" s="3"/>
      <c r="J72" s="3"/>
      <c r="K72" s="3"/>
      <c r="L72" s="636"/>
      <c r="M72" s="636"/>
      <c r="N72" s="636"/>
      <c r="O72" s="636"/>
      <c r="P72" s="636"/>
      <c r="Q72" s="636"/>
    </row>
    <row r="73" spans="1:17" ht="13.5" customHeight="1" x14ac:dyDescent="0.25">
      <c r="A73" s="331" t="s">
        <v>909</v>
      </c>
      <c r="B73" s="637" t="s">
        <v>917</v>
      </c>
      <c r="C73" s="637"/>
      <c r="D73" s="637"/>
      <c r="E73" s="637"/>
      <c r="F73" s="637"/>
      <c r="G73" s="637"/>
      <c r="H73" s="637"/>
      <c r="I73" s="637"/>
      <c r="J73" s="637"/>
      <c r="K73" s="637"/>
      <c r="L73" s="637"/>
      <c r="M73" s="637"/>
      <c r="N73" s="637"/>
      <c r="O73" s="637"/>
      <c r="P73" s="637"/>
      <c r="Q73" s="637"/>
    </row>
    <row r="74" spans="1:17" ht="13.5" customHeight="1" x14ac:dyDescent="0.25">
      <c r="A74" s="36"/>
      <c r="B74" s="329" t="s">
        <v>916</v>
      </c>
      <c r="C74" s="57"/>
      <c r="D74" s="57"/>
      <c r="E74" s="57"/>
      <c r="F74" s="57"/>
      <c r="G74" s="57"/>
      <c r="H74" s="57"/>
      <c r="I74" s="57"/>
      <c r="J74" s="57"/>
      <c r="K74" s="57"/>
      <c r="L74" s="57"/>
      <c r="M74" s="57"/>
      <c r="N74" s="57"/>
      <c r="O74" s="57"/>
      <c r="P74" s="617"/>
      <c r="Q74" s="617"/>
    </row>
    <row r="75" spans="1:17" ht="15" customHeight="1" x14ac:dyDescent="0.25">
      <c r="A75" s="693" t="s">
        <v>10</v>
      </c>
      <c r="B75" s="694"/>
      <c r="C75" s="737" t="s">
        <v>259</v>
      </c>
      <c r="D75" s="738"/>
      <c r="E75" s="738"/>
      <c r="F75" s="738"/>
      <c r="G75" s="739"/>
      <c r="H75" s="626" t="s">
        <v>454</v>
      </c>
      <c r="I75" s="626"/>
      <c r="J75" s="626"/>
      <c r="K75" s="626"/>
      <c r="L75" s="626" t="s">
        <v>821</v>
      </c>
      <c r="M75" s="626"/>
      <c r="N75" s="626"/>
      <c r="O75" s="626"/>
      <c r="P75" s="626"/>
      <c r="Q75" s="626"/>
    </row>
    <row r="76" spans="1:17" ht="32.25" customHeight="1" x14ac:dyDescent="0.25">
      <c r="A76" s="695"/>
      <c r="B76" s="696"/>
      <c r="C76" s="740"/>
      <c r="D76" s="741"/>
      <c r="E76" s="741"/>
      <c r="F76" s="741"/>
      <c r="G76" s="742"/>
      <c r="H76" s="12" t="s">
        <v>71</v>
      </c>
      <c r="I76" s="12" t="s">
        <v>72</v>
      </c>
      <c r="J76" s="63" t="s">
        <v>14</v>
      </c>
      <c r="K76" s="12" t="s">
        <v>15</v>
      </c>
      <c r="L76" s="12" t="s">
        <v>71</v>
      </c>
      <c r="M76" s="655" t="s">
        <v>72</v>
      </c>
      <c r="N76" s="656"/>
      <c r="O76" s="63" t="s">
        <v>14</v>
      </c>
      <c r="P76" s="657" t="s">
        <v>16</v>
      </c>
      <c r="Q76" s="658"/>
    </row>
    <row r="77" spans="1:17" ht="12.75" customHeight="1" x14ac:dyDescent="0.25">
      <c r="A77" s="379">
        <v>1</v>
      </c>
      <c r="B77" s="380"/>
      <c r="C77" s="641">
        <v>2</v>
      </c>
      <c r="D77" s="645"/>
      <c r="E77" s="645"/>
      <c r="F77" s="645"/>
      <c r="G77" s="642"/>
      <c r="H77" s="11">
        <v>3</v>
      </c>
      <c r="I77" s="11">
        <v>4</v>
      </c>
      <c r="J77" s="11">
        <v>5</v>
      </c>
      <c r="K77" s="11">
        <v>6</v>
      </c>
      <c r="L77" s="11">
        <v>7</v>
      </c>
      <c r="M77" s="641">
        <v>8</v>
      </c>
      <c r="N77" s="642"/>
      <c r="O77" s="11">
        <v>9</v>
      </c>
      <c r="P77" s="641">
        <v>10</v>
      </c>
      <c r="Q77" s="642"/>
    </row>
    <row r="78" spans="1:17" ht="15.75" customHeight="1" x14ac:dyDescent="0.25">
      <c r="A78" s="641">
        <v>1016030</v>
      </c>
      <c r="B78" s="642"/>
      <c r="C78" s="646" t="s">
        <v>262</v>
      </c>
      <c r="D78" s="647"/>
      <c r="E78" s="647"/>
      <c r="F78" s="647"/>
      <c r="G78" s="648"/>
      <c r="H78" s="16"/>
      <c r="I78" s="16"/>
      <c r="J78" s="16"/>
      <c r="K78" s="16"/>
      <c r="L78" s="16"/>
      <c r="M78" s="626"/>
      <c r="N78" s="626"/>
      <c r="O78" s="16"/>
      <c r="P78" s="626"/>
      <c r="Q78" s="626"/>
    </row>
    <row r="79" spans="1:17" ht="14.25" customHeight="1" x14ac:dyDescent="0.25">
      <c r="A79" s="641"/>
      <c r="B79" s="642"/>
      <c r="C79" s="638" t="s">
        <v>18</v>
      </c>
      <c r="D79" s="639"/>
      <c r="E79" s="639"/>
      <c r="F79" s="639"/>
      <c r="G79" s="640"/>
      <c r="H79" s="27">
        <f>H176</f>
        <v>2735.7791999999999</v>
      </c>
      <c r="I79" s="11" t="s">
        <v>194</v>
      </c>
      <c r="J79" s="11" t="s">
        <v>194</v>
      </c>
      <c r="K79" s="27">
        <f>H79</f>
        <v>2735.7791999999999</v>
      </c>
      <c r="L79" s="11">
        <f>L176</f>
        <v>2872.5681599999998</v>
      </c>
      <c r="M79" s="641" t="s">
        <v>194</v>
      </c>
      <c r="N79" s="642"/>
      <c r="O79" s="11" t="s">
        <v>194</v>
      </c>
      <c r="P79" s="641">
        <f>L79</f>
        <v>2872.5681599999998</v>
      </c>
      <c r="Q79" s="642"/>
    </row>
    <row r="80" spans="1:17" ht="15.75" customHeight="1" x14ac:dyDescent="0.25">
      <c r="A80" s="641"/>
      <c r="B80" s="642"/>
      <c r="C80" s="638" t="s">
        <v>20</v>
      </c>
      <c r="D80" s="639"/>
      <c r="E80" s="639"/>
      <c r="F80" s="639"/>
      <c r="G80" s="640"/>
      <c r="H80" s="11" t="s">
        <v>194</v>
      </c>
      <c r="I80" s="11"/>
      <c r="J80" s="11"/>
      <c r="K80" s="27"/>
      <c r="L80" s="11" t="s">
        <v>194</v>
      </c>
      <c r="M80" s="641"/>
      <c r="N80" s="642"/>
      <c r="O80" s="11"/>
      <c r="P80" s="641"/>
      <c r="Q80" s="642"/>
    </row>
    <row r="81" spans="1:17" ht="16.5" customHeight="1" x14ac:dyDescent="0.25">
      <c r="A81" s="641"/>
      <c r="B81" s="642"/>
      <c r="C81" s="638" t="s">
        <v>21</v>
      </c>
      <c r="D81" s="639"/>
      <c r="E81" s="639"/>
      <c r="F81" s="639"/>
      <c r="G81" s="640"/>
      <c r="H81" s="11" t="s">
        <v>194</v>
      </c>
      <c r="I81" s="11"/>
      <c r="J81" s="11"/>
      <c r="K81" s="27"/>
      <c r="L81" s="11" t="s">
        <v>194</v>
      </c>
      <c r="M81" s="641"/>
      <c r="N81" s="642"/>
      <c r="O81" s="11"/>
      <c r="P81" s="641"/>
      <c r="Q81" s="642"/>
    </row>
    <row r="82" spans="1:17" ht="16.5" customHeight="1" x14ac:dyDescent="0.25">
      <c r="A82" s="641">
        <v>401000</v>
      </c>
      <c r="B82" s="642"/>
      <c r="C82" s="638" t="s">
        <v>23</v>
      </c>
      <c r="D82" s="639"/>
      <c r="E82" s="639"/>
      <c r="F82" s="639"/>
      <c r="G82" s="640"/>
      <c r="H82" s="11" t="s">
        <v>194</v>
      </c>
      <c r="I82" s="11"/>
      <c r="J82" s="11"/>
      <c r="K82" s="27"/>
      <c r="L82" s="11" t="s">
        <v>194</v>
      </c>
      <c r="M82" s="641"/>
      <c r="N82" s="642"/>
      <c r="O82" s="11"/>
      <c r="P82" s="641"/>
      <c r="Q82" s="642"/>
    </row>
    <row r="83" spans="1:17" ht="32.25" customHeight="1" x14ac:dyDescent="0.25">
      <c r="A83" s="641">
        <v>602400</v>
      </c>
      <c r="B83" s="642"/>
      <c r="C83" s="659" t="s">
        <v>263</v>
      </c>
      <c r="D83" s="660"/>
      <c r="E83" s="660"/>
      <c r="F83" s="660"/>
      <c r="G83" s="661"/>
      <c r="H83" s="11" t="s">
        <v>194</v>
      </c>
      <c r="I83" s="11"/>
      <c r="J83" s="11"/>
      <c r="K83" s="27"/>
      <c r="L83" s="11" t="s">
        <v>194</v>
      </c>
      <c r="M83" s="641"/>
      <c r="N83" s="642"/>
      <c r="O83" s="11"/>
      <c r="P83" s="641"/>
      <c r="Q83" s="642"/>
    </row>
    <row r="84" spans="1:17" ht="14.25" hidden="1" customHeight="1" x14ac:dyDescent="0.25">
      <c r="A84" s="16"/>
      <c r="B84" s="16"/>
      <c r="C84" s="646" t="s">
        <v>252</v>
      </c>
      <c r="D84" s="647"/>
      <c r="E84" s="647"/>
      <c r="F84" s="647"/>
      <c r="G84" s="648"/>
      <c r="H84" s="11"/>
      <c r="I84" s="11"/>
      <c r="J84" s="11"/>
      <c r="K84" s="27"/>
      <c r="L84" s="11"/>
      <c r="M84" s="626"/>
      <c r="N84" s="626"/>
      <c r="O84" s="11"/>
      <c r="P84" s="626"/>
      <c r="Q84" s="626"/>
    </row>
    <row r="85" spans="1:17" ht="12.75" hidden="1" customHeight="1" x14ac:dyDescent="0.25">
      <c r="A85" s="16"/>
      <c r="B85" s="16"/>
      <c r="C85" s="638" t="s">
        <v>31</v>
      </c>
      <c r="D85" s="639"/>
      <c r="E85" s="639"/>
      <c r="F85" s="639"/>
      <c r="G85" s="640"/>
      <c r="H85" s="11"/>
      <c r="I85" s="11"/>
      <c r="J85" s="11"/>
      <c r="K85" s="27"/>
      <c r="L85" s="11"/>
      <c r="M85" s="626"/>
      <c r="N85" s="626"/>
      <c r="O85" s="11"/>
      <c r="P85" s="626"/>
      <c r="Q85" s="626"/>
    </row>
    <row r="86" spans="1:17" ht="15.75" customHeight="1" x14ac:dyDescent="0.25">
      <c r="A86" s="641"/>
      <c r="B86" s="642"/>
      <c r="C86" s="638" t="s">
        <v>971</v>
      </c>
      <c r="D86" s="639"/>
      <c r="E86" s="639"/>
      <c r="F86" s="639"/>
      <c r="G86" s="640"/>
      <c r="H86" s="27">
        <f>H79</f>
        <v>2735.7791999999999</v>
      </c>
      <c r="I86" s="11"/>
      <c r="J86" s="11"/>
      <c r="K86" s="27">
        <f>SUM(K79:K85)</f>
        <v>2735.7791999999999</v>
      </c>
      <c r="L86" s="11">
        <f>L79</f>
        <v>2872.5681599999998</v>
      </c>
      <c r="M86" s="626"/>
      <c r="N86" s="626"/>
      <c r="O86" s="11"/>
      <c r="P86" s="626">
        <f>SUM(P79:P85)</f>
        <v>2872.5681599999998</v>
      </c>
      <c r="Q86" s="626"/>
    </row>
    <row r="87" spans="1:17" ht="12.75" customHeight="1" x14ac:dyDescent="0.25">
      <c r="A87" s="3"/>
      <c r="B87" s="3"/>
      <c r="C87" s="3"/>
      <c r="D87" s="3"/>
      <c r="E87" s="3"/>
      <c r="F87" s="3"/>
      <c r="G87" s="3"/>
      <c r="H87" s="3"/>
      <c r="I87" s="3"/>
      <c r="J87" s="3"/>
      <c r="K87" s="30"/>
      <c r="L87" s="30"/>
      <c r="M87" s="30"/>
      <c r="N87" s="30"/>
      <c r="O87" s="3"/>
      <c r="P87" s="3"/>
      <c r="Q87" s="3"/>
    </row>
    <row r="88" spans="1:17" ht="12.75" customHeight="1" x14ac:dyDescent="0.25">
      <c r="A88" s="333" t="s">
        <v>1015</v>
      </c>
      <c r="B88" s="663" t="s">
        <v>1122</v>
      </c>
      <c r="C88" s="663"/>
      <c r="D88" s="663"/>
      <c r="E88" s="663"/>
      <c r="F88" s="663"/>
      <c r="G88" s="663"/>
      <c r="H88" s="663"/>
      <c r="I88" s="663"/>
      <c r="J88" s="663"/>
      <c r="K88" s="663"/>
      <c r="L88" s="663"/>
      <c r="M88" s="663"/>
      <c r="N88" s="663"/>
      <c r="O88" s="663"/>
      <c r="P88" s="663"/>
      <c r="Q88" s="663"/>
    </row>
    <row r="89" spans="1:17" ht="8.25" customHeight="1" x14ac:dyDescent="0.25">
      <c r="A89" s="3"/>
      <c r="B89" s="3"/>
      <c r="C89" s="3"/>
      <c r="D89" s="3"/>
      <c r="E89" s="3"/>
      <c r="F89" s="3"/>
      <c r="G89" s="3"/>
      <c r="H89" s="3"/>
      <c r="I89" s="3"/>
      <c r="J89" s="3"/>
      <c r="K89" s="3"/>
      <c r="L89" s="3"/>
      <c r="M89" s="3"/>
      <c r="N89" s="3"/>
      <c r="O89" s="3"/>
      <c r="P89" s="3"/>
      <c r="Q89" s="3"/>
    </row>
    <row r="90" spans="1:17" ht="12.75" customHeight="1" x14ac:dyDescent="0.25">
      <c r="A90" s="331" t="s">
        <v>908</v>
      </c>
      <c r="B90" s="637" t="s">
        <v>1051</v>
      </c>
      <c r="C90" s="637"/>
      <c r="D90" s="637"/>
      <c r="E90" s="637"/>
      <c r="F90" s="637"/>
      <c r="G90" s="637"/>
      <c r="H90" s="637"/>
      <c r="I90" s="637"/>
      <c r="J90" s="637"/>
      <c r="K90" s="637"/>
      <c r="L90" s="637"/>
      <c r="M90" s="637"/>
      <c r="N90" s="637"/>
      <c r="O90" s="637"/>
      <c r="P90" s="637"/>
      <c r="Q90" s="637"/>
    </row>
    <row r="91" spans="1:17" ht="12.75" customHeight="1" x14ac:dyDescent="0.25">
      <c r="A91" s="36"/>
      <c r="B91" s="329" t="s">
        <v>916</v>
      </c>
      <c r="C91" s="5"/>
      <c r="D91" s="5"/>
      <c r="E91" s="5"/>
      <c r="F91" s="5"/>
      <c r="G91" s="5"/>
      <c r="H91" s="5"/>
      <c r="I91" s="5"/>
      <c r="J91" s="5"/>
      <c r="K91" s="5"/>
      <c r="L91" s="5"/>
      <c r="M91" s="8"/>
      <c r="N91" s="8"/>
      <c r="O91" s="3"/>
      <c r="P91" s="617"/>
      <c r="Q91" s="617"/>
    </row>
    <row r="92" spans="1:17" ht="16.5" customHeight="1" x14ac:dyDescent="0.25">
      <c r="A92" s="1016" t="s">
        <v>1020</v>
      </c>
      <c r="B92" s="1288"/>
      <c r="C92" s="625" t="s">
        <v>222</v>
      </c>
      <c r="D92" s="633" t="s">
        <v>823</v>
      </c>
      <c r="E92" s="633"/>
      <c r="F92" s="633"/>
      <c r="G92" s="633"/>
      <c r="H92" s="626" t="s">
        <v>824</v>
      </c>
      <c r="I92" s="626"/>
      <c r="J92" s="626"/>
      <c r="K92" s="626"/>
      <c r="L92" s="626" t="s">
        <v>825</v>
      </c>
      <c r="M92" s="626"/>
      <c r="N92" s="626"/>
      <c r="O92" s="626"/>
      <c r="P92" s="626"/>
      <c r="Q92" s="626"/>
    </row>
    <row r="93" spans="1:17" ht="84" customHeight="1" x14ac:dyDescent="0.2">
      <c r="A93" s="1018"/>
      <c r="B93" s="1289"/>
      <c r="C93" s="625"/>
      <c r="D93" s="12" t="s">
        <v>71</v>
      </c>
      <c r="E93" s="12" t="s">
        <v>72</v>
      </c>
      <c r="F93" s="13" t="s">
        <v>14</v>
      </c>
      <c r="G93" s="12" t="s">
        <v>15</v>
      </c>
      <c r="H93" s="12" t="s">
        <v>71</v>
      </c>
      <c r="I93" s="58" t="s">
        <v>72</v>
      </c>
      <c r="J93" s="59" t="s">
        <v>14</v>
      </c>
      <c r="K93" s="12" t="s">
        <v>16</v>
      </c>
      <c r="L93" s="12" t="s">
        <v>71</v>
      </c>
      <c r="M93" s="625" t="s">
        <v>72</v>
      </c>
      <c r="N93" s="625"/>
      <c r="O93" s="662" t="s">
        <v>14</v>
      </c>
      <c r="P93" s="662"/>
      <c r="Q93" s="12" t="s">
        <v>17</v>
      </c>
    </row>
    <row r="94" spans="1:17" ht="12.75" customHeight="1" x14ac:dyDescent="0.25">
      <c r="A94" s="641">
        <v>1</v>
      </c>
      <c r="B94" s="642"/>
      <c r="C94" s="11">
        <v>2</v>
      </c>
      <c r="D94" s="11">
        <v>3</v>
      </c>
      <c r="E94" s="11">
        <v>4</v>
      </c>
      <c r="F94" s="11">
        <v>5</v>
      </c>
      <c r="G94" s="11">
        <v>6</v>
      </c>
      <c r="H94" s="11">
        <v>7</v>
      </c>
      <c r="I94" s="11">
        <v>8</v>
      </c>
      <c r="J94" s="11">
        <v>9</v>
      </c>
      <c r="K94" s="11">
        <v>10</v>
      </c>
      <c r="L94" s="11">
        <v>11</v>
      </c>
      <c r="M94" s="626">
        <v>12</v>
      </c>
      <c r="N94" s="626"/>
      <c r="O94" s="626">
        <v>13</v>
      </c>
      <c r="P94" s="626"/>
      <c r="Q94" s="11">
        <v>14</v>
      </c>
    </row>
    <row r="95" spans="1:17" ht="12.75" hidden="1" customHeight="1" x14ac:dyDescent="0.25">
      <c r="A95" s="641"/>
      <c r="B95" s="642"/>
      <c r="C95" s="16" t="s">
        <v>352</v>
      </c>
      <c r="D95" s="16"/>
      <c r="E95" s="16"/>
      <c r="F95" s="16"/>
      <c r="G95" s="16"/>
      <c r="H95" s="16"/>
      <c r="I95" s="16"/>
      <c r="J95" s="16"/>
      <c r="K95" s="16"/>
      <c r="L95" s="16"/>
      <c r="M95" s="626"/>
      <c r="N95" s="626"/>
      <c r="O95" s="626"/>
      <c r="P95" s="626"/>
      <c r="Q95" s="16"/>
    </row>
    <row r="96" spans="1:17" ht="22.5" customHeight="1" x14ac:dyDescent="0.25">
      <c r="A96" s="641">
        <v>2000</v>
      </c>
      <c r="B96" s="642"/>
      <c r="C96" s="16" t="s">
        <v>353</v>
      </c>
      <c r="D96" s="193">
        <f>D112</f>
        <v>1810.9</v>
      </c>
      <c r="E96" s="241">
        <f>E97+E98+E99+E113</f>
        <v>0</v>
      </c>
      <c r="F96" s="241">
        <f>F97+F98+F99+F113</f>
        <v>0</v>
      </c>
      <c r="G96" s="193">
        <f>D96+E96</f>
        <v>1810.9</v>
      </c>
      <c r="H96" s="193">
        <f>H112</f>
        <v>2640.1</v>
      </c>
      <c r="I96" s="241">
        <f>I97+I98+I99+I113</f>
        <v>0</v>
      </c>
      <c r="J96" s="241">
        <f>J97+J98+J99+J113</f>
        <v>0</v>
      </c>
      <c r="K96" s="193">
        <f>H96+I96</f>
        <v>2640.1</v>
      </c>
      <c r="L96" s="193">
        <f>L112</f>
        <v>2590.6999999999998</v>
      </c>
      <c r="M96" s="1281">
        <f>M97+M98+M99+M113</f>
        <v>0</v>
      </c>
      <c r="N96" s="1282"/>
      <c r="O96" s="1287">
        <v>0</v>
      </c>
      <c r="P96" s="1287"/>
      <c r="Q96" s="193">
        <f>L96+M96</f>
        <v>2590.6999999999998</v>
      </c>
    </row>
    <row r="97" spans="1:17" ht="12.75" hidden="1" customHeight="1" x14ac:dyDescent="0.25">
      <c r="A97" s="641"/>
      <c r="B97" s="642"/>
      <c r="C97" s="16" t="s">
        <v>74</v>
      </c>
      <c r="D97" s="193"/>
      <c r="E97" s="241"/>
      <c r="F97" s="241"/>
      <c r="G97" s="193">
        <f t="shared" ref="G97:G124" si="0">D97+E97</f>
        <v>0</v>
      </c>
      <c r="H97" s="193"/>
      <c r="I97" s="241"/>
      <c r="J97" s="241"/>
      <c r="K97" s="193">
        <f t="shared" ref="K97:K112" si="1">H97+I97</f>
        <v>0</v>
      </c>
      <c r="L97" s="193"/>
      <c r="M97" s="1281"/>
      <c r="N97" s="1282"/>
      <c r="O97" s="1287"/>
      <c r="P97" s="1287"/>
      <c r="Q97" s="193">
        <f t="shared" ref="Q97:Q123" si="2">L97+M97</f>
        <v>0</v>
      </c>
    </row>
    <row r="98" spans="1:17" ht="12.75" hidden="1" customHeight="1" x14ac:dyDescent="0.25">
      <c r="A98" s="641"/>
      <c r="B98" s="642"/>
      <c r="C98" s="16" t="s">
        <v>75</v>
      </c>
      <c r="D98" s="193"/>
      <c r="E98" s="241"/>
      <c r="F98" s="241"/>
      <c r="G98" s="193">
        <f t="shared" si="0"/>
        <v>0</v>
      </c>
      <c r="H98" s="193"/>
      <c r="I98" s="241"/>
      <c r="J98" s="241"/>
      <c r="K98" s="193">
        <f t="shared" si="1"/>
        <v>0</v>
      </c>
      <c r="L98" s="193"/>
      <c r="M98" s="1281"/>
      <c r="N98" s="1282"/>
      <c r="O98" s="1287"/>
      <c r="P98" s="1287"/>
      <c r="Q98" s="193">
        <f t="shared" si="2"/>
        <v>0</v>
      </c>
    </row>
    <row r="99" spans="1:17" ht="12.75" hidden="1" customHeight="1" x14ac:dyDescent="0.25">
      <c r="A99" s="641"/>
      <c r="B99" s="642"/>
      <c r="C99" s="16" t="s">
        <v>354</v>
      </c>
      <c r="D99" s="193">
        <f>D100+D102+D103+D104+D105+D111</f>
        <v>0</v>
      </c>
      <c r="E99" s="241">
        <f>E100+E102+E103+E104+E105+E111</f>
        <v>0</v>
      </c>
      <c r="F99" s="241">
        <f>F100+F102+F103+F104+F105+F111</f>
        <v>0</v>
      </c>
      <c r="G99" s="193">
        <f t="shared" si="0"/>
        <v>0</v>
      </c>
      <c r="H99" s="193"/>
      <c r="I99" s="241"/>
      <c r="J99" s="241"/>
      <c r="K99" s="193">
        <f t="shared" si="1"/>
        <v>0</v>
      </c>
      <c r="L99" s="193">
        <f>L100+L101+L102+L116</f>
        <v>0</v>
      </c>
      <c r="M99" s="1281">
        <v>0</v>
      </c>
      <c r="N99" s="1282"/>
      <c r="O99" s="1287">
        <v>0</v>
      </c>
      <c r="P99" s="1287"/>
      <c r="Q99" s="193">
        <f t="shared" si="2"/>
        <v>0</v>
      </c>
    </row>
    <row r="100" spans="1:17" ht="12.75" hidden="1" customHeight="1" x14ac:dyDescent="0.25">
      <c r="A100" s="641"/>
      <c r="B100" s="642"/>
      <c r="C100" s="15" t="s">
        <v>355</v>
      </c>
      <c r="D100" s="193"/>
      <c r="E100" s="241"/>
      <c r="F100" s="241"/>
      <c r="G100" s="193">
        <f t="shared" si="0"/>
        <v>0</v>
      </c>
      <c r="H100" s="193"/>
      <c r="I100" s="241"/>
      <c r="J100" s="241"/>
      <c r="K100" s="193">
        <f t="shared" si="1"/>
        <v>0</v>
      </c>
      <c r="L100" s="193"/>
      <c r="M100" s="1281"/>
      <c r="N100" s="1282"/>
      <c r="O100" s="1287"/>
      <c r="P100" s="1287"/>
      <c r="Q100" s="193">
        <f t="shared" si="2"/>
        <v>0</v>
      </c>
    </row>
    <row r="101" spans="1:17" ht="12.75" hidden="1" customHeight="1" x14ac:dyDescent="0.25">
      <c r="A101" s="641"/>
      <c r="B101" s="642"/>
      <c r="C101" s="16" t="s">
        <v>644</v>
      </c>
      <c r="D101" s="193"/>
      <c r="E101" s="241"/>
      <c r="F101" s="241"/>
      <c r="G101" s="193">
        <f t="shared" si="0"/>
        <v>0</v>
      </c>
      <c r="H101" s="193"/>
      <c r="I101" s="241"/>
      <c r="J101" s="241"/>
      <c r="K101" s="193">
        <f t="shared" si="1"/>
        <v>0</v>
      </c>
      <c r="L101" s="193"/>
      <c r="M101" s="1281"/>
      <c r="N101" s="1282"/>
      <c r="O101" s="1287"/>
      <c r="P101" s="1287"/>
      <c r="Q101" s="193">
        <f t="shared" si="2"/>
        <v>0</v>
      </c>
    </row>
    <row r="102" spans="1:17" ht="12.75" hidden="1" customHeight="1" x14ac:dyDescent="0.25">
      <c r="A102" s="641"/>
      <c r="B102" s="642"/>
      <c r="C102" s="16" t="s">
        <v>76</v>
      </c>
      <c r="D102" s="193"/>
      <c r="E102" s="241"/>
      <c r="F102" s="241"/>
      <c r="G102" s="193">
        <f t="shared" si="0"/>
        <v>0</v>
      </c>
      <c r="H102" s="193"/>
      <c r="I102" s="241"/>
      <c r="J102" s="241"/>
      <c r="K102" s="193">
        <f t="shared" si="1"/>
        <v>0</v>
      </c>
      <c r="L102" s="193"/>
      <c r="M102" s="1281"/>
      <c r="N102" s="1282"/>
      <c r="O102" s="1287"/>
      <c r="P102" s="1287"/>
      <c r="Q102" s="193">
        <f t="shared" si="2"/>
        <v>0</v>
      </c>
    </row>
    <row r="103" spans="1:17" ht="12.75" hidden="1" customHeight="1" x14ac:dyDescent="0.25">
      <c r="A103" s="641"/>
      <c r="B103" s="642"/>
      <c r="C103" s="16" t="s">
        <v>77</v>
      </c>
      <c r="D103" s="193"/>
      <c r="E103" s="241"/>
      <c r="F103" s="241"/>
      <c r="G103" s="193">
        <f t="shared" si="0"/>
        <v>0</v>
      </c>
      <c r="H103" s="193"/>
      <c r="I103" s="241"/>
      <c r="J103" s="241"/>
      <c r="K103" s="193">
        <f t="shared" si="1"/>
        <v>0</v>
      </c>
      <c r="L103" s="193"/>
      <c r="M103" s="1281"/>
      <c r="N103" s="1282"/>
      <c r="O103" s="1287"/>
      <c r="P103" s="1287"/>
      <c r="Q103" s="193">
        <f t="shared" si="2"/>
        <v>0</v>
      </c>
    </row>
    <row r="104" spans="1:17" ht="12.75" hidden="1" customHeight="1" x14ac:dyDescent="0.25">
      <c r="A104" s="641"/>
      <c r="B104" s="642"/>
      <c r="C104" s="16" t="s">
        <v>357</v>
      </c>
      <c r="D104" s="193"/>
      <c r="E104" s="241"/>
      <c r="F104" s="241"/>
      <c r="G104" s="193">
        <f t="shared" si="0"/>
        <v>0</v>
      </c>
      <c r="H104" s="193"/>
      <c r="I104" s="241"/>
      <c r="J104" s="241"/>
      <c r="K104" s="193">
        <f t="shared" si="1"/>
        <v>0</v>
      </c>
      <c r="L104" s="193"/>
      <c r="M104" s="1281"/>
      <c r="N104" s="1282"/>
      <c r="O104" s="1287"/>
      <c r="P104" s="1287"/>
      <c r="Q104" s="193">
        <f t="shared" si="2"/>
        <v>0</v>
      </c>
    </row>
    <row r="105" spans="1:17" ht="12.75" hidden="1" customHeight="1" x14ac:dyDescent="0.25">
      <c r="A105" s="641"/>
      <c r="B105" s="642"/>
      <c r="C105" s="16" t="s">
        <v>358</v>
      </c>
      <c r="D105" s="193">
        <f>D106+D107+D108+D109+D110</f>
        <v>0</v>
      </c>
      <c r="E105" s="241">
        <f>E106+E107+E108+E109+E110</f>
        <v>0</v>
      </c>
      <c r="F105" s="241">
        <f>F106+F107+F108+F109+F110</f>
        <v>0</v>
      </c>
      <c r="G105" s="193">
        <f t="shared" si="0"/>
        <v>0</v>
      </c>
      <c r="H105" s="193">
        <f>H106+H107+H108+H109+H110</f>
        <v>0</v>
      </c>
      <c r="I105" s="241">
        <f>I106+I107+I108+I109+I110</f>
        <v>0</v>
      </c>
      <c r="J105" s="241">
        <f>J106+J107+J108+J109+J110</f>
        <v>0</v>
      </c>
      <c r="K105" s="193">
        <f t="shared" si="1"/>
        <v>0</v>
      </c>
      <c r="L105" s="193">
        <f>L106+L107+L108+L122</f>
        <v>2590.6999999999998</v>
      </c>
      <c r="M105" s="1281">
        <v>0</v>
      </c>
      <c r="N105" s="1282"/>
      <c r="O105" s="1287">
        <v>0</v>
      </c>
      <c r="P105" s="1287"/>
      <c r="Q105" s="193">
        <f t="shared" si="2"/>
        <v>2590.6999999999998</v>
      </c>
    </row>
    <row r="106" spans="1:17" ht="12.75" hidden="1" customHeight="1" x14ac:dyDescent="0.25">
      <c r="A106" s="641"/>
      <c r="B106" s="642"/>
      <c r="C106" s="16" t="s">
        <v>78</v>
      </c>
      <c r="D106" s="193"/>
      <c r="E106" s="241"/>
      <c r="F106" s="241"/>
      <c r="G106" s="193">
        <f t="shared" si="0"/>
        <v>0</v>
      </c>
      <c r="H106" s="193"/>
      <c r="I106" s="241"/>
      <c r="J106" s="241"/>
      <c r="K106" s="193">
        <f t="shared" si="1"/>
        <v>0</v>
      </c>
      <c r="L106" s="193"/>
      <c r="M106" s="1281"/>
      <c r="N106" s="1282"/>
      <c r="O106" s="1287"/>
      <c r="P106" s="1287"/>
      <c r="Q106" s="193">
        <f t="shared" si="2"/>
        <v>0</v>
      </c>
    </row>
    <row r="107" spans="1:17" ht="12.75" hidden="1" customHeight="1" x14ac:dyDescent="0.25">
      <c r="A107" s="641"/>
      <c r="B107" s="642"/>
      <c r="C107" s="16" t="s">
        <v>79</v>
      </c>
      <c r="D107" s="193"/>
      <c r="E107" s="241"/>
      <c r="F107" s="241"/>
      <c r="G107" s="193">
        <f t="shared" si="0"/>
        <v>0</v>
      </c>
      <c r="H107" s="193"/>
      <c r="I107" s="241"/>
      <c r="J107" s="241"/>
      <c r="K107" s="193">
        <f t="shared" si="1"/>
        <v>0</v>
      </c>
      <c r="L107" s="193"/>
      <c r="M107" s="1281"/>
      <c r="N107" s="1282"/>
      <c r="O107" s="1287"/>
      <c r="P107" s="1287"/>
      <c r="Q107" s="193">
        <f t="shared" si="2"/>
        <v>0</v>
      </c>
    </row>
    <row r="108" spans="1:17" ht="12.75" hidden="1" customHeight="1" x14ac:dyDescent="0.25">
      <c r="A108" s="641"/>
      <c r="B108" s="642"/>
      <c r="C108" s="16" t="s">
        <v>80</v>
      </c>
      <c r="D108" s="193"/>
      <c r="E108" s="241"/>
      <c r="F108" s="241"/>
      <c r="G108" s="193">
        <f t="shared" si="0"/>
        <v>0</v>
      </c>
      <c r="H108" s="193"/>
      <c r="I108" s="241"/>
      <c r="J108" s="241"/>
      <c r="K108" s="193">
        <f t="shared" si="1"/>
        <v>0</v>
      </c>
      <c r="L108" s="193"/>
      <c r="M108" s="1281"/>
      <c r="N108" s="1282"/>
      <c r="O108" s="1287"/>
      <c r="P108" s="1287"/>
      <c r="Q108" s="193">
        <f t="shared" si="2"/>
        <v>0</v>
      </c>
    </row>
    <row r="109" spans="1:17" ht="12.75" hidden="1" customHeight="1" x14ac:dyDescent="0.25">
      <c r="A109" s="641"/>
      <c r="B109" s="642"/>
      <c r="C109" s="16" t="s">
        <v>359</v>
      </c>
      <c r="D109" s="193"/>
      <c r="E109" s="241"/>
      <c r="F109" s="241"/>
      <c r="G109" s="193">
        <f t="shared" si="0"/>
        <v>0</v>
      </c>
      <c r="H109" s="193"/>
      <c r="I109" s="241"/>
      <c r="J109" s="241"/>
      <c r="K109" s="193">
        <f t="shared" si="1"/>
        <v>0</v>
      </c>
      <c r="L109" s="193"/>
      <c r="M109" s="1281"/>
      <c r="N109" s="1282"/>
      <c r="O109" s="1287"/>
      <c r="P109" s="1287"/>
      <c r="Q109" s="193">
        <f t="shared" si="2"/>
        <v>0</v>
      </c>
    </row>
    <row r="110" spans="1:17" ht="12.75" hidden="1" customHeight="1" x14ac:dyDescent="0.25">
      <c r="A110" s="641"/>
      <c r="B110" s="642"/>
      <c r="C110" s="16" t="s">
        <v>81</v>
      </c>
      <c r="D110" s="193"/>
      <c r="E110" s="241"/>
      <c r="F110" s="241"/>
      <c r="G110" s="193">
        <f t="shared" si="0"/>
        <v>0</v>
      </c>
      <c r="H110" s="193"/>
      <c r="I110" s="241"/>
      <c r="J110" s="241"/>
      <c r="K110" s="193">
        <f t="shared" si="1"/>
        <v>0</v>
      </c>
      <c r="L110" s="193"/>
      <c r="M110" s="1281"/>
      <c r="N110" s="1282"/>
      <c r="O110" s="1287"/>
      <c r="P110" s="1287"/>
      <c r="Q110" s="193">
        <f t="shared" si="2"/>
        <v>0</v>
      </c>
    </row>
    <row r="111" spans="1:17" ht="12.75" hidden="1" customHeight="1" x14ac:dyDescent="0.25">
      <c r="A111" s="641"/>
      <c r="B111" s="642"/>
      <c r="C111" s="15" t="s">
        <v>360</v>
      </c>
      <c r="D111" s="193"/>
      <c r="E111" s="241"/>
      <c r="F111" s="241"/>
      <c r="G111" s="193">
        <f t="shared" si="0"/>
        <v>0</v>
      </c>
      <c r="H111" s="193"/>
      <c r="I111" s="241"/>
      <c r="J111" s="241"/>
      <c r="K111" s="193">
        <f t="shared" si="1"/>
        <v>0</v>
      </c>
      <c r="L111" s="193"/>
      <c r="M111" s="1281"/>
      <c r="N111" s="1282"/>
      <c r="O111" s="1287"/>
      <c r="P111" s="1287"/>
      <c r="Q111" s="193">
        <f t="shared" si="2"/>
        <v>0</v>
      </c>
    </row>
    <row r="112" spans="1:17" ht="33" customHeight="1" x14ac:dyDescent="0.25">
      <c r="A112" s="641">
        <v>2610</v>
      </c>
      <c r="B112" s="642"/>
      <c r="C112" s="204" t="s">
        <v>633</v>
      </c>
      <c r="D112" s="193">
        <v>1810.9</v>
      </c>
      <c r="E112" s="241">
        <v>0</v>
      </c>
      <c r="F112" s="241">
        <v>0</v>
      </c>
      <c r="G112" s="193">
        <f>E112+D112</f>
        <v>1810.9</v>
      </c>
      <c r="H112" s="193">
        <v>2640.1</v>
      </c>
      <c r="I112" s="241">
        <v>0</v>
      </c>
      <c r="J112" s="241">
        <v>0</v>
      </c>
      <c r="K112" s="193">
        <f t="shared" si="1"/>
        <v>2640.1</v>
      </c>
      <c r="L112" s="193">
        <v>2590.6999999999998</v>
      </c>
      <c r="M112" s="1281">
        <v>0</v>
      </c>
      <c r="N112" s="1282"/>
      <c r="O112" s="1281">
        <v>0</v>
      </c>
      <c r="P112" s="1282"/>
      <c r="Q112" s="193">
        <f t="shared" si="2"/>
        <v>2590.6999999999998</v>
      </c>
    </row>
    <row r="113" spans="1:17" ht="12.75" hidden="1" customHeight="1" x14ac:dyDescent="0.25">
      <c r="A113" s="641"/>
      <c r="B113" s="642"/>
      <c r="C113" s="16" t="s">
        <v>361</v>
      </c>
      <c r="D113" s="193"/>
      <c r="E113" s="193"/>
      <c r="F113" s="193"/>
      <c r="G113" s="193">
        <f t="shared" si="0"/>
        <v>0</v>
      </c>
      <c r="H113" s="193"/>
      <c r="I113" s="241"/>
      <c r="J113" s="241"/>
      <c r="K113" s="193">
        <f t="shared" ref="K113:K124" si="3">H113+I113</f>
        <v>0</v>
      </c>
      <c r="L113" s="193"/>
      <c r="M113" s="1281"/>
      <c r="N113" s="1282"/>
      <c r="O113" s="1287"/>
      <c r="P113" s="1287"/>
      <c r="Q113" s="193">
        <f t="shared" si="2"/>
        <v>0</v>
      </c>
    </row>
    <row r="114" spans="1:17" ht="16.5" customHeight="1" x14ac:dyDescent="0.25">
      <c r="A114" s="641">
        <v>3000</v>
      </c>
      <c r="B114" s="642"/>
      <c r="C114" s="16" t="s">
        <v>82</v>
      </c>
      <c r="D114" s="241">
        <v>0</v>
      </c>
      <c r="E114" s="241">
        <f>E121</f>
        <v>30</v>
      </c>
      <c r="F114" s="241">
        <f>F121</f>
        <v>30</v>
      </c>
      <c r="G114" s="241">
        <f t="shared" si="0"/>
        <v>30</v>
      </c>
      <c r="H114" s="241">
        <v>0</v>
      </c>
      <c r="I114" s="241">
        <f>I121</f>
        <v>94.4</v>
      </c>
      <c r="J114" s="241">
        <f>J121</f>
        <v>94.4</v>
      </c>
      <c r="K114" s="241">
        <f t="shared" si="3"/>
        <v>94.4</v>
      </c>
      <c r="L114" s="241">
        <v>0</v>
      </c>
      <c r="M114" s="1281">
        <f>M121</f>
        <v>0</v>
      </c>
      <c r="N114" s="1282"/>
      <c r="O114" s="1287">
        <f>O121</f>
        <v>0</v>
      </c>
      <c r="P114" s="1287"/>
      <c r="Q114" s="241">
        <f t="shared" si="2"/>
        <v>0</v>
      </c>
    </row>
    <row r="115" spans="1:17" ht="12.75" hidden="1" customHeight="1" x14ac:dyDescent="0.25">
      <c r="A115" s="641"/>
      <c r="B115" s="642"/>
      <c r="C115" s="15" t="s">
        <v>362</v>
      </c>
      <c r="D115" s="193"/>
      <c r="E115" s="193"/>
      <c r="F115" s="193"/>
      <c r="G115" s="193">
        <f t="shared" si="0"/>
        <v>0</v>
      </c>
      <c r="H115" s="241"/>
      <c r="I115" s="241"/>
      <c r="J115" s="241"/>
      <c r="K115" s="193">
        <f t="shared" si="3"/>
        <v>0</v>
      </c>
      <c r="L115" s="241"/>
      <c r="M115" s="1281"/>
      <c r="N115" s="1282"/>
      <c r="O115" s="1287"/>
      <c r="P115" s="1287"/>
      <c r="Q115" s="241">
        <f t="shared" si="2"/>
        <v>0</v>
      </c>
    </row>
    <row r="116" spans="1:17" ht="12.75" hidden="1" customHeight="1" x14ac:dyDescent="0.25">
      <c r="A116" s="641"/>
      <c r="B116" s="642"/>
      <c r="C116" s="16" t="s">
        <v>83</v>
      </c>
      <c r="D116" s="193"/>
      <c r="E116" s="193"/>
      <c r="F116" s="193"/>
      <c r="G116" s="193">
        <f t="shared" si="0"/>
        <v>0</v>
      </c>
      <c r="H116" s="241"/>
      <c r="I116" s="241"/>
      <c r="J116" s="241"/>
      <c r="K116" s="193">
        <f t="shared" si="3"/>
        <v>0</v>
      </c>
      <c r="L116" s="241"/>
      <c r="M116" s="1281"/>
      <c r="N116" s="1282"/>
      <c r="O116" s="1287"/>
      <c r="P116" s="1287"/>
      <c r="Q116" s="241">
        <f t="shared" si="2"/>
        <v>0</v>
      </c>
    </row>
    <row r="117" spans="1:17" ht="12.75" hidden="1" customHeight="1" x14ac:dyDescent="0.25">
      <c r="A117" s="641"/>
      <c r="B117" s="642"/>
      <c r="C117" s="16" t="s">
        <v>645</v>
      </c>
      <c r="D117" s="193"/>
      <c r="E117" s="193"/>
      <c r="F117" s="193"/>
      <c r="G117" s="193">
        <f t="shared" si="0"/>
        <v>0</v>
      </c>
      <c r="H117" s="241"/>
      <c r="I117" s="241"/>
      <c r="J117" s="241"/>
      <c r="K117" s="193">
        <f t="shared" si="3"/>
        <v>0</v>
      </c>
      <c r="L117" s="241"/>
      <c r="M117" s="1281"/>
      <c r="N117" s="1282"/>
      <c r="O117" s="1287"/>
      <c r="P117" s="1287"/>
      <c r="Q117" s="241">
        <f t="shared" si="2"/>
        <v>0</v>
      </c>
    </row>
    <row r="118" spans="1:17" ht="12.75" hidden="1" customHeight="1" x14ac:dyDescent="0.25">
      <c r="A118" s="641"/>
      <c r="B118" s="642"/>
      <c r="C118" s="16" t="s">
        <v>365</v>
      </c>
      <c r="D118" s="193"/>
      <c r="E118" s="193"/>
      <c r="F118" s="193"/>
      <c r="G118" s="193">
        <f t="shared" si="0"/>
        <v>0</v>
      </c>
      <c r="H118" s="241"/>
      <c r="I118" s="241"/>
      <c r="J118" s="241"/>
      <c r="K118" s="193">
        <f t="shared" si="3"/>
        <v>0</v>
      </c>
      <c r="L118" s="241"/>
      <c r="M118" s="1281"/>
      <c r="N118" s="1282"/>
      <c r="O118" s="1287"/>
      <c r="P118" s="1287"/>
      <c r="Q118" s="241">
        <f t="shared" si="2"/>
        <v>0</v>
      </c>
    </row>
    <row r="119" spans="1:17" ht="12.75" hidden="1" customHeight="1" x14ac:dyDescent="0.25">
      <c r="A119" s="641"/>
      <c r="B119" s="642"/>
      <c r="C119" s="16" t="s">
        <v>646</v>
      </c>
      <c r="D119" s="193"/>
      <c r="E119" s="193"/>
      <c r="F119" s="193"/>
      <c r="G119" s="193">
        <f t="shared" si="0"/>
        <v>0</v>
      </c>
      <c r="H119" s="241"/>
      <c r="I119" s="241"/>
      <c r="J119" s="241"/>
      <c r="K119" s="193">
        <f t="shared" si="3"/>
        <v>0</v>
      </c>
      <c r="L119" s="241"/>
      <c r="M119" s="1281"/>
      <c r="N119" s="1282"/>
      <c r="O119" s="1287"/>
      <c r="P119" s="1287"/>
      <c r="Q119" s="241">
        <f t="shared" si="2"/>
        <v>0</v>
      </c>
    </row>
    <row r="120" spans="1:17" ht="12.75" hidden="1" customHeight="1" x14ac:dyDescent="0.25">
      <c r="A120" s="641"/>
      <c r="B120" s="642"/>
      <c r="C120" s="15" t="s">
        <v>647</v>
      </c>
      <c r="D120" s="193"/>
      <c r="E120" s="193"/>
      <c r="F120" s="193"/>
      <c r="G120" s="193">
        <f t="shared" si="0"/>
        <v>0</v>
      </c>
      <c r="H120" s="241"/>
      <c r="I120" s="241"/>
      <c r="J120" s="241"/>
      <c r="K120" s="193">
        <f t="shared" si="3"/>
        <v>0</v>
      </c>
      <c r="L120" s="241"/>
      <c r="M120" s="1281"/>
      <c r="N120" s="1282"/>
      <c r="O120" s="1287"/>
      <c r="P120" s="1287"/>
      <c r="Q120" s="241">
        <f t="shared" si="2"/>
        <v>0</v>
      </c>
    </row>
    <row r="121" spans="1:17" ht="51.75" customHeight="1" x14ac:dyDescent="0.25">
      <c r="A121" s="641">
        <v>3210</v>
      </c>
      <c r="B121" s="642"/>
      <c r="C121" s="15" t="s">
        <v>367</v>
      </c>
      <c r="D121" s="241">
        <v>0</v>
      </c>
      <c r="E121" s="241">
        <v>30</v>
      </c>
      <c r="F121" s="241">
        <v>30</v>
      </c>
      <c r="G121" s="241">
        <f t="shared" si="0"/>
        <v>30</v>
      </c>
      <c r="H121" s="241">
        <v>0</v>
      </c>
      <c r="I121" s="241">
        <v>94.4</v>
      </c>
      <c r="J121" s="241">
        <v>94.4</v>
      </c>
      <c r="K121" s="241">
        <f t="shared" si="3"/>
        <v>94.4</v>
      </c>
      <c r="L121" s="241">
        <v>0</v>
      </c>
      <c r="M121" s="1281">
        <v>0</v>
      </c>
      <c r="N121" s="1282"/>
      <c r="O121" s="1281">
        <v>0</v>
      </c>
      <c r="P121" s="1282"/>
      <c r="Q121" s="241">
        <f t="shared" si="2"/>
        <v>0</v>
      </c>
    </row>
    <row r="122" spans="1:17" ht="51.75" hidden="1" customHeight="1" x14ac:dyDescent="0.25">
      <c r="A122" s="641"/>
      <c r="B122" s="642"/>
      <c r="C122" s="15" t="s">
        <v>252</v>
      </c>
      <c r="D122" s="193">
        <f t="shared" ref="D122:M122" si="4">D71</f>
        <v>1810.9</v>
      </c>
      <c r="E122" s="241">
        <f t="shared" si="4"/>
        <v>30</v>
      </c>
      <c r="F122" s="241">
        <f t="shared" si="4"/>
        <v>30</v>
      </c>
      <c r="G122" s="193">
        <f t="shared" si="0"/>
        <v>1840.9</v>
      </c>
      <c r="H122" s="241">
        <f t="shared" si="4"/>
        <v>2640.1</v>
      </c>
      <c r="I122" s="241">
        <f t="shared" si="4"/>
        <v>94.4</v>
      </c>
      <c r="J122" s="241">
        <f t="shared" si="4"/>
        <v>45</v>
      </c>
      <c r="K122" s="193">
        <f t="shared" si="3"/>
        <v>2734.5</v>
      </c>
      <c r="L122" s="241">
        <f t="shared" si="4"/>
        <v>2590.6999999999998</v>
      </c>
      <c r="M122" s="1287">
        <f t="shared" si="4"/>
        <v>0</v>
      </c>
      <c r="N122" s="1287"/>
      <c r="O122" s="1287">
        <f>O71</f>
        <v>0</v>
      </c>
      <c r="P122" s="1287"/>
      <c r="Q122" s="193">
        <f t="shared" si="2"/>
        <v>2590.6999999999998</v>
      </c>
    </row>
    <row r="123" spans="1:17" ht="51.75" hidden="1" customHeight="1" x14ac:dyDescent="0.25">
      <c r="A123" s="641"/>
      <c r="B123" s="642"/>
      <c r="C123" s="15" t="s">
        <v>31</v>
      </c>
      <c r="D123" s="193"/>
      <c r="E123" s="241"/>
      <c r="F123" s="241"/>
      <c r="G123" s="193">
        <f t="shared" si="0"/>
        <v>0</v>
      </c>
      <c r="H123" s="241"/>
      <c r="I123" s="241"/>
      <c r="J123" s="241"/>
      <c r="K123" s="193">
        <f t="shared" si="3"/>
        <v>0</v>
      </c>
      <c r="L123" s="241"/>
      <c r="M123" s="1291"/>
      <c r="N123" s="1292"/>
      <c r="O123" s="1291"/>
      <c r="P123" s="1292"/>
      <c r="Q123" s="193">
        <f t="shared" si="2"/>
        <v>0</v>
      </c>
    </row>
    <row r="124" spans="1:17" ht="18" customHeight="1" x14ac:dyDescent="0.25">
      <c r="A124" s="641"/>
      <c r="B124" s="642"/>
      <c r="C124" s="16" t="s">
        <v>28</v>
      </c>
      <c r="D124" s="193">
        <f>D96+D114</f>
        <v>1810.9</v>
      </c>
      <c r="E124" s="241">
        <f>E96+E114</f>
        <v>30</v>
      </c>
      <c r="F124" s="241">
        <f>F114</f>
        <v>30</v>
      </c>
      <c r="G124" s="193">
        <f t="shared" si="0"/>
        <v>1840.9</v>
      </c>
      <c r="H124" s="193">
        <f>H96+H114</f>
        <v>2640.1</v>
      </c>
      <c r="I124" s="241">
        <f>I96+I114</f>
        <v>94.4</v>
      </c>
      <c r="J124" s="241">
        <f>J96+J114</f>
        <v>94.4</v>
      </c>
      <c r="K124" s="193">
        <f t="shared" si="3"/>
        <v>2734.5</v>
      </c>
      <c r="L124" s="193">
        <f>L96</f>
        <v>2590.6999999999998</v>
      </c>
      <c r="M124" s="1293">
        <f>M96</f>
        <v>0</v>
      </c>
      <c r="N124" s="1294"/>
      <c r="O124" s="1295">
        <f>O96</f>
        <v>0</v>
      </c>
      <c r="P124" s="1295"/>
      <c r="Q124" s="233">
        <f>Q96</f>
        <v>2590.6999999999998</v>
      </c>
    </row>
    <row r="125" spans="1:17" ht="12.75" hidden="1" customHeight="1" x14ac:dyDescent="0.25">
      <c r="A125" s="29"/>
      <c r="B125" s="29"/>
      <c r="C125" s="29"/>
      <c r="D125" s="29"/>
      <c r="E125" s="29"/>
      <c r="F125" s="29"/>
      <c r="G125" s="29"/>
      <c r="H125" s="29"/>
      <c r="I125" s="29"/>
      <c r="J125" s="29"/>
      <c r="K125" s="29"/>
      <c r="L125" s="29"/>
      <c r="M125" s="30"/>
      <c r="N125" s="30"/>
      <c r="O125" s="30"/>
      <c r="P125" s="30"/>
      <c r="Q125" s="29"/>
    </row>
    <row r="126" spans="1:17" ht="12.75" hidden="1" customHeight="1" x14ac:dyDescent="0.25">
      <c r="A126" s="29"/>
      <c r="B126" s="29"/>
      <c r="C126" s="29"/>
      <c r="D126" s="29"/>
      <c r="E126" s="29"/>
      <c r="F126" s="29"/>
      <c r="G126" s="29"/>
      <c r="H126" s="29"/>
      <c r="I126" s="29"/>
      <c r="J126" s="29"/>
      <c r="K126" s="29"/>
      <c r="L126" s="29"/>
      <c r="M126" s="29"/>
      <c r="N126" s="29"/>
      <c r="O126" s="29"/>
      <c r="P126" s="29"/>
      <c r="Q126" s="29"/>
    </row>
    <row r="127" spans="1:17" ht="9.75" customHeight="1" x14ac:dyDescent="0.25">
      <c r="A127" s="29"/>
      <c r="B127" s="29"/>
      <c r="C127" s="29"/>
      <c r="D127" s="29"/>
      <c r="E127" s="29"/>
      <c r="F127" s="29"/>
      <c r="G127" s="29"/>
      <c r="H127" s="29"/>
      <c r="I127" s="29"/>
      <c r="J127" s="29"/>
      <c r="K127" s="29"/>
      <c r="L127" s="29"/>
      <c r="M127" s="29"/>
      <c r="N127" s="29"/>
      <c r="O127" s="29"/>
      <c r="P127" s="29"/>
      <c r="Q127" s="29"/>
    </row>
    <row r="128" spans="1:17" ht="12.75" hidden="1" customHeight="1" x14ac:dyDescent="0.25">
      <c r="A128" s="29"/>
      <c r="B128" s="29"/>
      <c r="C128" s="29"/>
      <c r="D128" s="29"/>
      <c r="E128" s="29"/>
      <c r="F128" s="29"/>
      <c r="G128" s="29"/>
      <c r="H128" s="29"/>
      <c r="I128" s="29"/>
      <c r="J128" s="29"/>
      <c r="K128" s="29"/>
      <c r="L128" s="29"/>
      <c r="M128" s="29"/>
      <c r="N128" s="29"/>
      <c r="O128" s="29"/>
      <c r="P128" s="29"/>
      <c r="Q128" s="29"/>
    </row>
    <row r="129" spans="1:19" ht="12.75" hidden="1" customHeight="1" x14ac:dyDescent="0.25">
      <c r="A129" s="29"/>
      <c r="B129" s="29"/>
      <c r="C129" s="29"/>
      <c r="D129" s="29"/>
      <c r="E129" s="29"/>
      <c r="F129" s="29"/>
      <c r="G129" s="29"/>
      <c r="H129" s="29"/>
      <c r="I129" s="29"/>
      <c r="J129" s="29"/>
      <c r="K129" s="29"/>
      <c r="L129" s="29"/>
      <c r="M129" s="29"/>
      <c r="N129" s="29"/>
      <c r="O129" s="29"/>
      <c r="P129" s="29"/>
      <c r="Q129" s="29"/>
    </row>
    <row r="130" spans="1:19" ht="17.25" customHeight="1" x14ac:dyDescent="0.25">
      <c r="A130" s="36" t="s">
        <v>909</v>
      </c>
      <c r="B130" s="637" t="s">
        <v>826</v>
      </c>
      <c r="C130" s="637"/>
      <c r="D130" s="637"/>
      <c r="E130" s="637"/>
      <c r="F130" s="637"/>
      <c r="G130" s="637"/>
      <c r="H130" s="637"/>
      <c r="I130" s="637"/>
      <c r="J130" s="637"/>
      <c r="K130" s="637"/>
      <c r="L130" s="637"/>
      <c r="M130" s="637"/>
      <c r="N130" s="637"/>
      <c r="O130" s="637"/>
      <c r="P130" s="637"/>
      <c r="Q130" s="637"/>
    </row>
    <row r="131" spans="1:19" ht="12.75" customHeight="1" x14ac:dyDescent="0.25">
      <c r="A131" s="3"/>
      <c r="B131" s="3"/>
      <c r="C131" s="3"/>
      <c r="D131" s="3"/>
      <c r="E131" s="3"/>
      <c r="F131" s="3"/>
      <c r="G131" s="3"/>
      <c r="H131" s="3"/>
      <c r="I131" s="3"/>
      <c r="J131" s="3"/>
      <c r="K131" s="3"/>
      <c r="L131" s="3"/>
      <c r="M131" s="3"/>
      <c r="N131" s="3"/>
      <c r="O131" s="3"/>
      <c r="P131" s="3"/>
      <c r="Q131" s="3"/>
    </row>
    <row r="132" spans="1:19" ht="18.600000000000001" customHeight="1" x14ac:dyDescent="0.2">
      <c r="A132" s="1016" t="s">
        <v>920</v>
      </c>
      <c r="B132" s="1017"/>
      <c r="C132" s="667" t="s">
        <v>222</v>
      </c>
      <c r="D132" s="668"/>
      <c r="E132" s="671" t="s">
        <v>827</v>
      </c>
      <c r="F132" s="671"/>
      <c r="G132" s="671"/>
      <c r="H132" s="671"/>
      <c r="I132" s="671" t="s">
        <v>828</v>
      </c>
      <c r="J132" s="671"/>
      <c r="K132" s="671"/>
      <c r="L132" s="671"/>
      <c r="M132" s="671" t="s">
        <v>829</v>
      </c>
      <c r="N132" s="671"/>
      <c r="O132" s="671"/>
      <c r="P132" s="671"/>
      <c r="Q132" s="671"/>
    </row>
    <row r="133" spans="1:19" ht="87.75" customHeight="1" x14ac:dyDescent="0.2">
      <c r="A133" s="1018"/>
      <c r="B133" s="1019"/>
      <c r="C133" s="669"/>
      <c r="D133" s="670"/>
      <c r="E133" s="12" t="s">
        <v>71</v>
      </c>
      <c r="F133" s="12" t="s">
        <v>72</v>
      </c>
      <c r="G133" s="13" t="s">
        <v>14</v>
      </c>
      <c r="H133" s="12" t="s">
        <v>15</v>
      </c>
      <c r="I133" s="12" t="s">
        <v>71</v>
      </c>
      <c r="J133" s="12" t="s">
        <v>72</v>
      </c>
      <c r="K133" s="13" t="s">
        <v>14</v>
      </c>
      <c r="L133" s="12" t="s">
        <v>16</v>
      </c>
      <c r="M133" s="12" t="s">
        <v>71</v>
      </c>
      <c r="N133" s="12" t="s">
        <v>72</v>
      </c>
      <c r="O133" s="13" t="s">
        <v>14</v>
      </c>
      <c r="P133" s="602" t="s">
        <v>17</v>
      </c>
      <c r="Q133" s="607"/>
      <c r="R133" s="96"/>
      <c r="S133" s="97"/>
    </row>
    <row r="134" spans="1:19" ht="12.75" customHeight="1" x14ac:dyDescent="0.25">
      <c r="A134" s="641">
        <v>1</v>
      </c>
      <c r="B134" s="642"/>
      <c r="C134" s="641">
        <v>2</v>
      </c>
      <c r="D134" s="642"/>
      <c r="E134" s="11">
        <v>3</v>
      </c>
      <c r="F134" s="11">
        <v>4</v>
      </c>
      <c r="G134" s="11">
        <v>5</v>
      </c>
      <c r="H134" s="11">
        <v>6</v>
      </c>
      <c r="I134" s="11">
        <v>7</v>
      </c>
      <c r="J134" s="11">
        <v>8</v>
      </c>
      <c r="K134" s="11">
        <v>9</v>
      </c>
      <c r="L134" s="11">
        <v>10</v>
      </c>
      <c r="M134" s="11">
        <v>11</v>
      </c>
      <c r="N134" s="11">
        <v>12</v>
      </c>
      <c r="O134" s="11">
        <v>13</v>
      </c>
      <c r="P134" s="676">
        <v>14</v>
      </c>
      <c r="Q134" s="677"/>
    </row>
    <row r="135" spans="1:19" ht="15.75" customHeight="1" x14ac:dyDescent="0.25">
      <c r="A135" s="641"/>
      <c r="B135" s="642"/>
      <c r="C135" s="678" t="s">
        <v>250</v>
      </c>
      <c r="D135" s="679"/>
      <c r="E135" s="124"/>
      <c r="F135" s="124"/>
      <c r="G135" s="124"/>
      <c r="H135" s="124"/>
      <c r="I135" s="124"/>
      <c r="J135" s="124"/>
      <c r="K135" s="124"/>
      <c r="L135" s="124"/>
      <c r="M135" s="124"/>
      <c r="N135" s="126"/>
      <c r="O135" s="126"/>
      <c r="P135" s="602"/>
      <c r="Q135" s="607"/>
    </row>
    <row r="136" spans="1:19" ht="15.75" customHeight="1" x14ac:dyDescent="0.25">
      <c r="A136" s="641"/>
      <c r="B136" s="642"/>
      <c r="C136" s="672" t="s">
        <v>31</v>
      </c>
      <c r="D136" s="673"/>
      <c r="E136" s="124"/>
      <c r="F136" s="124"/>
      <c r="G136" s="124"/>
      <c r="H136" s="124"/>
      <c r="I136" s="124"/>
      <c r="J136" s="124"/>
      <c r="K136" s="124"/>
      <c r="L136" s="124"/>
      <c r="M136" s="124"/>
      <c r="N136" s="126"/>
      <c r="O136" s="126"/>
      <c r="P136" s="602"/>
      <c r="Q136" s="607"/>
    </row>
    <row r="137" spans="1:19" ht="13.7" customHeight="1" x14ac:dyDescent="0.25">
      <c r="A137" s="641"/>
      <c r="B137" s="642"/>
      <c r="C137" s="672" t="s">
        <v>252</v>
      </c>
      <c r="D137" s="673"/>
      <c r="E137" s="124"/>
      <c r="F137" s="124"/>
      <c r="G137" s="124"/>
      <c r="H137" s="124"/>
      <c r="I137" s="124"/>
      <c r="J137" s="124"/>
      <c r="K137" s="124"/>
      <c r="L137" s="124"/>
      <c r="M137" s="124"/>
      <c r="N137" s="126"/>
      <c r="O137" s="126"/>
      <c r="P137" s="602"/>
      <c r="Q137" s="607"/>
    </row>
    <row r="138" spans="1:19" ht="13.7" customHeight="1" x14ac:dyDescent="0.25">
      <c r="A138" s="641"/>
      <c r="B138" s="642"/>
      <c r="C138" s="672" t="s">
        <v>31</v>
      </c>
      <c r="D138" s="673"/>
      <c r="E138" s="124"/>
      <c r="F138" s="124"/>
      <c r="G138" s="124"/>
      <c r="H138" s="124"/>
      <c r="I138" s="124"/>
      <c r="J138" s="124"/>
      <c r="K138" s="124"/>
      <c r="L138" s="124"/>
      <c r="M138" s="124"/>
      <c r="N138" s="126"/>
      <c r="O138" s="126"/>
      <c r="P138" s="602"/>
      <c r="Q138" s="607"/>
    </row>
    <row r="139" spans="1:19" ht="18.600000000000001" customHeight="1" x14ac:dyDescent="0.25">
      <c r="A139" s="641"/>
      <c r="B139" s="642"/>
      <c r="C139" s="674" t="s">
        <v>28</v>
      </c>
      <c r="D139" s="675"/>
      <c r="E139" s="124"/>
      <c r="F139" s="124"/>
      <c r="G139" s="124"/>
      <c r="H139" s="124"/>
      <c r="I139" s="124"/>
      <c r="J139" s="124"/>
      <c r="K139" s="124"/>
      <c r="L139" s="124"/>
      <c r="M139" s="124"/>
      <c r="N139" s="126"/>
      <c r="O139" s="126"/>
      <c r="P139" s="602"/>
      <c r="Q139" s="607"/>
    </row>
    <row r="140" spans="1:19" ht="10.5" customHeight="1" x14ac:dyDescent="0.25">
      <c r="A140" s="29"/>
      <c r="B140" s="29"/>
      <c r="C140" s="4"/>
      <c r="D140" s="4"/>
      <c r="E140" s="65"/>
      <c r="F140" s="65"/>
      <c r="G140" s="65"/>
      <c r="H140" s="65"/>
      <c r="I140" s="65"/>
      <c r="J140" s="65"/>
      <c r="K140" s="65"/>
      <c r="L140" s="65"/>
      <c r="M140" s="65"/>
      <c r="N140" s="29"/>
      <c r="O140" s="29"/>
      <c r="P140" s="64"/>
      <c r="Q140" s="64"/>
    </row>
    <row r="141" spans="1:19" ht="18.600000000000001" customHeight="1" x14ac:dyDescent="0.25">
      <c r="A141" s="492" t="s">
        <v>910</v>
      </c>
      <c r="B141" s="637" t="s">
        <v>921</v>
      </c>
      <c r="C141" s="637"/>
      <c r="D141" s="637"/>
      <c r="E141" s="637"/>
      <c r="F141" s="637"/>
      <c r="G141" s="637"/>
      <c r="H141" s="637"/>
      <c r="I141" s="637"/>
      <c r="J141" s="637"/>
      <c r="K141" s="637"/>
      <c r="L141" s="637"/>
      <c r="M141" s="637"/>
      <c r="N141" s="637"/>
      <c r="O141" s="637"/>
      <c r="P141" s="637"/>
      <c r="Q141" s="637"/>
    </row>
    <row r="142" spans="1:19" ht="12.75" customHeight="1" x14ac:dyDescent="0.25">
      <c r="A142" s="29"/>
      <c r="B142" s="29"/>
      <c r="C142" s="4"/>
      <c r="D142" s="4"/>
      <c r="E142" s="65"/>
      <c r="F142" s="65"/>
      <c r="G142" s="65"/>
      <c r="H142" s="65"/>
      <c r="I142" s="65"/>
      <c r="J142" s="65"/>
      <c r="K142" s="65"/>
      <c r="L142" s="65"/>
      <c r="M142" s="65"/>
      <c r="N142" s="29"/>
      <c r="O142" s="29"/>
      <c r="P142" s="64"/>
      <c r="Q142" s="64"/>
    </row>
    <row r="143" spans="1:19" ht="18.600000000000001" customHeight="1" x14ac:dyDescent="0.25">
      <c r="A143" s="1016" t="s">
        <v>1169</v>
      </c>
      <c r="B143" s="1288"/>
      <c r="C143" s="737" t="s">
        <v>259</v>
      </c>
      <c r="D143" s="738"/>
      <c r="E143" s="738"/>
      <c r="F143" s="738"/>
      <c r="G143" s="739"/>
      <c r="H143" s="626" t="s">
        <v>454</v>
      </c>
      <c r="I143" s="626"/>
      <c r="J143" s="626"/>
      <c r="K143" s="626"/>
      <c r="L143" s="626" t="s">
        <v>821</v>
      </c>
      <c r="M143" s="626"/>
      <c r="N143" s="626"/>
      <c r="O143" s="626"/>
      <c r="P143" s="626"/>
      <c r="Q143" s="626"/>
    </row>
    <row r="144" spans="1:19" ht="60.75" customHeight="1" x14ac:dyDescent="0.25">
      <c r="A144" s="1018"/>
      <c r="B144" s="1289"/>
      <c r="C144" s="740"/>
      <c r="D144" s="741"/>
      <c r="E144" s="741"/>
      <c r="F144" s="741"/>
      <c r="G144" s="742"/>
      <c r="H144" s="12" t="s">
        <v>71</v>
      </c>
      <c r="I144" s="12" t="s">
        <v>72</v>
      </c>
      <c r="J144" s="63" t="s">
        <v>14</v>
      </c>
      <c r="K144" s="12" t="s">
        <v>15</v>
      </c>
      <c r="L144" s="12" t="s">
        <v>71</v>
      </c>
      <c r="M144" s="655" t="s">
        <v>72</v>
      </c>
      <c r="N144" s="656"/>
      <c r="O144" s="63" t="s">
        <v>14</v>
      </c>
      <c r="P144" s="657" t="s">
        <v>16</v>
      </c>
      <c r="Q144" s="658"/>
    </row>
    <row r="145" spans="1:17" ht="18.600000000000001" customHeight="1" x14ac:dyDescent="0.25">
      <c r="A145" s="641">
        <v>1</v>
      </c>
      <c r="B145" s="642"/>
      <c r="C145" s="641">
        <v>2</v>
      </c>
      <c r="D145" s="645"/>
      <c r="E145" s="645"/>
      <c r="F145" s="645"/>
      <c r="G145" s="642"/>
      <c r="H145" s="11">
        <v>3</v>
      </c>
      <c r="I145" s="11">
        <v>4</v>
      </c>
      <c r="J145" s="11">
        <v>5</v>
      </c>
      <c r="K145" s="11">
        <v>6</v>
      </c>
      <c r="L145" s="11">
        <v>7</v>
      </c>
      <c r="M145" s="641">
        <v>8</v>
      </c>
      <c r="N145" s="642"/>
      <c r="O145" s="11">
        <v>9</v>
      </c>
      <c r="P145" s="641">
        <v>10</v>
      </c>
      <c r="Q145" s="642"/>
    </row>
    <row r="146" spans="1:17" ht="18.600000000000001" customHeight="1" x14ac:dyDescent="0.25">
      <c r="A146" s="641">
        <v>2000</v>
      </c>
      <c r="B146" s="642"/>
      <c r="C146" s="638" t="s">
        <v>353</v>
      </c>
      <c r="D146" s="639"/>
      <c r="E146" s="639"/>
      <c r="F146" s="639"/>
      <c r="G146" s="640"/>
      <c r="H146" s="27">
        <f t="shared" ref="H146:M146" si="5">H162</f>
        <v>2735.7791999999999</v>
      </c>
      <c r="I146" s="27">
        <f t="shared" si="5"/>
        <v>0</v>
      </c>
      <c r="J146" s="27">
        <f t="shared" si="5"/>
        <v>0</v>
      </c>
      <c r="K146" s="27">
        <f t="shared" si="5"/>
        <v>2735.7791999999999</v>
      </c>
      <c r="L146" s="27">
        <f t="shared" si="5"/>
        <v>2872.5681599999998</v>
      </c>
      <c r="M146" s="634">
        <f t="shared" si="5"/>
        <v>0</v>
      </c>
      <c r="N146" s="635"/>
      <c r="O146" s="27">
        <f>O162</f>
        <v>0</v>
      </c>
      <c r="P146" s="634">
        <f>P162</f>
        <v>2872.5681599999998</v>
      </c>
      <c r="Q146" s="635"/>
    </row>
    <row r="147" spans="1:17" ht="18.600000000000001" hidden="1" customHeight="1" x14ac:dyDescent="0.25">
      <c r="A147" s="11"/>
      <c r="B147" s="16">
        <v>2111</v>
      </c>
      <c r="C147" s="638" t="s">
        <v>74</v>
      </c>
      <c r="D147" s="639"/>
      <c r="E147" s="639"/>
      <c r="F147" s="639"/>
      <c r="G147" s="640"/>
      <c r="H147" s="27"/>
      <c r="I147" s="27"/>
      <c r="J147" s="27"/>
      <c r="K147" s="27"/>
      <c r="L147" s="27"/>
      <c r="M147" s="76"/>
      <c r="N147" s="77"/>
      <c r="O147" s="27"/>
      <c r="P147" s="76"/>
      <c r="Q147" s="77"/>
    </row>
    <row r="148" spans="1:17" ht="18.600000000000001" hidden="1" customHeight="1" x14ac:dyDescent="0.25">
      <c r="A148" s="11"/>
      <c r="B148" s="16">
        <v>2120</v>
      </c>
      <c r="C148" s="638" t="s">
        <v>75</v>
      </c>
      <c r="D148" s="639"/>
      <c r="E148" s="639"/>
      <c r="F148" s="639"/>
      <c r="G148" s="640"/>
      <c r="H148" s="27"/>
      <c r="I148" s="27"/>
      <c r="J148" s="27"/>
      <c r="K148" s="27"/>
      <c r="L148" s="27"/>
      <c r="M148" s="76"/>
      <c r="N148" s="77"/>
      <c r="O148" s="27"/>
      <c r="P148" s="76"/>
      <c r="Q148" s="77"/>
    </row>
    <row r="149" spans="1:17" ht="18.600000000000001" hidden="1" customHeight="1" x14ac:dyDescent="0.25">
      <c r="A149" s="11"/>
      <c r="B149" s="16">
        <v>2200</v>
      </c>
      <c r="C149" s="638" t="s">
        <v>354</v>
      </c>
      <c r="D149" s="639"/>
      <c r="E149" s="639"/>
      <c r="F149" s="639"/>
      <c r="G149" s="640"/>
      <c r="H149" s="27"/>
      <c r="I149" s="27"/>
      <c r="J149" s="27"/>
      <c r="K149" s="27"/>
      <c r="L149" s="27"/>
      <c r="M149" s="76"/>
      <c r="N149" s="77"/>
      <c r="O149" s="27"/>
      <c r="P149" s="76"/>
      <c r="Q149" s="77"/>
    </row>
    <row r="150" spans="1:17" ht="18.600000000000001" hidden="1" customHeight="1" x14ac:dyDescent="0.25">
      <c r="A150" s="11"/>
      <c r="B150" s="16">
        <v>2210</v>
      </c>
      <c r="C150" s="638" t="s">
        <v>355</v>
      </c>
      <c r="D150" s="639"/>
      <c r="E150" s="639"/>
      <c r="F150" s="639"/>
      <c r="G150" s="640"/>
      <c r="H150" s="27"/>
      <c r="I150" s="27"/>
      <c r="J150" s="27"/>
      <c r="K150" s="27"/>
      <c r="L150" s="27"/>
      <c r="M150" s="76"/>
      <c r="N150" s="77"/>
      <c r="O150" s="27"/>
      <c r="P150" s="76"/>
      <c r="Q150" s="77"/>
    </row>
    <row r="151" spans="1:17" ht="18.600000000000001" hidden="1" customHeight="1" x14ac:dyDescent="0.25">
      <c r="A151" s="11"/>
      <c r="B151" s="16">
        <v>2220</v>
      </c>
      <c r="C151" s="638" t="s">
        <v>644</v>
      </c>
      <c r="D151" s="639"/>
      <c r="E151" s="639"/>
      <c r="F151" s="639"/>
      <c r="G151" s="640"/>
      <c r="H151" s="27"/>
      <c r="I151" s="27"/>
      <c r="J151" s="27"/>
      <c r="K151" s="27"/>
      <c r="L151" s="27"/>
      <c r="M151" s="76"/>
      <c r="N151" s="77"/>
      <c r="O151" s="27"/>
      <c r="P151" s="76"/>
      <c r="Q151" s="77"/>
    </row>
    <row r="152" spans="1:17" ht="18.600000000000001" hidden="1" customHeight="1" x14ac:dyDescent="0.25">
      <c r="A152" s="11"/>
      <c r="B152" s="16">
        <v>2230</v>
      </c>
      <c r="C152" s="638" t="s">
        <v>76</v>
      </c>
      <c r="D152" s="639"/>
      <c r="E152" s="639"/>
      <c r="F152" s="639"/>
      <c r="G152" s="640"/>
      <c r="H152" s="27"/>
      <c r="I152" s="27"/>
      <c r="J152" s="27"/>
      <c r="K152" s="27"/>
      <c r="L152" s="27"/>
      <c r="M152" s="76"/>
      <c r="N152" s="77"/>
      <c r="O152" s="27"/>
      <c r="P152" s="76"/>
      <c r="Q152" s="77"/>
    </row>
    <row r="153" spans="1:17" ht="18.600000000000001" hidden="1" customHeight="1" x14ac:dyDescent="0.25">
      <c r="A153" s="11"/>
      <c r="B153" s="16">
        <v>2240</v>
      </c>
      <c r="C153" s="638" t="s">
        <v>77</v>
      </c>
      <c r="D153" s="639"/>
      <c r="E153" s="639"/>
      <c r="F153" s="639"/>
      <c r="G153" s="640"/>
      <c r="H153" s="27"/>
      <c r="I153" s="27"/>
      <c r="J153" s="27"/>
      <c r="K153" s="27"/>
      <c r="L153" s="27"/>
      <c r="M153" s="76"/>
      <c r="N153" s="77"/>
      <c r="O153" s="27"/>
      <c r="P153" s="76"/>
      <c r="Q153" s="77"/>
    </row>
    <row r="154" spans="1:17" ht="18.600000000000001" hidden="1" customHeight="1" x14ac:dyDescent="0.25">
      <c r="A154" s="11"/>
      <c r="B154" s="16">
        <v>2250</v>
      </c>
      <c r="C154" s="638" t="s">
        <v>357</v>
      </c>
      <c r="D154" s="639"/>
      <c r="E154" s="639"/>
      <c r="F154" s="639"/>
      <c r="G154" s="640"/>
      <c r="H154" s="27"/>
      <c r="I154" s="27"/>
      <c r="J154" s="27"/>
      <c r="K154" s="27"/>
      <c r="L154" s="27"/>
      <c r="M154" s="76"/>
      <c r="N154" s="77"/>
      <c r="O154" s="27"/>
      <c r="P154" s="76"/>
      <c r="Q154" s="77"/>
    </row>
    <row r="155" spans="1:17" ht="18.600000000000001" hidden="1" customHeight="1" x14ac:dyDescent="0.25">
      <c r="A155" s="11"/>
      <c r="B155" s="16">
        <v>2270</v>
      </c>
      <c r="C155" s="638" t="s">
        <v>358</v>
      </c>
      <c r="D155" s="639"/>
      <c r="E155" s="639"/>
      <c r="F155" s="639"/>
      <c r="G155" s="640"/>
      <c r="H155" s="27"/>
      <c r="I155" s="27"/>
      <c r="J155" s="27"/>
      <c r="K155" s="27"/>
      <c r="L155" s="27"/>
      <c r="M155" s="76"/>
      <c r="N155" s="77"/>
      <c r="O155" s="27"/>
      <c r="P155" s="76"/>
      <c r="Q155" s="77"/>
    </row>
    <row r="156" spans="1:17" ht="18.600000000000001" hidden="1" customHeight="1" x14ac:dyDescent="0.25">
      <c r="A156" s="11"/>
      <c r="B156" s="16">
        <v>2271</v>
      </c>
      <c r="C156" s="638" t="s">
        <v>78</v>
      </c>
      <c r="D156" s="639"/>
      <c r="E156" s="639"/>
      <c r="F156" s="639"/>
      <c r="G156" s="640"/>
      <c r="H156" s="27"/>
      <c r="I156" s="27"/>
      <c r="J156" s="27"/>
      <c r="K156" s="27"/>
      <c r="L156" s="27"/>
      <c r="M156" s="76"/>
      <c r="N156" s="77"/>
      <c r="O156" s="27"/>
      <c r="P156" s="76"/>
      <c r="Q156" s="77"/>
    </row>
    <row r="157" spans="1:17" ht="18.600000000000001" hidden="1" customHeight="1" x14ac:dyDescent="0.25">
      <c r="A157" s="11"/>
      <c r="B157" s="16">
        <v>2272</v>
      </c>
      <c r="C157" s="638" t="s">
        <v>79</v>
      </c>
      <c r="D157" s="639"/>
      <c r="E157" s="639"/>
      <c r="F157" s="639"/>
      <c r="G157" s="640"/>
      <c r="H157" s="27"/>
      <c r="I157" s="27"/>
      <c r="J157" s="27"/>
      <c r="K157" s="27"/>
      <c r="L157" s="27"/>
      <c r="M157" s="76"/>
      <c r="N157" s="77"/>
      <c r="O157" s="27"/>
      <c r="P157" s="76"/>
      <c r="Q157" s="77"/>
    </row>
    <row r="158" spans="1:17" ht="18.600000000000001" hidden="1" customHeight="1" x14ac:dyDescent="0.25">
      <c r="A158" s="11"/>
      <c r="B158" s="16">
        <v>2273</v>
      </c>
      <c r="C158" s="638" t="s">
        <v>80</v>
      </c>
      <c r="D158" s="639"/>
      <c r="E158" s="639"/>
      <c r="F158" s="639"/>
      <c r="G158" s="640"/>
      <c r="H158" s="27"/>
      <c r="I158" s="27"/>
      <c r="J158" s="27"/>
      <c r="K158" s="27"/>
      <c r="L158" s="27"/>
      <c r="M158" s="76"/>
      <c r="N158" s="77"/>
      <c r="O158" s="27"/>
      <c r="P158" s="76"/>
      <c r="Q158" s="77"/>
    </row>
    <row r="159" spans="1:17" ht="18.600000000000001" hidden="1" customHeight="1" x14ac:dyDescent="0.25">
      <c r="A159" s="11"/>
      <c r="B159" s="16">
        <v>2274</v>
      </c>
      <c r="C159" s="638" t="s">
        <v>359</v>
      </c>
      <c r="D159" s="639"/>
      <c r="E159" s="639"/>
      <c r="F159" s="639"/>
      <c r="G159" s="640"/>
      <c r="H159" s="27"/>
      <c r="I159" s="27"/>
      <c r="J159" s="27"/>
      <c r="K159" s="27"/>
      <c r="L159" s="27"/>
      <c r="M159" s="76"/>
      <c r="N159" s="77"/>
      <c r="O159" s="27"/>
      <c r="P159" s="76"/>
      <c r="Q159" s="77"/>
    </row>
    <row r="160" spans="1:17" ht="18.600000000000001" hidden="1" customHeight="1" x14ac:dyDescent="0.25">
      <c r="A160" s="11"/>
      <c r="B160" s="16">
        <v>2275</v>
      </c>
      <c r="C160" s="638" t="s">
        <v>81</v>
      </c>
      <c r="D160" s="639"/>
      <c r="E160" s="639"/>
      <c r="F160" s="639"/>
      <c r="G160" s="640"/>
      <c r="H160" s="27"/>
      <c r="I160" s="27"/>
      <c r="J160" s="27"/>
      <c r="K160" s="27"/>
      <c r="L160" s="27"/>
      <c r="M160" s="76"/>
      <c r="N160" s="77"/>
      <c r="O160" s="27"/>
      <c r="P160" s="76"/>
      <c r="Q160" s="77"/>
    </row>
    <row r="161" spans="1:17" ht="18.600000000000001" hidden="1" customHeight="1" x14ac:dyDescent="0.25">
      <c r="A161" s="11"/>
      <c r="B161" s="16">
        <v>2282</v>
      </c>
      <c r="C161" s="638" t="s">
        <v>360</v>
      </c>
      <c r="D161" s="639"/>
      <c r="E161" s="639"/>
      <c r="F161" s="639"/>
      <c r="G161" s="640"/>
      <c r="H161" s="27"/>
      <c r="I161" s="27"/>
      <c r="J161" s="27"/>
      <c r="K161" s="27"/>
      <c r="L161" s="27"/>
      <c r="M161" s="76"/>
      <c r="N161" s="77"/>
      <c r="O161" s="27"/>
      <c r="P161" s="76"/>
      <c r="Q161" s="77"/>
    </row>
    <row r="162" spans="1:17" ht="21.75" customHeight="1" x14ac:dyDescent="0.25">
      <c r="A162" s="641">
        <v>2610</v>
      </c>
      <c r="B162" s="767"/>
      <c r="C162" s="672" t="s">
        <v>633</v>
      </c>
      <c r="D162" s="660"/>
      <c r="E162" s="660"/>
      <c r="F162" s="660"/>
      <c r="G162" s="661"/>
      <c r="H162" s="27">
        <f>L124*105.6/100</f>
        <v>2735.7791999999999</v>
      </c>
      <c r="I162" s="27">
        <v>0</v>
      </c>
      <c r="J162" s="27">
        <v>0</v>
      </c>
      <c r="K162" s="27">
        <f>H162+I162</f>
        <v>2735.7791999999999</v>
      </c>
      <c r="L162" s="27">
        <f>H176*105/100</f>
        <v>2872.5681599999998</v>
      </c>
      <c r="M162" s="634">
        <v>0</v>
      </c>
      <c r="N162" s="635"/>
      <c r="O162" s="27">
        <v>0</v>
      </c>
      <c r="P162" s="634">
        <f>L162+M162</f>
        <v>2872.5681599999998</v>
      </c>
      <c r="Q162" s="635"/>
    </row>
    <row r="163" spans="1:17" ht="18.600000000000001" hidden="1" customHeight="1" x14ac:dyDescent="0.25">
      <c r="A163" s="11"/>
      <c r="B163" s="16">
        <v>2800</v>
      </c>
      <c r="C163" s="638" t="s">
        <v>361</v>
      </c>
      <c r="D163" s="639"/>
      <c r="E163" s="639"/>
      <c r="F163" s="639"/>
      <c r="G163" s="640"/>
      <c r="H163" s="27"/>
      <c r="I163" s="27"/>
      <c r="J163" s="27"/>
      <c r="K163" s="27"/>
      <c r="L163" s="27"/>
      <c r="M163" s="76"/>
      <c r="N163" s="77"/>
      <c r="O163" s="27"/>
      <c r="P163" s="76"/>
      <c r="Q163" s="77"/>
    </row>
    <row r="164" spans="1:17" ht="18.600000000000001" hidden="1" customHeight="1" x14ac:dyDescent="0.25">
      <c r="A164" s="11"/>
      <c r="B164" s="16">
        <v>3000</v>
      </c>
      <c r="C164" s="638" t="s">
        <v>82</v>
      </c>
      <c r="D164" s="639"/>
      <c r="E164" s="639"/>
      <c r="F164" s="639"/>
      <c r="G164" s="640"/>
      <c r="H164" s="27"/>
      <c r="I164" s="27"/>
      <c r="J164" s="27"/>
      <c r="K164" s="27"/>
      <c r="L164" s="27"/>
      <c r="M164" s="76"/>
      <c r="N164" s="77"/>
      <c r="O164" s="27"/>
      <c r="P164" s="76"/>
      <c r="Q164" s="77"/>
    </row>
    <row r="165" spans="1:17" ht="18.600000000000001" hidden="1" customHeight="1" x14ac:dyDescent="0.25">
      <c r="A165" s="11"/>
      <c r="B165" s="16">
        <v>3110</v>
      </c>
      <c r="C165" s="638" t="s">
        <v>362</v>
      </c>
      <c r="D165" s="639"/>
      <c r="E165" s="639"/>
      <c r="F165" s="639"/>
      <c r="G165" s="640"/>
      <c r="H165" s="27"/>
      <c r="I165" s="27"/>
      <c r="J165" s="27"/>
      <c r="K165" s="27"/>
      <c r="L165" s="27"/>
      <c r="M165" s="76"/>
      <c r="N165" s="77"/>
      <c r="O165" s="27"/>
      <c r="P165" s="76"/>
      <c r="Q165" s="77"/>
    </row>
    <row r="166" spans="1:17" ht="18.600000000000001" hidden="1" customHeight="1" x14ac:dyDescent="0.25">
      <c r="A166" s="11"/>
      <c r="B166" s="16">
        <v>3130</v>
      </c>
      <c r="C166" s="638" t="s">
        <v>83</v>
      </c>
      <c r="D166" s="639"/>
      <c r="E166" s="639"/>
      <c r="F166" s="639"/>
      <c r="G166" s="640"/>
      <c r="H166" s="27"/>
      <c r="I166" s="27"/>
      <c r="J166" s="27"/>
      <c r="K166" s="27"/>
      <c r="L166" s="27"/>
      <c r="M166" s="76"/>
      <c r="N166" s="77"/>
      <c r="O166" s="27"/>
      <c r="P166" s="76"/>
      <c r="Q166" s="77"/>
    </row>
    <row r="167" spans="1:17" ht="18.600000000000001" hidden="1" customHeight="1" x14ac:dyDescent="0.25">
      <c r="A167" s="11"/>
      <c r="B167" s="16">
        <v>3132</v>
      </c>
      <c r="C167" s="638" t="s">
        <v>645</v>
      </c>
      <c r="D167" s="639"/>
      <c r="E167" s="639"/>
      <c r="F167" s="639"/>
      <c r="G167" s="640"/>
      <c r="H167" s="27"/>
      <c r="I167" s="27"/>
      <c r="J167" s="27"/>
      <c r="K167" s="27"/>
      <c r="L167" s="27"/>
      <c r="M167" s="76"/>
      <c r="N167" s="77"/>
      <c r="O167" s="27"/>
      <c r="P167" s="76"/>
      <c r="Q167" s="77"/>
    </row>
    <row r="168" spans="1:17" ht="18.600000000000001" hidden="1" customHeight="1" x14ac:dyDescent="0.25">
      <c r="A168" s="11"/>
      <c r="B168" s="16">
        <v>3140</v>
      </c>
      <c r="C168" s="638" t="s">
        <v>365</v>
      </c>
      <c r="D168" s="639"/>
      <c r="E168" s="639"/>
      <c r="F168" s="639"/>
      <c r="G168" s="640"/>
      <c r="H168" s="27"/>
      <c r="I168" s="27"/>
      <c r="J168" s="27"/>
      <c r="K168" s="27"/>
      <c r="L168" s="27"/>
      <c r="M168" s="76"/>
      <c r="N168" s="77"/>
      <c r="O168" s="27"/>
      <c r="P168" s="76"/>
      <c r="Q168" s="77"/>
    </row>
    <row r="169" spans="1:17" ht="18.600000000000001" hidden="1" customHeight="1" x14ac:dyDescent="0.25">
      <c r="A169" s="11"/>
      <c r="B169" s="16">
        <v>3142</v>
      </c>
      <c r="C169" s="638" t="s">
        <v>646</v>
      </c>
      <c r="D169" s="639"/>
      <c r="E169" s="639"/>
      <c r="F169" s="639"/>
      <c r="G169" s="640"/>
      <c r="H169" s="27"/>
      <c r="I169" s="27"/>
      <c r="J169" s="27"/>
      <c r="K169" s="27"/>
      <c r="L169" s="27"/>
      <c r="M169" s="76"/>
      <c r="N169" s="77"/>
      <c r="O169" s="27"/>
      <c r="P169" s="76"/>
      <c r="Q169" s="77"/>
    </row>
    <row r="170" spans="1:17" ht="29.25" hidden="1" customHeight="1" x14ac:dyDescent="0.25">
      <c r="A170" s="11"/>
      <c r="B170" s="16">
        <v>3143</v>
      </c>
      <c r="C170" s="638" t="s">
        <v>647</v>
      </c>
      <c r="D170" s="639"/>
      <c r="E170" s="639"/>
      <c r="F170" s="639"/>
      <c r="G170" s="640"/>
      <c r="H170" s="27"/>
      <c r="I170" s="27"/>
      <c r="J170" s="27"/>
      <c r="K170" s="27"/>
      <c r="L170" s="27"/>
      <c r="M170" s="76"/>
      <c r="N170" s="77"/>
      <c r="O170" s="27"/>
      <c r="P170" s="76"/>
      <c r="Q170" s="77"/>
    </row>
    <row r="171" spans="1:17" ht="15.75" hidden="1" customHeight="1" x14ac:dyDescent="0.25">
      <c r="A171" s="11"/>
      <c r="B171" s="16">
        <v>3210</v>
      </c>
      <c r="C171" s="638" t="s">
        <v>367</v>
      </c>
      <c r="D171" s="639"/>
      <c r="E171" s="639"/>
      <c r="F171" s="639"/>
      <c r="G171" s="640"/>
      <c r="H171" s="27"/>
      <c r="I171" s="27"/>
      <c r="J171" s="27"/>
      <c r="K171" s="27"/>
      <c r="L171" s="27"/>
      <c r="M171" s="76"/>
      <c r="N171" s="77"/>
      <c r="O171" s="27"/>
      <c r="P171" s="76"/>
      <c r="Q171" s="77"/>
    </row>
    <row r="172" spans="1:17" ht="18.600000000000001" hidden="1" customHeight="1" x14ac:dyDescent="0.25">
      <c r="A172" s="16"/>
      <c r="B172" s="16"/>
      <c r="C172" s="646" t="s">
        <v>262</v>
      </c>
      <c r="D172" s="647"/>
      <c r="E172" s="647"/>
      <c r="F172" s="647"/>
      <c r="G172" s="648"/>
      <c r="H172" s="26"/>
      <c r="I172" s="26"/>
      <c r="J172" s="26"/>
      <c r="K172" s="26"/>
      <c r="L172" s="26"/>
      <c r="M172" s="627"/>
      <c r="N172" s="627"/>
      <c r="O172" s="26"/>
      <c r="P172" s="627"/>
      <c r="Q172" s="627"/>
    </row>
    <row r="173" spans="1:17" ht="18.600000000000001" hidden="1" customHeight="1" x14ac:dyDescent="0.25">
      <c r="A173" s="16"/>
      <c r="B173" s="16"/>
      <c r="C173" s="638" t="s">
        <v>31</v>
      </c>
      <c r="D173" s="639"/>
      <c r="E173" s="639"/>
      <c r="F173" s="639"/>
      <c r="G173" s="640"/>
      <c r="H173" s="27"/>
      <c r="I173" s="27"/>
      <c r="J173" s="27"/>
      <c r="K173" s="27"/>
      <c r="L173" s="27"/>
      <c r="M173" s="634"/>
      <c r="N173" s="635"/>
      <c r="O173" s="27"/>
      <c r="P173" s="634"/>
      <c r="Q173" s="635"/>
    </row>
    <row r="174" spans="1:17" ht="18.600000000000001" hidden="1" customHeight="1" x14ac:dyDescent="0.25">
      <c r="A174" s="16"/>
      <c r="B174" s="16"/>
      <c r="C174" s="646" t="s">
        <v>252</v>
      </c>
      <c r="D174" s="647"/>
      <c r="E174" s="647"/>
      <c r="F174" s="647"/>
      <c r="G174" s="648"/>
      <c r="H174" s="27"/>
      <c r="I174" s="27"/>
      <c r="J174" s="27"/>
      <c r="K174" s="27"/>
      <c r="L174" s="27"/>
      <c r="M174" s="627"/>
      <c r="N174" s="627"/>
      <c r="O174" s="27"/>
      <c r="P174" s="627"/>
      <c r="Q174" s="627"/>
    </row>
    <row r="175" spans="1:17" ht="18.600000000000001" hidden="1" customHeight="1" x14ac:dyDescent="0.25">
      <c r="A175" s="16"/>
      <c r="B175" s="16"/>
      <c r="C175" s="638" t="s">
        <v>31</v>
      </c>
      <c r="D175" s="639"/>
      <c r="E175" s="639"/>
      <c r="F175" s="639"/>
      <c r="G175" s="640"/>
      <c r="H175" s="27"/>
      <c r="I175" s="27"/>
      <c r="J175" s="27"/>
      <c r="K175" s="27"/>
      <c r="L175" s="27"/>
      <c r="M175" s="627"/>
      <c r="N175" s="627"/>
      <c r="O175" s="27"/>
      <c r="P175" s="627"/>
      <c r="Q175" s="627"/>
    </row>
    <row r="176" spans="1:17" ht="18.600000000000001" customHeight="1" x14ac:dyDescent="0.25">
      <c r="A176" s="641"/>
      <c r="B176" s="642"/>
      <c r="C176" s="638" t="s">
        <v>28</v>
      </c>
      <c r="D176" s="639"/>
      <c r="E176" s="639"/>
      <c r="F176" s="639"/>
      <c r="G176" s="640"/>
      <c r="H176" s="27">
        <f t="shared" ref="H176:M176" si="6">H146</f>
        <v>2735.7791999999999</v>
      </c>
      <c r="I176" s="27">
        <f t="shared" si="6"/>
        <v>0</v>
      </c>
      <c r="J176" s="27">
        <f t="shared" si="6"/>
        <v>0</v>
      </c>
      <c r="K176" s="27">
        <f t="shared" si="6"/>
        <v>2735.7791999999999</v>
      </c>
      <c r="L176" s="27">
        <f t="shared" si="6"/>
        <v>2872.5681599999998</v>
      </c>
      <c r="M176" s="627">
        <f t="shared" si="6"/>
        <v>0</v>
      </c>
      <c r="N176" s="627"/>
      <c r="O176" s="27">
        <f>O146</f>
        <v>0</v>
      </c>
      <c r="P176" s="627">
        <f>P146</f>
        <v>2872.5681599999998</v>
      </c>
      <c r="Q176" s="627"/>
    </row>
    <row r="177" spans="1:17" ht="10.5" customHeight="1" x14ac:dyDescent="0.25">
      <c r="A177" s="29"/>
      <c r="B177" s="29"/>
      <c r="C177" s="4"/>
      <c r="D177" s="4"/>
      <c r="E177" s="65"/>
      <c r="F177" s="65"/>
      <c r="G177" s="65"/>
      <c r="H177" s="65"/>
      <c r="I177" s="65"/>
      <c r="J177" s="65"/>
      <c r="K177" s="65"/>
      <c r="L177" s="65"/>
      <c r="M177" s="65"/>
      <c r="N177" s="29"/>
      <c r="O177" s="29"/>
      <c r="P177" s="64"/>
      <c r="Q177" s="64"/>
    </row>
    <row r="178" spans="1:17" ht="26.25" customHeight="1" x14ac:dyDescent="0.25">
      <c r="A178" s="36" t="s">
        <v>922</v>
      </c>
      <c r="B178" s="637" t="s">
        <v>1168</v>
      </c>
      <c r="C178" s="637"/>
      <c r="D178" s="637"/>
      <c r="E178" s="637"/>
      <c r="F178" s="637"/>
      <c r="G178" s="637"/>
      <c r="H178" s="637"/>
      <c r="I178" s="637"/>
      <c r="J178" s="637"/>
      <c r="K178" s="637"/>
      <c r="L178" s="637"/>
      <c r="M178" s="637"/>
      <c r="N178" s="637"/>
      <c r="O178" s="637"/>
      <c r="P178" s="637"/>
      <c r="Q178" s="637"/>
    </row>
    <row r="179" spans="1:17" ht="13.5" customHeight="1" x14ac:dyDescent="0.25">
      <c r="A179" s="29"/>
      <c r="B179" s="29"/>
      <c r="C179" s="4"/>
      <c r="D179" s="4"/>
      <c r="E179" s="65"/>
      <c r="F179" s="65"/>
      <c r="G179" s="65"/>
      <c r="H179" s="65"/>
      <c r="I179" s="65"/>
      <c r="J179" s="65"/>
      <c r="K179" s="65"/>
      <c r="L179" s="65"/>
      <c r="M179" s="65"/>
      <c r="N179" s="29"/>
      <c r="O179" s="29"/>
      <c r="P179" s="64"/>
      <c r="Q179" s="64"/>
    </row>
    <row r="180" spans="1:17" ht="18.600000000000001" customHeight="1" x14ac:dyDescent="0.25">
      <c r="A180" s="737" t="s">
        <v>1020</v>
      </c>
      <c r="B180" s="739"/>
      <c r="C180" s="737" t="s">
        <v>259</v>
      </c>
      <c r="D180" s="738"/>
      <c r="E180" s="738"/>
      <c r="F180" s="738"/>
      <c r="G180" s="739"/>
      <c r="H180" s="626" t="s">
        <v>454</v>
      </c>
      <c r="I180" s="626"/>
      <c r="J180" s="626"/>
      <c r="K180" s="626"/>
      <c r="L180" s="626" t="s">
        <v>821</v>
      </c>
      <c r="M180" s="626"/>
      <c r="N180" s="626"/>
      <c r="O180" s="626"/>
      <c r="P180" s="626"/>
      <c r="Q180" s="626"/>
    </row>
    <row r="181" spans="1:17" ht="93" customHeight="1" x14ac:dyDescent="0.25">
      <c r="A181" s="740"/>
      <c r="B181" s="742"/>
      <c r="C181" s="740"/>
      <c r="D181" s="741"/>
      <c r="E181" s="741"/>
      <c r="F181" s="741"/>
      <c r="G181" s="742"/>
      <c r="H181" s="12" t="s">
        <v>71</v>
      </c>
      <c r="I181" s="12" t="s">
        <v>72</v>
      </c>
      <c r="J181" s="63" t="s">
        <v>14</v>
      </c>
      <c r="K181" s="12" t="s">
        <v>15</v>
      </c>
      <c r="L181" s="12" t="s">
        <v>71</v>
      </c>
      <c r="M181" s="655" t="s">
        <v>72</v>
      </c>
      <c r="N181" s="656"/>
      <c r="O181" s="63" t="s">
        <v>14</v>
      </c>
      <c r="P181" s="655" t="s">
        <v>16</v>
      </c>
      <c r="Q181" s="656"/>
    </row>
    <row r="182" spans="1:17" ht="18.600000000000001" customHeight="1" x14ac:dyDescent="0.25">
      <c r="A182" s="641">
        <v>1</v>
      </c>
      <c r="B182" s="642"/>
      <c r="C182" s="641">
        <v>2</v>
      </c>
      <c r="D182" s="645"/>
      <c r="E182" s="645"/>
      <c r="F182" s="645"/>
      <c r="G182" s="642"/>
      <c r="H182" s="11">
        <v>3</v>
      </c>
      <c r="I182" s="11">
        <v>4</v>
      </c>
      <c r="J182" s="11">
        <v>5</v>
      </c>
      <c r="K182" s="11">
        <v>6</v>
      </c>
      <c r="L182" s="11">
        <v>7</v>
      </c>
      <c r="M182" s="641">
        <v>8</v>
      </c>
      <c r="N182" s="642"/>
      <c r="O182" s="11">
        <v>9</v>
      </c>
      <c r="P182" s="641">
        <v>10</v>
      </c>
      <c r="Q182" s="642"/>
    </row>
    <row r="183" spans="1:17" ht="21.75" customHeight="1" x14ac:dyDescent="0.25">
      <c r="A183" s="641"/>
      <c r="B183" s="642"/>
      <c r="C183" s="646" t="s">
        <v>262</v>
      </c>
      <c r="D183" s="647"/>
      <c r="E183" s="647"/>
      <c r="F183" s="647"/>
      <c r="G183" s="648"/>
      <c r="H183" s="16"/>
      <c r="I183" s="16"/>
      <c r="J183" s="16"/>
      <c r="K183" s="16"/>
      <c r="L183" s="16"/>
      <c r="M183" s="626"/>
      <c r="N183" s="626"/>
      <c r="O183" s="16"/>
      <c r="P183" s="626"/>
      <c r="Q183" s="626"/>
    </row>
    <row r="184" spans="1:17" ht="13.5" customHeight="1" x14ac:dyDescent="0.25">
      <c r="A184" s="641"/>
      <c r="B184" s="642"/>
      <c r="C184" s="638" t="s">
        <v>31</v>
      </c>
      <c r="D184" s="639"/>
      <c r="E184" s="639"/>
      <c r="F184" s="639"/>
      <c r="G184" s="640"/>
      <c r="H184" s="11"/>
      <c r="I184" s="11"/>
      <c r="J184" s="11"/>
      <c r="K184" s="11"/>
      <c r="L184" s="11"/>
      <c r="M184" s="641"/>
      <c r="N184" s="642"/>
      <c r="O184" s="11"/>
      <c r="P184" s="641"/>
      <c r="Q184" s="642"/>
    </row>
    <row r="185" spans="1:17" ht="15.75" customHeight="1" x14ac:dyDescent="0.25">
      <c r="A185" s="641"/>
      <c r="B185" s="642"/>
      <c r="C185" s="646" t="s">
        <v>252</v>
      </c>
      <c r="D185" s="647"/>
      <c r="E185" s="647"/>
      <c r="F185" s="647"/>
      <c r="G185" s="648"/>
      <c r="H185" s="11"/>
      <c r="I185" s="11"/>
      <c r="J185" s="11"/>
      <c r="K185" s="11"/>
      <c r="L185" s="11"/>
      <c r="M185" s="626"/>
      <c r="N185" s="626"/>
      <c r="O185" s="11"/>
      <c r="P185" s="626"/>
      <c r="Q185" s="626"/>
    </row>
    <row r="186" spans="1:17" ht="18.600000000000001" customHeight="1" x14ac:dyDescent="0.25">
      <c r="A186" s="641"/>
      <c r="B186" s="642"/>
      <c r="C186" s="638" t="s">
        <v>31</v>
      </c>
      <c r="D186" s="639"/>
      <c r="E186" s="639"/>
      <c r="F186" s="639"/>
      <c r="G186" s="640"/>
      <c r="H186" s="11"/>
      <c r="I186" s="11"/>
      <c r="J186" s="11"/>
      <c r="K186" s="11"/>
      <c r="L186" s="11"/>
      <c r="M186" s="626"/>
      <c r="N186" s="626"/>
      <c r="O186" s="11"/>
      <c r="P186" s="626"/>
      <c r="Q186" s="626"/>
    </row>
    <row r="187" spans="1:17" ht="18.600000000000001" customHeight="1" x14ac:dyDescent="0.25">
      <c r="A187" s="641"/>
      <c r="B187" s="642"/>
      <c r="C187" s="638" t="s">
        <v>28</v>
      </c>
      <c r="D187" s="639"/>
      <c r="E187" s="639"/>
      <c r="F187" s="639"/>
      <c r="G187" s="640"/>
      <c r="H187" s="11"/>
      <c r="I187" s="11"/>
      <c r="J187" s="11"/>
      <c r="K187" s="11"/>
      <c r="L187" s="11"/>
      <c r="M187" s="626"/>
      <c r="N187" s="626"/>
      <c r="O187" s="11"/>
      <c r="P187" s="626"/>
      <c r="Q187" s="626"/>
    </row>
    <row r="188" spans="1:17" ht="7.5" customHeight="1" x14ac:dyDescent="0.25">
      <c r="A188" s="29"/>
      <c r="B188" s="29"/>
      <c r="C188" s="4"/>
      <c r="D188" s="4"/>
      <c r="E188" s="65"/>
      <c r="F188" s="65"/>
      <c r="G188" s="65"/>
      <c r="H188" s="65"/>
      <c r="I188" s="65"/>
      <c r="J188" s="65"/>
      <c r="K188" s="65"/>
      <c r="L188" s="65"/>
      <c r="M188" s="65"/>
      <c r="N188" s="29"/>
      <c r="O188" s="29"/>
      <c r="P188" s="64"/>
      <c r="Q188" s="64"/>
    </row>
    <row r="189" spans="1:17" ht="26.25" customHeight="1" x14ac:dyDescent="0.25">
      <c r="A189" s="33" t="s">
        <v>92</v>
      </c>
      <c r="B189" s="663" t="s">
        <v>275</v>
      </c>
      <c r="C189" s="663"/>
      <c r="D189" s="663"/>
      <c r="E189" s="663"/>
      <c r="F189" s="663"/>
      <c r="G189" s="663"/>
      <c r="H189" s="663"/>
      <c r="I189" s="663"/>
      <c r="J189" s="663"/>
      <c r="K189" s="663"/>
      <c r="L189" s="663"/>
      <c r="M189" s="663"/>
      <c r="N189" s="663"/>
      <c r="O189" s="663"/>
      <c r="P189" s="663"/>
      <c r="Q189" s="663"/>
    </row>
    <row r="190" spans="1:17" ht="4.5" customHeight="1" x14ac:dyDescent="0.25">
      <c r="A190" s="33"/>
      <c r="B190" s="67"/>
      <c r="C190" s="8"/>
      <c r="D190" s="3"/>
      <c r="E190" s="3"/>
      <c r="F190" s="3"/>
      <c r="G190" s="3"/>
      <c r="H190" s="3"/>
      <c r="I190" s="3"/>
      <c r="J190" s="3"/>
      <c r="K190" s="3"/>
      <c r="L190" s="3"/>
      <c r="M190" s="3"/>
      <c r="N190" s="3"/>
      <c r="O190" s="3"/>
      <c r="P190" s="3"/>
      <c r="Q190" s="3"/>
    </row>
    <row r="191" spans="1:17" ht="22.5" customHeight="1" x14ac:dyDescent="0.25">
      <c r="A191" s="128" t="s">
        <v>908</v>
      </c>
      <c r="B191" s="663" t="s">
        <v>1170</v>
      </c>
      <c r="C191" s="663"/>
      <c r="D191" s="663"/>
      <c r="E191" s="663"/>
      <c r="F191" s="663"/>
      <c r="G191" s="663"/>
      <c r="H191" s="663"/>
      <c r="I191" s="663"/>
      <c r="J191" s="663"/>
      <c r="K191" s="663"/>
      <c r="L191" s="663"/>
      <c r="M191" s="663"/>
      <c r="N191" s="663"/>
      <c r="O191" s="663"/>
      <c r="P191" s="663"/>
      <c r="Q191" s="663"/>
    </row>
    <row r="192" spans="1:17" ht="12.75" customHeight="1" x14ac:dyDescent="0.25">
      <c r="A192" s="93"/>
      <c r="B192" s="337" t="s">
        <v>916</v>
      </c>
      <c r="C192" s="3"/>
      <c r="D192" s="3"/>
      <c r="E192" s="3"/>
      <c r="F192" s="3"/>
      <c r="G192" s="3"/>
      <c r="H192" s="3"/>
      <c r="I192" s="3"/>
      <c r="J192" s="3"/>
      <c r="K192" s="3"/>
      <c r="L192" s="3"/>
      <c r="M192" s="3"/>
      <c r="N192" s="3"/>
      <c r="O192" s="3"/>
      <c r="P192" s="3"/>
      <c r="Q192" s="3"/>
    </row>
    <row r="193" spans="1:17" ht="26.25" customHeight="1" x14ac:dyDescent="0.2">
      <c r="A193" s="690" t="s">
        <v>86</v>
      </c>
      <c r="B193" s="691" t="s">
        <v>222</v>
      </c>
      <c r="C193" s="691"/>
      <c r="D193" s="691"/>
      <c r="E193" s="607" t="s">
        <v>833</v>
      </c>
      <c r="F193" s="671"/>
      <c r="G193" s="671"/>
      <c r="H193" s="671"/>
      <c r="I193" s="671" t="s">
        <v>828</v>
      </c>
      <c r="J193" s="671"/>
      <c r="K193" s="671"/>
      <c r="L193" s="671"/>
      <c r="M193" s="671" t="s">
        <v>829</v>
      </c>
      <c r="N193" s="671"/>
      <c r="O193" s="671"/>
      <c r="P193" s="671"/>
      <c r="Q193" s="671"/>
    </row>
    <row r="194" spans="1:17" ht="96.75" customHeight="1" x14ac:dyDescent="0.2">
      <c r="A194" s="690"/>
      <c r="B194" s="691"/>
      <c r="C194" s="691"/>
      <c r="D194" s="691"/>
      <c r="E194" s="176" t="s">
        <v>71</v>
      </c>
      <c r="F194" s="12" t="s">
        <v>72</v>
      </c>
      <c r="G194" s="13" t="s">
        <v>14</v>
      </c>
      <c r="H194" s="12" t="s">
        <v>253</v>
      </c>
      <c r="I194" s="12" t="s">
        <v>71</v>
      </c>
      <c r="J194" s="12" t="s">
        <v>72</v>
      </c>
      <c r="K194" s="13" t="s">
        <v>14</v>
      </c>
      <c r="L194" s="12" t="s">
        <v>257</v>
      </c>
      <c r="M194" s="12" t="s">
        <v>71</v>
      </c>
      <c r="N194" s="12" t="s">
        <v>72</v>
      </c>
      <c r="O194" s="13" t="s">
        <v>14</v>
      </c>
      <c r="P194" s="602" t="s">
        <v>17</v>
      </c>
      <c r="Q194" s="607"/>
    </row>
    <row r="195" spans="1:17" ht="17.649999999999999" customHeight="1" x14ac:dyDescent="0.25">
      <c r="A195" s="11">
        <v>1</v>
      </c>
      <c r="B195" s="687">
        <v>2</v>
      </c>
      <c r="C195" s="617"/>
      <c r="D195" s="688"/>
      <c r="E195" s="11">
        <v>3</v>
      </c>
      <c r="F195" s="11">
        <v>4</v>
      </c>
      <c r="G195" s="11">
        <v>5</v>
      </c>
      <c r="H195" s="11">
        <v>6</v>
      </c>
      <c r="I195" s="11">
        <v>7</v>
      </c>
      <c r="J195" s="11">
        <v>8</v>
      </c>
      <c r="K195" s="11">
        <v>9</v>
      </c>
      <c r="L195" s="11">
        <v>10</v>
      </c>
      <c r="M195" s="11">
        <v>11</v>
      </c>
      <c r="N195" s="11">
        <v>12</v>
      </c>
      <c r="O195" s="11">
        <v>13</v>
      </c>
      <c r="P195" s="676">
        <v>14</v>
      </c>
      <c r="Q195" s="677"/>
    </row>
    <row r="196" spans="1:17" ht="21" customHeight="1" x14ac:dyDescent="0.25">
      <c r="A196" s="16">
        <v>1016030</v>
      </c>
      <c r="B196" s="638" t="s">
        <v>250</v>
      </c>
      <c r="C196" s="639"/>
      <c r="D196" s="679"/>
      <c r="E196" s="124"/>
      <c r="F196" s="124"/>
      <c r="G196" s="124"/>
      <c r="H196" s="124"/>
      <c r="I196" s="124"/>
      <c r="J196" s="124"/>
      <c r="K196" s="124"/>
      <c r="L196" s="124"/>
      <c r="M196" s="124"/>
      <c r="N196" s="126"/>
      <c r="O196" s="126"/>
      <c r="P196" s="602"/>
      <c r="Q196" s="607"/>
    </row>
    <row r="197" spans="1:17" ht="21.75" customHeight="1" x14ac:dyDescent="0.25">
      <c r="A197" s="16"/>
      <c r="B197" s="659" t="s">
        <v>87</v>
      </c>
      <c r="C197" s="660"/>
      <c r="D197" s="673"/>
      <c r="E197" s="177">
        <f t="shared" ref="E197:P197" si="7">E198</f>
        <v>1810.9</v>
      </c>
      <c r="F197" s="177">
        <f t="shared" si="7"/>
        <v>30</v>
      </c>
      <c r="G197" s="177">
        <f t="shared" si="7"/>
        <v>30</v>
      </c>
      <c r="H197" s="177">
        <f t="shared" si="7"/>
        <v>1840.9</v>
      </c>
      <c r="I197" s="177">
        <f t="shared" si="7"/>
        <v>2640.1</v>
      </c>
      <c r="J197" s="194">
        <f t="shared" si="7"/>
        <v>94.4</v>
      </c>
      <c r="K197" s="194">
        <f t="shared" si="7"/>
        <v>94.4</v>
      </c>
      <c r="L197" s="177">
        <f t="shared" si="7"/>
        <v>2734.5</v>
      </c>
      <c r="M197" s="177">
        <f t="shared" si="7"/>
        <v>2590.6999999999998</v>
      </c>
      <c r="N197" s="194">
        <f t="shared" si="7"/>
        <v>0</v>
      </c>
      <c r="O197" s="194">
        <f t="shared" si="7"/>
        <v>0</v>
      </c>
      <c r="P197" s="602">
        <f t="shared" si="7"/>
        <v>2590.6999999999998</v>
      </c>
      <c r="Q197" s="607"/>
    </row>
    <row r="198" spans="1:17" ht="115.5" customHeight="1" x14ac:dyDescent="0.25">
      <c r="A198" s="119"/>
      <c r="B198" s="680" t="s">
        <v>430</v>
      </c>
      <c r="C198" s="681"/>
      <c r="D198" s="682"/>
      <c r="E198" s="177">
        <f>D124</f>
        <v>1810.9</v>
      </c>
      <c r="F198" s="177">
        <f>E124</f>
        <v>30</v>
      </c>
      <c r="G198" s="177">
        <f>F124</f>
        <v>30</v>
      </c>
      <c r="H198" s="177">
        <f>E198+F198</f>
        <v>1840.9</v>
      </c>
      <c r="I198" s="177">
        <f>H124</f>
        <v>2640.1</v>
      </c>
      <c r="J198" s="194">
        <f>I124</f>
        <v>94.4</v>
      </c>
      <c r="K198" s="194">
        <f>J124</f>
        <v>94.4</v>
      </c>
      <c r="L198" s="177">
        <f>I198+J198</f>
        <v>2734.5</v>
      </c>
      <c r="M198" s="177">
        <f>L124</f>
        <v>2590.6999999999998</v>
      </c>
      <c r="N198" s="233">
        <f>M124</f>
        <v>0</v>
      </c>
      <c r="O198" s="233">
        <f>O124</f>
        <v>0</v>
      </c>
      <c r="P198" s="611">
        <f>M198+N198</f>
        <v>2590.6999999999998</v>
      </c>
      <c r="Q198" s="607"/>
    </row>
    <row r="199" spans="1:17" ht="17.25" hidden="1" customHeight="1" x14ac:dyDescent="0.25">
      <c r="A199" s="126"/>
      <c r="B199" s="770" t="s">
        <v>88</v>
      </c>
      <c r="C199" s="770"/>
      <c r="D199" s="770"/>
      <c r="E199" s="183"/>
      <c r="F199" s="183"/>
      <c r="G199" s="183"/>
      <c r="H199" s="183"/>
      <c r="I199" s="183"/>
      <c r="J199" s="238"/>
      <c r="K199" s="238"/>
      <c r="L199" s="183"/>
      <c r="M199" s="183"/>
      <c r="N199" s="235"/>
      <c r="O199" s="235"/>
      <c r="P199" s="667"/>
      <c r="Q199" s="668"/>
    </row>
    <row r="200" spans="1:17" ht="17.25" hidden="1" customHeight="1" x14ac:dyDescent="0.25">
      <c r="A200" s="126"/>
      <c r="B200" s="708" t="s">
        <v>31</v>
      </c>
      <c r="C200" s="709"/>
      <c r="D200" s="710"/>
      <c r="E200" s="183"/>
      <c r="F200" s="183"/>
      <c r="G200" s="183"/>
      <c r="H200" s="183"/>
      <c r="I200" s="183"/>
      <c r="J200" s="238"/>
      <c r="K200" s="238"/>
      <c r="L200" s="183"/>
      <c r="M200" s="183"/>
      <c r="N200" s="235"/>
      <c r="O200" s="235"/>
      <c r="P200" s="602"/>
      <c r="Q200" s="607"/>
    </row>
    <row r="201" spans="1:17" ht="23.25" customHeight="1" x14ac:dyDescent="0.25">
      <c r="A201" s="126"/>
      <c r="B201" s="684" t="s">
        <v>28</v>
      </c>
      <c r="C201" s="685"/>
      <c r="D201" s="686"/>
      <c r="E201" s="177">
        <f t="shared" ref="E201:P201" si="8">E197</f>
        <v>1810.9</v>
      </c>
      <c r="F201" s="177">
        <f t="shared" si="8"/>
        <v>30</v>
      </c>
      <c r="G201" s="177">
        <f t="shared" si="8"/>
        <v>30</v>
      </c>
      <c r="H201" s="177">
        <f t="shared" si="8"/>
        <v>1840.9</v>
      </c>
      <c r="I201" s="177">
        <f t="shared" si="8"/>
        <v>2640.1</v>
      </c>
      <c r="J201" s="194">
        <f t="shared" si="8"/>
        <v>94.4</v>
      </c>
      <c r="K201" s="194">
        <f t="shared" si="8"/>
        <v>94.4</v>
      </c>
      <c r="L201" s="177">
        <f t="shared" si="8"/>
        <v>2734.5</v>
      </c>
      <c r="M201" s="177">
        <f t="shared" si="8"/>
        <v>2590.6999999999998</v>
      </c>
      <c r="N201" s="194">
        <f t="shared" si="8"/>
        <v>0</v>
      </c>
      <c r="O201" s="194">
        <f t="shared" si="8"/>
        <v>0</v>
      </c>
      <c r="P201" s="602">
        <f t="shared" si="8"/>
        <v>2590.6999999999998</v>
      </c>
      <c r="Q201" s="607"/>
    </row>
    <row r="202" spans="1:17" ht="12" customHeight="1" x14ac:dyDescent="0.25">
      <c r="A202" s="29"/>
      <c r="B202" s="29"/>
      <c r="C202" s="616"/>
      <c r="D202" s="616"/>
      <c r="E202" s="619"/>
      <c r="F202" s="619"/>
      <c r="G202" s="30"/>
      <c r="H202" s="30"/>
      <c r="I202" s="30"/>
      <c r="J202" s="30"/>
      <c r="K202" s="30"/>
      <c r="L202" s="30"/>
      <c r="M202" s="30"/>
      <c r="N202" s="30"/>
      <c r="O202" s="30"/>
      <c r="P202" s="29"/>
      <c r="Q202" s="29"/>
    </row>
    <row r="203" spans="1:17" ht="17.25" customHeight="1" x14ac:dyDescent="0.25">
      <c r="A203" s="128" t="s">
        <v>909</v>
      </c>
      <c r="B203" s="663" t="s">
        <v>1171</v>
      </c>
      <c r="C203" s="663"/>
      <c r="D203" s="663"/>
      <c r="E203" s="663"/>
      <c r="F203" s="663"/>
      <c r="G203" s="663"/>
      <c r="H203" s="663"/>
      <c r="I203" s="663"/>
      <c r="J203" s="663"/>
      <c r="K203" s="663"/>
      <c r="L203" s="663"/>
      <c r="M203" s="663"/>
      <c r="N203" s="663"/>
      <c r="O203" s="663"/>
      <c r="P203" s="663"/>
      <c r="Q203" s="663"/>
    </row>
    <row r="204" spans="1:17" ht="17.25" customHeight="1" x14ac:dyDescent="0.25">
      <c r="A204" s="338" t="s">
        <v>916</v>
      </c>
      <c r="B204" s="338"/>
      <c r="C204" s="8"/>
      <c r="D204" s="3"/>
      <c r="E204" s="3"/>
      <c r="F204" s="3"/>
      <c r="G204" s="3"/>
      <c r="H204" s="3"/>
      <c r="I204" s="3"/>
      <c r="J204" s="3"/>
      <c r="K204" s="3"/>
      <c r="L204" s="3"/>
      <c r="M204" s="3"/>
      <c r="N204" s="3"/>
      <c r="O204" s="3"/>
      <c r="P204" s="3"/>
      <c r="Q204" s="3"/>
    </row>
    <row r="205" spans="1:17" ht="18" customHeight="1" x14ac:dyDescent="0.25">
      <c r="A205" s="693" t="s">
        <v>341</v>
      </c>
      <c r="B205" s="694"/>
      <c r="C205" s="650" t="s">
        <v>259</v>
      </c>
      <c r="D205" s="651"/>
      <c r="E205" s="651"/>
      <c r="F205" s="651"/>
      <c r="G205" s="652"/>
      <c r="H205" s="626" t="s">
        <v>454</v>
      </c>
      <c r="I205" s="626"/>
      <c r="J205" s="626"/>
      <c r="K205" s="626"/>
      <c r="L205" s="626" t="s">
        <v>821</v>
      </c>
      <c r="M205" s="626"/>
      <c r="N205" s="626"/>
      <c r="O205" s="626"/>
      <c r="P205" s="626"/>
      <c r="Q205" s="626"/>
    </row>
    <row r="206" spans="1:17" ht="45.75" customHeight="1" x14ac:dyDescent="0.25">
      <c r="A206" s="695"/>
      <c r="B206" s="696"/>
      <c r="C206" s="653"/>
      <c r="D206" s="629"/>
      <c r="E206" s="629"/>
      <c r="F206" s="629"/>
      <c r="G206" s="654"/>
      <c r="H206" s="12" t="s">
        <v>71</v>
      </c>
      <c r="I206" s="12" t="s">
        <v>72</v>
      </c>
      <c r="J206" s="63" t="s">
        <v>14</v>
      </c>
      <c r="K206" s="12" t="s">
        <v>15</v>
      </c>
      <c r="L206" s="12" t="s">
        <v>71</v>
      </c>
      <c r="M206" s="655" t="s">
        <v>72</v>
      </c>
      <c r="N206" s="656"/>
      <c r="O206" s="63" t="s">
        <v>14</v>
      </c>
      <c r="P206" s="657" t="s">
        <v>16</v>
      </c>
      <c r="Q206" s="658"/>
    </row>
    <row r="207" spans="1:17" ht="18" customHeight="1" x14ac:dyDescent="0.25">
      <c r="A207" s="641">
        <v>1</v>
      </c>
      <c r="B207" s="642"/>
      <c r="C207" s="641">
        <v>2</v>
      </c>
      <c r="D207" s="645"/>
      <c r="E207" s="645"/>
      <c r="F207" s="645"/>
      <c r="G207" s="642"/>
      <c r="H207" s="11">
        <v>3</v>
      </c>
      <c r="I207" s="11">
        <v>4</v>
      </c>
      <c r="J207" s="11">
        <v>5</v>
      </c>
      <c r="K207" s="11">
        <v>6</v>
      </c>
      <c r="L207" s="11">
        <v>7</v>
      </c>
      <c r="M207" s="641">
        <v>8</v>
      </c>
      <c r="N207" s="642"/>
      <c r="O207" s="11">
        <v>9</v>
      </c>
      <c r="P207" s="641">
        <v>10</v>
      </c>
      <c r="Q207" s="642"/>
    </row>
    <row r="208" spans="1:17" ht="18" customHeight="1" x14ac:dyDescent="0.25">
      <c r="A208" s="641">
        <v>1016030</v>
      </c>
      <c r="B208" s="642"/>
      <c r="C208" s="638" t="s">
        <v>262</v>
      </c>
      <c r="D208" s="639"/>
      <c r="E208" s="639"/>
      <c r="F208" s="639"/>
      <c r="G208" s="640"/>
      <c r="H208" s="16"/>
      <c r="I208" s="16"/>
      <c r="J208" s="16"/>
      <c r="K208" s="16"/>
      <c r="L208" s="16"/>
      <c r="M208" s="626"/>
      <c r="N208" s="626"/>
      <c r="O208" s="16"/>
      <c r="P208" s="626"/>
      <c r="Q208" s="626"/>
    </row>
    <row r="209" spans="1:17" ht="18" customHeight="1" x14ac:dyDescent="0.25">
      <c r="A209" s="66"/>
      <c r="B209" s="74"/>
      <c r="C209" s="638" t="s">
        <v>87</v>
      </c>
      <c r="D209" s="639"/>
      <c r="E209" s="639"/>
      <c r="F209" s="639"/>
      <c r="G209" s="640"/>
      <c r="H209" s="241">
        <f t="shared" ref="H209:M209" si="9">H210</f>
        <v>2735.7791999999999</v>
      </c>
      <c r="I209" s="241">
        <f t="shared" si="9"/>
        <v>0</v>
      </c>
      <c r="J209" s="241">
        <f t="shared" si="9"/>
        <v>0</v>
      </c>
      <c r="K209" s="241">
        <f t="shared" si="9"/>
        <v>2735.7791999999999</v>
      </c>
      <c r="L209" s="241">
        <f t="shared" si="9"/>
        <v>2872.5681599999998</v>
      </c>
      <c r="M209" s="1281">
        <f t="shared" si="9"/>
        <v>0</v>
      </c>
      <c r="N209" s="1282"/>
      <c r="O209" s="241">
        <f>O210</f>
        <v>0</v>
      </c>
      <c r="P209" s="1281">
        <f>P210</f>
        <v>2872.5681599999998</v>
      </c>
      <c r="Q209" s="1282"/>
    </row>
    <row r="210" spans="1:17" ht="81" customHeight="1" x14ac:dyDescent="0.25">
      <c r="A210" s="641"/>
      <c r="B210" s="642"/>
      <c r="C210" s="659" t="s">
        <v>430</v>
      </c>
      <c r="D210" s="660"/>
      <c r="E210" s="660"/>
      <c r="F210" s="660"/>
      <c r="G210" s="661"/>
      <c r="H210" s="241">
        <f>H176</f>
        <v>2735.7791999999999</v>
      </c>
      <c r="I210" s="241">
        <f>I176</f>
        <v>0</v>
      </c>
      <c r="J210" s="241">
        <f>J176</f>
        <v>0</v>
      </c>
      <c r="K210" s="241">
        <f>H210+I210</f>
        <v>2735.7791999999999</v>
      </c>
      <c r="L210" s="241">
        <f>L176</f>
        <v>2872.5681599999998</v>
      </c>
      <c r="M210" s="1281">
        <f>M176</f>
        <v>0</v>
      </c>
      <c r="N210" s="1282"/>
      <c r="O210" s="241">
        <f>O176</f>
        <v>0</v>
      </c>
      <c r="P210" s="1281">
        <f>L210+M210</f>
        <v>2872.5681599999998</v>
      </c>
      <c r="Q210" s="1282"/>
    </row>
    <row r="211" spans="1:17" ht="18" hidden="1" customHeight="1" x14ac:dyDescent="0.25">
      <c r="A211" s="641"/>
      <c r="B211" s="642"/>
      <c r="C211" s="638" t="s">
        <v>88</v>
      </c>
      <c r="D211" s="639"/>
      <c r="E211" s="639"/>
      <c r="F211" s="639"/>
      <c r="G211" s="640"/>
      <c r="H211" s="241"/>
      <c r="I211" s="241"/>
      <c r="J211" s="241"/>
      <c r="K211" s="241"/>
      <c r="L211" s="241"/>
      <c r="M211" s="1287"/>
      <c r="N211" s="1287"/>
      <c r="O211" s="241"/>
      <c r="P211" s="1287"/>
      <c r="Q211" s="1287"/>
    </row>
    <row r="212" spans="1:17" ht="18" hidden="1" customHeight="1" x14ac:dyDescent="0.25">
      <c r="A212" s="641"/>
      <c r="B212" s="642"/>
      <c r="C212" s="638" t="s">
        <v>31</v>
      </c>
      <c r="D212" s="639"/>
      <c r="E212" s="639"/>
      <c r="F212" s="639"/>
      <c r="G212" s="640"/>
      <c r="H212" s="241"/>
      <c r="I212" s="241"/>
      <c r="J212" s="241"/>
      <c r="K212" s="241"/>
      <c r="L212" s="241"/>
      <c r="M212" s="1287"/>
      <c r="N212" s="1287"/>
      <c r="O212" s="241"/>
      <c r="P212" s="1287"/>
      <c r="Q212" s="1287"/>
    </row>
    <row r="213" spans="1:17" ht="18" customHeight="1" x14ac:dyDescent="0.25">
      <c r="A213" s="641"/>
      <c r="B213" s="642"/>
      <c r="C213" s="638" t="s">
        <v>28</v>
      </c>
      <c r="D213" s="639"/>
      <c r="E213" s="639"/>
      <c r="F213" s="639"/>
      <c r="G213" s="640"/>
      <c r="H213" s="241">
        <f t="shared" ref="H213:M213" si="10">H209</f>
        <v>2735.7791999999999</v>
      </c>
      <c r="I213" s="241">
        <f t="shared" si="10"/>
        <v>0</v>
      </c>
      <c r="J213" s="241">
        <f t="shared" si="10"/>
        <v>0</v>
      </c>
      <c r="K213" s="241">
        <f t="shared" si="10"/>
        <v>2735.7791999999999</v>
      </c>
      <c r="L213" s="241">
        <f t="shared" si="10"/>
        <v>2872.5681599999998</v>
      </c>
      <c r="M213" s="1287">
        <f t="shared" si="10"/>
        <v>0</v>
      </c>
      <c r="N213" s="1287"/>
      <c r="O213" s="241">
        <f>O209</f>
        <v>0</v>
      </c>
      <c r="P213" s="1287">
        <f>P209</f>
        <v>2872.5681599999998</v>
      </c>
      <c r="Q213" s="1287"/>
    </row>
    <row r="214" spans="1:17" ht="18" customHeight="1" x14ac:dyDescent="0.25">
      <c r="A214" s="29"/>
      <c r="B214" s="29"/>
      <c r="C214" s="616"/>
      <c r="D214" s="616"/>
      <c r="E214" s="619"/>
      <c r="F214" s="619"/>
      <c r="G214" s="619"/>
      <c r="H214" s="619"/>
      <c r="I214" s="619"/>
      <c r="J214" s="619"/>
      <c r="K214" s="619"/>
      <c r="L214" s="619"/>
      <c r="M214" s="30"/>
      <c r="N214" s="30"/>
      <c r="O214" s="30"/>
      <c r="P214" s="3"/>
      <c r="Q214" s="3"/>
    </row>
    <row r="215" spans="1:17" ht="17.25" customHeight="1" x14ac:dyDescent="0.25">
      <c r="A215" s="33" t="s">
        <v>193</v>
      </c>
      <c r="B215" s="663" t="s">
        <v>277</v>
      </c>
      <c r="C215" s="663"/>
      <c r="D215" s="663"/>
      <c r="E215" s="663"/>
      <c r="F215" s="663"/>
      <c r="G215" s="663"/>
      <c r="H215" s="663"/>
      <c r="I215" s="663"/>
      <c r="J215" s="663"/>
      <c r="K215" s="663"/>
      <c r="L215" s="663"/>
      <c r="M215" s="663"/>
      <c r="N215" s="663"/>
      <c r="O215" s="663"/>
      <c r="P215" s="663"/>
      <c r="Q215" s="663"/>
    </row>
    <row r="216" spans="1:17" ht="17.25" customHeight="1" x14ac:dyDescent="0.25">
      <c r="A216" s="33" t="s">
        <v>908</v>
      </c>
      <c r="B216" s="663" t="s">
        <v>1172</v>
      </c>
      <c r="C216" s="663"/>
      <c r="D216" s="663"/>
      <c r="E216" s="663"/>
      <c r="F216" s="663"/>
      <c r="G216" s="663"/>
      <c r="H216" s="663"/>
      <c r="I216" s="663"/>
      <c r="J216" s="663"/>
      <c r="K216" s="663"/>
      <c r="L216" s="663"/>
      <c r="M216" s="663"/>
      <c r="N216" s="663"/>
      <c r="O216" s="663"/>
      <c r="P216" s="663"/>
      <c r="Q216" s="663"/>
    </row>
    <row r="217" spans="1:17" ht="17.25" customHeight="1" x14ac:dyDescent="0.25">
      <c r="A217" s="34" t="s">
        <v>916</v>
      </c>
      <c r="B217" s="57"/>
      <c r="C217" s="57"/>
      <c r="D217" s="57"/>
      <c r="E217" s="57"/>
      <c r="F217" s="57"/>
      <c r="G217" s="57"/>
      <c r="H217" s="57"/>
      <c r="I217" s="57"/>
      <c r="J217" s="57"/>
      <c r="K217" s="57"/>
      <c r="L217" s="57"/>
      <c r="M217" s="57"/>
      <c r="N217" s="57"/>
      <c r="O217" s="57"/>
      <c r="P217" s="57"/>
      <c r="Q217" s="57"/>
    </row>
    <row r="218" spans="1:17" ht="23.25" customHeight="1" x14ac:dyDescent="0.25">
      <c r="A218" s="697" t="s">
        <v>341</v>
      </c>
      <c r="B218" s="698"/>
      <c r="C218" s="701" t="s">
        <v>94</v>
      </c>
      <c r="D218" s="703" t="s">
        <v>95</v>
      </c>
      <c r="E218" s="703" t="s">
        <v>96</v>
      </c>
      <c r="F218" s="705" t="s">
        <v>827</v>
      </c>
      <c r="G218" s="706"/>
      <c r="H218" s="706"/>
      <c r="I218" s="707"/>
      <c r="J218" s="705" t="s">
        <v>836</v>
      </c>
      <c r="K218" s="706"/>
      <c r="L218" s="706"/>
      <c r="M218" s="707"/>
      <c r="N218" s="705" t="s">
        <v>829</v>
      </c>
      <c r="O218" s="706"/>
      <c r="P218" s="706"/>
      <c r="Q218" s="707"/>
    </row>
    <row r="219" spans="1:17" ht="52.5" customHeight="1" x14ac:dyDescent="0.2">
      <c r="A219" s="699"/>
      <c r="B219" s="700"/>
      <c r="C219" s="702"/>
      <c r="D219" s="704"/>
      <c r="E219" s="704"/>
      <c r="F219" s="602" t="s">
        <v>197</v>
      </c>
      <c r="G219" s="607"/>
      <c r="H219" s="124" t="s">
        <v>72</v>
      </c>
      <c r="I219" s="124" t="s">
        <v>929</v>
      </c>
      <c r="J219" s="602" t="s">
        <v>197</v>
      </c>
      <c r="K219" s="607"/>
      <c r="L219" s="124" t="s">
        <v>72</v>
      </c>
      <c r="M219" s="124" t="s">
        <v>930</v>
      </c>
      <c r="N219" s="602" t="s">
        <v>197</v>
      </c>
      <c r="O219" s="607"/>
      <c r="P219" s="240" t="s">
        <v>198</v>
      </c>
      <c r="Q219" s="124" t="s">
        <v>931</v>
      </c>
    </row>
    <row r="220" spans="1:17" ht="17.25" customHeight="1" x14ac:dyDescent="0.25">
      <c r="A220" s="705">
        <v>1</v>
      </c>
      <c r="B220" s="707"/>
      <c r="C220" s="202">
        <v>2</v>
      </c>
      <c r="D220" s="202">
        <v>3</v>
      </c>
      <c r="E220" s="202">
        <v>4</v>
      </c>
      <c r="F220" s="705">
        <v>5</v>
      </c>
      <c r="G220" s="707"/>
      <c r="H220" s="202">
        <v>6</v>
      </c>
      <c r="I220" s="202">
        <v>7</v>
      </c>
      <c r="J220" s="705">
        <v>8</v>
      </c>
      <c r="K220" s="707"/>
      <c r="L220" s="202">
        <v>9</v>
      </c>
      <c r="M220" s="202">
        <v>10</v>
      </c>
      <c r="N220" s="705">
        <v>11</v>
      </c>
      <c r="O220" s="707"/>
      <c r="P220" s="202">
        <v>12</v>
      </c>
      <c r="Q220" s="202">
        <v>13</v>
      </c>
    </row>
    <row r="221" spans="1:17" ht="17.25" customHeight="1" x14ac:dyDescent="0.25">
      <c r="A221" s="597">
        <v>1016030</v>
      </c>
      <c r="B221" s="598"/>
      <c r="C221" s="169" t="s">
        <v>262</v>
      </c>
      <c r="D221" s="126"/>
      <c r="E221" s="126"/>
      <c r="F221" s="602"/>
      <c r="G221" s="607"/>
      <c r="I221" s="124"/>
      <c r="J221" s="602"/>
      <c r="K221" s="607"/>
      <c r="L221" s="124"/>
      <c r="M221" s="124"/>
      <c r="N221" s="602"/>
      <c r="O221" s="607"/>
      <c r="P221" s="124"/>
      <c r="Q221" s="124"/>
    </row>
    <row r="222" spans="1:17" ht="47.25" customHeight="1" x14ac:dyDescent="0.25">
      <c r="A222" s="597"/>
      <c r="B222" s="598"/>
      <c r="C222" s="171" t="s">
        <v>87</v>
      </c>
      <c r="D222" s="1296" t="s">
        <v>430</v>
      </c>
      <c r="E222" s="1297"/>
      <c r="F222" s="1297"/>
      <c r="G222" s="1297"/>
      <c r="H222" s="1297"/>
      <c r="I222" s="1297"/>
      <c r="J222" s="1297"/>
      <c r="K222" s="1297"/>
      <c r="L222" s="1297"/>
      <c r="M222" s="1297"/>
      <c r="N222" s="1297"/>
      <c r="O222" s="1297"/>
      <c r="P222" s="1297"/>
      <c r="Q222" s="1298"/>
    </row>
    <row r="223" spans="1:17" ht="17.25" customHeight="1" x14ac:dyDescent="0.25">
      <c r="A223" s="597">
        <v>1</v>
      </c>
      <c r="B223" s="598"/>
      <c r="C223" s="169" t="s">
        <v>228</v>
      </c>
      <c r="D223" s="203"/>
      <c r="E223" s="203"/>
      <c r="F223" s="602"/>
      <c r="G223" s="607"/>
      <c r="H223" s="602"/>
      <c r="I223" s="607"/>
      <c r="J223" s="602"/>
      <c r="K223" s="607"/>
      <c r="L223" s="602"/>
      <c r="M223" s="607"/>
      <c r="N223" s="602"/>
      <c r="O223" s="607"/>
      <c r="P223" s="602"/>
      <c r="Q223" s="607"/>
    </row>
    <row r="224" spans="1:17" ht="82.5" customHeight="1" x14ac:dyDescent="0.25">
      <c r="A224" s="1012" t="s">
        <v>939</v>
      </c>
      <c r="B224" s="1013"/>
      <c r="C224" s="204" t="s">
        <v>603</v>
      </c>
      <c r="D224" s="203" t="s">
        <v>618</v>
      </c>
      <c r="E224" s="210" t="s">
        <v>622</v>
      </c>
      <c r="F224" s="602">
        <v>91.1</v>
      </c>
      <c r="G224" s="607"/>
      <c r="H224" s="177">
        <v>0</v>
      </c>
      <c r="I224" s="177">
        <f>F224+H224</f>
        <v>91.1</v>
      </c>
      <c r="J224" s="602">
        <v>91.1</v>
      </c>
      <c r="K224" s="607"/>
      <c r="L224" s="177">
        <v>0</v>
      </c>
      <c r="M224" s="177">
        <f>J224+L224</f>
        <v>91.1</v>
      </c>
      <c r="N224" s="602">
        <v>91.1</v>
      </c>
      <c r="O224" s="607"/>
      <c r="P224" s="177">
        <v>0</v>
      </c>
      <c r="Q224" s="177">
        <f>N224+P224</f>
        <v>91.1</v>
      </c>
    </row>
    <row r="225" spans="1:17" ht="46.5" hidden="1" customHeight="1" x14ac:dyDescent="0.25">
      <c r="A225" s="208"/>
      <c r="B225" s="209"/>
      <c r="C225" s="204" t="s">
        <v>604</v>
      </c>
      <c r="D225" s="203" t="s">
        <v>99</v>
      </c>
      <c r="E225" s="210" t="s">
        <v>626</v>
      </c>
      <c r="F225" s="602">
        <v>342</v>
      </c>
      <c r="G225" s="607"/>
      <c r="H225" s="671">
        <v>0</v>
      </c>
      <c r="I225" s="671"/>
      <c r="J225" s="602">
        <v>342</v>
      </c>
      <c r="K225" s="607"/>
      <c r="L225" s="671">
        <v>0</v>
      </c>
      <c r="M225" s="671"/>
      <c r="N225" s="602">
        <v>342</v>
      </c>
      <c r="O225" s="607"/>
      <c r="P225" s="671">
        <v>0</v>
      </c>
      <c r="Q225" s="671"/>
    </row>
    <row r="226" spans="1:17" ht="205.5" hidden="1" customHeight="1" x14ac:dyDescent="0.25">
      <c r="A226" s="208"/>
      <c r="B226" s="209"/>
      <c r="C226" s="204" t="s">
        <v>605</v>
      </c>
      <c r="D226" s="203" t="s">
        <v>135</v>
      </c>
      <c r="E226" s="210" t="s">
        <v>520</v>
      </c>
      <c r="F226" s="602">
        <v>25</v>
      </c>
      <c r="G226" s="607"/>
      <c r="H226" s="671">
        <v>0</v>
      </c>
      <c r="I226" s="671"/>
      <c r="J226" s="602">
        <v>25</v>
      </c>
      <c r="K226" s="607"/>
      <c r="L226" s="671">
        <v>0</v>
      </c>
      <c r="M226" s="671"/>
      <c r="N226" s="602">
        <v>25</v>
      </c>
      <c r="O226" s="607"/>
      <c r="P226" s="671">
        <v>0</v>
      </c>
      <c r="Q226" s="671"/>
    </row>
    <row r="227" spans="1:17" ht="205.5" hidden="1" customHeight="1" x14ac:dyDescent="0.25">
      <c r="A227" s="208"/>
      <c r="B227" s="209"/>
      <c r="C227" s="204" t="s">
        <v>606</v>
      </c>
      <c r="D227" s="203" t="s">
        <v>113</v>
      </c>
      <c r="E227" s="210" t="s">
        <v>520</v>
      </c>
      <c r="F227" s="602">
        <f>F228+F229+F230+F231</f>
        <v>1231476</v>
      </c>
      <c r="G227" s="607"/>
      <c r="H227" s="671">
        <v>81450</v>
      </c>
      <c r="I227" s="671"/>
      <c r="J227" s="602">
        <f>J228+J229+J230+J231+J232+J234+J235</f>
        <v>1480350.5</v>
      </c>
      <c r="K227" s="607"/>
      <c r="L227" s="671">
        <f>L236</f>
        <v>30</v>
      </c>
      <c r="M227" s="671"/>
      <c r="N227" s="602">
        <f>N228+N229+N230+N231+N232+N234+N235</f>
        <v>1590484.3</v>
      </c>
      <c r="O227" s="607"/>
      <c r="P227" s="671">
        <v>0</v>
      </c>
      <c r="Q227" s="671"/>
    </row>
    <row r="228" spans="1:17" ht="144" hidden="1" customHeight="1" x14ac:dyDescent="0.25">
      <c r="A228" s="208"/>
      <c r="B228" s="209"/>
      <c r="C228" s="204" t="s">
        <v>607</v>
      </c>
      <c r="D228" s="203" t="s">
        <v>113</v>
      </c>
      <c r="E228" s="210" t="s">
        <v>530</v>
      </c>
      <c r="F228" s="602">
        <v>558652</v>
      </c>
      <c r="G228" s="607"/>
      <c r="H228" s="671">
        <v>0</v>
      </c>
      <c r="I228" s="671"/>
      <c r="J228" s="602">
        <v>1273259</v>
      </c>
      <c r="K228" s="607"/>
      <c r="L228" s="671">
        <v>0</v>
      </c>
      <c r="M228" s="671"/>
      <c r="N228" s="602">
        <v>1234470</v>
      </c>
      <c r="O228" s="607"/>
      <c r="P228" s="671">
        <v>0</v>
      </c>
      <c r="Q228" s="671"/>
    </row>
    <row r="229" spans="1:17" ht="139.5" hidden="1" customHeight="1" x14ac:dyDescent="0.25">
      <c r="A229" s="208"/>
      <c r="B229" s="209"/>
      <c r="C229" s="204" t="s">
        <v>608</v>
      </c>
      <c r="D229" s="203" t="s">
        <v>113</v>
      </c>
      <c r="E229" s="210" t="s">
        <v>530</v>
      </c>
      <c r="F229" s="602">
        <v>52711</v>
      </c>
      <c r="G229" s="607"/>
      <c r="H229" s="671">
        <v>0</v>
      </c>
      <c r="I229" s="671"/>
      <c r="J229" s="602">
        <v>65119</v>
      </c>
      <c r="K229" s="607"/>
      <c r="L229" s="671">
        <v>0</v>
      </c>
      <c r="M229" s="671"/>
      <c r="N229" s="602">
        <v>76914</v>
      </c>
      <c r="O229" s="607"/>
      <c r="P229" s="671">
        <v>0</v>
      </c>
      <c r="Q229" s="671"/>
    </row>
    <row r="230" spans="1:17" ht="62.25" hidden="1" customHeight="1" x14ac:dyDescent="0.25">
      <c r="A230" s="208"/>
      <c r="B230" s="209"/>
      <c r="C230" s="204" t="s">
        <v>609</v>
      </c>
      <c r="D230" s="203" t="s">
        <v>113</v>
      </c>
      <c r="E230" s="210" t="s">
        <v>133</v>
      </c>
      <c r="F230" s="602">
        <v>87109</v>
      </c>
      <c r="G230" s="607"/>
      <c r="H230" s="671">
        <v>0</v>
      </c>
      <c r="I230" s="671"/>
      <c r="J230" s="602">
        <v>109400</v>
      </c>
      <c r="K230" s="607"/>
      <c r="L230" s="671">
        <v>0</v>
      </c>
      <c r="M230" s="671"/>
      <c r="N230" s="602">
        <v>112989</v>
      </c>
      <c r="O230" s="607"/>
      <c r="P230" s="671">
        <v>0</v>
      </c>
      <c r="Q230" s="671"/>
    </row>
    <row r="231" spans="1:17" ht="63.75" hidden="1" customHeight="1" x14ac:dyDescent="0.25">
      <c r="A231" s="208"/>
      <c r="B231" s="209"/>
      <c r="C231" s="204" t="s">
        <v>642</v>
      </c>
      <c r="D231" s="203" t="s">
        <v>113</v>
      </c>
      <c r="E231" s="210" t="s">
        <v>133</v>
      </c>
      <c r="F231" s="602">
        <v>533004</v>
      </c>
      <c r="G231" s="607"/>
      <c r="H231" s="671">
        <v>0</v>
      </c>
      <c r="I231" s="671"/>
      <c r="J231" s="602">
        <v>31344</v>
      </c>
      <c r="K231" s="607"/>
      <c r="L231" s="671">
        <v>0</v>
      </c>
      <c r="M231" s="671"/>
      <c r="N231" s="602">
        <v>164947</v>
      </c>
      <c r="O231" s="607"/>
      <c r="P231" s="671">
        <v>0</v>
      </c>
      <c r="Q231" s="671"/>
    </row>
    <row r="232" spans="1:17" ht="63" hidden="1" customHeight="1" x14ac:dyDescent="0.25">
      <c r="A232" s="208"/>
      <c r="B232" s="209"/>
      <c r="C232" s="204" t="s">
        <v>639</v>
      </c>
      <c r="D232" s="203" t="s">
        <v>113</v>
      </c>
      <c r="E232" s="210" t="s">
        <v>133</v>
      </c>
      <c r="F232" s="602">
        <v>0</v>
      </c>
      <c r="G232" s="607"/>
      <c r="H232" s="671">
        <v>61450</v>
      </c>
      <c r="I232" s="671"/>
      <c r="J232" s="602"/>
      <c r="K232" s="607"/>
      <c r="L232" s="671">
        <v>0</v>
      </c>
      <c r="M232" s="671"/>
      <c r="N232" s="602">
        <v>0</v>
      </c>
      <c r="O232" s="607"/>
      <c r="P232" s="671">
        <v>0</v>
      </c>
      <c r="Q232" s="671"/>
    </row>
    <row r="233" spans="1:17" ht="63" customHeight="1" x14ac:dyDescent="0.25">
      <c r="A233" s="1012" t="s">
        <v>940</v>
      </c>
      <c r="B233" s="1013"/>
      <c r="C233" s="204" t="s">
        <v>893</v>
      </c>
      <c r="D233" s="203" t="s">
        <v>141</v>
      </c>
      <c r="E233" s="210" t="s">
        <v>894</v>
      </c>
      <c r="F233" s="602">
        <v>1810.9</v>
      </c>
      <c r="G233" s="607"/>
      <c r="H233" s="194">
        <v>30</v>
      </c>
      <c r="I233" s="177">
        <f>F233+H233</f>
        <v>1840.9</v>
      </c>
      <c r="J233" s="602">
        <v>2640.2</v>
      </c>
      <c r="K233" s="607"/>
      <c r="L233" s="194">
        <f>I124</f>
        <v>94.4</v>
      </c>
      <c r="M233" s="177">
        <f>J233+L233</f>
        <v>2734.6</v>
      </c>
      <c r="N233" s="602">
        <f>L124</f>
        <v>2590.6999999999998</v>
      </c>
      <c r="O233" s="607"/>
      <c r="P233" s="194">
        <f>M176</f>
        <v>0</v>
      </c>
      <c r="Q233" s="177">
        <f>N233+P233</f>
        <v>2590.6999999999998</v>
      </c>
    </row>
    <row r="234" spans="1:17" ht="60" customHeight="1" x14ac:dyDescent="0.25">
      <c r="A234" s="1012" t="s">
        <v>1173</v>
      </c>
      <c r="B234" s="1013"/>
      <c r="C234" s="204" t="s">
        <v>640</v>
      </c>
      <c r="D234" s="203" t="s">
        <v>113</v>
      </c>
      <c r="E234" s="210" t="s">
        <v>133</v>
      </c>
      <c r="F234" s="602">
        <v>275.10000000000002</v>
      </c>
      <c r="G234" s="607"/>
      <c r="H234" s="177">
        <v>0</v>
      </c>
      <c r="I234" s="177">
        <f>F234+H234</f>
        <v>275.10000000000002</v>
      </c>
      <c r="J234" s="602">
        <v>393.6</v>
      </c>
      <c r="K234" s="607"/>
      <c r="L234" s="177">
        <v>0</v>
      </c>
      <c r="M234" s="177">
        <f>J234+L234</f>
        <v>393.6</v>
      </c>
      <c r="N234" s="602">
        <v>378.8</v>
      </c>
      <c r="O234" s="607"/>
      <c r="P234" s="177">
        <v>0</v>
      </c>
      <c r="Q234" s="177">
        <f>N234+P234</f>
        <v>378.8</v>
      </c>
    </row>
    <row r="235" spans="1:17" ht="61.5" customHeight="1" x14ac:dyDescent="0.25">
      <c r="A235" s="597">
        <v>1.4</v>
      </c>
      <c r="B235" s="598"/>
      <c r="C235" s="204" t="s">
        <v>641</v>
      </c>
      <c r="D235" s="203" t="s">
        <v>113</v>
      </c>
      <c r="E235" s="210" t="s">
        <v>133</v>
      </c>
      <c r="F235" s="602">
        <v>415.9</v>
      </c>
      <c r="G235" s="607"/>
      <c r="H235" s="177">
        <v>0</v>
      </c>
      <c r="I235" s="177">
        <f>F235+H235</f>
        <v>415.9</v>
      </c>
      <c r="J235" s="602">
        <v>834.9</v>
      </c>
      <c r="K235" s="607"/>
      <c r="L235" s="177">
        <v>0</v>
      </c>
      <c r="M235" s="177">
        <f>J235+L235</f>
        <v>834.9</v>
      </c>
      <c r="N235" s="602">
        <v>785.5</v>
      </c>
      <c r="O235" s="607"/>
      <c r="P235" s="177">
        <v>0</v>
      </c>
      <c r="Q235" s="177">
        <f>N235+P235</f>
        <v>785.5</v>
      </c>
    </row>
    <row r="236" spans="1:17" ht="66.75" hidden="1" customHeight="1" x14ac:dyDescent="0.25">
      <c r="A236" s="208"/>
      <c r="B236" s="209"/>
      <c r="C236" s="204" t="s">
        <v>610</v>
      </c>
      <c r="D236" s="203" t="s">
        <v>113</v>
      </c>
      <c r="E236" s="210" t="s">
        <v>133</v>
      </c>
      <c r="F236" s="602">
        <v>0</v>
      </c>
      <c r="G236" s="607"/>
      <c r="H236" s="671">
        <v>20000</v>
      </c>
      <c r="I236" s="671"/>
      <c r="J236" s="602">
        <v>0</v>
      </c>
      <c r="K236" s="607"/>
      <c r="L236" s="671">
        <v>30</v>
      </c>
      <c r="M236" s="671"/>
      <c r="N236" s="602">
        <v>0</v>
      </c>
      <c r="O236" s="607"/>
      <c r="P236" s="671">
        <v>0</v>
      </c>
      <c r="Q236" s="671"/>
    </row>
    <row r="237" spans="1:17" ht="17.25" customHeight="1" x14ac:dyDescent="0.25">
      <c r="A237" s="597">
        <v>2</v>
      </c>
      <c r="B237" s="598"/>
      <c r="C237" s="169" t="s">
        <v>281</v>
      </c>
      <c r="D237" s="203"/>
      <c r="E237" s="210"/>
      <c r="F237" s="602"/>
      <c r="G237" s="607"/>
      <c r="H237" s="671"/>
      <c r="I237" s="671"/>
      <c r="J237" s="602"/>
      <c r="K237" s="607"/>
      <c r="L237" s="671"/>
      <c r="M237" s="671"/>
      <c r="N237" s="602"/>
      <c r="O237" s="607"/>
      <c r="P237" s="671"/>
      <c r="Q237" s="671"/>
    </row>
    <row r="238" spans="1:17" ht="17.25" hidden="1" customHeight="1" x14ac:dyDescent="0.25">
      <c r="A238" s="208"/>
      <c r="B238" s="209"/>
      <c r="C238" s="171" t="s">
        <v>611</v>
      </c>
      <c r="D238" s="203" t="s">
        <v>619</v>
      </c>
      <c r="E238" s="210"/>
      <c r="F238" s="602">
        <v>442.3</v>
      </c>
      <c r="G238" s="607"/>
      <c r="H238" s="671">
        <v>0</v>
      </c>
      <c r="I238" s="671"/>
      <c r="J238" s="602"/>
      <c r="K238" s="607"/>
      <c r="L238" s="671"/>
      <c r="M238" s="671"/>
      <c r="N238" s="602"/>
      <c r="O238" s="607"/>
      <c r="P238" s="671"/>
      <c r="Q238" s="671"/>
    </row>
    <row r="239" spans="1:17" ht="142.5" customHeight="1" x14ac:dyDescent="0.25">
      <c r="A239" s="1012" t="s">
        <v>932</v>
      </c>
      <c r="B239" s="1013"/>
      <c r="C239" s="171" t="s">
        <v>612</v>
      </c>
      <c r="D239" s="203" t="s">
        <v>620</v>
      </c>
      <c r="E239" s="210" t="s">
        <v>530</v>
      </c>
      <c r="F239" s="602">
        <v>341.1</v>
      </c>
      <c r="G239" s="607"/>
      <c r="H239" s="177">
        <v>0</v>
      </c>
      <c r="I239" s="177">
        <f>F239+H239</f>
        <v>341.1</v>
      </c>
      <c r="J239" s="602">
        <v>341.1</v>
      </c>
      <c r="K239" s="607"/>
      <c r="L239" s="177">
        <v>0</v>
      </c>
      <c r="M239" s="177">
        <f>J239+L239</f>
        <v>341.1</v>
      </c>
      <c r="N239" s="602">
        <v>341.1</v>
      </c>
      <c r="O239" s="607"/>
      <c r="P239" s="177">
        <v>0</v>
      </c>
      <c r="Q239" s="177">
        <f>N239+P239</f>
        <v>341.1</v>
      </c>
    </row>
    <row r="240" spans="1:17" ht="29.25" hidden="1" customHeight="1" x14ac:dyDescent="0.25">
      <c r="A240" s="597"/>
      <c r="B240" s="598"/>
      <c r="C240" s="204" t="s">
        <v>613</v>
      </c>
      <c r="D240" s="203" t="s">
        <v>621</v>
      </c>
      <c r="E240" s="210" t="s">
        <v>133</v>
      </c>
      <c r="F240" s="602">
        <v>1847</v>
      </c>
      <c r="G240" s="607"/>
      <c r="H240" s="671">
        <v>0</v>
      </c>
      <c r="I240" s="671"/>
      <c r="J240" s="602"/>
      <c r="K240" s="607"/>
      <c r="L240" s="671"/>
      <c r="M240" s="671"/>
      <c r="N240" s="602"/>
      <c r="O240" s="607"/>
      <c r="P240" s="671"/>
      <c r="Q240" s="671"/>
    </row>
    <row r="241" spans="1:17" ht="17.25" customHeight="1" x14ac:dyDescent="0.25">
      <c r="A241" s="597">
        <v>3</v>
      </c>
      <c r="B241" s="598"/>
      <c r="C241" s="169" t="s">
        <v>282</v>
      </c>
      <c r="D241" s="199"/>
      <c r="E241" s="210"/>
      <c r="F241" s="602"/>
      <c r="G241" s="607"/>
      <c r="H241" s="671"/>
      <c r="I241" s="671"/>
      <c r="J241" s="602"/>
      <c r="K241" s="607"/>
      <c r="L241" s="671"/>
      <c r="M241" s="671"/>
      <c r="N241" s="602"/>
      <c r="O241" s="607"/>
      <c r="P241" s="671"/>
      <c r="Q241" s="671"/>
    </row>
    <row r="242" spans="1:17" ht="284.25" customHeight="1" x14ac:dyDescent="0.25">
      <c r="A242" s="1012" t="s">
        <v>953</v>
      </c>
      <c r="B242" s="1013"/>
      <c r="C242" s="204" t="s">
        <v>614</v>
      </c>
      <c r="D242" s="203" t="s">
        <v>113</v>
      </c>
      <c r="E242" s="210" t="s">
        <v>623</v>
      </c>
      <c r="F242" s="602">
        <v>0</v>
      </c>
      <c r="G242" s="607"/>
      <c r="H242" s="177">
        <v>0</v>
      </c>
      <c r="I242" s="177">
        <f>F242+H242</f>
        <v>0</v>
      </c>
      <c r="J242" s="602">
        <v>7.7</v>
      </c>
      <c r="K242" s="607"/>
      <c r="L242" s="177">
        <v>0</v>
      </c>
      <c r="M242" s="177">
        <f>J242+L242</f>
        <v>7.7</v>
      </c>
      <c r="N242" s="602">
        <v>8.5</v>
      </c>
      <c r="O242" s="607"/>
      <c r="P242" s="177">
        <v>0</v>
      </c>
      <c r="Q242" s="177">
        <f>N242+P242</f>
        <v>8.5</v>
      </c>
    </row>
    <row r="243" spans="1:17" ht="111.75" hidden="1" customHeight="1" x14ac:dyDescent="0.25">
      <c r="A243" s="208"/>
      <c r="B243" s="209"/>
      <c r="C243" s="204" t="s">
        <v>615</v>
      </c>
      <c r="D243" s="203" t="s">
        <v>113</v>
      </c>
      <c r="E243" s="210" t="s">
        <v>624</v>
      </c>
      <c r="F243" s="602">
        <v>47.16</v>
      </c>
      <c r="G243" s="607"/>
      <c r="H243" s="671">
        <v>0</v>
      </c>
      <c r="I243" s="671"/>
      <c r="J243" s="602"/>
      <c r="K243" s="607"/>
      <c r="L243" s="671"/>
      <c r="M243" s="671"/>
      <c r="N243" s="602"/>
      <c r="O243" s="607"/>
      <c r="P243" s="671"/>
      <c r="Q243" s="671"/>
    </row>
    <row r="244" spans="1:17" ht="144.75" hidden="1" customHeight="1" x14ac:dyDescent="0.25">
      <c r="A244" s="597"/>
      <c r="B244" s="598"/>
      <c r="C244" s="204" t="s">
        <v>616</v>
      </c>
      <c r="D244" s="203" t="s">
        <v>113</v>
      </c>
      <c r="E244" s="210" t="s">
        <v>625</v>
      </c>
      <c r="F244" s="602">
        <v>1862.17</v>
      </c>
      <c r="G244" s="607"/>
      <c r="H244" s="671">
        <v>0</v>
      </c>
      <c r="I244" s="671"/>
      <c r="J244" s="602"/>
      <c r="K244" s="607"/>
      <c r="L244" s="671"/>
      <c r="M244" s="671"/>
      <c r="N244" s="602"/>
      <c r="O244" s="607"/>
      <c r="P244" s="671"/>
      <c r="Q244" s="671"/>
    </row>
    <row r="245" spans="1:17" ht="17.25" customHeight="1" x14ac:dyDescent="0.25">
      <c r="A245" s="597">
        <v>4</v>
      </c>
      <c r="B245" s="598"/>
      <c r="C245" s="169" t="s">
        <v>229</v>
      </c>
      <c r="D245" s="199"/>
      <c r="E245" s="210"/>
      <c r="F245" s="602"/>
      <c r="G245" s="607"/>
      <c r="H245" s="671"/>
      <c r="I245" s="671"/>
      <c r="J245" s="602"/>
      <c r="K245" s="607"/>
      <c r="L245" s="671"/>
      <c r="M245" s="671"/>
      <c r="N245" s="602"/>
      <c r="O245" s="607"/>
      <c r="P245" s="671"/>
      <c r="Q245" s="671"/>
    </row>
    <row r="246" spans="1:17" ht="170.25" customHeight="1" x14ac:dyDescent="0.25">
      <c r="A246" s="1012" t="s">
        <v>1002</v>
      </c>
      <c r="B246" s="1013"/>
      <c r="C246" s="204" t="s">
        <v>617</v>
      </c>
      <c r="D246" s="203" t="s">
        <v>117</v>
      </c>
      <c r="E246" s="210" t="s">
        <v>627</v>
      </c>
      <c r="F246" s="602">
        <v>37.4</v>
      </c>
      <c r="G246" s="607"/>
      <c r="H246" s="177">
        <v>0</v>
      </c>
      <c r="I246" s="177">
        <f>F246+H246</f>
        <v>37.4</v>
      </c>
      <c r="J246" s="602">
        <v>37.4</v>
      </c>
      <c r="K246" s="607"/>
      <c r="L246" s="177">
        <v>0</v>
      </c>
      <c r="M246" s="177">
        <f>J246+L246</f>
        <v>37.4</v>
      </c>
      <c r="N246" s="602">
        <v>37.4</v>
      </c>
      <c r="O246" s="607"/>
      <c r="P246" s="177">
        <v>0</v>
      </c>
      <c r="Q246" s="177">
        <f>N246+P246</f>
        <v>37.4</v>
      </c>
    </row>
    <row r="247" spans="1:17" ht="17.25" hidden="1" customHeight="1" x14ac:dyDescent="0.25">
      <c r="A247" s="597"/>
      <c r="B247" s="598"/>
      <c r="C247" s="204" t="s">
        <v>283</v>
      </c>
      <c r="D247" s="199"/>
      <c r="E247" s="203"/>
      <c r="F247" s="602"/>
      <c r="G247" s="607"/>
      <c r="H247" s="602"/>
      <c r="I247" s="607"/>
      <c r="J247" s="602"/>
      <c r="K247" s="607"/>
      <c r="L247" s="602"/>
      <c r="M247" s="607"/>
      <c r="N247" s="602"/>
      <c r="O247" s="607"/>
      <c r="P247" s="602"/>
      <c r="Q247" s="607"/>
    </row>
    <row r="248" spans="1:17" ht="17.25" hidden="1" customHeight="1" x14ac:dyDescent="0.25">
      <c r="A248" s="597"/>
      <c r="B248" s="598"/>
      <c r="C248" s="171" t="s">
        <v>228</v>
      </c>
      <c r="D248" s="203"/>
      <c r="E248" s="203"/>
      <c r="F248" s="602"/>
      <c r="G248" s="607"/>
      <c r="H248" s="602"/>
      <c r="I248" s="607"/>
      <c r="J248" s="602"/>
      <c r="K248" s="607"/>
      <c r="L248" s="602"/>
      <c r="M248" s="607"/>
      <c r="N248" s="602"/>
      <c r="O248" s="607"/>
      <c r="P248" s="602"/>
      <c r="Q248" s="607"/>
    </row>
    <row r="249" spans="1:17" ht="17.25" hidden="1" customHeight="1" x14ac:dyDescent="0.25">
      <c r="A249" s="597"/>
      <c r="B249" s="598"/>
      <c r="C249" s="171" t="s">
        <v>31</v>
      </c>
      <c r="D249" s="203"/>
      <c r="E249" s="203"/>
      <c r="F249" s="602"/>
      <c r="G249" s="607"/>
      <c r="H249" s="602"/>
      <c r="I249" s="607"/>
      <c r="J249" s="602"/>
      <c r="K249" s="607"/>
      <c r="L249" s="602"/>
      <c r="M249" s="607"/>
      <c r="N249" s="602"/>
      <c r="O249" s="607"/>
      <c r="P249" s="602"/>
      <c r="Q249" s="607"/>
    </row>
    <row r="250" spans="1:17" ht="17.25" hidden="1" customHeight="1" x14ac:dyDescent="0.25">
      <c r="A250" s="597"/>
      <c r="B250" s="598"/>
      <c r="C250" s="171" t="s">
        <v>281</v>
      </c>
      <c r="D250" s="203"/>
      <c r="E250" s="203"/>
      <c r="F250" s="602"/>
      <c r="G250" s="607"/>
      <c r="H250" s="602"/>
      <c r="I250" s="607"/>
      <c r="J250" s="602"/>
      <c r="K250" s="607"/>
      <c r="L250" s="602"/>
      <c r="M250" s="607"/>
      <c r="N250" s="602"/>
      <c r="O250" s="607"/>
      <c r="P250" s="602"/>
      <c r="Q250" s="607"/>
    </row>
    <row r="251" spans="1:17" ht="17.25" hidden="1" customHeight="1" x14ac:dyDescent="0.25">
      <c r="A251" s="597"/>
      <c r="B251" s="598"/>
      <c r="C251" s="171" t="s">
        <v>31</v>
      </c>
      <c r="D251" s="203"/>
      <c r="E251" s="203"/>
      <c r="F251" s="602"/>
      <c r="G251" s="607"/>
      <c r="H251" s="602"/>
      <c r="I251" s="607"/>
      <c r="J251" s="602"/>
      <c r="K251" s="607"/>
      <c r="L251" s="602"/>
      <c r="M251" s="607"/>
      <c r="N251" s="602"/>
      <c r="O251" s="607"/>
      <c r="P251" s="602"/>
      <c r="Q251" s="607"/>
    </row>
    <row r="252" spans="1:17" ht="17.25" hidden="1" customHeight="1" x14ac:dyDescent="0.25">
      <c r="A252" s="597"/>
      <c r="B252" s="598"/>
      <c r="C252" s="171" t="s">
        <v>282</v>
      </c>
      <c r="D252" s="203"/>
      <c r="E252" s="203"/>
      <c r="F252" s="602"/>
      <c r="G252" s="607"/>
      <c r="H252" s="602"/>
      <c r="I252" s="607"/>
      <c r="J252" s="602"/>
      <c r="K252" s="607"/>
      <c r="L252" s="602"/>
      <c r="M252" s="607"/>
      <c r="N252" s="602"/>
      <c r="O252" s="607"/>
      <c r="P252" s="602"/>
      <c r="Q252" s="607"/>
    </row>
    <row r="253" spans="1:17" ht="17.25" hidden="1" customHeight="1" x14ac:dyDescent="0.25">
      <c r="A253" s="597"/>
      <c r="B253" s="598"/>
      <c r="C253" s="169" t="s">
        <v>31</v>
      </c>
      <c r="D253" s="203"/>
      <c r="E253" s="203"/>
      <c r="F253" s="602"/>
      <c r="G253" s="607"/>
      <c r="H253" s="602"/>
      <c r="I253" s="607"/>
      <c r="J253" s="602"/>
      <c r="K253" s="607"/>
      <c r="L253" s="602"/>
      <c r="M253" s="607"/>
      <c r="N253" s="602"/>
      <c r="O253" s="607"/>
      <c r="P253" s="602"/>
      <c r="Q253" s="607"/>
    </row>
    <row r="254" spans="1:17" ht="17.25" hidden="1" customHeight="1" x14ac:dyDescent="0.25">
      <c r="A254" s="597"/>
      <c r="B254" s="598"/>
      <c r="C254" s="169" t="s">
        <v>229</v>
      </c>
      <c r="D254" s="203"/>
      <c r="E254" s="203"/>
      <c r="F254" s="602"/>
      <c r="G254" s="607"/>
      <c r="H254" s="602"/>
      <c r="I254" s="607"/>
      <c r="J254" s="602"/>
      <c r="K254" s="607"/>
      <c r="L254" s="602"/>
      <c r="M254" s="607"/>
      <c r="N254" s="602"/>
      <c r="O254" s="607"/>
      <c r="P254" s="602"/>
      <c r="Q254" s="607"/>
    </row>
    <row r="255" spans="1:17" ht="11.25" customHeight="1" x14ac:dyDescent="0.25">
      <c r="A255" s="211"/>
      <c r="B255" s="211"/>
      <c r="C255" s="21"/>
      <c r="D255" s="212"/>
      <c r="E255" s="212"/>
      <c r="F255" s="64"/>
      <c r="G255" s="64"/>
      <c r="H255" s="64"/>
      <c r="I255" s="64"/>
      <c r="J255" s="64"/>
      <c r="K255" s="64"/>
      <c r="L255" s="64"/>
      <c r="M255" s="64"/>
      <c r="N255" s="64"/>
      <c r="O255" s="64"/>
      <c r="P255" s="64"/>
      <c r="Q255" s="64"/>
    </row>
    <row r="256" spans="1:17" ht="17.25" customHeight="1" x14ac:dyDescent="0.25">
      <c r="A256" s="33" t="s">
        <v>909</v>
      </c>
      <c r="B256" s="663" t="s">
        <v>1098</v>
      </c>
      <c r="C256" s="663"/>
      <c r="D256" s="663"/>
      <c r="E256" s="663"/>
      <c r="F256" s="663"/>
      <c r="G256" s="663"/>
      <c r="H256" s="663"/>
      <c r="I256" s="663"/>
      <c r="J256" s="663"/>
      <c r="K256" s="663"/>
      <c r="L256" s="663"/>
      <c r="M256" s="663"/>
      <c r="N256" s="663"/>
      <c r="O256" s="663"/>
      <c r="P256" s="663"/>
      <c r="Q256" s="663"/>
    </row>
    <row r="257" spans="1:17" ht="17.25" customHeight="1" x14ac:dyDescent="0.25">
      <c r="A257" s="211"/>
      <c r="B257" s="211"/>
      <c r="C257" s="21"/>
      <c r="D257" s="212"/>
      <c r="E257" s="212"/>
      <c r="F257" s="64"/>
      <c r="G257" s="64"/>
      <c r="H257" s="64"/>
      <c r="I257" s="64"/>
      <c r="J257" s="64"/>
      <c r="K257" s="64"/>
      <c r="L257" s="64"/>
      <c r="M257" s="64"/>
      <c r="N257" s="64"/>
      <c r="O257" s="64"/>
      <c r="P257" s="64"/>
      <c r="Q257" s="64"/>
    </row>
    <row r="258" spans="1:17" ht="17.25" customHeight="1" x14ac:dyDescent="0.25">
      <c r="A258" s="697" t="s">
        <v>341</v>
      </c>
      <c r="B258" s="698"/>
      <c r="C258" s="701" t="s">
        <v>94</v>
      </c>
      <c r="D258" s="703" t="s">
        <v>95</v>
      </c>
      <c r="E258" s="760" t="s">
        <v>96</v>
      </c>
      <c r="F258" s="689" t="s">
        <v>454</v>
      </c>
      <c r="G258" s="689"/>
      <c r="H258" s="689"/>
      <c r="I258" s="689"/>
      <c r="J258" s="689"/>
      <c r="K258" s="689"/>
      <c r="L258" s="689" t="s">
        <v>838</v>
      </c>
      <c r="M258" s="689"/>
      <c r="N258" s="689"/>
      <c r="O258" s="689"/>
      <c r="P258" s="689"/>
      <c r="Q258" s="689"/>
    </row>
    <row r="259" spans="1:17" ht="41.25" customHeight="1" x14ac:dyDescent="0.2">
      <c r="A259" s="699"/>
      <c r="B259" s="700"/>
      <c r="C259" s="702"/>
      <c r="D259" s="704"/>
      <c r="E259" s="762"/>
      <c r="F259" s="602" t="s">
        <v>197</v>
      </c>
      <c r="G259" s="603"/>
      <c r="H259" s="607"/>
      <c r="I259" s="602" t="s">
        <v>198</v>
      </c>
      <c r="J259" s="603"/>
      <c r="K259" s="124" t="s">
        <v>929</v>
      </c>
      <c r="L259" s="602" t="s">
        <v>197</v>
      </c>
      <c r="M259" s="603"/>
      <c r="N259" s="607"/>
      <c r="O259" s="602" t="s">
        <v>198</v>
      </c>
      <c r="P259" s="603"/>
      <c r="Q259" s="124" t="s">
        <v>929</v>
      </c>
    </row>
    <row r="260" spans="1:17" ht="17.25" customHeight="1" x14ac:dyDescent="0.25">
      <c r="A260" s="705">
        <v>1</v>
      </c>
      <c r="B260" s="707"/>
      <c r="C260" s="202">
        <v>2</v>
      </c>
      <c r="D260" s="202">
        <v>3</v>
      </c>
      <c r="E260" s="200">
        <v>4</v>
      </c>
      <c r="F260" s="602">
        <v>5</v>
      </c>
      <c r="G260" s="603"/>
      <c r="H260" s="607"/>
      <c r="I260" s="671">
        <v>6</v>
      </c>
      <c r="J260" s="671"/>
      <c r="K260" s="124"/>
      <c r="L260" s="602">
        <v>7</v>
      </c>
      <c r="M260" s="603"/>
      <c r="N260" s="607"/>
      <c r="O260" s="602">
        <v>8</v>
      </c>
      <c r="P260" s="603"/>
      <c r="Q260" s="607"/>
    </row>
    <row r="261" spans="1:17" ht="17.25" customHeight="1" x14ac:dyDescent="0.25">
      <c r="A261" s="597">
        <v>1016030</v>
      </c>
      <c r="B261" s="598"/>
      <c r="C261" s="169" t="s">
        <v>262</v>
      </c>
      <c r="D261" s="126"/>
      <c r="E261" s="214"/>
      <c r="F261" s="602"/>
      <c r="G261" s="603"/>
      <c r="H261" s="607"/>
      <c r="I261" s="671"/>
      <c r="J261" s="671"/>
      <c r="K261" s="124"/>
      <c r="L261" s="602"/>
      <c r="M261" s="603"/>
      <c r="N261" s="607"/>
      <c r="O261" s="602"/>
      <c r="P261" s="603"/>
      <c r="Q261" s="339"/>
    </row>
    <row r="262" spans="1:17" ht="43.5" customHeight="1" x14ac:dyDescent="0.25">
      <c r="A262" s="597"/>
      <c r="B262" s="598"/>
      <c r="C262" s="171" t="s">
        <v>87</v>
      </c>
      <c r="D262" s="1296" t="s">
        <v>430</v>
      </c>
      <c r="E262" s="1297"/>
      <c r="F262" s="1297"/>
      <c r="G262" s="1297"/>
      <c r="H262" s="1297"/>
      <c r="I262" s="1297"/>
      <c r="J262" s="1297"/>
      <c r="K262" s="1297"/>
      <c r="L262" s="1297"/>
      <c r="M262" s="1297"/>
      <c r="N262" s="1297"/>
      <c r="O262" s="1297"/>
      <c r="P262" s="1297"/>
      <c r="Q262" s="1298"/>
    </row>
    <row r="263" spans="1:17" ht="17.25" customHeight="1" x14ac:dyDescent="0.25">
      <c r="A263" s="597"/>
      <c r="B263" s="598"/>
      <c r="C263" s="169" t="s">
        <v>228</v>
      </c>
      <c r="D263" s="203"/>
      <c r="E263" s="203"/>
      <c r="F263" s="602"/>
      <c r="G263" s="603"/>
      <c r="H263" s="607"/>
      <c r="I263" s="602"/>
      <c r="J263" s="603"/>
      <c r="K263" s="607"/>
      <c r="L263" s="602"/>
      <c r="M263" s="603"/>
      <c r="N263" s="607"/>
      <c r="O263" s="602"/>
      <c r="P263" s="603"/>
      <c r="Q263" s="607"/>
    </row>
    <row r="264" spans="1:17" ht="78" customHeight="1" x14ac:dyDescent="0.25">
      <c r="A264" s="597"/>
      <c r="B264" s="598"/>
      <c r="C264" s="204" t="s">
        <v>603</v>
      </c>
      <c r="D264" s="203" t="s">
        <v>618</v>
      </c>
      <c r="E264" s="210" t="s">
        <v>622</v>
      </c>
      <c r="F264" s="602">
        <v>91.1</v>
      </c>
      <c r="G264" s="603"/>
      <c r="H264" s="607"/>
      <c r="I264" s="671">
        <v>0</v>
      </c>
      <c r="J264" s="671"/>
      <c r="K264" s="177">
        <f>F264+I264</f>
        <v>91.1</v>
      </c>
      <c r="L264" s="602">
        <v>91.1</v>
      </c>
      <c r="M264" s="603"/>
      <c r="N264" s="607"/>
      <c r="O264" s="671">
        <v>0</v>
      </c>
      <c r="P264" s="671"/>
      <c r="Q264" s="124">
        <f>L264+O264</f>
        <v>91.1</v>
      </c>
    </row>
    <row r="265" spans="1:17" ht="24.75" hidden="1" customHeight="1" x14ac:dyDescent="0.25">
      <c r="A265" s="597"/>
      <c r="B265" s="598"/>
      <c r="C265" s="204" t="s">
        <v>604</v>
      </c>
      <c r="D265" s="203" t="s">
        <v>99</v>
      </c>
      <c r="E265" s="210" t="s">
        <v>626</v>
      </c>
      <c r="F265" s="602"/>
      <c r="G265" s="603"/>
      <c r="H265" s="607"/>
      <c r="I265" s="671"/>
      <c r="J265" s="671"/>
      <c r="K265" s="671"/>
      <c r="L265" s="602"/>
      <c r="M265" s="603"/>
      <c r="N265" s="607"/>
      <c r="O265" s="671"/>
      <c r="P265" s="671"/>
      <c r="Q265" s="671"/>
    </row>
    <row r="266" spans="1:17" ht="111" hidden="1" customHeight="1" x14ac:dyDescent="0.25">
      <c r="A266" s="597"/>
      <c r="B266" s="598"/>
      <c r="C266" s="204" t="s">
        <v>605</v>
      </c>
      <c r="D266" s="203" t="s">
        <v>135</v>
      </c>
      <c r="E266" s="210" t="s">
        <v>520</v>
      </c>
      <c r="F266" s="602"/>
      <c r="G266" s="603"/>
      <c r="H266" s="607"/>
      <c r="I266" s="671"/>
      <c r="J266" s="671"/>
      <c r="K266" s="671"/>
      <c r="L266" s="602"/>
      <c r="M266" s="603"/>
      <c r="N266" s="607"/>
      <c r="O266" s="671"/>
      <c r="P266" s="671"/>
      <c r="Q266" s="671"/>
    </row>
    <row r="267" spans="1:17" ht="204.75" customHeight="1" x14ac:dyDescent="0.25">
      <c r="A267" s="597"/>
      <c r="B267" s="598"/>
      <c r="C267" s="204" t="s">
        <v>606</v>
      </c>
      <c r="D267" s="203" t="s">
        <v>113</v>
      </c>
      <c r="E267" s="210" t="s">
        <v>520</v>
      </c>
      <c r="F267" s="611">
        <f>H176</f>
        <v>2735.7791999999999</v>
      </c>
      <c r="G267" s="603"/>
      <c r="H267" s="607"/>
      <c r="I267" s="671">
        <v>0</v>
      </c>
      <c r="J267" s="671"/>
      <c r="K267" s="194">
        <f>F267+I267</f>
        <v>2735.7791999999999</v>
      </c>
      <c r="L267" s="611">
        <f>L176</f>
        <v>2872.5681599999998</v>
      </c>
      <c r="M267" s="603"/>
      <c r="N267" s="607"/>
      <c r="O267" s="671">
        <v>0</v>
      </c>
      <c r="P267" s="671"/>
      <c r="Q267" s="168">
        <f>L267+O267</f>
        <v>2872.5681599999998</v>
      </c>
    </row>
    <row r="268" spans="1:17" ht="141.75" hidden="1" customHeight="1" x14ac:dyDescent="0.25">
      <c r="A268" s="597"/>
      <c r="B268" s="598"/>
      <c r="C268" s="204" t="s">
        <v>607</v>
      </c>
      <c r="D268" s="203" t="s">
        <v>113</v>
      </c>
      <c r="E268" s="210" t="s">
        <v>530</v>
      </c>
      <c r="F268" s="602">
        <v>1383681</v>
      </c>
      <c r="G268" s="603"/>
      <c r="H268" s="607"/>
      <c r="I268" s="671">
        <v>0</v>
      </c>
      <c r="J268" s="671"/>
      <c r="K268" s="671"/>
      <c r="L268" s="602"/>
      <c r="M268" s="603"/>
      <c r="N268" s="607"/>
      <c r="O268" s="671">
        <v>0</v>
      </c>
      <c r="P268" s="671"/>
      <c r="Q268" s="671"/>
    </row>
    <row r="269" spans="1:17" ht="140.25" hidden="1" customHeight="1" x14ac:dyDescent="0.25">
      <c r="A269" s="597"/>
      <c r="B269" s="598"/>
      <c r="C269" s="204" t="s">
        <v>608</v>
      </c>
      <c r="D269" s="203" t="s">
        <v>113</v>
      </c>
      <c r="E269" s="210" t="s">
        <v>530</v>
      </c>
      <c r="F269" s="602">
        <v>84825</v>
      </c>
      <c r="G269" s="603"/>
      <c r="H269" s="607"/>
      <c r="I269" s="671">
        <v>0</v>
      </c>
      <c r="J269" s="671"/>
      <c r="K269" s="671"/>
      <c r="L269" s="602"/>
      <c r="M269" s="603"/>
      <c r="N269" s="607"/>
      <c r="O269" s="671">
        <v>0</v>
      </c>
      <c r="P269" s="671"/>
      <c r="Q269" s="671"/>
    </row>
    <row r="270" spans="1:17" ht="60.75" hidden="1" customHeight="1" x14ac:dyDescent="0.25">
      <c r="A270" s="597"/>
      <c r="B270" s="598"/>
      <c r="C270" s="204" t="s">
        <v>609</v>
      </c>
      <c r="D270" s="203" t="s">
        <v>113</v>
      </c>
      <c r="E270" s="210" t="s">
        <v>133</v>
      </c>
      <c r="F270" s="602">
        <v>124617</v>
      </c>
      <c r="G270" s="603"/>
      <c r="H270" s="607"/>
      <c r="I270" s="671">
        <v>0</v>
      </c>
      <c r="J270" s="671"/>
      <c r="K270" s="671"/>
      <c r="L270" s="602"/>
      <c r="M270" s="603"/>
      <c r="N270" s="607"/>
      <c r="O270" s="671">
        <v>0</v>
      </c>
      <c r="P270" s="671"/>
      <c r="Q270" s="671"/>
    </row>
    <row r="271" spans="1:17" ht="60" hidden="1" customHeight="1" x14ac:dyDescent="0.25">
      <c r="A271" s="597"/>
      <c r="B271" s="598"/>
      <c r="C271" s="204" t="s">
        <v>642</v>
      </c>
      <c r="D271" s="203" t="s">
        <v>113</v>
      </c>
      <c r="E271" s="210" t="s">
        <v>133</v>
      </c>
      <c r="F271" s="602">
        <v>33028</v>
      </c>
      <c r="G271" s="603"/>
      <c r="H271" s="607"/>
      <c r="I271" s="671">
        <v>0</v>
      </c>
      <c r="J271" s="671"/>
      <c r="K271" s="671"/>
      <c r="L271" s="602"/>
      <c r="M271" s="603"/>
      <c r="N271" s="607"/>
      <c r="O271" s="671">
        <v>0</v>
      </c>
      <c r="P271" s="671"/>
      <c r="Q271" s="671"/>
    </row>
    <row r="272" spans="1:17" ht="62.25" customHeight="1" x14ac:dyDescent="0.25">
      <c r="A272" s="208"/>
      <c r="B272" s="209"/>
      <c r="C272" s="204" t="s">
        <v>640</v>
      </c>
      <c r="D272" s="203" t="s">
        <v>113</v>
      </c>
      <c r="E272" s="210" t="s">
        <v>133</v>
      </c>
      <c r="F272" s="611">
        <f>N234*105.6/100</f>
        <v>400.01279999999997</v>
      </c>
      <c r="G272" s="612"/>
      <c r="H272" s="613"/>
      <c r="I272" s="671">
        <v>0</v>
      </c>
      <c r="J272" s="671"/>
      <c r="K272" s="194">
        <f>F272+I272</f>
        <v>400.01279999999997</v>
      </c>
      <c r="L272" s="611">
        <f>F272*105/100</f>
        <v>420.01343999999995</v>
      </c>
      <c r="M272" s="612"/>
      <c r="N272" s="613"/>
      <c r="O272" s="671">
        <v>0</v>
      </c>
      <c r="P272" s="671"/>
      <c r="Q272" s="168">
        <f>L272+O272</f>
        <v>420.01343999999995</v>
      </c>
    </row>
    <row r="273" spans="1:17" ht="51" customHeight="1" x14ac:dyDescent="0.25">
      <c r="A273" s="208"/>
      <c r="B273" s="209"/>
      <c r="C273" s="204" t="s">
        <v>641</v>
      </c>
      <c r="D273" s="203" t="s">
        <v>113</v>
      </c>
      <c r="E273" s="210" t="s">
        <v>133</v>
      </c>
      <c r="F273" s="611">
        <f>N235*105.6/100</f>
        <v>829.48799999999983</v>
      </c>
      <c r="G273" s="612"/>
      <c r="H273" s="613"/>
      <c r="I273" s="671">
        <v>0</v>
      </c>
      <c r="J273" s="671"/>
      <c r="K273" s="194">
        <f>F273+I273</f>
        <v>829.48799999999983</v>
      </c>
      <c r="L273" s="611">
        <f>F273*105/100</f>
        <v>870.96239999999977</v>
      </c>
      <c r="M273" s="612"/>
      <c r="N273" s="613"/>
      <c r="O273" s="671">
        <v>0</v>
      </c>
      <c r="P273" s="671"/>
      <c r="Q273" s="168">
        <f>L273+O273</f>
        <v>870.96239999999977</v>
      </c>
    </row>
    <row r="274" spans="1:17" ht="24.75" hidden="1" customHeight="1" x14ac:dyDescent="0.25">
      <c r="A274" s="597"/>
      <c r="B274" s="598"/>
      <c r="C274" s="204" t="s">
        <v>610</v>
      </c>
      <c r="D274" s="203" t="s">
        <v>113</v>
      </c>
      <c r="E274" s="210" t="s">
        <v>133</v>
      </c>
      <c r="F274" s="602"/>
      <c r="G274" s="603"/>
      <c r="H274" s="607"/>
      <c r="I274" s="671"/>
      <c r="J274" s="671"/>
      <c r="K274" s="671"/>
      <c r="L274" s="602"/>
      <c r="M274" s="603"/>
      <c r="N274" s="607"/>
      <c r="O274" s="671"/>
      <c r="P274" s="671"/>
      <c r="Q274" s="671"/>
    </row>
    <row r="275" spans="1:17" ht="17.25" customHeight="1" x14ac:dyDescent="0.25">
      <c r="A275" s="597"/>
      <c r="B275" s="598"/>
      <c r="C275" s="169" t="s">
        <v>281</v>
      </c>
      <c r="D275" s="203"/>
      <c r="E275" s="210"/>
      <c r="F275" s="602"/>
      <c r="G275" s="603"/>
      <c r="H275" s="607"/>
      <c r="I275" s="671"/>
      <c r="J275" s="671"/>
      <c r="K275" s="671"/>
      <c r="L275" s="602"/>
      <c r="M275" s="603"/>
      <c r="N275" s="607"/>
      <c r="O275" s="671"/>
      <c r="P275" s="671"/>
      <c r="Q275" s="671"/>
    </row>
    <row r="276" spans="1:17" ht="17.25" hidden="1" customHeight="1" x14ac:dyDescent="0.25">
      <c r="A276" s="597"/>
      <c r="B276" s="598"/>
      <c r="C276" s="171" t="s">
        <v>611</v>
      </c>
      <c r="D276" s="203" t="s">
        <v>619</v>
      </c>
      <c r="E276" s="210"/>
      <c r="F276" s="602"/>
      <c r="G276" s="603"/>
      <c r="H276" s="607"/>
      <c r="I276" s="671"/>
      <c r="J276" s="671"/>
      <c r="K276" s="671"/>
      <c r="L276" s="602"/>
      <c r="M276" s="603"/>
      <c r="N276" s="607"/>
      <c r="O276" s="671"/>
      <c r="P276" s="671"/>
      <c r="Q276" s="671"/>
    </row>
    <row r="277" spans="1:17" ht="141.75" customHeight="1" x14ac:dyDescent="0.25">
      <c r="A277" s="597"/>
      <c r="B277" s="598"/>
      <c r="C277" s="171" t="s">
        <v>612</v>
      </c>
      <c r="D277" s="203" t="s">
        <v>620</v>
      </c>
      <c r="E277" s="210" t="s">
        <v>530</v>
      </c>
      <c r="F277" s="602">
        <v>341.1</v>
      </c>
      <c r="G277" s="603"/>
      <c r="H277" s="607"/>
      <c r="I277" s="671">
        <v>0</v>
      </c>
      <c r="J277" s="671"/>
      <c r="K277" s="194">
        <f>F277+I277</f>
        <v>341.1</v>
      </c>
      <c r="L277" s="602">
        <v>341.1</v>
      </c>
      <c r="M277" s="603"/>
      <c r="N277" s="607"/>
      <c r="O277" s="671">
        <v>0</v>
      </c>
      <c r="P277" s="671"/>
      <c r="Q277" s="168">
        <f>L277+O277</f>
        <v>341.1</v>
      </c>
    </row>
    <row r="278" spans="1:17" ht="24.75" hidden="1" customHeight="1" x14ac:dyDescent="0.25">
      <c r="A278" s="597"/>
      <c r="B278" s="598"/>
      <c r="C278" s="204" t="s">
        <v>613</v>
      </c>
      <c r="D278" s="203" t="s">
        <v>621</v>
      </c>
      <c r="E278" s="210" t="s">
        <v>133</v>
      </c>
      <c r="F278" s="602"/>
      <c r="G278" s="603"/>
      <c r="H278" s="607"/>
      <c r="I278" s="671"/>
      <c r="J278" s="671"/>
      <c r="K278" s="671"/>
      <c r="L278" s="602"/>
      <c r="M278" s="603"/>
      <c r="N278" s="607"/>
      <c r="O278" s="671"/>
      <c r="P278" s="671"/>
      <c r="Q278" s="671"/>
    </row>
    <row r="279" spans="1:17" ht="17.25" customHeight="1" x14ac:dyDescent="0.25">
      <c r="A279" s="597"/>
      <c r="B279" s="598"/>
      <c r="C279" s="169" t="s">
        <v>282</v>
      </c>
      <c r="D279" s="199"/>
      <c r="E279" s="210"/>
      <c r="F279" s="602"/>
      <c r="G279" s="603"/>
      <c r="H279" s="607"/>
      <c r="I279" s="671"/>
      <c r="J279" s="671"/>
      <c r="K279" s="671"/>
      <c r="L279" s="602"/>
      <c r="M279" s="603"/>
      <c r="N279" s="607"/>
      <c r="O279" s="671"/>
      <c r="P279" s="671"/>
      <c r="Q279" s="671"/>
    </row>
    <row r="280" spans="1:17" ht="265.5" customHeight="1" x14ac:dyDescent="0.25">
      <c r="A280" s="597"/>
      <c r="B280" s="598"/>
      <c r="C280" s="204" t="s">
        <v>614</v>
      </c>
      <c r="D280" s="203" t="s">
        <v>113</v>
      </c>
      <c r="E280" s="210" t="s">
        <v>623</v>
      </c>
      <c r="F280" s="602">
        <v>8.6</v>
      </c>
      <c r="G280" s="603"/>
      <c r="H280" s="607"/>
      <c r="I280" s="671">
        <v>0</v>
      </c>
      <c r="J280" s="671"/>
      <c r="K280" s="194">
        <f>F280+I280</f>
        <v>8.6</v>
      </c>
      <c r="L280" s="602">
        <v>9.09</v>
      </c>
      <c r="M280" s="603"/>
      <c r="N280" s="607"/>
      <c r="O280" s="671">
        <v>0</v>
      </c>
      <c r="P280" s="671"/>
      <c r="Q280" s="168">
        <f>L280+O280</f>
        <v>9.09</v>
      </c>
    </row>
    <row r="281" spans="1:17" ht="110.25" hidden="1" customHeight="1" x14ac:dyDescent="0.25">
      <c r="A281" s="597"/>
      <c r="B281" s="598"/>
      <c r="C281" s="204" t="s">
        <v>615</v>
      </c>
      <c r="D281" s="203" t="s">
        <v>113</v>
      </c>
      <c r="E281" s="210" t="s">
        <v>624</v>
      </c>
      <c r="F281" s="602"/>
      <c r="G281" s="603"/>
      <c r="H281" s="607"/>
      <c r="I281" s="671"/>
      <c r="J281" s="671"/>
      <c r="K281" s="671"/>
      <c r="L281" s="602"/>
      <c r="M281" s="603"/>
      <c r="N281" s="607"/>
      <c r="O281" s="671"/>
      <c r="P281" s="671"/>
      <c r="Q281" s="671"/>
    </row>
    <row r="282" spans="1:17" ht="144.75" hidden="1" customHeight="1" x14ac:dyDescent="0.25">
      <c r="A282" s="597"/>
      <c r="B282" s="598"/>
      <c r="C282" s="204" t="s">
        <v>616</v>
      </c>
      <c r="D282" s="203" t="s">
        <v>113</v>
      </c>
      <c r="E282" s="210" t="s">
        <v>625</v>
      </c>
      <c r="F282" s="602"/>
      <c r="G282" s="603"/>
      <c r="H282" s="607"/>
      <c r="I282" s="671"/>
      <c r="J282" s="671"/>
      <c r="K282" s="671"/>
      <c r="L282" s="602"/>
      <c r="M282" s="603"/>
      <c r="N282" s="607"/>
      <c r="O282" s="671"/>
      <c r="P282" s="671"/>
      <c r="Q282" s="671"/>
    </row>
    <row r="283" spans="1:17" ht="17.25" customHeight="1" x14ac:dyDescent="0.25">
      <c r="A283" s="597"/>
      <c r="B283" s="598"/>
      <c r="C283" s="169" t="s">
        <v>229</v>
      </c>
      <c r="D283" s="199"/>
      <c r="E283" s="210"/>
      <c r="F283" s="602"/>
      <c r="G283" s="603"/>
      <c r="H283" s="607"/>
      <c r="I283" s="671"/>
      <c r="J283" s="671"/>
      <c r="K283" s="671"/>
      <c r="L283" s="602"/>
      <c r="M283" s="603"/>
      <c r="N283" s="607"/>
      <c r="O283" s="671"/>
      <c r="P283" s="671"/>
      <c r="Q283" s="671"/>
    </row>
    <row r="284" spans="1:17" ht="180" customHeight="1" x14ac:dyDescent="0.25">
      <c r="A284" s="597"/>
      <c r="B284" s="598"/>
      <c r="C284" s="204" t="s">
        <v>617</v>
      </c>
      <c r="D284" s="203" t="s">
        <v>117</v>
      </c>
      <c r="E284" s="210" t="s">
        <v>627</v>
      </c>
      <c r="F284" s="602">
        <v>37.4</v>
      </c>
      <c r="G284" s="603"/>
      <c r="H284" s="607"/>
      <c r="I284" s="671">
        <v>0</v>
      </c>
      <c r="J284" s="671"/>
      <c r="K284" s="194">
        <f>F284+I284</f>
        <v>37.4</v>
      </c>
      <c r="L284" s="602">
        <v>37.4</v>
      </c>
      <c r="M284" s="603"/>
      <c r="N284" s="607"/>
      <c r="O284" s="671">
        <v>0</v>
      </c>
      <c r="P284" s="671"/>
      <c r="Q284" s="168">
        <f>L284+O284</f>
        <v>37.4</v>
      </c>
    </row>
    <row r="285" spans="1:17" ht="17.25" hidden="1" customHeight="1" x14ac:dyDescent="0.25">
      <c r="A285" s="597"/>
      <c r="B285" s="598"/>
      <c r="C285" s="171"/>
      <c r="D285" s="203"/>
      <c r="E285" s="215"/>
      <c r="F285" s="602"/>
      <c r="G285" s="603"/>
      <c r="H285" s="607"/>
      <c r="I285" s="602"/>
      <c r="J285" s="603"/>
      <c r="K285" s="607"/>
      <c r="L285" s="602"/>
      <c r="M285" s="603"/>
      <c r="N285" s="607"/>
      <c r="O285" s="602"/>
      <c r="P285" s="603"/>
      <c r="Q285" s="607"/>
    </row>
    <row r="286" spans="1:17" ht="17.25" hidden="1" customHeight="1" x14ac:dyDescent="0.25">
      <c r="A286" s="597"/>
      <c r="B286" s="598"/>
      <c r="C286" s="171" t="s">
        <v>228</v>
      </c>
      <c r="D286" s="203"/>
      <c r="E286" s="215"/>
      <c r="F286" s="602"/>
      <c r="G286" s="603"/>
      <c r="H286" s="607"/>
      <c r="I286" s="602"/>
      <c r="J286" s="603"/>
      <c r="K286" s="607"/>
      <c r="L286" s="602"/>
      <c r="M286" s="603"/>
      <c r="N286" s="607"/>
      <c r="O286" s="602"/>
      <c r="P286" s="603"/>
      <c r="Q286" s="607"/>
    </row>
    <row r="287" spans="1:17" ht="17.25" hidden="1" customHeight="1" x14ac:dyDescent="0.25">
      <c r="A287" s="597"/>
      <c r="B287" s="598"/>
      <c r="C287" s="171" t="s">
        <v>31</v>
      </c>
      <c r="D287" s="203"/>
      <c r="E287" s="215"/>
      <c r="F287" s="602"/>
      <c r="G287" s="603"/>
      <c r="H287" s="607"/>
      <c r="I287" s="602"/>
      <c r="J287" s="603"/>
      <c r="K287" s="607"/>
      <c r="L287" s="602"/>
      <c r="M287" s="603"/>
      <c r="N287" s="607"/>
      <c r="O287" s="602"/>
      <c r="P287" s="603"/>
      <c r="Q287" s="607"/>
    </row>
    <row r="288" spans="1:17" ht="17.25" hidden="1" customHeight="1" x14ac:dyDescent="0.25">
      <c r="A288" s="597"/>
      <c r="B288" s="598"/>
      <c r="C288" s="171" t="s">
        <v>281</v>
      </c>
      <c r="D288" s="203"/>
      <c r="E288" s="215"/>
      <c r="F288" s="602"/>
      <c r="G288" s="603"/>
      <c r="H288" s="607"/>
      <c r="I288" s="602"/>
      <c r="J288" s="603"/>
      <c r="K288" s="607"/>
      <c r="L288" s="602"/>
      <c r="M288" s="603"/>
      <c r="N288" s="607"/>
      <c r="O288" s="602"/>
      <c r="P288" s="603"/>
      <c r="Q288" s="607"/>
    </row>
    <row r="289" spans="1:17" ht="17.25" hidden="1" customHeight="1" x14ac:dyDescent="0.25">
      <c r="A289" s="597"/>
      <c r="B289" s="598"/>
      <c r="C289" s="171" t="s">
        <v>31</v>
      </c>
      <c r="D289" s="203"/>
      <c r="E289" s="215"/>
      <c r="F289" s="602"/>
      <c r="G289" s="603"/>
      <c r="H289" s="607"/>
      <c r="I289" s="602"/>
      <c r="J289" s="603"/>
      <c r="K289" s="607"/>
      <c r="L289" s="602"/>
      <c r="M289" s="603"/>
      <c r="N289" s="607"/>
      <c r="O289" s="602"/>
      <c r="P289" s="603"/>
      <c r="Q289" s="607"/>
    </row>
    <row r="290" spans="1:17" ht="17.25" hidden="1" customHeight="1" x14ac:dyDescent="0.25">
      <c r="A290" s="597"/>
      <c r="B290" s="598"/>
      <c r="C290" s="204" t="s">
        <v>282</v>
      </c>
      <c r="D290" s="199"/>
      <c r="E290" s="215"/>
      <c r="F290" s="602"/>
      <c r="G290" s="603"/>
      <c r="H290" s="607"/>
      <c r="I290" s="602"/>
      <c r="J290" s="603"/>
      <c r="K290" s="607"/>
      <c r="L290" s="602"/>
      <c r="M290" s="603"/>
      <c r="N290" s="607"/>
      <c r="O290" s="602"/>
      <c r="P290" s="603"/>
      <c r="Q290" s="607"/>
    </row>
    <row r="291" spans="1:17" ht="17.25" hidden="1" customHeight="1" x14ac:dyDescent="0.25">
      <c r="A291" s="597"/>
      <c r="B291" s="598"/>
      <c r="C291" s="204" t="s">
        <v>31</v>
      </c>
      <c r="D291" s="199"/>
      <c r="E291" s="215"/>
      <c r="F291" s="602"/>
      <c r="G291" s="603"/>
      <c r="H291" s="607"/>
      <c r="I291" s="602"/>
      <c r="J291" s="603"/>
      <c r="K291" s="607"/>
      <c r="L291" s="602"/>
      <c r="M291" s="603"/>
      <c r="N291" s="607"/>
      <c r="O291" s="602"/>
      <c r="P291" s="603"/>
      <c r="Q291" s="607"/>
    </row>
    <row r="292" spans="1:17" ht="17.25" hidden="1" customHeight="1" x14ac:dyDescent="0.25">
      <c r="A292" s="597"/>
      <c r="B292" s="598"/>
      <c r="C292" s="204" t="s">
        <v>229</v>
      </c>
      <c r="D292" s="199"/>
      <c r="E292" s="215"/>
      <c r="F292" s="602"/>
      <c r="G292" s="603"/>
      <c r="H292" s="607"/>
      <c r="I292" s="602"/>
      <c r="J292" s="603"/>
      <c r="K292" s="607"/>
      <c r="L292" s="602"/>
      <c r="M292" s="603"/>
      <c r="N292" s="607"/>
      <c r="O292" s="602"/>
      <c r="P292" s="603"/>
      <c r="Q292" s="607"/>
    </row>
    <row r="293" spans="1:17" ht="17.25" hidden="1" customHeight="1" x14ac:dyDescent="0.25">
      <c r="A293" s="597"/>
      <c r="B293" s="598"/>
      <c r="C293" s="204" t="s">
        <v>31</v>
      </c>
      <c r="D293" s="199"/>
      <c r="E293" s="215"/>
      <c r="F293" s="602"/>
      <c r="G293" s="603"/>
      <c r="H293" s="607"/>
      <c r="I293" s="602"/>
      <c r="J293" s="603"/>
      <c r="K293" s="607"/>
      <c r="L293" s="602"/>
      <c r="M293" s="603"/>
      <c r="N293" s="607"/>
      <c r="O293" s="602"/>
      <c r="P293" s="603"/>
      <c r="Q293" s="607"/>
    </row>
    <row r="294" spans="1:17" ht="17.25" hidden="1" customHeight="1" x14ac:dyDescent="0.25">
      <c r="A294" s="597"/>
      <c r="B294" s="598"/>
      <c r="C294" s="204" t="s">
        <v>283</v>
      </c>
      <c r="D294" s="199"/>
      <c r="E294" s="215"/>
      <c r="F294" s="602"/>
      <c r="G294" s="603"/>
      <c r="H294" s="607"/>
      <c r="I294" s="602"/>
      <c r="J294" s="603"/>
      <c r="K294" s="607"/>
      <c r="L294" s="602"/>
      <c r="M294" s="603"/>
      <c r="N294" s="607"/>
      <c r="O294" s="602"/>
      <c r="P294" s="603"/>
      <c r="Q294" s="607"/>
    </row>
    <row r="295" spans="1:17" ht="17.25" hidden="1" customHeight="1" x14ac:dyDescent="0.25">
      <c r="A295" s="597"/>
      <c r="B295" s="598"/>
      <c r="C295" s="171" t="s">
        <v>228</v>
      </c>
      <c r="D295" s="203"/>
      <c r="E295" s="215"/>
      <c r="F295" s="602"/>
      <c r="G295" s="603"/>
      <c r="H295" s="607"/>
      <c r="I295" s="602"/>
      <c r="J295" s="603"/>
      <c r="K295" s="607"/>
      <c r="L295" s="602"/>
      <c r="M295" s="603"/>
      <c r="N295" s="607"/>
      <c r="O295" s="602"/>
      <c r="P295" s="603"/>
      <c r="Q295" s="607"/>
    </row>
    <row r="296" spans="1:17" ht="17.25" hidden="1" customHeight="1" x14ac:dyDescent="0.25">
      <c r="A296" s="597"/>
      <c r="B296" s="598"/>
      <c r="C296" s="171" t="s">
        <v>31</v>
      </c>
      <c r="D296" s="203"/>
      <c r="E296" s="215"/>
      <c r="F296" s="602"/>
      <c r="G296" s="603"/>
      <c r="H296" s="607"/>
      <c r="I296" s="602"/>
      <c r="J296" s="603"/>
      <c r="K296" s="607"/>
      <c r="L296" s="602"/>
      <c r="M296" s="603"/>
      <c r="N296" s="607"/>
      <c r="O296" s="602"/>
      <c r="P296" s="603"/>
      <c r="Q296" s="607"/>
    </row>
    <row r="297" spans="1:17" ht="17.25" hidden="1" customHeight="1" x14ac:dyDescent="0.25">
      <c r="A297" s="597"/>
      <c r="B297" s="598"/>
      <c r="C297" s="171" t="s">
        <v>281</v>
      </c>
      <c r="D297" s="203"/>
      <c r="E297" s="215"/>
      <c r="F297" s="602"/>
      <c r="G297" s="603"/>
      <c r="H297" s="607"/>
      <c r="I297" s="602"/>
      <c r="J297" s="603"/>
      <c r="K297" s="607"/>
      <c r="L297" s="602"/>
      <c r="M297" s="603"/>
      <c r="N297" s="607"/>
      <c r="O297" s="602"/>
      <c r="P297" s="603"/>
      <c r="Q297" s="607"/>
    </row>
    <row r="298" spans="1:17" ht="17.25" hidden="1" customHeight="1" x14ac:dyDescent="0.25">
      <c r="A298" s="597"/>
      <c r="B298" s="598"/>
      <c r="C298" s="171" t="s">
        <v>31</v>
      </c>
      <c r="D298" s="203"/>
      <c r="E298" s="215"/>
      <c r="F298" s="602"/>
      <c r="G298" s="603"/>
      <c r="H298" s="607"/>
      <c r="I298" s="602"/>
      <c r="J298" s="603"/>
      <c r="K298" s="607"/>
      <c r="L298" s="602"/>
      <c r="M298" s="603"/>
      <c r="N298" s="607"/>
      <c r="O298" s="602"/>
      <c r="P298" s="603"/>
      <c r="Q298" s="607"/>
    </row>
    <row r="299" spans="1:17" ht="17.25" hidden="1" customHeight="1" x14ac:dyDescent="0.25">
      <c r="A299" s="597"/>
      <c r="B299" s="598"/>
      <c r="C299" s="171" t="s">
        <v>282</v>
      </c>
      <c r="D299" s="203"/>
      <c r="E299" s="215"/>
      <c r="F299" s="602"/>
      <c r="G299" s="603"/>
      <c r="H299" s="607"/>
      <c r="I299" s="602"/>
      <c r="J299" s="603"/>
      <c r="K299" s="607"/>
      <c r="L299" s="602"/>
      <c r="M299" s="603"/>
      <c r="N299" s="607"/>
      <c r="O299" s="602"/>
      <c r="P299" s="603"/>
      <c r="Q299" s="607"/>
    </row>
    <row r="300" spans="1:17" ht="17.25" hidden="1" customHeight="1" x14ac:dyDescent="0.25">
      <c r="A300" s="597"/>
      <c r="B300" s="598"/>
      <c r="C300" s="169" t="s">
        <v>31</v>
      </c>
      <c r="D300" s="203"/>
      <c r="E300" s="215"/>
      <c r="F300" s="602"/>
      <c r="G300" s="603"/>
      <c r="H300" s="607"/>
      <c r="I300" s="602"/>
      <c r="J300" s="603"/>
      <c r="K300" s="607"/>
      <c r="L300" s="602"/>
      <c r="M300" s="603"/>
      <c r="N300" s="607"/>
      <c r="O300" s="602"/>
      <c r="P300" s="603"/>
      <c r="Q300" s="607"/>
    </row>
    <row r="301" spans="1:17" ht="17.25" hidden="1" customHeight="1" x14ac:dyDescent="0.25">
      <c r="A301" s="597"/>
      <c r="B301" s="598"/>
      <c r="C301" s="169" t="s">
        <v>229</v>
      </c>
      <c r="D301" s="203"/>
      <c r="E301" s="215"/>
      <c r="F301" s="602"/>
      <c r="G301" s="603"/>
      <c r="H301" s="607"/>
      <c r="I301" s="602"/>
      <c r="J301" s="603"/>
      <c r="K301" s="607"/>
      <c r="L301" s="602"/>
      <c r="M301" s="603"/>
      <c r="N301" s="607"/>
      <c r="O301" s="602"/>
      <c r="P301" s="603"/>
      <c r="Q301" s="607"/>
    </row>
    <row r="302" spans="1:17" ht="17.25" customHeight="1" x14ac:dyDescent="0.25">
      <c r="A302" s="211"/>
      <c r="B302" s="211"/>
      <c r="C302" s="21"/>
      <c r="D302" s="212"/>
      <c r="E302" s="212"/>
      <c r="F302" s="64"/>
      <c r="G302" s="64"/>
      <c r="H302" s="64"/>
      <c r="I302" s="64"/>
      <c r="J302" s="64"/>
      <c r="K302" s="64"/>
      <c r="L302" s="64"/>
      <c r="M302" s="64"/>
      <c r="N302" s="64"/>
      <c r="O302" s="64"/>
      <c r="P302" s="64"/>
      <c r="Q302" s="64"/>
    </row>
    <row r="303" spans="1:17" s="28" customFormat="1" ht="12.75" customHeight="1" x14ac:dyDescent="0.25">
      <c r="A303" s="21" t="s">
        <v>576</v>
      </c>
      <c r="B303" s="21"/>
      <c r="C303" s="21"/>
      <c r="D303" s="7"/>
      <c r="E303" s="7"/>
      <c r="F303" s="29"/>
      <c r="G303" s="29"/>
      <c r="H303" s="29"/>
      <c r="I303" s="29"/>
      <c r="J303" s="29"/>
      <c r="K303" s="29"/>
      <c r="L303" s="29"/>
      <c r="M303" s="29"/>
      <c r="N303" s="29"/>
      <c r="O303" s="29"/>
      <c r="P303" s="29"/>
      <c r="Q303" s="29"/>
    </row>
    <row r="304" spans="1:17" s="28" customFormat="1" ht="12.75" customHeight="1" x14ac:dyDescent="0.25">
      <c r="A304" s="34" t="s">
        <v>916</v>
      </c>
      <c r="B304" s="21"/>
      <c r="C304" s="21"/>
      <c r="D304" s="7"/>
      <c r="E304" s="7"/>
      <c r="F304" s="29"/>
      <c r="G304" s="29"/>
      <c r="H304" s="29"/>
      <c r="I304" s="29"/>
      <c r="J304" s="29"/>
      <c r="K304" s="29"/>
      <c r="L304" s="29"/>
      <c r="M304" s="29"/>
      <c r="N304" s="29"/>
      <c r="O304" s="29"/>
      <c r="P304" s="29"/>
      <c r="Q304" s="29"/>
    </row>
    <row r="305" spans="1:18" s="19" customFormat="1" ht="18" customHeight="1" x14ac:dyDescent="0.2">
      <c r="A305" s="667" t="s">
        <v>222</v>
      </c>
      <c r="B305" s="750"/>
      <c r="C305" s="668"/>
      <c r="D305" s="602" t="s">
        <v>827</v>
      </c>
      <c r="E305" s="607"/>
      <c r="F305" s="602" t="s">
        <v>836</v>
      </c>
      <c r="G305" s="607"/>
      <c r="H305" s="602" t="s">
        <v>839</v>
      </c>
      <c r="I305" s="607"/>
      <c r="J305" s="602" t="s">
        <v>436</v>
      </c>
      <c r="K305" s="607"/>
      <c r="L305" s="602" t="s">
        <v>821</v>
      </c>
      <c r="M305" s="607"/>
      <c r="N305" s="65"/>
      <c r="O305" s="65"/>
      <c r="P305" s="65"/>
      <c r="Q305" s="65"/>
    </row>
    <row r="306" spans="1:18" s="19" customFormat="1" ht="36.75" customHeight="1" x14ac:dyDescent="0.2">
      <c r="A306" s="731"/>
      <c r="B306" s="751"/>
      <c r="C306" s="732"/>
      <c r="D306" s="124" t="s">
        <v>197</v>
      </c>
      <c r="E306" s="124" t="s">
        <v>198</v>
      </c>
      <c r="F306" s="124" t="s">
        <v>197</v>
      </c>
      <c r="G306" s="124" t="s">
        <v>198</v>
      </c>
      <c r="H306" s="124" t="s">
        <v>197</v>
      </c>
      <c r="I306" s="124" t="s">
        <v>198</v>
      </c>
      <c r="J306" s="124" t="s">
        <v>197</v>
      </c>
      <c r="K306" s="124" t="s">
        <v>198</v>
      </c>
      <c r="L306" s="124" t="s">
        <v>197</v>
      </c>
      <c r="M306" s="124" t="s">
        <v>198</v>
      </c>
      <c r="N306" s="65"/>
      <c r="O306" s="65"/>
      <c r="P306" s="65"/>
      <c r="Q306" s="65"/>
    </row>
    <row r="307" spans="1:18" ht="15.75" customHeight="1" x14ac:dyDescent="0.2">
      <c r="A307" s="602">
        <v>1</v>
      </c>
      <c r="B307" s="603"/>
      <c r="C307" s="607"/>
      <c r="D307" s="177">
        <v>2</v>
      </c>
      <c r="E307" s="177">
        <v>3</v>
      </c>
      <c r="F307" s="177">
        <v>4</v>
      </c>
      <c r="G307" s="177">
        <v>5</v>
      </c>
      <c r="H307" s="177">
        <v>6</v>
      </c>
      <c r="I307" s="177">
        <v>7</v>
      </c>
      <c r="J307" s="177">
        <v>8</v>
      </c>
      <c r="K307" s="177">
        <v>9</v>
      </c>
      <c r="L307" s="177">
        <v>10</v>
      </c>
      <c r="M307" s="177">
        <v>11</v>
      </c>
      <c r="N307" s="65"/>
      <c r="O307" s="65"/>
      <c r="P307" s="65"/>
      <c r="Q307" s="65"/>
      <c r="R307" s="19"/>
    </row>
    <row r="308" spans="1:18" ht="18" customHeight="1" x14ac:dyDescent="0.2">
      <c r="A308" s="602" t="s">
        <v>287</v>
      </c>
      <c r="B308" s="603"/>
      <c r="C308" s="607"/>
      <c r="D308" s="124"/>
      <c r="E308" s="124"/>
      <c r="F308" s="124"/>
      <c r="G308" s="124"/>
      <c r="H308" s="124"/>
      <c r="I308" s="124"/>
      <c r="J308" s="124"/>
      <c r="K308" s="124"/>
      <c r="L308" s="124"/>
      <c r="M308" s="124"/>
      <c r="N308" s="65"/>
      <c r="O308" s="65"/>
      <c r="P308" s="65"/>
      <c r="Q308" s="65"/>
    </row>
    <row r="309" spans="1:18" ht="18" customHeight="1" x14ac:dyDescent="0.2">
      <c r="A309" s="602" t="s">
        <v>577</v>
      </c>
      <c r="B309" s="603"/>
      <c r="C309" s="607"/>
      <c r="D309" s="124"/>
      <c r="E309" s="124"/>
      <c r="F309" s="124"/>
      <c r="G309" s="124"/>
      <c r="H309" s="124"/>
      <c r="I309" s="124"/>
      <c r="J309" s="124"/>
      <c r="K309" s="124"/>
      <c r="L309" s="124"/>
      <c r="M309" s="124"/>
      <c r="N309" s="65"/>
      <c r="O309" s="65"/>
      <c r="P309" s="65"/>
      <c r="Q309" s="65"/>
    </row>
    <row r="310" spans="1:18" ht="18" customHeight="1" x14ac:dyDescent="0.2">
      <c r="A310" s="602" t="s">
        <v>572</v>
      </c>
      <c r="B310" s="603"/>
      <c r="C310" s="607"/>
      <c r="D310" s="124"/>
      <c r="E310" s="124"/>
      <c r="F310" s="124"/>
      <c r="G310" s="124"/>
      <c r="H310" s="124"/>
      <c r="I310" s="124"/>
      <c r="J310" s="124"/>
      <c r="K310" s="124"/>
      <c r="L310" s="124"/>
      <c r="M310" s="124"/>
      <c r="N310" s="65"/>
      <c r="O310" s="65"/>
      <c r="P310" s="65"/>
      <c r="Q310" s="65"/>
    </row>
    <row r="311" spans="1:18" ht="18" customHeight="1" x14ac:dyDescent="0.2">
      <c r="A311" s="602" t="s">
        <v>459</v>
      </c>
      <c r="B311" s="603"/>
      <c r="C311" s="607"/>
      <c r="D311" s="124"/>
      <c r="E311" s="124"/>
      <c r="F311" s="124"/>
      <c r="G311" s="124"/>
      <c r="H311" s="124"/>
      <c r="I311" s="124"/>
      <c r="J311" s="124"/>
      <c r="K311" s="124"/>
      <c r="L311" s="124"/>
      <c r="M311" s="124"/>
      <c r="N311" s="65"/>
      <c r="O311" s="65"/>
      <c r="P311" s="65"/>
      <c r="Q311" s="65"/>
    </row>
    <row r="312" spans="1:18" ht="18" customHeight="1" x14ac:dyDescent="0.2">
      <c r="A312" s="602" t="s">
        <v>460</v>
      </c>
      <c r="B312" s="603"/>
      <c r="C312" s="607"/>
      <c r="D312" s="124"/>
      <c r="E312" s="124"/>
      <c r="F312" s="124"/>
      <c r="G312" s="124"/>
      <c r="H312" s="124"/>
      <c r="I312" s="124"/>
      <c r="J312" s="124"/>
      <c r="K312" s="124"/>
      <c r="L312" s="124"/>
      <c r="M312" s="124"/>
      <c r="N312" s="65"/>
      <c r="O312" s="65"/>
      <c r="P312" s="65"/>
      <c r="Q312" s="65"/>
    </row>
    <row r="313" spans="1:18" ht="36.75" customHeight="1" x14ac:dyDescent="0.2">
      <c r="A313" s="602" t="s">
        <v>1174</v>
      </c>
      <c r="B313" s="603"/>
      <c r="C313" s="607"/>
      <c r="D313" s="124"/>
      <c r="E313" s="124"/>
      <c r="F313" s="124"/>
      <c r="G313" s="124"/>
      <c r="H313" s="124"/>
      <c r="I313" s="124"/>
      <c r="J313" s="124"/>
      <c r="K313" s="124"/>
      <c r="L313" s="124"/>
      <c r="M313" s="124"/>
      <c r="N313" s="65"/>
      <c r="O313" s="65"/>
      <c r="P313" s="65"/>
      <c r="Q313" s="65"/>
    </row>
    <row r="314" spans="1:18" ht="48.75" customHeight="1" x14ac:dyDescent="0.2">
      <c r="A314" s="602" t="s">
        <v>289</v>
      </c>
      <c r="B314" s="603"/>
      <c r="C314" s="607"/>
      <c r="D314" s="124"/>
      <c r="E314" s="124"/>
      <c r="F314" s="124"/>
      <c r="G314" s="124"/>
      <c r="H314" s="124"/>
      <c r="I314" s="124"/>
      <c r="J314" s="124"/>
      <c r="K314" s="124"/>
      <c r="L314" s="124"/>
      <c r="M314" s="124"/>
      <c r="N314" s="65"/>
      <c r="O314" s="65"/>
      <c r="P314" s="65"/>
      <c r="Q314" s="65"/>
    </row>
    <row r="315" spans="1:18" ht="12.75" hidden="1" customHeight="1" x14ac:dyDescent="0.25">
      <c r="A315" s="3"/>
      <c r="B315" s="3"/>
      <c r="C315" s="3"/>
      <c r="D315" s="3"/>
      <c r="E315" s="3"/>
      <c r="F315" s="3"/>
      <c r="G315" s="3"/>
      <c r="H315" s="3"/>
      <c r="I315" s="3"/>
      <c r="J315" s="3"/>
      <c r="K315" s="3"/>
      <c r="L315" s="3"/>
      <c r="M315" s="3"/>
      <c r="N315" s="619"/>
      <c r="O315" s="619"/>
      <c r="P315" s="619"/>
      <c r="Q315" s="3"/>
    </row>
    <row r="316" spans="1:18" ht="12.75" customHeight="1" x14ac:dyDescent="0.25">
      <c r="A316" s="3"/>
      <c r="B316" s="3"/>
      <c r="C316" s="3"/>
      <c r="D316" s="3"/>
      <c r="E316" s="3"/>
      <c r="F316" s="3"/>
      <c r="G316" s="3"/>
      <c r="H316" s="3"/>
      <c r="I316" s="3"/>
      <c r="J316" s="3"/>
      <c r="K316" s="3"/>
      <c r="L316" s="3"/>
      <c r="M316" s="3"/>
      <c r="N316" s="30"/>
      <c r="O316" s="30"/>
      <c r="P316" s="30"/>
      <c r="Q316" s="3"/>
    </row>
    <row r="317" spans="1:18" ht="18.75" customHeight="1" x14ac:dyDescent="0.25">
      <c r="A317" s="21" t="s">
        <v>290</v>
      </c>
      <c r="B317" s="637" t="s">
        <v>291</v>
      </c>
      <c r="C317" s="637"/>
      <c r="D317" s="637"/>
      <c r="E317" s="637"/>
      <c r="F317" s="637"/>
      <c r="G317" s="637"/>
      <c r="H317" s="637"/>
      <c r="I317" s="637"/>
      <c r="J317" s="637"/>
      <c r="K317" s="637"/>
      <c r="L317" s="637"/>
      <c r="M317" s="637"/>
      <c r="N317" s="637"/>
      <c r="O317" s="637"/>
      <c r="P317" s="637"/>
      <c r="Q317" s="637"/>
    </row>
    <row r="318" spans="1:18" ht="12.75" customHeight="1" x14ac:dyDescent="0.25">
      <c r="A318" s="57"/>
      <c r="B318" s="57"/>
      <c r="C318" s="57"/>
      <c r="D318" s="57"/>
      <c r="E318" s="57"/>
      <c r="F318" s="57"/>
      <c r="G318" s="57"/>
      <c r="H318" s="57"/>
      <c r="I318" s="57"/>
      <c r="J318" s="57"/>
      <c r="K318" s="57"/>
      <c r="L318" s="57"/>
      <c r="M318" s="57"/>
      <c r="N318" s="57"/>
      <c r="O318" s="57"/>
      <c r="P318" s="57"/>
      <c r="Q318" s="3"/>
    </row>
    <row r="319" spans="1:18" ht="31.5" customHeight="1" x14ac:dyDescent="0.2">
      <c r="A319" s="609" t="s">
        <v>341</v>
      </c>
      <c r="B319" s="667" t="s">
        <v>196</v>
      </c>
      <c r="C319" s="668"/>
      <c r="D319" s="602" t="s">
        <v>840</v>
      </c>
      <c r="E319" s="603"/>
      <c r="F319" s="603"/>
      <c r="G319" s="607"/>
      <c r="H319" s="602" t="s">
        <v>841</v>
      </c>
      <c r="I319" s="603"/>
      <c r="J319" s="603"/>
      <c r="K319" s="607"/>
      <c r="L319" s="602" t="s">
        <v>464</v>
      </c>
      <c r="M319" s="607"/>
      <c r="N319" s="602" t="s">
        <v>465</v>
      </c>
      <c r="O319" s="607"/>
      <c r="P319" s="602" t="s">
        <v>842</v>
      </c>
      <c r="Q319" s="607"/>
    </row>
    <row r="320" spans="1:18" ht="18.75" customHeight="1" x14ac:dyDescent="0.2">
      <c r="A320" s="728"/>
      <c r="B320" s="729"/>
      <c r="C320" s="730"/>
      <c r="D320" s="602" t="s">
        <v>197</v>
      </c>
      <c r="E320" s="607"/>
      <c r="F320" s="602" t="s">
        <v>198</v>
      </c>
      <c r="G320" s="607"/>
      <c r="H320" s="602" t="s">
        <v>197</v>
      </c>
      <c r="I320" s="607"/>
      <c r="J320" s="602" t="s">
        <v>198</v>
      </c>
      <c r="K320" s="607"/>
      <c r="L320" s="726" t="s">
        <v>197</v>
      </c>
      <c r="M320" s="726" t="s">
        <v>198</v>
      </c>
      <c r="N320" s="726" t="s">
        <v>197</v>
      </c>
      <c r="O320" s="726" t="s">
        <v>198</v>
      </c>
      <c r="P320" s="726" t="s">
        <v>197</v>
      </c>
      <c r="Q320" s="726" t="s">
        <v>198</v>
      </c>
    </row>
    <row r="321" spans="1:17" ht="36" customHeight="1" x14ac:dyDescent="0.25">
      <c r="A321" s="610"/>
      <c r="B321" s="731"/>
      <c r="C321" s="732"/>
      <c r="D321" s="204" t="s">
        <v>293</v>
      </c>
      <c r="E321" s="204" t="s">
        <v>294</v>
      </c>
      <c r="F321" s="204" t="s">
        <v>293</v>
      </c>
      <c r="G321" s="204" t="s">
        <v>294</v>
      </c>
      <c r="H321" s="204" t="s">
        <v>293</v>
      </c>
      <c r="I321" s="204" t="s">
        <v>294</v>
      </c>
      <c r="J321" s="204" t="s">
        <v>293</v>
      </c>
      <c r="K321" s="204" t="s">
        <v>294</v>
      </c>
      <c r="L321" s="727"/>
      <c r="M321" s="727"/>
      <c r="N321" s="727"/>
      <c r="O321" s="727"/>
      <c r="P321" s="727"/>
      <c r="Q321" s="727"/>
    </row>
    <row r="322" spans="1:17" ht="13.5" customHeight="1" x14ac:dyDescent="0.25">
      <c r="A322" s="216">
        <v>1</v>
      </c>
      <c r="B322" s="602">
        <v>2</v>
      </c>
      <c r="C322" s="607"/>
      <c r="D322" s="171">
        <v>3</v>
      </c>
      <c r="E322" s="171">
        <v>4</v>
      </c>
      <c r="F322" s="171">
        <v>5</v>
      </c>
      <c r="G322" s="171">
        <v>6</v>
      </c>
      <c r="H322" s="171">
        <v>7</v>
      </c>
      <c r="I322" s="171">
        <v>8</v>
      </c>
      <c r="J322" s="171">
        <v>9</v>
      </c>
      <c r="K322" s="171">
        <v>10</v>
      </c>
      <c r="L322" s="207">
        <v>11</v>
      </c>
      <c r="M322" s="207">
        <v>12</v>
      </c>
      <c r="N322" s="207">
        <v>13</v>
      </c>
      <c r="O322" s="207">
        <v>14</v>
      </c>
      <c r="P322" s="207">
        <v>15</v>
      </c>
      <c r="Q322" s="207">
        <v>16</v>
      </c>
    </row>
    <row r="323" spans="1:17" ht="29.25" customHeight="1" x14ac:dyDescent="0.25">
      <c r="A323" s="216"/>
      <c r="B323" s="734" t="s">
        <v>208</v>
      </c>
      <c r="C323" s="735"/>
      <c r="D323" s="171"/>
      <c r="E323" s="171"/>
      <c r="F323" s="171"/>
      <c r="G323" s="171"/>
      <c r="H323" s="171"/>
      <c r="I323" s="171"/>
      <c r="J323" s="171"/>
      <c r="K323" s="171"/>
      <c r="L323" s="207"/>
      <c r="M323" s="207"/>
      <c r="N323" s="207"/>
      <c r="O323" s="207"/>
      <c r="P323" s="207"/>
      <c r="Q323" s="207"/>
    </row>
    <row r="324" spans="1:17" ht="13.5" customHeight="1" x14ac:dyDescent="0.25">
      <c r="A324" s="216"/>
      <c r="B324" s="626" t="s">
        <v>643</v>
      </c>
      <c r="C324" s="626"/>
      <c r="D324" s="171"/>
      <c r="E324" s="171"/>
      <c r="F324" s="171"/>
      <c r="G324" s="171"/>
      <c r="H324" s="171"/>
      <c r="I324" s="171"/>
      <c r="J324" s="171"/>
      <c r="K324" s="171"/>
      <c r="L324" s="207"/>
      <c r="M324" s="207"/>
      <c r="N324" s="207"/>
      <c r="O324" s="207"/>
      <c r="P324" s="207"/>
      <c r="Q324" s="207"/>
    </row>
    <row r="325" spans="1:17" ht="12.75" hidden="1" customHeight="1" x14ac:dyDescent="0.25">
      <c r="A325" s="126"/>
      <c r="B325" s="734"/>
      <c r="C325" s="735"/>
      <c r="D325" s="171"/>
      <c r="E325" s="171"/>
      <c r="F325" s="171"/>
      <c r="G325" s="171"/>
      <c r="H325" s="171"/>
      <c r="I325" s="171"/>
      <c r="J325" s="126"/>
      <c r="K325" s="126"/>
      <c r="L325" s="171"/>
      <c r="M325" s="171"/>
      <c r="N325" s="171"/>
      <c r="O325" s="171"/>
      <c r="P325" s="171"/>
      <c r="Q325" s="171"/>
    </row>
    <row r="326" spans="1:17" ht="13.5" hidden="1" customHeight="1" x14ac:dyDescent="0.25">
      <c r="A326" s="126"/>
      <c r="B326" s="734" t="s">
        <v>31</v>
      </c>
      <c r="C326" s="735"/>
      <c r="D326" s="204"/>
      <c r="E326" s="204"/>
      <c r="F326" s="204"/>
      <c r="G326" s="204"/>
      <c r="H326" s="204"/>
      <c r="I326" s="204"/>
      <c r="J326" s="203"/>
      <c r="K326" s="203"/>
      <c r="L326" s="120"/>
      <c r="M326" s="120"/>
      <c r="N326" s="120"/>
      <c r="O326" s="120"/>
      <c r="P326" s="171"/>
      <c r="Q326" s="171"/>
    </row>
    <row r="327" spans="1:17" ht="30" customHeight="1" x14ac:dyDescent="0.25">
      <c r="A327" s="126"/>
      <c r="B327" s="734" t="s">
        <v>204</v>
      </c>
      <c r="C327" s="735"/>
      <c r="D327" s="171"/>
      <c r="E327" s="171"/>
      <c r="F327" s="171"/>
      <c r="G327" s="171"/>
      <c r="H327" s="171"/>
      <c r="I327" s="171"/>
      <c r="J327" s="203"/>
      <c r="K327" s="203"/>
      <c r="L327" s="120"/>
      <c r="M327" s="120"/>
      <c r="N327" s="120"/>
      <c r="O327" s="120"/>
      <c r="P327" s="171"/>
      <c r="Q327" s="171"/>
    </row>
    <row r="328" spans="1:17" ht="31.5" customHeight="1" x14ac:dyDescent="0.25">
      <c r="A328" s="126"/>
      <c r="B328" s="734" t="s">
        <v>205</v>
      </c>
      <c r="C328" s="735"/>
      <c r="D328" s="204" t="s">
        <v>194</v>
      </c>
      <c r="E328" s="171" t="s">
        <v>194</v>
      </c>
      <c r="F328" s="171"/>
      <c r="G328" s="171"/>
      <c r="H328" s="171" t="s">
        <v>194</v>
      </c>
      <c r="I328" s="171" t="s">
        <v>194</v>
      </c>
      <c r="J328" s="203"/>
      <c r="K328" s="203"/>
      <c r="L328" s="120" t="s">
        <v>194</v>
      </c>
      <c r="M328" s="120"/>
      <c r="N328" s="120" t="s">
        <v>194</v>
      </c>
      <c r="O328" s="120"/>
      <c r="P328" s="171" t="s">
        <v>194</v>
      </c>
      <c r="Q328" s="171"/>
    </row>
    <row r="329" spans="1:17" s="82" customFormat="1" ht="12.75" customHeight="1" x14ac:dyDescent="0.25">
      <c r="A329" s="86"/>
      <c r="B329" s="86"/>
      <c r="C329" s="628"/>
      <c r="D329" s="628"/>
      <c r="E329" s="628"/>
      <c r="F329" s="628"/>
      <c r="G329" s="628"/>
      <c r="H329" s="628"/>
      <c r="I329" s="628"/>
      <c r="J329" s="628"/>
      <c r="K329" s="628"/>
      <c r="L329" s="628"/>
      <c r="M329" s="628"/>
      <c r="N329" s="628"/>
      <c r="O329" s="628"/>
      <c r="P329" s="628"/>
      <c r="Q329" s="628"/>
    </row>
    <row r="330" spans="1:17" s="82" customFormat="1" ht="14.1" customHeight="1" x14ac:dyDescent="0.25">
      <c r="A330" s="86" t="s">
        <v>297</v>
      </c>
      <c r="B330" s="736" t="s">
        <v>1175</v>
      </c>
      <c r="C330" s="736"/>
      <c r="D330" s="736"/>
      <c r="E330" s="736"/>
      <c r="F330" s="736"/>
      <c r="G330" s="736"/>
      <c r="H330" s="736"/>
      <c r="I330" s="736"/>
      <c r="J330" s="736"/>
      <c r="K330" s="736"/>
      <c r="L330" s="736"/>
      <c r="M330" s="736"/>
      <c r="N330" s="736"/>
      <c r="O330" s="736"/>
      <c r="P330" s="736"/>
      <c r="Q330" s="736"/>
    </row>
    <row r="331" spans="1:17" s="82" customFormat="1" ht="10.5" customHeight="1" x14ac:dyDescent="0.25">
      <c r="A331" s="86"/>
      <c r="B331" s="86"/>
      <c r="C331" s="109"/>
      <c r="D331" s="109"/>
      <c r="E331" s="109"/>
      <c r="F331" s="109"/>
      <c r="G331" s="109"/>
      <c r="H331" s="109"/>
      <c r="I331" s="109"/>
      <c r="J331" s="109"/>
      <c r="K331" s="109"/>
      <c r="L331" s="109"/>
      <c r="M331" s="109"/>
      <c r="N331" s="109"/>
      <c r="O331" s="109"/>
      <c r="P331" s="109"/>
      <c r="Q331" s="109"/>
    </row>
    <row r="332" spans="1:17" s="82" customFormat="1" ht="14.1" customHeight="1" x14ac:dyDescent="0.25">
      <c r="A332" s="86" t="s">
        <v>908</v>
      </c>
      <c r="B332" s="736" t="s">
        <v>1176</v>
      </c>
      <c r="C332" s="736"/>
      <c r="D332" s="736"/>
      <c r="E332" s="736"/>
      <c r="F332" s="736"/>
      <c r="G332" s="736"/>
      <c r="H332" s="736"/>
      <c r="I332" s="736"/>
      <c r="J332" s="736"/>
      <c r="K332" s="736"/>
      <c r="L332" s="736"/>
      <c r="M332" s="736"/>
      <c r="N332" s="736"/>
      <c r="O332" s="736"/>
      <c r="P332" s="736"/>
      <c r="Q332" s="736"/>
    </row>
    <row r="333" spans="1:17" s="82" customFormat="1" ht="14.1" customHeight="1" x14ac:dyDescent="0.25">
      <c r="A333" s="91" t="s">
        <v>916</v>
      </c>
      <c r="B333" s="86"/>
      <c r="C333" s="217"/>
      <c r="D333" s="217"/>
      <c r="E333" s="217"/>
      <c r="F333" s="217"/>
      <c r="G333" s="109"/>
      <c r="H333" s="109"/>
      <c r="I333" s="109"/>
      <c r="J333" s="217"/>
      <c r="K333" s="217"/>
      <c r="L333" s="217"/>
      <c r="M333" s="218"/>
      <c r="N333" s="91"/>
      <c r="O333" s="3"/>
      <c r="P333" s="218"/>
      <c r="Q333" s="91"/>
    </row>
    <row r="334" spans="1:17" ht="30" customHeight="1" x14ac:dyDescent="0.25">
      <c r="A334" s="625" t="s">
        <v>86</v>
      </c>
      <c r="B334" s="737" t="s">
        <v>222</v>
      </c>
      <c r="C334" s="738"/>
      <c r="D334" s="739"/>
      <c r="E334" s="625" t="s">
        <v>206</v>
      </c>
      <c r="F334" s="625"/>
      <c r="G334" s="625" t="s">
        <v>207</v>
      </c>
      <c r="H334" s="625"/>
      <c r="I334" s="625"/>
      <c r="J334" s="625" t="s">
        <v>840</v>
      </c>
      <c r="K334" s="625"/>
      <c r="L334" s="625" t="s">
        <v>844</v>
      </c>
      <c r="M334" s="625"/>
      <c r="N334" s="625" t="s">
        <v>845</v>
      </c>
      <c r="O334" s="625"/>
      <c r="P334" s="3"/>
      <c r="Q334" s="3"/>
    </row>
    <row r="335" spans="1:17" ht="45.75" customHeight="1" x14ac:dyDescent="0.25">
      <c r="A335" s="625"/>
      <c r="B335" s="740"/>
      <c r="C335" s="741"/>
      <c r="D335" s="742"/>
      <c r="E335" s="625"/>
      <c r="F335" s="625"/>
      <c r="G335" s="625"/>
      <c r="H335" s="625"/>
      <c r="I335" s="625"/>
      <c r="J335" s="10" t="s">
        <v>71</v>
      </c>
      <c r="K335" s="10" t="s">
        <v>72</v>
      </c>
      <c r="L335" s="10" t="s">
        <v>71</v>
      </c>
      <c r="M335" s="10" t="s">
        <v>72</v>
      </c>
      <c r="N335" s="10" t="s">
        <v>71</v>
      </c>
      <c r="O335" s="10" t="s">
        <v>72</v>
      </c>
      <c r="P335" s="3"/>
      <c r="Q335" s="3"/>
    </row>
    <row r="336" spans="1:17" ht="16.5" customHeight="1" x14ac:dyDescent="0.25">
      <c r="A336" s="11">
        <v>1</v>
      </c>
      <c r="B336" s="641">
        <v>2</v>
      </c>
      <c r="C336" s="645"/>
      <c r="D336" s="642"/>
      <c r="E336" s="626">
        <v>3</v>
      </c>
      <c r="F336" s="626"/>
      <c r="G336" s="626">
        <v>4</v>
      </c>
      <c r="H336" s="626"/>
      <c r="I336" s="626"/>
      <c r="J336" s="10">
        <v>5</v>
      </c>
      <c r="K336" s="10">
        <v>6</v>
      </c>
      <c r="L336" s="11">
        <v>7</v>
      </c>
      <c r="M336" s="11">
        <v>8</v>
      </c>
      <c r="N336" s="11">
        <v>9</v>
      </c>
      <c r="O336" s="11">
        <v>10</v>
      </c>
      <c r="P336" s="3"/>
      <c r="Q336" s="3"/>
    </row>
    <row r="337" spans="1:17" ht="189" customHeight="1" x14ac:dyDescent="0.25">
      <c r="A337" s="11">
        <v>1016030</v>
      </c>
      <c r="B337" s="659" t="s">
        <v>652</v>
      </c>
      <c r="C337" s="660"/>
      <c r="D337" s="661"/>
      <c r="E337" s="659" t="s">
        <v>653</v>
      </c>
      <c r="F337" s="661"/>
      <c r="G337" s="657" t="s">
        <v>895</v>
      </c>
      <c r="H337" s="799"/>
      <c r="I337" s="658"/>
      <c r="J337" s="10">
        <f>D124</f>
        <v>1810.9</v>
      </c>
      <c r="K337" s="308">
        <f>E124</f>
        <v>30</v>
      </c>
      <c r="L337" s="11"/>
      <c r="M337" s="11"/>
      <c r="N337" s="11"/>
      <c r="O337" s="11"/>
      <c r="P337" s="3"/>
      <c r="Q337" s="3"/>
    </row>
    <row r="338" spans="1:17" ht="195" customHeight="1" x14ac:dyDescent="0.25">
      <c r="A338" s="11"/>
      <c r="B338" s="659" t="s">
        <v>810</v>
      </c>
      <c r="C338" s="660"/>
      <c r="D338" s="661"/>
      <c r="E338" s="659" t="s">
        <v>811</v>
      </c>
      <c r="F338" s="661"/>
      <c r="G338" s="657" t="s">
        <v>895</v>
      </c>
      <c r="H338" s="799"/>
      <c r="I338" s="658"/>
      <c r="J338" s="10"/>
      <c r="K338" s="10"/>
      <c r="L338" s="11">
        <f>H124</f>
        <v>2640.1</v>
      </c>
      <c r="M338" s="27">
        <f>I124</f>
        <v>94.4</v>
      </c>
      <c r="N338" s="11">
        <f>M201</f>
        <v>2590.6999999999998</v>
      </c>
      <c r="O338" s="11">
        <f>I176</f>
        <v>0</v>
      </c>
      <c r="P338" s="3"/>
      <c r="Q338" s="3"/>
    </row>
    <row r="339" spans="1:17" ht="12.75" hidden="1" customHeight="1" x14ac:dyDescent="0.25">
      <c r="A339" s="11"/>
      <c r="B339" s="66"/>
      <c r="C339" s="75"/>
      <c r="D339" s="74"/>
      <c r="E339" s="641"/>
      <c r="F339" s="642"/>
      <c r="G339" s="641"/>
      <c r="H339" s="645"/>
      <c r="I339" s="642"/>
      <c r="J339" s="10"/>
      <c r="K339" s="10"/>
      <c r="L339" s="11"/>
      <c r="M339" s="11"/>
      <c r="N339" s="11"/>
      <c r="O339" s="11"/>
      <c r="P339" s="3"/>
      <c r="Q339" s="3"/>
    </row>
    <row r="340" spans="1:17" ht="12.75" hidden="1" customHeight="1" x14ac:dyDescent="0.25">
      <c r="A340" s="16"/>
      <c r="B340" s="638"/>
      <c r="C340" s="639"/>
      <c r="D340" s="640"/>
      <c r="E340" s="626"/>
      <c r="F340" s="626"/>
      <c r="G340" s="626"/>
      <c r="H340" s="626"/>
      <c r="I340" s="626"/>
      <c r="J340" s="11"/>
      <c r="K340" s="11"/>
      <c r="L340" s="11"/>
      <c r="M340" s="11"/>
      <c r="N340" s="11"/>
      <c r="O340" s="11"/>
      <c r="P340" s="3"/>
      <c r="Q340" s="3"/>
    </row>
    <row r="341" spans="1:17" ht="12.75" hidden="1" customHeight="1" x14ac:dyDescent="0.25">
      <c r="A341" s="16"/>
      <c r="B341" s="638"/>
      <c r="C341" s="639"/>
      <c r="D341" s="640"/>
      <c r="E341" s="633"/>
      <c r="F341" s="633"/>
      <c r="G341" s="633"/>
      <c r="H341" s="633"/>
      <c r="I341" s="633"/>
      <c r="J341" s="27"/>
      <c r="K341" s="27"/>
      <c r="L341" s="27"/>
      <c r="M341" s="27"/>
      <c r="N341" s="27"/>
      <c r="O341" s="27"/>
      <c r="P341" s="3"/>
      <c r="Q341" s="3"/>
    </row>
    <row r="342" spans="1:17" ht="12.75" hidden="1" customHeight="1" x14ac:dyDescent="0.25">
      <c r="A342" s="16"/>
      <c r="B342" s="638"/>
      <c r="C342" s="639"/>
      <c r="D342" s="640"/>
      <c r="E342" s="626"/>
      <c r="F342" s="626"/>
      <c r="G342" s="626"/>
      <c r="H342" s="626"/>
      <c r="I342" s="626"/>
      <c r="J342" s="11"/>
      <c r="K342" s="11"/>
      <c r="L342" s="11"/>
      <c r="M342" s="11"/>
      <c r="N342" s="11"/>
      <c r="O342" s="11"/>
      <c r="P342" s="3"/>
      <c r="Q342" s="3"/>
    </row>
    <row r="343" spans="1:17" ht="12.75" hidden="1" customHeight="1" x14ac:dyDescent="0.25">
      <c r="A343" s="16"/>
      <c r="B343" s="638"/>
      <c r="C343" s="639"/>
      <c r="D343" s="640"/>
      <c r="E343" s="626"/>
      <c r="F343" s="626"/>
      <c r="G343" s="626"/>
      <c r="H343" s="626"/>
      <c r="I343" s="626"/>
      <c r="J343" s="27"/>
      <c r="K343" s="27"/>
      <c r="L343" s="27"/>
      <c r="M343" s="27"/>
      <c r="N343" s="27"/>
      <c r="O343" s="27"/>
      <c r="P343" s="3"/>
      <c r="Q343" s="3"/>
    </row>
    <row r="344" spans="1:17" ht="17.25" customHeight="1" x14ac:dyDescent="0.25">
      <c r="A344" s="16"/>
      <c r="B344" s="638" t="s">
        <v>28</v>
      </c>
      <c r="C344" s="639"/>
      <c r="D344" s="640"/>
      <c r="E344" s="626"/>
      <c r="F344" s="626"/>
      <c r="G344" s="626"/>
      <c r="H344" s="626"/>
      <c r="I344" s="626"/>
      <c r="J344" s="27">
        <f>J337</f>
        <v>1810.9</v>
      </c>
      <c r="K344" s="27">
        <f>K337</f>
        <v>30</v>
      </c>
      <c r="L344" s="27">
        <f>L338</f>
        <v>2640.1</v>
      </c>
      <c r="M344" s="27">
        <f>M338</f>
        <v>94.4</v>
      </c>
      <c r="N344" s="27">
        <f>N338</f>
        <v>2590.6999999999998</v>
      </c>
      <c r="O344" s="27">
        <f>O338</f>
        <v>0</v>
      </c>
      <c r="P344" s="3"/>
      <c r="Q344" s="3"/>
    </row>
    <row r="345" spans="1:17" ht="12.75" hidden="1" customHeight="1" x14ac:dyDescent="0.25">
      <c r="A345" s="3"/>
      <c r="B345" s="3"/>
      <c r="C345" s="3"/>
      <c r="D345" s="3"/>
      <c r="E345" s="3"/>
      <c r="F345" s="3"/>
      <c r="G345" s="3"/>
      <c r="H345" s="3"/>
      <c r="I345" s="3"/>
      <c r="J345" s="3"/>
      <c r="K345" s="3"/>
      <c r="L345" s="3"/>
      <c r="M345" s="3"/>
      <c r="N345" s="83"/>
      <c r="O345" s="83"/>
      <c r="P345" s="3"/>
      <c r="Q345" s="3"/>
    </row>
    <row r="346" spans="1:17" ht="6.75" customHeight="1" x14ac:dyDescent="0.25">
      <c r="A346" s="8"/>
      <c r="B346" s="8"/>
      <c r="C346" s="8"/>
      <c r="D346" s="8"/>
      <c r="E346" s="8"/>
      <c r="F346" s="8"/>
      <c r="G346" s="3"/>
      <c r="H346" s="3"/>
      <c r="I346" s="3"/>
      <c r="J346" s="3"/>
      <c r="K346" s="3"/>
      <c r="L346" s="3"/>
      <c r="M346" s="3"/>
      <c r="N346" s="3"/>
      <c r="O346" s="3"/>
      <c r="P346" s="3"/>
      <c r="Q346" s="3"/>
    </row>
    <row r="347" spans="1:17" ht="12.75" customHeight="1" x14ac:dyDescent="0.25">
      <c r="A347" s="8" t="s">
        <v>909</v>
      </c>
      <c r="B347" s="663" t="s">
        <v>1007</v>
      </c>
      <c r="C347" s="663"/>
      <c r="D347" s="663"/>
      <c r="E347" s="663"/>
      <c r="F347" s="663"/>
      <c r="G347" s="663"/>
      <c r="H347" s="663"/>
      <c r="I347" s="663"/>
      <c r="J347" s="663"/>
      <c r="K347" s="663"/>
      <c r="L347" s="663"/>
      <c r="M347" s="663"/>
      <c r="N347" s="663"/>
      <c r="O347" s="663"/>
      <c r="P347" s="3"/>
      <c r="Q347" s="3"/>
    </row>
    <row r="348" spans="1:17" ht="12.75" customHeight="1" x14ac:dyDescent="0.25">
      <c r="A348" s="3" t="s">
        <v>916</v>
      </c>
      <c r="B348" s="8"/>
      <c r="C348" s="8"/>
      <c r="D348" s="8"/>
      <c r="E348" s="8"/>
      <c r="F348" s="8"/>
      <c r="G348" s="8"/>
      <c r="H348" s="8"/>
      <c r="I348" s="8"/>
      <c r="J348" s="8"/>
      <c r="K348" s="3"/>
      <c r="L348" s="3"/>
      <c r="M348" s="3"/>
      <c r="N348" s="3"/>
      <c r="O348" s="3" t="s">
        <v>30</v>
      </c>
      <c r="P348" s="3"/>
      <c r="Q348" s="3"/>
    </row>
    <row r="349" spans="1:17" ht="25.5" customHeight="1" x14ac:dyDescent="0.2">
      <c r="A349" s="625" t="s">
        <v>86</v>
      </c>
      <c r="B349" s="737" t="s">
        <v>222</v>
      </c>
      <c r="C349" s="738"/>
      <c r="D349" s="739"/>
      <c r="E349" s="625" t="s">
        <v>206</v>
      </c>
      <c r="F349" s="625"/>
      <c r="G349" s="625" t="s">
        <v>207</v>
      </c>
      <c r="H349" s="625"/>
      <c r="I349" s="625"/>
      <c r="J349" s="655" t="s">
        <v>454</v>
      </c>
      <c r="K349" s="743"/>
      <c r="L349" s="743"/>
      <c r="M349" s="656"/>
      <c r="N349" s="655" t="s">
        <v>838</v>
      </c>
      <c r="O349" s="743"/>
      <c r="P349" s="743"/>
      <c r="Q349" s="656"/>
    </row>
    <row r="350" spans="1:17" ht="33" customHeight="1" x14ac:dyDescent="0.25">
      <c r="A350" s="625"/>
      <c r="B350" s="740"/>
      <c r="C350" s="741"/>
      <c r="D350" s="742"/>
      <c r="E350" s="625"/>
      <c r="F350" s="625"/>
      <c r="G350" s="625"/>
      <c r="H350" s="625"/>
      <c r="I350" s="625"/>
      <c r="J350" s="657" t="s">
        <v>71</v>
      </c>
      <c r="K350" s="658"/>
      <c r="L350" s="657" t="s">
        <v>72</v>
      </c>
      <c r="M350" s="658"/>
      <c r="N350" s="657" t="s">
        <v>71</v>
      </c>
      <c r="O350" s="658"/>
      <c r="P350" s="657" t="s">
        <v>72</v>
      </c>
      <c r="Q350" s="658"/>
    </row>
    <row r="351" spans="1:17" ht="12.75" customHeight="1" x14ac:dyDescent="0.25">
      <c r="A351" s="11">
        <v>1</v>
      </c>
      <c r="B351" s="641">
        <v>2</v>
      </c>
      <c r="C351" s="645"/>
      <c r="D351" s="642"/>
      <c r="E351" s="626">
        <v>3</v>
      </c>
      <c r="F351" s="626"/>
      <c r="G351" s="626">
        <v>4</v>
      </c>
      <c r="H351" s="626"/>
      <c r="I351" s="626"/>
      <c r="J351" s="657">
        <v>5</v>
      </c>
      <c r="K351" s="658"/>
      <c r="L351" s="641">
        <v>6</v>
      </c>
      <c r="M351" s="642"/>
      <c r="N351" s="657">
        <v>7</v>
      </c>
      <c r="O351" s="658"/>
      <c r="P351" s="641">
        <v>8</v>
      </c>
      <c r="Q351" s="642"/>
    </row>
    <row r="352" spans="1:17" ht="189.75" customHeight="1" x14ac:dyDescent="0.25">
      <c r="A352" s="16"/>
      <c r="B352" s="659" t="s">
        <v>810</v>
      </c>
      <c r="C352" s="660"/>
      <c r="D352" s="661"/>
      <c r="E352" s="659" t="s">
        <v>811</v>
      </c>
      <c r="F352" s="661"/>
      <c r="G352" s="657" t="s">
        <v>895</v>
      </c>
      <c r="H352" s="799"/>
      <c r="I352" s="658"/>
      <c r="J352" s="634">
        <f>H176</f>
        <v>2735.7791999999999</v>
      </c>
      <c r="K352" s="642"/>
      <c r="L352" s="641">
        <v>0</v>
      </c>
      <c r="M352" s="642"/>
      <c r="N352" s="634">
        <f>L176</f>
        <v>2872.5681599999998</v>
      </c>
      <c r="O352" s="642"/>
      <c r="P352" s="641">
        <v>0</v>
      </c>
      <c r="Q352" s="642"/>
    </row>
    <row r="353" spans="1:17" ht="12.75" hidden="1" customHeight="1" x14ac:dyDescent="0.25">
      <c r="A353" s="16"/>
      <c r="B353" s="638"/>
      <c r="C353" s="639"/>
      <c r="D353" s="640"/>
      <c r="E353" s="633"/>
      <c r="F353" s="633"/>
      <c r="G353" s="633"/>
      <c r="H353" s="633"/>
      <c r="I353" s="633"/>
      <c r="J353" s="641"/>
      <c r="K353" s="642"/>
      <c r="L353" s="641"/>
      <c r="M353" s="642"/>
      <c r="N353" s="641"/>
      <c r="O353" s="642"/>
      <c r="P353" s="641"/>
      <c r="Q353" s="642"/>
    </row>
    <row r="354" spans="1:17" ht="12.75" hidden="1" customHeight="1" x14ac:dyDescent="0.25">
      <c r="A354" s="16"/>
      <c r="B354" s="638"/>
      <c r="C354" s="639"/>
      <c r="D354" s="640"/>
      <c r="E354" s="626"/>
      <c r="F354" s="626"/>
      <c r="G354" s="626"/>
      <c r="H354" s="626"/>
      <c r="I354" s="626"/>
      <c r="J354" s="641"/>
      <c r="K354" s="642"/>
      <c r="L354" s="641"/>
      <c r="M354" s="642"/>
      <c r="N354" s="641"/>
      <c r="O354" s="642"/>
      <c r="P354" s="641"/>
      <c r="Q354" s="642"/>
    </row>
    <row r="355" spans="1:17" ht="12.75" hidden="1" customHeight="1" x14ac:dyDescent="0.25">
      <c r="A355" s="16"/>
      <c r="B355" s="638"/>
      <c r="C355" s="639"/>
      <c r="D355" s="640"/>
      <c r="E355" s="626"/>
      <c r="F355" s="626"/>
      <c r="G355" s="626"/>
      <c r="H355" s="626"/>
      <c r="I355" s="626"/>
      <c r="J355" s="641"/>
      <c r="K355" s="642"/>
      <c r="L355" s="641"/>
      <c r="M355" s="642"/>
      <c r="N355" s="641"/>
      <c r="O355" s="642"/>
      <c r="P355" s="641"/>
      <c r="Q355" s="642"/>
    </row>
    <row r="356" spans="1:17" ht="12.75" customHeight="1" x14ac:dyDescent="0.25">
      <c r="A356" s="16"/>
      <c r="B356" s="638" t="s">
        <v>28</v>
      </c>
      <c r="C356" s="639"/>
      <c r="D356" s="640"/>
      <c r="E356" s="626"/>
      <c r="F356" s="626"/>
      <c r="G356" s="626"/>
      <c r="H356" s="626"/>
      <c r="I356" s="626"/>
      <c r="J356" s="634">
        <f>J352</f>
        <v>2735.7791999999999</v>
      </c>
      <c r="K356" s="642"/>
      <c r="L356" s="634">
        <f>L352</f>
        <v>0</v>
      </c>
      <c r="M356" s="642"/>
      <c r="N356" s="634">
        <f>N352</f>
        <v>2872.5681599999998</v>
      </c>
      <c r="O356" s="642"/>
      <c r="P356" s="634">
        <f>P352</f>
        <v>0</v>
      </c>
      <c r="Q356" s="642"/>
    </row>
    <row r="357" spans="1:17" ht="12.75" hidden="1" customHeight="1" x14ac:dyDescent="0.25">
      <c r="A357" s="29"/>
      <c r="B357" s="29"/>
      <c r="C357" s="35"/>
      <c r="D357" s="35"/>
      <c r="E357" s="29"/>
      <c r="F357" s="29"/>
      <c r="G357" s="29"/>
      <c r="H357" s="29"/>
      <c r="I357" s="29"/>
      <c r="J357" s="29"/>
      <c r="K357" s="29"/>
      <c r="L357" s="29"/>
      <c r="M357" s="29"/>
      <c r="N357" s="35"/>
      <c r="O357" s="35"/>
      <c r="P357" s="3"/>
      <c r="Q357" s="3"/>
    </row>
    <row r="358" spans="1:17" ht="24.75" customHeight="1" x14ac:dyDescent="0.25">
      <c r="A358" s="33" t="s">
        <v>214</v>
      </c>
      <c r="B358" s="663" t="s">
        <v>967</v>
      </c>
      <c r="C358" s="663"/>
      <c r="D358" s="663"/>
      <c r="E358" s="663"/>
      <c r="F358" s="663"/>
      <c r="G358" s="663"/>
      <c r="H358" s="663"/>
      <c r="I358" s="663"/>
      <c r="J358" s="663"/>
      <c r="K358" s="663"/>
      <c r="L358" s="663"/>
      <c r="M358" s="663"/>
      <c r="N358" s="663"/>
      <c r="O358" s="663"/>
      <c r="P358" s="663"/>
      <c r="Q358" s="663"/>
    </row>
    <row r="359" spans="1:17" ht="12" customHeight="1" x14ac:dyDescent="0.25">
      <c r="A359" s="324" t="s">
        <v>916</v>
      </c>
      <c r="B359" s="67"/>
      <c r="C359" s="91"/>
      <c r="D359" s="91"/>
      <c r="E359" s="91"/>
      <c r="F359" s="91"/>
      <c r="G359" s="91"/>
      <c r="H359" s="91"/>
      <c r="I359" s="91"/>
      <c r="J359" s="91"/>
      <c r="K359" s="91"/>
      <c r="L359" s="91"/>
      <c r="M359" s="91"/>
      <c r="N359" s="91"/>
      <c r="O359" s="91"/>
      <c r="P359" s="3"/>
      <c r="Q359" s="3"/>
    </row>
    <row r="360" spans="1:17" ht="21.75" hidden="1" customHeight="1" x14ac:dyDescent="0.25">
      <c r="A360" s="67"/>
      <c r="B360" s="663"/>
      <c r="C360" s="663"/>
      <c r="D360" s="663"/>
      <c r="E360" s="663"/>
      <c r="F360" s="663"/>
      <c r="G360" s="663"/>
      <c r="H360" s="663"/>
      <c r="I360" s="663"/>
      <c r="J360" s="663"/>
      <c r="K360" s="663"/>
      <c r="L360" s="663"/>
      <c r="M360" s="663"/>
      <c r="N360" s="663"/>
      <c r="O360" s="663"/>
      <c r="P360" s="663"/>
      <c r="Q360" s="663"/>
    </row>
    <row r="361" spans="1:17" ht="3.75" hidden="1" customHeight="1" x14ac:dyDescent="0.25">
      <c r="A361" s="67"/>
      <c r="B361" s="67"/>
      <c r="C361" s="91"/>
      <c r="D361" s="91"/>
      <c r="E361" s="91"/>
      <c r="F361" s="91"/>
      <c r="G361" s="91"/>
      <c r="H361" s="91"/>
      <c r="I361" s="91"/>
      <c r="J361" s="91"/>
      <c r="K361" s="91"/>
      <c r="L361" s="91"/>
      <c r="M361" s="91"/>
      <c r="N361" s="35"/>
      <c r="O361" s="35" t="s">
        <v>30</v>
      </c>
      <c r="P361" s="3"/>
      <c r="Q361" s="3"/>
    </row>
    <row r="362" spans="1:17" ht="18.75" customHeight="1" x14ac:dyDescent="0.25">
      <c r="A362" s="746" t="s">
        <v>1008</v>
      </c>
      <c r="B362" s="1285"/>
      <c r="C362" s="1037" t="s">
        <v>1177</v>
      </c>
      <c r="D362" s="667" t="s">
        <v>972</v>
      </c>
      <c r="E362" s="671" t="s">
        <v>823</v>
      </c>
      <c r="F362" s="671"/>
      <c r="G362" s="671" t="s">
        <v>848</v>
      </c>
      <c r="H362" s="671"/>
      <c r="I362" s="671" t="s">
        <v>849</v>
      </c>
      <c r="J362" s="671"/>
      <c r="K362" s="671" t="s">
        <v>1067</v>
      </c>
      <c r="L362" s="671"/>
      <c r="M362" s="667" t="s">
        <v>1068</v>
      </c>
      <c r="N362" s="750"/>
      <c r="O362" s="668"/>
      <c r="P362" s="29"/>
      <c r="Q362" s="29"/>
    </row>
    <row r="363" spans="1:17" ht="192" customHeight="1" x14ac:dyDescent="0.25">
      <c r="A363" s="748"/>
      <c r="B363" s="1286"/>
      <c r="C363" s="1037"/>
      <c r="D363" s="731"/>
      <c r="E363" s="124" t="s">
        <v>1178</v>
      </c>
      <c r="F363" s="124" t="s">
        <v>1179</v>
      </c>
      <c r="G363" s="124" t="s">
        <v>1178</v>
      </c>
      <c r="H363" s="124" t="s">
        <v>1179</v>
      </c>
      <c r="I363" s="124" t="s">
        <v>1178</v>
      </c>
      <c r="J363" s="124" t="s">
        <v>1179</v>
      </c>
      <c r="K363" s="124" t="s">
        <v>1178</v>
      </c>
      <c r="L363" s="124" t="s">
        <v>1179</v>
      </c>
      <c r="M363" s="671" t="s">
        <v>1178</v>
      </c>
      <c r="N363" s="671"/>
      <c r="O363" s="124" t="s">
        <v>1179</v>
      </c>
      <c r="P363" s="29"/>
      <c r="Q363" s="29"/>
    </row>
    <row r="364" spans="1:17" ht="17.25" customHeight="1" x14ac:dyDescent="0.25">
      <c r="A364" s="758">
        <v>1</v>
      </c>
      <c r="B364" s="1299"/>
      <c r="C364" s="493">
        <v>2</v>
      </c>
      <c r="D364" s="177">
        <v>3</v>
      </c>
      <c r="E364" s="177">
        <v>4</v>
      </c>
      <c r="F364" s="177">
        <v>5</v>
      </c>
      <c r="G364" s="177">
        <v>6</v>
      </c>
      <c r="H364" s="177">
        <v>7</v>
      </c>
      <c r="I364" s="177">
        <v>8</v>
      </c>
      <c r="J364" s="177">
        <v>9</v>
      </c>
      <c r="K364" s="177">
        <v>10</v>
      </c>
      <c r="L364" s="177">
        <v>11</v>
      </c>
      <c r="M364" s="671">
        <v>12</v>
      </c>
      <c r="N364" s="671"/>
      <c r="O364" s="177">
        <v>13</v>
      </c>
      <c r="P364" s="29"/>
      <c r="Q364" s="29"/>
    </row>
    <row r="365" spans="1:17" ht="16.5" customHeight="1" x14ac:dyDescent="0.25">
      <c r="A365" s="1037"/>
      <c r="B365" s="1037"/>
      <c r="C365" s="220"/>
      <c r="D365" s="124"/>
      <c r="E365" s="124"/>
      <c r="F365" s="124"/>
      <c r="G365" s="124"/>
      <c r="H365" s="124"/>
      <c r="I365" s="124"/>
      <c r="J365" s="124"/>
      <c r="K365" s="124"/>
      <c r="L365" s="177"/>
      <c r="M365" s="671"/>
      <c r="N365" s="671"/>
      <c r="O365" s="124"/>
      <c r="P365" s="29"/>
      <c r="Q365" s="29"/>
    </row>
    <row r="366" spans="1:17" ht="18" customHeight="1" x14ac:dyDescent="0.25">
      <c r="A366" s="689"/>
      <c r="B366" s="689"/>
      <c r="C366" s="220"/>
      <c r="D366" s="202"/>
      <c r="E366" s="202"/>
      <c r="F366" s="171"/>
      <c r="G366" s="171"/>
      <c r="H366" s="171"/>
      <c r="I366" s="171"/>
      <c r="J366" s="171"/>
      <c r="K366" s="171"/>
      <c r="L366" s="202"/>
      <c r="M366" s="671"/>
      <c r="N366" s="671"/>
      <c r="O366" s="124"/>
      <c r="P366" s="29"/>
      <c r="Q366" s="29"/>
    </row>
    <row r="367" spans="1:17" ht="18.75" customHeight="1" x14ac:dyDescent="0.25">
      <c r="A367" s="689"/>
      <c r="B367" s="689"/>
      <c r="C367" s="171"/>
      <c r="D367" s="126"/>
      <c r="E367" s="126"/>
      <c r="F367" s="171"/>
      <c r="G367" s="171"/>
      <c r="H367" s="171"/>
      <c r="I367" s="171"/>
      <c r="J367" s="171"/>
      <c r="K367" s="171"/>
      <c r="L367" s="126"/>
      <c r="M367" s="671"/>
      <c r="N367" s="671"/>
      <c r="O367" s="124"/>
      <c r="P367" s="29"/>
      <c r="Q367" s="29"/>
    </row>
    <row r="368" spans="1:17" ht="19.5" hidden="1" customHeight="1" x14ac:dyDescent="0.25">
      <c r="A368" s="689"/>
      <c r="B368" s="689"/>
      <c r="C368" s="171"/>
      <c r="D368" s="202"/>
      <c r="E368" s="126"/>
      <c r="F368" s="202"/>
      <c r="G368" s="202"/>
      <c r="H368" s="202"/>
      <c r="I368" s="202"/>
      <c r="J368" s="202"/>
      <c r="K368" s="202"/>
      <c r="L368" s="126"/>
      <c r="M368" s="671"/>
      <c r="N368" s="671"/>
      <c r="O368" s="124"/>
      <c r="P368" s="29"/>
      <c r="Q368" s="29"/>
    </row>
    <row r="369" spans="1:17" ht="15" hidden="1" customHeight="1" x14ac:dyDescent="0.25">
      <c r="A369" s="689"/>
      <c r="B369" s="689"/>
      <c r="C369" s="220"/>
      <c r="D369" s="202"/>
      <c r="E369" s="202"/>
      <c r="F369" s="171"/>
      <c r="G369" s="171"/>
      <c r="H369" s="171"/>
      <c r="I369" s="171"/>
      <c r="J369" s="171"/>
      <c r="K369" s="171"/>
      <c r="L369" s="202"/>
      <c r="M369" s="671"/>
      <c r="N369" s="671"/>
      <c r="O369" s="124"/>
      <c r="P369" s="29"/>
      <c r="Q369" s="29"/>
    </row>
    <row r="370" spans="1:17" ht="0.75" hidden="1" customHeight="1" x14ac:dyDescent="0.25">
      <c r="A370" s="126"/>
      <c r="B370" s="752" t="s">
        <v>31</v>
      </c>
      <c r="C370" s="753"/>
      <c r="D370" s="202"/>
      <c r="E370" s="202"/>
      <c r="F370" s="171"/>
      <c r="G370" s="171"/>
      <c r="H370" s="171"/>
      <c r="I370" s="171"/>
      <c r="J370" s="171"/>
      <c r="K370" s="171"/>
      <c r="L370" s="126"/>
      <c r="M370" s="671"/>
      <c r="N370" s="671"/>
      <c r="O370" s="671"/>
      <c r="P370" s="29"/>
      <c r="Q370" s="29"/>
    </row>
    <row r="371" spans="1:17" ht="14.1" hidden="1" customHeight="1" x14ac:dyDescent="0.25">
      <c r="A371" s="1283"/>
      <c r="B371" s="1284"/>
      <c r="C371" s="495"/>
      <c r="D371" s="202"/>
      <c r="E371" s="202"/>
      <c r="F371" s="171"/>
      <c r="G371" s="171"/>
      <c r="H371" s="171"/>
      <c r="I371" s="171"/>
      <c r="J371" s="171"/>
      <c r="K371" s="171"/>
      <c r="L371" s="126"/>
      <c r="M371" s="671"/>
      <c r="N371" s="671"/>
      <c r="O371" s="124"/>
      <c r="P371" s="29"/>
      <c r="Q371" s="29"/>
    </row>
    <row r="372" spans="1:17" ht="11.25" customHeight="1" x14ac:dyDescent="0.25">
      <c r="A372" s="3"/>
      <c r="B372" s="3"/>
      <c r="C372" s="3"/>
      <c r="D372" s="3"/>
      <c r="E372" s="3"/>
      <c r="F372" s="3"/>
      <c r="G372" s="3"/>
      <c r="H372" s="3"/>
      <c r="I372" s="3"/>
      <c r="J372" s="3"/>
      <c r="K372" s="3"/>
      <c r="L372" s="3"/>
      <c r="M372" s="3"/>
      <c r="N372" s="3"/>
      <c r="O372" s="3"/>
      <c r="P372" s="3"/>
      <c r="Q372" s="3"/>
    </row>
    <row r="373" spans="1:17" ht="12.75" hidden="1" customHeight="1" x14ac:dyDescent="0.25">
      <c r="A373" s="3"/>
      <c r="B373" s="3"/>
      <c r="C373" s="3"/>
      <c r="D373" s="3"/>
      <c r="E373" s="3"/>
      <c r="F373" s="3"/>
      <c r="G373" s="3"/>
      <c r="H373" s="3"/>
      <c r="I373" s="3"/>
      <c r="J373" s="3"/>
      <c r="K373" s="3"/>
      <c r="L373" s="3"/>
      <c r="M373" s="3"/>
      <c r="N373" s="3"/>
      <c r="O373" s="3"/>
      <c r="P373" s="3"/>
      <c r="Q373" s="3"/>
    </row>
    <row r="374" spans="1:17" ht="34.5" customHeight="1" x14ac:dyDescent="0.25">
      <c r="A374" s="67" t="s">
        <v>224</v>
      </c>
      <c r="B374" s="736" t="s">
        <v>1180</v>
      </c>
      <c r="C374" s="736"/>
      <c r="D374" s="736"/>
      <c r="E374" s="736"/>
      <c r="F374" s="736"/>
      <c r="G374" s="736"/>
      <c r="H374" s="736"/>
      <c r="I374" s="736"/>
      <c r="J374" s="736"/>
      <c r="K374" s="736"/>
      <c r="L374" s="736"/>
      <c r="M374" s="736"/>
      <c r="N374" s="736"/>
      <c r="O374" s="736"/>
      <c r="P374" s="736"/>
      <c r="Q374" s="736"/>
    </row>
    <row r="375" spans="1:17" ht="14.25" customHeight="1" x14ac:dyDescent="0.25">
      <c r="A375" s="67"/>
      <c r="B375" s="37"/>
      <c r="C375" s="37"/>
      <c r="D375" s="37"/>
      <c r="E375" s="37"/>
      <c r="F375" s="37"/>
      <c r="G375" s="37"/>
      <c r="H375" s="37"/>
      <c r="I375" s="37"/>
      <c r="J375" s="37"/>
      <c r="K375" s="37"/>
      <c r="L375" s="37"/>
      <c r="M375" s="37"/>
      <c r="N375" s="37"/>
      <c r="O375" s="37"/>
      <c r="P375" s="37"/>
      <c r="Q375" s="37"/>
    </row>
    <row r="376" spans="1:17" ht="17.25" customHeight="1" x14ac:dyDescent="0.25">
      <c r="A376" s="67" t="s">
        <v>225</v>
      </c>
      <c r="B376" s="736" t="s">
        <v>1110</v>
      </c>
      <c r="C376" s="736"/>
      <c r="D376" s="736"/>
      <c r="E376" s="736"/>
      <c r="F376" s="736"/>
      <c r="G376" s="736"/>
      <c r="H376" s="736"/>
      <c r="I376" s="736"/>
      <c r="J376" s="736"/>
      <c r="K376" s="736"/>
      <c r="L376" s="736"/>
      <c r="M376" s="736"/>
      <c r="N376" s="736"/>
      <c r="O376" s="736"/>
      <c r="P376" s="736"/>
      <c r="Q376" s="736"/>
    </row>
    <row r="377" spans="1:17" ht="9.75" customHeight="1" x14ac:dyDescent="0.25">
      <c r="A377" s="67"/>
      <c r="B377" s="37"/>
      <c r="C377" s="37"/>
      <c r="D377" s="37"/>
      <c r="E377" s="37"/>
      <c r="F377" s="37"/>
      <c r="G377" s="37"/>
      <c r="H377" s="37"/>
      <c r="I377" s="37"/>
      <c r="J377" s="37"/>
      <c r="K377" s="37"/>
      <c r="L377" s="37"/>
      <c r="M377" s="37"/>
      <c r="N377" s="37"/>
      <c r="O377" s="37"/>
      <c r="P377" s="37"/>
      <c r="Q377" s="37"/>
    </row>
    <row r="378" spans="1:17" ht="17.25" customHeight="1" x14ac:dyDescent="0.25">
      <c r="A378" s="67" t="s">
        <v>908</v>
      </c>
      <c r="B378" s="736" t="s">
        <v>1181</v>
      </c>
      <c r="C378" s="736"/>
      <c r="D378" s="736"/>
      <c r="E378" s="736"/>
      <c r="F378" s="736"/>
      <c r="G378" s="736"/>
      <c r="H378" s="736"/>
      <c r="I378" s="736"/>
      <c r="J378" s="736"/>
      <c r="K378" s="736"/>
      <c r="L378" s="736"/>
      <c r="M378" s="736"/>
      <c r="N378" s="736"/>
      <c r="O378" s="736"/>
      <c r="P378" s="736"/>
      <c r="Q378" s="736"/>
    </row>
    <row r="379" spans="1:17" ht="15" customHeight="1" x14ac:dyDescent="0.25">
      <c r="A379" s="67"/>
      <c r="B379" s="310" t="s">
        <v>916</v>
      </c>
      <c r="C379" s="37"/>
      <c r="D379" s="37"/>
      <c r="E379" s="37"/>
      <c r="F379" s="37"/>
      <c r="G379" s="37"/>
      <c r="H379" s="37"/>
      <c r="I379" s="37"/>
      <c r="J379" s="37"/>
      <c r="K379" s="37"/>
      <c r="L379" s="37"/>
      <c r="M379" s="37"/>
      <c r="N379" s="37"/>
      <c r="O379" s="37"/>
      <c r="P379" s="37"/>
      <c r="Q379" s="37"/>
    </row>
    <row r="380" spans="1:17" ht="7.5" customHeight="1" x14ac:dyDescent="0.25">
      <c r="A380" s="3"/>
      <c r="B380" s="3"/>
      <c r="C380" s="3"/>
      <c r="D380" s="3"/>
      <c r="E380" s="3"/>
      <c r="F380" s="3"/>
      <c r="G380" s="3"/>
      <c r="H380" s="3"/>
      <c r="I380" s="3"/>
      <c r="J380" s="3"/>
      <c r="K380" s="3"/>
      <c r="L380" s="3"/>
      <c r="M380" s="3"/>
      <c r="N380" s="3"/>
      <c r="O380" s="3"/>
      <c r="P380" s="3"/>
      <c r="Q380" s="3"/>
    </row>
    <row r="381" spans="1:17" ht="12.75" customHeight="1" x14ac:dyDescent="0.2">
      <c r="A381" s="737" t="s">
        <v>1182</v>
      </c>
      <c r="B381" s="739"/>
      <c r="C381" s="625" t="s">
        <v>222</v>
      </c>
      <c r="D381" s="625" t="s">
        <v>217</v>
      </c>
      <c r="E381" s="625" t="s">
        <v>218</v>
      </c>
      <c r="F381" s="625" t="s">
        <v>478</v>
      </c>
      <c r="G381" s="625"/>
      <c r="H381" s="625" t="s">
        <v>853</v>
      </c>
      <c r="I381" s="625"/>
      <c r="J381" s="625" t="s">
        <v>980</v>
      </c>
      <c r="K381" s="655"/>
      <c r="L381" s="671" t="s">
        <v>318</v>
      </c>
      <c r="M381" s="671"/>
      <c r="N381" s="671"/>
      <c r="O381" s="602"/>
      <c r="P381" s="667" t="s">
        <v>981</v>
      </c>
      <c r="Q381" s="668"/>
    </row>
    <row r="382" spans="1:17" ht="24" customHeight="1" x14ac:dyDescent="0.2">
      <c r="A382" s="1035"/>
      <c r="B382" s="1036"/>
      <c r="C382" s="625"/>
      <c r="D382" s="625"/>
      <c r="E382" s="625"/>
      <c r="F382" s="625"/>
      <c r="G382" s="625"/>
      <c r="H382" s="625"/>
      <c r="I382" s="625"/>
      <c r="J382" s="625"/>
      <c r="K382" s="655"/>
      <c r="L382" s="671"/>
      <c r="M382" s="671"/>
      <c r="N382" s="671"/>
      <c r="O382" s="602"/>
      <c r="P382" s="729"/>
      <c r="Q382" s="730"/>
    </row>
    <row r="383" spans="1:17" ht="60" customHeight="1" x14ac:dyDescent="0.2">
      <c r="A383" s="740"/>
      <c r="B383" s="742"/>
      <c r="C383" s="625"/>
      <c r="D383" s="625"/>
      <c r="E383" s="625"/>
      <c r="F383" s="625"/>
      <c r="G383" s="625"/>
      <c r="H383" s="625"/>
      <c r="I383" s="625"/>
      <c r="J383" s="625"/>
      <c r="K383" s="655"/>
      <c r="L383" s="671" t="s">
        <v>220</v>
      </c>
      <c r="M383" s="671"/>
      <c r="N383" s="671" t="s">
        <v>319</v>
      </c>
      <c r="O383" s="602"/>
      <c r="P383" s="731"/>
      <c r="Q383" s="732"/>
    </row>
    <row r="384" spans="1:17" ht="12.75" customHeight="1" x14ac:dyDescent="0.25">
      <c r="A384" s="641">
        <v>1</v>
      </c>
      <c r="B384" s="642"/>
      <c r="C384" s="11">
        <v>2</v>
      </c>
      <c r="D384" s="11">
        <v>3</v>
      </c>
      <c r="E384" s="11">
        <v>4</v>
      </c>
      <c r="F384" s="626">
        <v>5</v>
      </c>
      <c r="G384" s="626"/>
      <c r="H384" s="626">
        <v>6</v>
      </c>
      <c r="I384" s="626"/>
      <c r="J384" s="626">
        <v>7</v>
      </c>
      <c r="K384" s="626"/>
      <c r="L384" s="765">
        <v>8</v>
      </c>
      <c r="M384" s="765"/>
      <c r="N384" s="765">
        <v>9</v>
      </c>
      <c r="O384" s="687"/>
      <c r="P384" s="689">
        <v>10</v>
      </c>
      <c r="Q384" s="689"/>
    </row>
    <row r="385" spans="1:17" ht="16.5" customHeight="1" x14ac:dyDescent="0.25">
      <c r="A385" s="641">
        <v>1016030</v>
      </c>
      <c r="B385" s="642"/>
      <c r="C385" s="16" t="s">
        <v>262</v>
      </c>
      <c r="D385" s="16"/>
      <c r="E385" s="16"/>
      <c r="F385" s="626"/>
      <c r="G385" s="626"/>
      <c r="H385" s="626"/>
      <c r="I385" s="626"/>
      <c r="J385" s="626"/>
      <c r="K385" s="626"/>
      <c r="L385" s="626"/>
      <c r="M385" s="626"/>
      <c r="N385" s="626"/>
      <c r="O385" s="641"/>
      <c r="P385" s="689"/>
      <c r="Q385" s="689"/>
    </row>
    <row r="386" spans="1:17" ht="17.649999999999999" customHeight="1" x14ac:dyDescent="0.25">
      <c r="A386" s="641">
        <v>2000</v>
      </c>
      <c r="B386" s="642"/>
      <c r="C386" s="79" t="s">
        <v>353</v>
      </c>
      <c r="D386" s="190">
        <f>D387</f>
        <v>2053.9</v>
      </c>
      <c r="E386" s="190">
        <f>E387</f>
        <v>1810.9</v>
      </c>
      <c r="F386" s="626">
        <f>F387</f>
        <v>0</v>
      </c>
      <c r="G386" s="626"/>
      <c r="H386" s="626">
        <f>H387</f>
        <v>0</v>
      </c>
      <c r="I386" s="626"/>
      <c r="J386" s="626">
        <f>J387</f>
        <v>0</v>
      </c>
      <c r="K386" s="626"/>
      <c r="L386" s="626">
        <f>L387</f>
        <v>0</v>
      </c>
      <c r="M386" s="626"/>
      <c r="N386" s="626">
        <f>N387</f>
        <v>0</v>
      </c>
      <c r="O386" s="641"/>
      <c r="P386" s="689">
        <f>P387</f>
        <v>1810.9</v>
      </c>
      <c r="Q386" s="689"/>
    </row>
    <row r="387" spans="1:17" ht="29.25" customHeight="1" x14ac:dyDescent="0.25">
      <c r="A387" s="641">
        <v>2610</v>
      </c>
      <c r="B387" s="642"/>
      <c r="C387" s="191" t="s">
        <v>633</v>
      </c>
      <c r="D387" s="190">
        <v>2053.9</v>
      </c>
      <c r="E387" s="190">
        <f>D124</f>
        <v>1810.9</v>
      </c>
      <c r="F387" s="626">
        <v>0</v>
      </c>
      <c r="G387" s="626"/>
      <c r="H387" s="626">
        <v>0</v>
      </c>
      <c r="I387" s="626"/>
      <c r="J387" s="626">
        <f>H387-F387</f>
        <v>0</v>
      </c>
      <c r="K387" s="626"/>
      <c r="L387" s="626">
        <v>0</v>
      </c>
      <c r="M387" s="626"/>
      <c r="N387" s="626">
        <v>0</v>
      </c>
      <c r="O387" s="641"/>
      <c r="P387" s="689">
        <f>E387+H387</f>
        <v>1810.9</v>
      </c>
      <c r="Q387" s="689"/>
    </row>
    <row r="388" spans="1:17" ht="17.649999999999999" hidden="1" customHeight="1" x14ac:dyDescent="0.25">
      <c r="A388" s="16"/>
      <c r="B388" s="98"/>
      <c r="C388" s="191"/>
      <c r="D388" s="190"/>
      <c r="E388" s="190"/>
      <c r="F388" s="626"/>
      <c r="G388" s="626"/>
      <c r="H388" s="626"/>
      <c r="I388" s="626"/>
      <c r="J388" s="626"/>
      <c r="K388" s="626"/>
      <c r="L388" s="626"/>
      <c r="M388" s="626"/>
      <c r="N388" s="626"/>
      <c r="O388" s="641"/>
      <c r="P388" s="689"/>
      <c r="Q388" s="689"/>
    </row>
    <row r="389" spans="1:17" ht="16.7" hidden="1" customHeight="1" x14ac:dyDescent="0.25">
      <c r="A389" s="16"/>
      <c r="B389" s="98"/>
      <c r="C389" s="191"/>
      <c r="D389" s="190"/>
      <c r="E389" s="190"/>
      <c r="F389" s="626"/>
      <c r="G389" s="626"/>
      <c r="H389" s="626"/>
      <c r="I389" s="626"/>
      <c r="J389" s="626"/>
      <c r="K389" s="626"/>
      <c r="L389" s="626"/>
      <c r="M389" s="626"/>
      <c r="N389" s="626"/>
      <c r="O389" s="641"/>
      <c r="P389" s="689"/>
      <c r="Q389" s="689"/>
    </row>
    <row r="390" spans="1:17" ht="15.75" customHeight="1" x14ac:dyDescent="0.25">
      <c r="A390" s="641"/>
      <c r="B390" s="642"/>
      <c r="C390" s="222" t="s">
        <v>28</v>
      </c>
      <c r="D390" s="190">
        <f>D386</f>
        <v>2053.9</v>
      </c>
      <c r="E390" s="190">
        <f>E386</f>
        <v>1810.9</v>
      </c>
      <c r="F390" s="626">
        <f>F386</f>
        <v>0</v>
      </c>
      <c r="G390" s="626"/>
      <c r="H390" s="626">
        <f>H386</f>
        <v>0</v>
      </c>
      <c r="I390" s="626"/>
      <c r="J390" s="626">
        <f>J386</f>
        <v>0</v>
      </c>
      <c r="K390" s="626"/>
      <c r="L390" s="626">
        <f>L386</f>
        <v>0</v>
      </c>
      <c r="M390" s="626"/>
      <c r="N390" s="626">
        <f>N386</f>
        <v>0</v>
      </c>
      <c r="O390" s="641"/>
      <c r="P390" s="689">
        <f>P386</f>
        <v>1810.9</v>
      </c>
      <c r="Q390" s="689"/>
    </row>
    <row r="391" spans="1:17" ht="12.75" customHeight="1" x14ac:dyDescent="0.25">
      <c r="A391" s="3"/>
      <c r="B391" s="3"/>
      <c r="C391" s="3"/>
      <c r="D391" s="3"/>
      <c r="E391" s="3"/>
      <c r="F391" s="3"/>
      <c r="G391" s="3"/>
      <c r="H391" s="3"/>
      <c r="I391" s="3"/>
      <c r="J391" s="3"/>
      <c r="K391" s="3"/>
      <c r="L391" s="3"/>
      <c r="M391" s="3"/>
      <c r="N391" s="3"/>
      <c r="O391" s="3"/>
      <c r="P391" s="3"/>
      <c r="Q391" s="3"/>
    </row>
    <row r="392" spans="1:17" ht="24.75" customHeight="1" x14ac:dyDescent="0.25">
      <c r="A392" s="67" t="s">
        <v>909</v>
      </c>
      <c r="B392" s="663" t="s">
        <v>1183</v>
      </c>
      <c r="C392" s="663"/>
      <c r="D392" s="663"/>
      <c r="E392" s="663"/>
      <c r="F392" s="663"/>
      <c r="G392" s="663"/>
      <c r="H392" s="663"/>
      <c r="I392" s="663"/>
      <c r="J392" s="663"/>
      <c r="K392" s="663"/>
      <c r="L392" s="663"/>
      <c r="M392" s="663"/>
      <c r="N392" s="663"/>
      <c r="O392" s="663"/>
      <c r="P392" s="663"/>
      <c r="Q392" s="663"/>
    </row>
    <row r="393" spans="1:17" ht="16.5" customHeight="1" x14ac:dyDescent="0.25">
      <c r="A393" s="67"/>
      <c r="B393" s="57"/>
      <c r="C393" s="57"/>
      <c r="D393" s="57"/>
      <c r="E393" s="57"/>
      <c r="F393" s="57"/>
      <c r="G393" s="57"/>
      <c r="H393" s="57"/>
      <c r="I393" s="57"/>
      <c r="J393" s="57"/>
      <c r="K393" s="57"/>
      <c r="L393" s="57"/>
      <c r="M393" s="3" t="s">
        <v>30</v>
      </c>
      <c r="N393" s="57"/>
      <c r="O393" s="57"/>
      <c r="P393" s="57"/>
      <c r="Q393" s="57"/>
    </row>
    <row r="394" spans="1:17" ht="16.5" customHeight="1" x14ac:dyDescent="0.2">
      <c r="A394" s="609" t="s">
        <v>32</v>
      </c>
      <c r="B394" s="609" t="s">
        <v>216</v>
      </c>
      <c r="C394" s="609" t="s">
        <v>222</v>
      </c>
      <c r="D394" s="602" t="s">
        <v>481</v>
      </c>
      <c r="E394" s="603"/>
      <c r="F394" s="603"/>
      <c r="G394" s="603"/>
      <c r="H394" s="607"/>
      <c r="I394" s="671" t="s">
        <v>854</v>
      </c>
      <c r="J394" s="671"/>
      <c r="K394" s="671"/>
      <c r="L394" s="671"/>
      <c r="M394" s="671"/>
      <c r="N394" s="671"/>
      <c r="O394" s="766"/>
      <c r="P394" s="766"/>
      <c r="Q394" s="766"/>
    </row>
    <row r="395" spans="1:17" ht="91.5" customHeight="1" x14ac:dyDescent="0.2">
      <c r="A395" s="728"/>
      <c r="B395" s="728"/>
      <c r="C395" s="728"/>
      <c r="D395" s="609" t="s">
        <v>326</v>
      </c>
      <c r="E395" s="609" t="s">
        <v>857</v>
      </c>
      <c r="F395" s="602" t="s">
        <v>328</v>
      </c>
      <c r="G395" s="607"/>
      <c r="H395" s="609" t="s">
        <v>329</v>
      </c>
      <c r="I395" s="671" t="s">
        <v>330</v>
      </c>
      <c r="J395" s="671" t="s">
        <v>858</v>
      </c>
      <c r="K395" s="671" t="s">
        <v>328</v>
      </c>
      <c r="L395" s="671"/>
      <c r="M395" s="671" t="s">
        <v>332</v>
      </c>
      <c r="N395" s="671"/>
      <c r="O395" s="766"/>
      <c r="P395" s="766"/>
      <c r="Q395" s="766"/>
    </row>
    <row r="396" spans="1:17" ht="49.5" customHeight="1" x14ac:dyDescent="0.25">
      <c r="A396" s="610"/>
      <c r="B396" s="610"/>
      <c r="C396" s="610"/>
      <c r="D396" s="610"/>
      <c r="E396" s="610"/>
      <c r="F396" s="183" t="s">
        <v>220</v>
      </c>
      <c r="G396" s="183" t="s">
        <v>319</v>
      </c>
      <c r="H396" s="610"/>
      <c r="I396" s="671"/>
      <c r="J396" s="671"/>
      <c r="K396" s="177" t="s">
        <v>220</v>
      </c>
      <c r="L396" s="177" t="s">
        <v>319</v>
      </c>
      <c r="M396" s="671"/>
      <c r="N396" s="671"/>
      <c r="O396" s="115"/>
      <c r="P396" s="115"/>
      <c r="Q396" s="115"/>
    </row>
    <row r="397" spans="1:17" ht="16.5" customHeight="1" x14ac:dyDescent="0.25">
      <c r="A397" s="177">
        <v>1</v>
      </c>
      <c r="B397" s="177">
        <v>2</v>
      </c>
      <c r="C397" s="177">
        <v>3</v>
      </c>
      <c r="D397" s="177">
        <v>4</v>
      </c>
      <c r="E397" s="177">
        <v>5</v>
      </c>
      <c r="F397" s="177">
        <v>6</v>
      </c>
      <c r="G397" s="177">
        <v>7</v>
      </c>
      <c r="H397" s="177">
        <v>8</v>
      </c>
      <c r="I397" s="177">
        <v>9</v>
      </c>
      <c r="J397" s="177">
        <v>10</v>
      </c>
      <c r="K397" s="177">
        <v>11</v>
      </c>
      <c r="L397" s="177">
        <v>12</v>
      </c>
      <c r="M397" s="671">
        <v>13</v>
      </c>
      <c r="N397" s="671"/>
      <c r="O397" s="115"/>
      <c r="P397" s="115"/>
      <c r="Q397" s="115"/>
    </row>
    <row r="398" spans="1:17" ht="16.5" customHeight="1" x14ac:dyDescent="0.25">
      <c r="A398" s="172">
        <v>1016030</v>
      </c>
      <c r="B398" s="224"/>
      <c r="C398" s="182" t="s">
        <v>262</v>
      </c>
      <c r="D398" s="224"/>
      <c r="E398" s="224"/>
      <c r="F398" s="224"/>
      <c r="G398" s="224"/>
      <c r="H398" s="224"/>
      <c r="I398" s="224"/>
      <c r="J398" s="224"/>
      <c r="K398" s="224"/>
      <c r="L398" s="224"/>
      <c r="M398" s="771"/>
      <c r="N398" s="771"/>
      <c r="O398" s="115"/>
      <c r="P398" s="115"/>
      <c r="Q398" s="115"/>
    </row>
    <row r="399" spans="1:17" ht="17.25" customHeight="1" x14ac:dyDescent="0.25">
      <c r="A399" s="126"/>
      <c r="B399" s="98">
        <v>2000</v>
      </c>
      <c r="C399" s="79" t="s">
        <v>353</v>
      </c>
      <c r="D399" s="171">
        <f t="shared" ref="D399:M399" si="11">D400</f>
        <v>2640.1</v>
      </c>
      <c r="E399" s="124">
        <f t="shared" si="11"/>
        <v>0</v>
      </c>
      <c r="F399" s="124">
        <f t="shared" si="11"/>
        <v>0</v>
      </c>
      <c r="G399" s="124">
        <f t="shared" si="11"/>
        <v>0</v>
      </c>
      <c r="H399" s="124">
        <f t="shared" si="11"/>
        <v>2640.1</v>
      </c>
      <c r="I399" s="124">
        <f t="shared" si="11"/>
        <v>2590.6999999999998</v>
      </c>
      <c r="J399" s="124">
        <f t="shared" si="11"/>
        <v>0</v>
      </c>
      <c r="K399" s="124">
        <f t="shared" si="11"/>
        <v>0</v>
      </c>
      <c r="L399" s="124">
        <f t="shared" si="11"/>
        <v>0</v>
      </c>
      <c r="M399" s="689">
        <f t="shared" si="11"/>
        <v>2590.6999999999998</v>
      </c>
      <c r="N399" s="689"/>
      <c r="O399" s="65"/>
      <c r="P399" s="29"/>
      <c r="Q399" s="29"/>
    </row>
    <row r="400" spans="1:17" ht="27" customHeight="1" x14ac:dyDescent="0.25">
      <c r="A400" s="126"/>
      <c r="B400" s="98">
        <v>2610</v>
      </c>
      <c r="C400" s="191" t="s">
        <v>633</v>
      </c>
      <c r="D400" s="171">
        <f>H124</f>
        <v>2640.1</v>
      </c>
      <c r="E400" s="171">
        <v>0</v>
      </c>
      <c r="F400" s="171">
        <v>0</v>
      </c>
      <c r="G400" s="171">
        <v>0</v>
      </c>
      <c r="H400" s="171">
        <f>D400-F400</f>
        <v>2640.1</v>
      </c>
      <c r="I400" s="171">
        <f>L124</f>
        <v>2590.6999999999998</v>
      </c>
      <c r="J400" s="171">
        <v>0</v>
      </c>
      <c r="K400" s="171">
        <v>0</v>
      </c>
      <c r="L400" s="171">
        <v>0</v>
      </c>
      <c r="M400" s="689">
        <f>I400-K400</f>
        <v>2590.6999999999998</v>
      </c>
      <c r="N400" s="689"/>
      <c r="O400" s="35"/>
      <c r="P400" s="29"/>
      <c r="Q400" s="29"/>
    </row>
    <row r="401" spans="1:17" ht="17.25" hidden="1" customHeight="1" x14ac:dyDescent="0.25">
      <c r="A401" s="126"/>
      <c r="B401" s="126"/>
      <c r="C401" s="182"/>
      <c r="D401" s="171"/>
      <c r="E401" s="171"/>
      <c r="F401" s="171"/>
      <c r="G401" s="171"/>
      <c r="H401" s="171"/>
      <c r="I401" s="171"/>
      <c r="J401" s="171"/>
      <c r="K401" s="171"/>
      <c r="L401" s="171"/>
      <c r="M401" s="689"/>
      <c r="N401" s="689"/>
      <c r="O401" s="35"/>
      <c r="P401" s="29"/>
      <c r="Q401" s="29"/>
    </row>
    <row r="402" spans="1:17" ht="17.25" hidden="1" customHeight="1" x14ac:dyDescent="0.25">
      <c r="A402" s="126"/>
      <c r="B402" s="126"/>
      <c r="C402" s="182" t="s">
        <v>31</v>
      </c>
      <c r="D402" s="204"/>
      <c r="E402" s="171"/>
      <c r="F402" s="171"/>
      <c r="G402" s="171"/>
      <c r="H402" s="171"/>
      <c r="I402" s="171"/>
      <c r="J402" s="171"/>
      <c r="K402" s="171"/>
      <c r="L402" s="171"/>
      <c r="M402" s="689"/>
      <c r="N402" s="689"/>
      <c r="O402" s="35"/>
      <c r="P402" s="29"/>
      <c r="Q402" s="29"/>
    </row>
    <row r="403" spans="1:17" ht="17.25" customHeight="1" x14ac:dyDescent="0.25">
      <c r="A403" s="126"/>
      <c r="B403" s="126"/>
      <c r="C403" s="182" t="s">
        <v>28</v>
      </c>
      <c r="D403" s="171">
        <f t="shared" ref="D403:M403" si="12">D399</f>
        <v>2640.1</v>
      </c>
      <c r="E403" s="171">
        <f t="shared" si="12"/>
        <v>0</v>
      </c>
      <c r="F403" s="171">
        <f t="shared" si="12"/>
        <v>0</v>
      </c>
      <c r="G403" s="171">
        <f t="shared" si="12"/>
        <v>0</v>
      </c>
      <c r="H403" s="171">
        <f t="shared" si="12"/>
        <v>2640.1</v>
      </c>
      <c r="I403" s="171">
        <f t="shared" si="12"/>
        <v>2590.6999999999998</v>
      </c>
      <c r="J403" s="171">
        <f t="shared" si="12"/>
        <v>0</v>
      </c>
      <c r="K403" s="171">
        <f t="shared" si="12"/>
        <v>0</v>
      </c>
      <c r="L403" s="171">
        <f t="shared" si="12"/>
        <v>0</v>
      </c>
      <c r="M403" s="689">
        <f t="shared" si="12"/>
        <v>2590.6999999999998</v>
      </c>
      <c r="N403" s="689"/>
      <c r="O403" s="35"/>
      <c r="P403" s="29"/>
      <c r="Q403" s="29"/>
    </row>
    <row r="404" spans="1:17" ht="17.25" customHeight="1" x14ac:dyDescent="0.25">
      <c r="A404" s="29"/>
      <c r="B404" s="29"/>
      <c r="C404" s="4"/>
      <c r="D404" s="35"/>
      <c r="E404" s="35"/>
      <c r="F404" s="35"/>
      <c r="G404" s="35"/>
      <c r="H404" s="35"/>
      <c r="I404" s="35"/>
      <c r="J404" s="35"/>
      <c r="K404" s="35"/>
      <c r="L404" s="35"/>
      <c r="M404" s="211"/>
      <c r="N404" s="211"/>
      <c r="O404" s="35"/>
      <c r="P404" s="29"/>
      <c r="Q404" s="29"/>
    </row>
    <row r="405" spans="1:17" ht="17.25" customHeight="1" x14ac:dyDescent="0.25">
      <c r="A405" s="67" t="s">
        <v>910</v>
      </c>
      <c r="B405" s="663" t="s">
        <v>1184</v>
      </c>
      <c r="C405" s="663"/>
      <c r="D405" s="663"/>
      <c r="E405" s="663"/>
      <c r="F405" s="663"/>
      <c r="G405" s="663"/>
      <c r="H405" s="663"/>
      <c r="I405" s="663"/>
      <c r="J405" s="663"/>
      <c r="K405" s="663"/>
      <c r="L405" s="663"/>
      <c r="M405" s="663"/>
      <c r="N405" s="663"/>
      <c r="O405" s="663"/>
      <c r="P405" s="663"/>
      <c r="Q405" s="663"/>
    </row>
    <row r="406" spans="1:17" ht="17.25" customHeight="1" x14ac:dyDescent="0.25">
      <c r="A406" s="29"/>
      <c r="B406" s="29"/>
      <c r="C406" s="4"/>
      <c r="D406" s="35"/>
      <c r="E406" s="35"/>
      <c r="F406" s="35"/>
      <c r="G406" s="35"/>
      <c r="H406" s="35"/>
      <c r="I406" s="35"/>
      <c r="J406" s="35"/>
      <c r="K406" s="35"/>
      <c r="L406" s="35"/>
      <c r="M406" s="211"/>
      <c r="N406" s="211"/>
      <c r="O406" s="3" t="s">
        <v>30</v>
      </c>
      <c r="P406" s="29"/>
      <c r="Q406" s="29"/>
    </row>
    <row r="407" spans="1:17" ht="17.25" customHeight="1" x14ac:dyDescent="0.2">
      <c r="A407" s="625" t="s">
        <v>32</v>
      </c>
      <c r="B407" s="625" t="s">
        <v>216</v>
      </c>
      <c r="C407" s="625" t="s">
        <v>222</v>
      </c>
      <c r="D407" s="625" t="s">
        <v>217</v>
      </c>
      <c r="E407" s="625" t="s">
        <v>218</v>
      </c>
      <c r="F407" s="625" t="s">
        <v>856</v>
      </c>
      <c r="G407" s="625"/>
      <c r="H407" s="625" t="s">
        <v>859</v>
      </c>
      <c r="I407" s="625"/>
      <c r="J407" s="625" t="s">
        <v>582</v>
      </c>
      <c r="K407" s="655"/>
      <c r="L407" s="671" t="s">
        <v>221</v>
      </c>
      <c r="M407" s="671"/>
      <c r="N407" s="671" t="s">
        <v>338</v>
      </c>
      <c r="O407" s="671"/>
      <c r="P407" s="766"/>
      <c r="Q407" s="766"/>
    </row>
    <row r="408" spans="1:17" ht="17.25" customHeight="1" x14ac:dyDescent="0.2">
      <c r="A408" s="625"/>
      <c r="B408" s="625"/>
      <c r="C408" s="625"/>
      <c r="D408" s="625"/>
      <c r="E408" s="625"/>
      <c r="F408" s="625"/>
      <c r="G408" s="625"/>
      <c r="H408" s="625"/>
      <c r="I408" s="625"/>
      <c r="J408" s="625"/>
      <c r="K408" s="655"/>
      <c r="L408" s="671"/>
      <c r="M408" s="671"/>
      <c r="N408" s="671"/>
      <c r="O408" s="671"/>
      <c r="P408" s="766"/>
      <c r="Q408" s="766"/>
    </row>
    <row r="409" spans="1:17" ht="17.25" customHeight="1" x14ac:dyDescent="0.2">
      <c r="A409" s="625"/>
      <c r="B409" s="625"/>
      <c r="C409" s="625"/>
      <c r="D409" s="625"/>
      <c r="E409" s="625"/>
      <c r="F409" s="625"/>
      <c r="G409" s="625"/>
      <c r="H409" s="625"/>
      <c r="I409" s="625"/>
      <c r="J409" s="625"/>
      <c r="K409" s="655"/>
      <c r="L409" s="671"/>
      <c r="M409" s="671"/>
      <c r="N409" s="671"/>
      <c r="O409" s="671"/>
      <c r="P409" s="766"/>
      <c r="Q409" s="766"/>
    </row>
    <row r="410" spans="1:17" ht="17.25" customHeight="1" x14ac:dyDescent="0.25">
      <c r="A410" s="11">
        <v>1</v>
      </c>
      <c r="B410" s="11">
        <v>2</v>
      </c>
      <c r="C410" s="11">
        <v>3</v>
      </c>
      <c r="D410" s="11">
        <v>4</v>
      </c>
      <c r="E410" s="11">
        <v>5</v>
      </c>
      <c r="F410" s="626">
        <v>6</v>
      </c>
      <c r="G410" s="626"/>
      <c r="H410" s="626">
        <v>7</v>
      </c>
      <c r="I410" s="626"/>
      <c r="J410" s="626">
        <v>8</v>
      </c>
      <c r="K410" s="641"/>
      <c r="L410" s="705">
        <v>9</v>
      </c>
      <c r="M410" s="707"/>
      <c r="N410" s="705">
        <v>10</v>
      </c>
      <c r="O410" s="707"/>
      <c r="P410" s="619"/>
      <c r="Q410" s="619"/>
    </row>
    <row r="411" spans="1:17" ht="17.25" customHeight="1" x14ac:dyDescent="0.25">
      <c r="A411" s="16">
        <v>1016030</v>
      </c>
      <c r="B411" s="16"/>
      <c r="C411" s="16" t="s">
        <v>262</v>
      </c>
      <c r="D411" s="16"/>
      <c r="E411" s="16"/>
      <c r="F411" s="626"/>
      <c r="G411" s="626"/>
      <c r="H411" s="626"/>
      <c r="I411" s="626"/>
      <c r="J411" s="626"/>
      <c r="K411" s="641"/>
      <c r="L411" s="705"/>
      <c r="M411" s="707"/>
      <c r="N411" s="705"/>
      <c r="O411" s="707"/>
      <c r="P411" s="619"/>
      <c r="Q411" s="619"/>
    </row>
    <row r="412" spans="1:17" ht="17.25" customHeight="1" x14ac:dyDescent="0.25">
      <c r="A412" s="16"/>
      <c r="B412" s="98">
        <v>2000</v>
      </c>
      <c r="C412" s="79" t="s">
        <v>353</v>
      </c>
      <c r="D412" s="190">
        <f>D413</f>
        <v>2053.9</v>
      </c>
      <c r="E412" s="190">
        <f>E413</f>
        <v>1810.9</v>
      </c>
      <c r="F412" s="626">
        <f>F413</f>
        <v>0</v>
      </c>
      <c r="G412" s="626"/>
      <c r="H412" s="626">
        <f>H413</f>
        <v>0</v>
      </c>
      <c r="I412" s="626"/>
      <c r="J412" s="626">
        <f>J413</f>
        <v>0</v>
      </c>
      <c r="K412" s="641"/>
      <c r="L412" s="705"/>
      <c r="M412" s="707"/>
      <c r="N412" s="705"/>
      <c r="O412" s="707"/>
      <c r="P412" s="619"/>
      <c r="Q412" s="619"/>
    </row>
    <row r="413" spans="1:17" ht="27" customHeight="1" x14ac:dyDescent="0.25">
      <c r="A413" s="16"/>
      <c r="B413" s="98">
        <v>2610</v>
      </c>
      <c r="C413" s="191" t="s">
        <v>633</v>
      </c>
      <c r="D413" s="190">
        <f>D387</f>
        <v>2053.9</v>
      </c>
      <c r="E413" s="190">
        <f>E387</f>
        <v>1810.9</v>
      </c>
      <c r="F413" s="626">
        <v>0</v>
      </c>
      <c r="G413" s="626"/>
      <c r="H413" s="626">
        <v>0</v>
      </c>
      <c r="I413" s="626"/>
      <c r="J413" s="626">
        <v>0</v>
      </c>
      <c r="K413" s="641"/>
      <c r="L413" s="705"/>
      <c r="M413" s="707"/>
      <c r="N413" s="705"/>
      <c r="O413" s="707"/>
      <c r="P413" s="619"/>
      <c r="Q413" s="619"/>
    </row>
    <row r="414" spans="1:17" ht="17.25" hidden="1" customHeight="1" x14ac:dyDescent="0.25">
      <c r="A414" s="16"/>
      <c r="B414" s="98"/>
      <c r="C414" s="191"/>
      <c r="D414" s="190"/>
      <c r="E414" s="190"/>
      <c r="F414" s="626"/>
      <c r="G414" s="626"/>
      <c r="H414" s="626"/>
      <c r="I414" s="626"/>
      <c r="J414" s="626"/>
      <c r="K414" s="641"/>
      <c r="L414" s="705"/>
      <c r="M414" s="707"/>
      <c r="N414" s="705"/>
      <c r="O414" s="707"/>
      <c r="P414" s="619"/>
      <c r="Q414" s="619"/>
    </row>
    <row r="415" spans="1:17" ht="17.25" hidden="1" customHeight="1" x14ac:dyDescent="0.25">
      <c r="A415" s="16"/>
      <c r="B415" s="98"/>
      <c r="C415" s="191" t="s">
        <v>31</v>
      </c>
      <c r="D415" s="190"/>
      <c r="E415" s="190"/>
      <c r="F415" s="626"/>
      <c r="G415" s="626"/>
      <c r="H415" s="626"/>
      <c r="I415" s="626"/>
      <c r="J415" s="626"/>
      <c r="K415" s="641"/>
      <c r="L415" s="705"/>
      <c r="M415" s="707"/>
      <c r="N415" s="705"/>
      <c r="O415" s="707"/>
      <c r="P415" s="619"/>
      <c r="Q415" s="619"/>
    </row>
    <row r="416" spans="1:17" ht="17.25" customHeight="1" x14ac:dyDescent="0.25">
      <c r="A416" s="16"/>
      <c r="B416" s="98"/>
      <c r="C416" s="222" t="s">
        <v>28</v>
      </c>
      <c r="D416" s="190">
        <f>D412</f>
        <v>2053.9</v>
      </c>
      <c r="E416" s="190">
        <f>E412</f>
        <v>1810.9</v>
      </c>
      <c r="F416" s="626">
        <f>-F412</f>
        <v>0</v>
      </c>
      <c r="G416" s="626"/>
      <c r="H416" s="626">
        <f>H412</f>
        <v>0</v>
      </c>
      <c r="I416" s="626"/>
      <c r="J416" s="626">
        <f>J412</f>
        <v>0</v>
      </c>
      <c r="K416" s="641"/>
      <c r="L416" s="705"/>
      <c r="M416" s="707"/>
      <c r="N416" s="705"/>
      <c r="O416" s="707"/>
      <c r="P416" s="619"/>
      <c r="Q416" s="619"/>
    </row>
    <row r="417" spans="1:17" ht="17.25" customHeight="1" x14ac:dyDescent="0.25">
      <c r="A417" s="29"/>
      <c r="B417" s="29"/>
      <c r="C417" s="4"/>
      <c r="D417" s="35"/>
      <c r="E417" s="35"/>
      <c r="F417" s="35"/>
      <c r="G417" s="35"/>
      <c r="H417" s="35"/>
      <c r="I417" s="35"/>
      <c r="J417" s="35"/>
      <c r="K417" s="35"/>
      <c r="L417" s="35"/>
      <c r="M417" s="211"/>
      <c r="N417" s="211"/>
      <c r="O417" s="35"/>
      <c r="P417" s="29"/>
      <c r="Q417" s="29"/>
    </row>
    <row r="418" spans="1:17" ht="17.25" hidden="1" customHeight="1" x14ac:dyDescent="0.25">
      <c r="A418" s="67" t="s">
        <v>339</v>
      </c>
      <c r="B418" s="663" t="s">
        <v>860</v>
      </c>
      <c r="C418" s="663"/>
      <c r="D418" s="663"/>
      <c r="E418" s="663"/>
      <c r="F418" s="663"/>
      <c r="G418" s="663"/>
      <c r="H418" s="663"/>
      <c r="I418" s="663"/>
      <c r="J418" s="663"/>
      <c r="K418" s="663"/>
      <c r="L418" s="663"/>
      <c r="M418" s="663"/>
      <c r="N418" s="663"/>
      <c r="O418" s="663"/>
      <c r="P418" s="663"/>
      <c r="Q418" s="663"/>
    </row>
    <row r="419" spans="1:17" ht="17.25" hidden="1" customHeight="1" x14ac:dyDescent="0.25">
      <c r="A419" s="29"/>
      <c r="B419" s="29"/>
      <c r="C419" s="4"/>
      <c r="D419" s="35"/>
      <c r="E419" s="35"/>
      <c r="F419" s="35"/>
      <c r="G419" s="35"/>
      <c r="H419" s="35"/>
      <c r="I419" s="35"/>
      <c r="J419" s="35"/>
      <c r="K419" s="35"/>
      <c r="L419" s="35"/>
      <c r="M419" s="211"/>
      <c r="N419" s="211"/>
      <c r="O419" s="35"/>
      <c r="P419" s="29"/>
      <c r="Q419" s="29"/>
    </row>
    <row r="420" spans="1:17" ht="44.25" hidden="1" customHeight="1" x14ac:dyDescent="0.25">
      <c r="A420" s="126" t="s">
        <v>341</v>
      </c>
      <c r="B420" s="689" t="s">
        <v>222</v>
      </c>
      <c r="C420" s="689"/>
      <c r="D420" s="754" t="s">
        <v>342</v>
      </c>
      <c r="E420" s="756"/>
      <c r="F420" s="754" t="s">
        <v>343</v>
      </c>
      <c r="G420" s="755"/>
      <c r="H420" s="756"/>
      <c r="I420" s="754" t="s">
        <v>344</v>
      </c>
      <c r="J420" s="756"/>
      <c r="K420" s="754" t="s">
        <v>345</v>
      </c>
      <c r="L420" s="755"/>
      <c r="M420" s="756"/>
      <c r="N420" s="754" t="s">
        <v>346</v>
      </c>
      <c r="O420" s="755"/>
      <c r="P420" s="756"/>
      <c r="Q420" s="29"/>
    </row>
    <row r="421" spans="1:17" ht="17.25" hidden="1" customHeight="1" x14ac:dyDescent="0.25">
      <c r="A421" s="126">
        <v>1</v>
      </c>
      <c r="B421" s="689">
        <v>2</v>
      </c>
      <c r="C421" s="689"/>
      <c r="D421" s="705">
        <v>3</v>
      </c>
      <c r="E421" s="707"/>
      <c r="F421" s="705">
        <v>4</v>
      </c>
      <c r="G421" s="706"/>
      <c r="H421" s="707"/>
      <c r="I421" s="705">
        <v>5</v>
      </c>
      <c r="J421" s="707"/>
      <c r="K421" s="705">
        <v>6</v>
      </c>
      <c r="L421" s="706"/>
      <c r="M421" s="707"/>
      <c r="N421" s="705">
        <v>7</v>
      </c>
      <c r="O421" s="706"/>
      <c r="P421" s="707"/>
      <c r="Q421" s="29"/>
    </row>
    <row r="422" spans="1:17" ht="17.25" hidden="1" customHeight="1" x14ac:dyDescent="0.25">
      <c r="A422" s="126"/>
      <c r="B422" s="770" t="s">
        <v>223</v>
      </c>
      <c r="C422" s="770"/>
      <c r="D422" s="705"/>
      <c r="E422" s="707"/>
      <c r="F422" s="705"/>
      <c r="G422" s="706"/>
      <c r="H422" s="707"/>
      <c r="I422" s="705"/>
      <c r="J422" s="707"/>
      <c r="K422" s="705"/>
      <c r="L422" s="706"/>
      <c r="M422" s="707"/>
      <c r="N422" s="771"/>
      <c r="O422" s="771"/>
      <c r="P422" s="771"/>
      <c r="Q422" s="29"/>
    </row>
    <row r="423" spans="1:17" ht="29.25" hidden="1" customHeight="1" x14ac:dyDescent="0.25">
      <c r="A423" s="126"/>
      <c r="B423" s="770" t="s">
        <v>347</v>
      </c>
      <c r="C423" s="770"/>
      <c r="D423" s="705"/>
      <c r="E423" s="707"/>
      <c r="F423" s="705"/>
      <c r="G423" s="706"/>
      <c r="H423" s="707"/>
      <c r="I423" s="705"/>
      <c r="J423" s="707"/>
      <c r="K423" s="705"/>
      <c r="L423" s="706"/>
      <c r="M423" s="707"/>
      <c r="N423" s="771"/>
      <c r="O423" s="771"/>
      <c r="P423" s="771"/>
      <c r="Q423" s="29"/>
    </row>
    <row r="424" spans="1:17" ht="17.25" hidden="1" customHeight="1" x14ac:dyDescent="0.25">
      <c r="A424" s="126"/>
      <c r="B424" s="770" t="s">
        <v>28</v>
      </c>
      <c r="C424" s="770"/>
      <c r="D424" s="705"/>
      <c r="E424" s="707"/>
      <c r="F424" s="705"/>
      <c r="G424" s="706"/>
      <c r="H424" s="707"/>
      <c r="I424" s="705"/>
      <c r="J424" s="707"/>
      <c r="K424" s="705"/>
      <c r="L424" s="706"/>
      <c r="M424" s="707"/>
      <c r="N424" s="771"/>
      <c r="O424" s="771"/>
      <c r="P424" s="771"/>
      <c r="Q424" s="29"/>
    </row>
    <row r="425" spans="1:17" ht="17.25" hidden="1" customHeight="1" x14ac:dyDescent="0.25">
      <c r="A425" s="29"/>
      <c r="B425" s="29"/>
      <c r="C425" s="4"/>
      <c r="D425" s="35"/>
      <c r="E425" s="35"/>
      <c r="F425" s="35"/>
      <c r="G425" s="35"/>
      <c r="H425" s="35"/>
      <c r="I425" s="35"/>
      <c r="J425" s="35"/>
      <c r="K425" s="35"/>
      <c r="L425" s="35"/>
      <c r="M425" s="211"/>
      <c r="N425" s="211"/>
      <c r="O425" s="35"/>
      <c r="P425" s="29"/>
      <c r="Q425" s="29"/>
    </row>
    <row r="426" spans="1:17" ht="17.25" customHeight="1" x14ac:dyDescent="0.25">
      <c r="A426" s="67" t="s">
        <v>922</v>
      </c>
      <c r="B426" s="663" t="s">
        <v>1115</v>
      </c>
      <c r="C426" s="663"/>
      <c r="D426" s="663"/>
      <c r="E426" s="663"/>
      <c r="F426" s="663"/>
      <c r="G426" s="663"/>
      <c r="H426" s="663"/>
      <c r="I426" s="663"/>
      <c r="J426" s="663"/>
      <c r="K426" s="663"/>
      <c r="L426" s="663"/>
      <c r="M426" s="663"/>
      <c r="N426" s="663"/>
      <c r="O426" s="663"/>
      <c r="P426" s="663"/>
      <c r="Q426" s="663"/>
    </row>
    <row r="427" spans="1:17" ht="17.25" hidden="1" customHeight="1" x14ac:dyDescent="0.25">
      <c r="A427" s="29"/>
      <c r="B427" s="29"/>
      <c r="C427" s="4"/>
      <c r="D427" s="35"/>
      <c r="E427" s="35"/>
      <c r="F427" s="35"/>
      <c r="G427" s="35"/>
      <c r="H427" s="35"/>
      <c r="I427" s="35"/>
      <c r="J427" s="35"/>
      <c r="K427" s="35"/>
      <c r="L427" s="35"/>
      <c r="M427" s="211"/>
      <c r="N427" s="211"/>
      <c r="O427" s="35"/>
      <c r="P427" s="29"/>
      <c r="Q427" s="29"/>
    </row>
    <row r="428" spans="1:17" ht="36" customHeight="1" x14ac:dyDescent="0.25">
      <c r="A428" s="494">
        <v>15</v>
      </c>
      <c r="B428" s="736" t="s">
        <v>862</v>
      </c>
      <c r="C428" s="736"/>
      <c r="D428" s="736"/>
      <c r="E428" s="736"/>
      <c r="F428" s="736"/>
      <c r="G428" s="736"/>
      <c r="H428" s="736"/>
      <c r="I428" s="736"/>
      <c r="J428" s="736"/>
      <c r="K428" s="736"/>
      <c r="L428" s="736"/>
      <c r="M428" s="736"/>
      <c r="N428" s="736"/>
      <c r="O428" s="736"/>
      <c r="P428" s="736"/>
      <c r="Q428" s="736"/>
    </row>
    <row r="429" spans="1:17" ht="17.25" customHeight="1" x14ac:dyDescent="0.25">
      <c r="A429" s="29"/>
      <c r="B429" s="29"/>
      <c r="C429" s="4"/>
      <c r="D429" s="35"/>
      <c r="E429" s="35"/>
      <c r="F429" s="35"/>
      <c r="G429" s="35"/>
      <c r="H429" s="35"/>
      <c r="I429" s="35"/>
      <c r="J429" s="35"/>
      <c r="K429" s="35"/>
      <c r="L429" s="35"/>
      <c r="M429" s="211"/>
      <c r="N429" s="211"/>
      <c r="O429" s="35"/>
      <c r="P429" s="29"/>
      <c r="Q429" s="29"/>
    </row>
    <row r="430" spans="1:17" ht="17.25" customHeight="1" x14ac:dyDescent="0.25">
      <c r="A430" s="29"/>
      <c r="B430" s="29"/>
      <c r="C430" s="4"/>
      <c r="D430" s="35"/>
      <c r="E430" s="35"/>
      <c r="F430" s="35"/>
      <c r="G430" s="35"/>
      <c r="H430" s="35"/>
      <c r="I430" s="35"/>
      <c r="J430" s="35"/>
      <c r="K430" s="35"/>
      <c r="L430" s="35"/>
      <c r="M430" s="211"/>
      <c r="N430" s="211"/>
      <c r="O430" s="35"/>
      <c r="P430" s="29"/>
      <c r="Q430" s="29"/>
    </row>
    <row r="431" spans="1:17" ht="12.75" customHeight="1" x14ac:dyDescent="0.25">
      <c r="A431" s="3"/>
      <c r="B431" s="3"/>
      <c r="C431" s="3"/>
      <c r="D431" s="3"/>
      <c r="E431" s="3"/>
      <c r="F431" s="3"/>
      <c r="G431" s="3"/>
      <c r="H431" s="3"/>
      <c r="I431" s="3"/>
      <c r="J431" s="3"/>
      <c r="K431" s="3"/>
      <c r="L431" s="3"/>
      <c r="M431" s="3"/>
      <c r="N431" s="3"/>
      <c r="O431" s="3"/>
      <c r="P431" s="3"/>
      <c r="Q431" s="3"/>
    </row>
    <row r="432" spans="1:17" ht="12.75" customHeight="1" x14ac:dyDescent="0.25">
      <c r="A432" s="3"/>
      <c r="B432" s="3"/>
      <c r="C432" s="3"/>
      <c r="D432" s="3"/>
      <c r="E432" s="3"/>
      <c r="F432" s="3"/>
      <c r="G432" s="3"/>
      <c r="H432" s="3"/>
      <c r="I432" s="3"/>
      <c r="J432" s="3"/>
      <c r="K432" s="3"/>
      <c r="L432" s="3"/>
      <c r="M432" s="3"/>
      <c r="N432" s="3"/>
      <c r="O432" s="3"/>
      <c r="P432" s="3"/>
      <c r="Q432" s="3"/>
    </row>
    <row r="433" spans="1:17" ht="12.75" customHeight="1" x14ac:dyDescent="0.25">
      <c r="A433" s="3"/>
      <c r="B433" s="3"/>
      <c r="C433" s="8" t="s">
        <v>49</v>
      </c>
      <c r="D433" s="3"/>
      <c r="E433" s="3"/>
      <c r="F433" s="94"/>
      <c r="G433" s="94"/>
      <c r="H433" s="94"/>
      <c r="I433" s="3"/>
      <c r="J433" s="3"/>
      <c r="K433" s="3"/>
      <c r="L433" s="94" t="s">
        <v>351</v>
      </c>
      <c r="M433" s="94"/>
      <c r="N433" s="94"/>
      <c r="O433" s="3"/>
      <c r="P433" s="3"/>
      <c r="Q433" s="3"/>
    </row>
    <row r="434" spans="1:17" ht="12.75" customHeight="1" x14ac:dyDescent="0.25">
      <c r="A434" s="3"/>
      <c r="B434" s="3"/>
      <c r="C434" s="3"/>
      <c r="D434" s="3"/>
      <c r="E434" s="3"/>
      <c r="F434" s="3"/>
      <c r="G434" s="3"/>
      <c r="H434" s="3"/>
      <c r="I434" s="3"/>
      <c r="J434" s="3"/>
      <c r="K434" s="3"/>
      <c r="L434" s="618" t="s">
        <v>51</v>
      </c>
      <c r="M434" s="618"/>
      <c r="N434" s="618"/>
      <c r="O434" s="3"/>
      <c r="P434" s="3"/>
      <c r="Q434" s="3"/>
    </row>
    <row r="435" spans="1:17" ht="9.75" customHeight="1" x14ac:dyDescent="0.25">
      <c r="A435" s="3"/>
      <c r="B435" s="3"/>
      <c r="C435" s="3"/>
      <c r="D435" s="3"/>
      <c r="E435" s="3"/>
      <c r="F435" s="3"/>
      <c r="G435" s="3"/>
      <c r="H435" s="3"/>
      <c r="I435" s="3"/>
      <c r="J435" s="3"/>
      <c r="K435" s="3"/>
      <c r="L435" s="3"/>
      <c r="M435" s="3"/>
      <c r="N435" s="3"/>
      <c r="O435" s="3"/>
      <c r="P435" s="3"/>
      <c r="Q435" s="3"/>
    </row>
    <row r="436" spans="1:17" ht="20.65" customHeight="1" x14ac:dyDescent="0.25">
      <c r="A436" s="3"/>
      <c r="B436" s="3"/>
      <c r="C436" s="8" t="s">
        <v>227</v>
      </c>
      <c r="D436" s="3"/>
      <c r="E436" s="3"/>
      <c r="F436" s="94"/>
      <c r="G436" s="94"/>
      <c r="H436" s="94"/>
      <c r="I436" s="3"/>
      <c r="J436" s="3"/>
      <c r="K436" s="3"/>
      <c r="L436" s="94" t="s">
        <v>53</v>
      </c>
      <c r="M436" s="94"/>
      <c r="N436" s="94"/>
      <c r="O436" s="3"/>
      <c r="P436" s="3"/>
      <c r="Q436" s="3"/>
    </row>
    <row r="437" spans="1:17" ht="12.75" customHeight="1" x14ac:dyDescent="0.25">
      <c r="A437" s="3"/>
      <c r="B437" s="3"/>
      <c r="C437" s="3"/>
      <c r="D437" s="3"/>
      <c r="E437" s="3"/>
      <c r="F437" s="3"/>
      <c r="G437" s="3"/>
      <c r="H437" s="3"/>
      <c r="I437" s="3"/>
      <c r="J437" s="3"/>
      <c r="K437" s="3"/>
      <c r="L437" s="618" t="s">
        <v>51</v>
      </c>
      <c r="M437" s="618"/>
      <c r="N437" s="618"/>
      <c r="O437" s="3"/>
      <c r="P437" s="3"/>
      <c r="Q437" s="3"/>
    </row>
    <row r="438" spans="1:17" ht="12.75" customHeight="1" x14ac:dyDescent="0.25">
      <c r="A438" s="3"/>
      <c r="B438" s="3"/>
      <c r="C438" s="3"/>
      <c r="D438" s="3"/>
      <c r="E438" s="3"/>
      <c r="F438" s="3"/>
      <c r="G438" s="3"/>
      <c r="H438" s="3"/>
      <c r="I438" s="3"/>
      <c r="J438" s="3"/>
      <c r="K438" s="3"/>
      <c r="L438" s="3"/>
      <c r="M438" s="3"/>
      <c r="N438" s="3"/>
      <c r="O438" s="3"/>
      <c r="P438" s="3"/>
      <c r="Q438" s="3"/>
    </row>
  </sheetData>
  <sheetProtection selectLockedCells="1" selectUnlockedCells="1"/>
  <mergeCells count="1163">
    <mergeCell ref="A384:B384"/>
    <mergeCell ref="A385:B385"/>
    <mergeCell ref="A386:B386"/>
    <mergeCell ref="A387:B387"/>
    <mergeCell ref="B370:C370"/>
    <mergeCell ref="B378:Q378"/>
    <mergeCell ref="C381:C383"/>
    <mergeCell ref="D381:D383"/>
    <mergeCell ref="M370:O370"/>
    <mergeCell ref="M371:N371"/>
    <mergeCell ref="A390:B390"/>
    <mergeCell ref="A364:B364"/>
    <mergeCell ref="A365:B365"/>
    <mergeCell ref="A366:B366"/>
    <mergeCell ref="A367:B367"/>
    <mergeCell ref="A185:B185"/>
    <mergeCell ref="A269:B269"/>
    <mergeCell ref="A281:B281"/>
    <mergeCell ref="A282:B282"/>
    <mergeCell ref="A283:B283"/>
    <mergeCell ref="I264:J264"/>
    <mergeCell ref="I267:J267"/>
    <mergeCell ref="I272:J272"/>
    <mergeCell ref="A224:B224"/>
    <mergeCell ref="A234:B234"/>
    <mergeCell ref="A235:B235"/>
    <mergeCell ref="A239:B239"/>
    <mergeCell ref="A242:B242"/>
    <mergeCell ref="I259:J259"/>
    <mergeCell ref="A268:B268"/>
    <mergeCell ref="O266:Q266"/>
    <mergeCell ref="O268:Q268"/>
    <mergeCell ref="A143:B144"/>
    <mergeCell ref="A145:B145"/>
    <mergeCell ref="A146:B146"/>
    <mergeCell ref="A162:B162"/>
    <mergeCell ref="A176:B176"/>
    <mergeCell ref="A134:B134"/>
    <mergeCell ref="A135:B135"/>
    <mergeCell ref="A136:B136"/>
    <mergeCell ref="A137:B137"/>
    <mergeCell ref="B130:Q130"/>
    <mergeCell ref="C136:D136"/>
    <mergeCell ref="P136:Q136"/>
    <mergeCell ref="C137:D137"/>
    <mergeCell ref="A120:B120"/>
    <mergeCell ref="A121:B121"/>
    <mergeCell ref="A122:B122"/>
    <mergeCell ref="A123:B123"/>
    <mergeCell ref="A124:B124"/>
    <mergeCell ref="A132:B133"/>
    <mergeCell ref="C160:G160"/>
    <mergeCell ref="C161:G161"/>
    <mergeCell ref="C163:G163"/>
    <mergeCell ref="C164:G164"/>
    <mergeCell ref="C165:G165"/>
    <mergeCell ref="C166:G166"/>
    <mergeCell ref="C162:G162"/>
    <mergeCell ref="C154:G154"/>
    <mergeCell ref="C155:G155"/>
    <mergeCell ref="C156:G156"/>
    <mergeCell ref="A138:B138"/>
    <mergeCell ref="A139:B139"/>
    <mergeCell ref="C143:G144"/>
    <mergeCell ref="A114:B114"/>
    <mergeCell ref="A115:B115"/>
    <mergeCell ref="A116:B116"/>
    <mergeCell ref="A117:B117"/>
    <mergeCell ref="A118:B118"/>
    <mergeCell ref="A119:B119"/>
    <mergeCell ref="A108:B108"/>
    <mergeCell ref="A109:B109"/>
    <mergeCell ref="A110:B110"/>
    <mergeCell ref="A111:B111"/>
    <mergeCell ref="A112:B112"/>
    <mergeCell ref="A113:B113"/>
    <mergeCell ref="A102:B102"/>
    <mergeCell ref="A103:B103"/>
    <mergeCell ref="A104:B104"/>
    <mergeCell ref="A105:B105"/>
    <mergeCell ref="A106:B106"/>
    <mergeCell ref="A107:B107"/>
    <mergeCell ref="O265:Q265"/>
    <mergeCell ref="A96:B96"/>
    <mergeCell ref="A97:B97"/>
    <mergeCell ref="A98:B98"/>
    <mergeCell ref="A99:B99"/>
    <mergeCell ref="A100:B100"/>
    <mergeCell ref="A101:B101"/>
    <mergeCell ref="A78:B78"/>
    <mergeCell ref="A79:B79"/>
    <mergeCell ref="A80:B80"/>
    <mergeCell ref="A81:B81"/>
    <mergeCell ref="A82:B82"/>
    <mergeCell ref="A83:B83"/>
    <mergeCell ref="A75:B76"/>
    <mergeCell ref="A43:B44"/>
    <mergeCell ref="A45:B45"/>
    <mergeCell ref="A47:B47"/>
    <mergeCell ref="A48:B48"/>
    <mergeCell ref="A49:B49"/>
    <mergeCell ref="B73:Q73"/>
    <mergeCell ref="P74:Q74"/>
    <mergeCell ref="C75:G76"/>
    <mergeCell ref="H75:K75"/>
    <mergeCell ref="O99:P99"/>
    <mergeCell ref="M100:N100"/>
    <mergeCell ref="O100:P100"/>
    <mergeCell ref="M101:N101"/>
    <mergeCell ref="O101:P101"/>
    <mergeCell ref="M55:N55"/>
    <mergeCell ref="M56:N56"/>
    <mergeCell ref="M57:N57"/>
    <mergeCell ref="M58:N58"/>
    <mergeCell ref="L284:N284"/>
    <mergeCell ref="P42:Q42"/>
    <mergeCell ref="A51:B51"/>
    <mergeCell ref="A52:B52"/>
    <mergeCell ref="A53:B53"/>
    <mergeCell ref="A71:B71"/>
    <mergeCell ref="C43:C44"/>
    <mergeCell ref="D43:G43"/>
    <mergeCell ref="H43:K43"/>
    <mergeCell ref="L43:Q43"/>
    <mergeCell ref="M44:N44"/>
    <mergeCell ref="O285:Q285"/>
    <mergeCell ref="A50:B50"/>
    <mergeCell ref="B13:K13"/>
    <mergeCell ref="L13:Q13"/>
    <mergeCell ref="B15:J15"/>
    <mergeCell ref="B16:L16"/>
    <mergeCell ref="M16:R16"/>
    <mergeCell ref="B20:I20"/>
    <mergeCell ref="A18:Q18"/>
    <mergeCell ref="B40:Q40"/>
    <mergeCell ref="A264:B264"/>
    <mergeCell ref="A265:B265"/>
    <mergeCell ref="A266:B266"/>
    <mergeCell ref="C169:G169"/>
    <mergeCell ref="C170:G170"/>
    <mergeCell ref="C171:G171"/>
    <mergeCell ref="D222:Q222"/>
    <mergeCell ref="A233:B233"/>
    <mergeCell ref="A182:B182"/>
    <mergeCell ref="A183:B183"/>
    <mergeCell ref="L269:N269"/>
    <mergeCell ref="F282:H282"/>
    <mergeCell ref="O269:Q269"/>
    <mergeCell ref="A267:B267"/>
    <mergeCell ref="L265:N265"/>
    <mergeCell ref="L266:N266"/>
    <mergeCell ref="L267:N267"/>
    <mergeCell ref="L268:N268"/>
    <mergeCell ref="A284:B284"/>
    <mergeCell ref="A285:B285"/>
    <mergeCell ref="D262:Q262"/>
    <mergeCell ref="F264:H264"/>
    <mergeCell ref="F265:H265"/>
    <mergeCell ref="F266:H266"/>
    <mergeCell ref="F267:H267"/>
    <mergeCell ref="O278:Q278"/>
    <mergeCell ref="O279:Q279"/>
    <mergeCell ref="A277:B277"/>
    <mergeCell ref="A278:B278"/>
    <mergeCell ref="A279:B279"/>
    <mergeCell ref="A280:B280"/>
    <mergeCell ref="L270:N270"/>
    <mergeCell ref="L271:N271"/>
    <mergeCell ref="L274:N274"/>
    <mergeCell ref="L275:N275"/>
    <mergeCell ref="F271:H271"/>
    <mergeCell ref="F274:H274"/>
    <mergeCell ref="F275:H275"/>
    <mergeCell ref="O270:Q270"/>
    <mergeCell ref="O271:Q271"/>
    <mergeCell ref="O274:Q274"/>
    <mergeCell ref="O275:Q275"/>
    <mergeCell ref="L283:N283"/>
    <mergeCell ref="B215:Q215"/>
    <mergeCell ref="C218:C219"/>
    <mergeCell ref="D218:D219"/>
    <mergeCell ref="E218:E219"/>
    <mergeCell ref="F218:I218"/>
    <mergeCell ref="J218:M218"/>
    <mergeCell ref="N218:Q218"/>
    <mergeCell ref="F219:G219"/>
    <mergeCell ref="J219:K219"/>
    <mergeCell ref="L273:N273"/>
    <mergeCell ref="O284:P284"/>
    <mergeCell ref="O273:P273"/>
    <mergeCell ref="O277:P277"/>
    <mergeCell ref="I285:K285"/>
    <mergeCell ref="I283:K283"/>
    <mergeCell ref="I277:J277"/>
    <mergeCell ref="I280:J280"/>
    <mergeCell ref="I284:J284"/>
    <mergeCell ref="L279:N279"/>
    <mergeCell ref="L280:N280"/>
    <mergeCell ref="L281:N281"/>
    <mergeCell ref="L285:N285"/>
    <mergeCell ref="F283:H283"/>
    <mergeCell ref="F284:H284"/>
    <mergeCell ref="F285:H285"/>
    <mergeCell ref="L276:N276"/>
    <mergeCell ref="L277:N277"/>
    <mergeCell ref="L278:N278"/>
    <mergeCell ref="I278:K278"/>
    <mergeCell ref="I279:K279"/>
    <mergeCell ref="F281:H281"/>
    <mergeCell ref="L282:N282"/>
    <mergeCell ref="H143:K143"/>
    <mergeCell ref="L143:Q143"/>
    <mergeCell ref="M144:N144"/>
    <mergeCell ref="P144:Q144"/>
    <mergeCell ref="C145:G145"/>
    <mergeCell ref="M145:N145"/>
    <mergeCell ref="I263:K263"/>
    <mergeCell ref="I270:K270"/>
    <mergeCell ref="I271:K271"/>
    <mergeCell ref="I274:K274"/>
    <mergeCell ref="I275:K275"/>
    <mergeCell ref="I276:K276"/>
    <mergeCell ref="I281:K281"/>
    <mergeCell ref="I282:K282"/>
    <mergeCell ref="F268:H268"/>
    <mergeCell ref="C167:G167"/>
    <mergeCell ref="C168:G168"/>
    <mergeCell ref="F277:H277"/>
    <mergeCell ref="F278:H278"/>
    <mergeCell ref="F279:H279"/>
    <mergeCell ref="F280:H280"/>
    <mergeCell ref="F233:G233"/>
    <mergeCell ref="C173:G173"/>
    <mergeCell ref="C176:G176"/>
    <mergeCell ref="C172:G172"/>
    <mergeCell ref="C187:G187"/>
    <mergeCell ref="B197:D197"/>
    <mergeCell ref="A210:B210"/>
    <mergeCell ref="C210:G210"/>
    <mergeCell ref="P145:Q145"/>
    <mergeCell ref="M172:N172"/>
    <mergeCell ref="P172:Q172"/>
    <mergeCell ref="O118:P118"/>
    <mergeCell ref="M113:N113"/>
    <mergeCell ref="O113:P113"/>
    <mergeCell ref="M114:N114"/>
    <mergeCell ref="O114:P114"/>
    <mergeCell ref="O112:P112"/>
    <mergeCell ref="M115:N115"/>
    <mergeCell ref="O115:P115"/>
    <mergeCell ref="M112:N112"/>
    <mergeCell ref="C157:G157"/>
    <mergeCell ref="C158:G158"/>
    <mergeCell ref="C159:G159"/>
    <mergeCell ref="C150:G150"/>
    <mergeCell ref="C151:G151"/>
    <mergeCell ref="C152:G152"/>
    <mergeCell ref="C153:G153"/>
    <mergeCell ref="C134:D134"/>
    <mergeCell ref="P134:Q134"/>
    <mergeCell ref="C135:D135"/>
    <mergeCell ref="P135:Q135"/>
    <mergeCell ref="P137:Q137"/>
    <mergeCell ref="C138:D138"/>
    <mergeCell ref="M122:N122"/>
    <mergeCell ref="O122:P122"/>
    <mergeCell ref="M123:N123"/>
    <mergeCell ref="O123:P123"/>
    <mergeCell ref="M124:N124"/>
    <mergeCell ref="O124:P124"/>
    <mergeCell ref="P138:Q138"/>
    <mergeCell ref="C139:D139"/>
    <mergeCell ref="P139:Q139"/>
    <mergeCell ref="B141:Q141"/>
    <mergeCell ref="M48:N48"/>
    <mergeCell ref="P48:Q48"/>
    <mergeCell ref="M49:N49"/>
    <mergeCell ref="P49:Q49"/>
    <mergeCell ref="M50:N50"/>
    <mergeCell ref="P50:Q50"/>
    <mergeCell ref="M51:N51"/>
    <mergeCell ref="P51:Q51"/>
    <mergeCell ref="M52:N52"/>
    <mergeCell ref="P52:Q52"/>
    <mergeCell ref="M53:N53"/>
    <mergeCell ref="P53:Q53"/>
    <mergeCell ref="M54:N54"/>
    <mergeCell ref="M109:N109"/>
    <mergeCell ref="O109:P109"/>
    <mergeCell ref="M110:N110"/>
    <mergeCell ref="O110:P110"/>
    <mergeCell ref="M106:N106"/>
    <mergeCell ref="O106:P106"/>
    <mergeCell ref="M107:N107"/>
    <mergeCell ref="O107:P107"/>
    <mergeCell ref="M108:N108"/>
    <mergeCell ref="O108:P108"/>
    <mergeCell ref="M103:N103"/>
    <mergeCell ref="O103:P103"/>
    <mergeCell ref="M104:N104"/>
    <mergeCell ref="O104:P104"/>
    <mergeCell ref="M105:N105"/>
    <mergeCell ref="O105:P105"/>
    <mergeCell ref="M59:N59"/>
    <mergeCell ref="M60:N60"/>
    <mergeCell ref="M61:N61"/>
    <mergeCell ref="L1:M1"/>
    <mergeCell ref="L4:Q4"/>
    <mergeCell ref="B10:K10"/>
    <mergeCell ref="L10:Q10"/>
    <mergeCell ref="B12:K12"/>
    <mergeCell ref="B39:Q39"/>
    <mergeCell ref="A22:Q22"/>
    <mergeCell ref="A23:Q23"/>
    <mergeCell ref="A24:Q24"/>
    <mergeCell ref="A25:Q25"/>
    <mergeCell ref="P44:Q44"/>
    <mergeCell ref="M45:N45"/>
    <mergeCell ref="P45:Q45"/>
    <mergeCell ref="M46:N46"/>
    <mergeCell ref="P46:Q46"/>
    <mergeCell ref="M47:N47"/>
    <mergeCell ref="P47:Q47"/>
    <mergeCell ref="A26:Q26"/>
    <mergeCell ref="A27:Q27"/>
    <mergeCell ref="A28:Q28"/>
    <mergeCell ref="A31:Q31"/>
    <mergeCell ref="A32:Q32"/>
    <mergeCell ref="A33:Q33"/>
    <mergeCell ref="A29:Q29"/>
    <mergeCell ref="A30:Q30"/>
    <mergeCell ref="M62:N62"/>
    <mergeCell ref="M63:N63"/>
    <mergeCell ref="M64:N64"/>
    <mergeCell ref="M65:N65"/>
    <mergeCell ref="M66:N66"/>
    <mergeCell ref="M71:N71"/>
    <mergeCell ref="P71:Q71"/>
    <mergeCell ref="L72:Q72"/>
    <mergeCell ref="L75:Q75"/>
    <mergeCell ref="M76:N76"/>
    <mergeCell ref="P76:Q76"/>
    <mergeCell ref="C77:G77"/>
    <mergeCell ref="M77:N77"/>
    <mergeCell ref="P77:Q77"/>
    <mergeCell ref="C78:G78"/>
    <mergeCell ref="M78:N78"/>
    <mergeCell ref="P78:Q78"/>
    <mergeCell ref="C79:G79"/>
    <mergeCell ref="M79:N79"/>
    <mergeCell ref="P79:Q79"/>
    <mergeCell ref="C80:G80"/>
    <mergeCell ref="M80:N80"/>
    <mergeCell ref="P80:Q80"/>
    <mergeCell ref="C81:G81"/>
    <mergeCell ref="M81:N81"/>
    <mergeCell ref="P81:Q81"/>
    <mergeCell ref="C82:G82"/>
    <mergeCell ref="M82:N82"/>
    <mergeCell ref="P82:Q82"/>
    <mergeCell ref="C83:G83"/>
    <mergeCell ref="M83:N83"/>
    <mergeCell ref="P83:Q83"/>
    <mergeCell ref="C84:G84"/>
    <mergeCell ref="M84:N84"/>
    <mergeCell ref="P84:Q84"/>
    <mergeCell ref="C85:G85"/>
    <mergeCell ref="M85:N85"/>
    <mergeCell ref="P85:Q85"/>
    <mergeCell ref="O93:P93"/>
    <mergeCell ref="C86:G86"/>
    <mergeCell ref="M86:N86"/>
    <mergeCell ref="P86:Q86"/>
    <mergeCell ref="B88:Q88"/>
    <mergeCell ref="B90:Q90"/>
    <mergeCell ref="P91:Q91"/>
    <mergeCell ref="A86:B86"/>
    <mergeCell ref="A92:B93"/>
    <mergeCell ref="M94:N94"/>
    <mergeCell ref="O94:P94"/>
    <mergeCell ref="M95:N95"/>
    <mergeCell ref="O95:P95"/>
    <mergeCell ref="A94:B94"/>
    <mergeCell ref="A95:B95"/>
    <mergeCell ref="O96:P96"/>
    <mergeCell ref="C92:C93"/>
    <mergeCell ref="D92:G92"/>
    <mergeCell ref="H92:K92"/>
    <mergeCell ref="L92:Q92"/>
    <mergeCell ref="M93:N93"/>
    <mergeCell ref="M96:N96"/>
    <mergeCell ref="M97:N97"/>
    <mergeCell ref="O97:P97"/>
    <mergeCell ref="M98:N98"/>
    <mergeCell ref="O98:P98"/>
    <mergeCell ref="C132:D133"/>
    <mergeCell ref="E132:H132"/>
    <mergeCell ref="I132:L132"/>
    <mergeCell ref="M132:Q132"/>
    <mergeCell ref="P133:Q133"/>
    <mergeCell ref="M99:N99"/>
    <mergeCell ref="M102:N102"/>
    <mergeCell ref="O102:P102"/>
    <mergeCell ref="M111:N111"/>
    <mergeCell ref="O111:P111"/>
    <mergeCell ref="M119:N119"/>
    <mergeCell ref="O119:P119"/>
    <mergeCell ref="M120:N120"/>
    <mergeCell ref="O120:P120"/>
    <mergeCell ref="M121:N121"/>
    <mergeCell ref="O121:P121"/>
    <mergeCell ref="M116:N116"/>
    <mergeCell ref="O116:P116"/>
    <mergeCell ref="M117:N117"/>
    <mergeCell ref="O117:P117"/>
    <mergeCell ref="M118:N118"/>
    <mergeCell ref="C146:G146"/>
    <mergeCell ref="C147:G147"/>
    <mergeCell ref="C148:G148"/>
    <mergeCell ref="C149:G149"/>
    <mergeCell ref="M162:N162"/>
    <mergeCell ref="M146:N146"/>
    <mergeCell ref="P162:Q162"/>
    <mergeCell ref="P146:Q146"/>
    <mergeCell ref="M173:N173"/>
    <mergeCell ref="P173:Q173"/>
    <mergeCell ref="C174:G174"/>
    <mergeCell ref="M174:N174"/>
    <mergeCell ref="P174:Q174"/>
    <mergeCell ref="C175:G175"/>
    <mergeCell ref="M175:N175"/>
    <mergeCell ref="P175:Q175"/>
    <mergeCell ref="M176:N176"/>
    <mergeCell ref="P176:Q176"/>
    <mergeCell ref="B178:Q178"/>
    <mergeCell ref="C180:G181"/>
    <mergeCell ref="H180:K180"/>
    <mergeCell ref="L180:Q180"/>
    <mergeCell ref="M181:N181"/>
    <mergeCell ref="P181:Q181"/>
    <mergeCell ref="A180:B181"/>
    <mergeCell ref="P185:Q185"/>
    <mergeCell ref="C182:G182"/>
    <mergeCell ref="M182:N182"/>
    <mergeCell ref="P182:Q182"/>
    <mergeCell ref="C183:G183"/>
    <mergeCell ref="M183:N183"/>
    <mergeCell ref="P183:Q183"/>
    <mergeCell ref="M186:N186"/>
    <mergeCell ref="P186:Q186"/>
    <mergeCell ref="A184:B184"/>
    <mergeCell ref="A186:B186"/>
    <mergeCell ref="M187:N187"/>
    <mergeCell ref="P187:Q187"/>
    <mergeCell ref="C184:G184"/>
    <mergeCell ref="M184:N184"/>
    <mergeCell ref="P184:Q184"/>
    <mergeCell ref="C185:G185"/>
    <mergeCell ref="M185:N185"/>
    <mergeCell ref="A193:A194"/>
    <mergeCell ref="B193:D194"/>
    <mergeCell ref="E193:H193"/>
    <mergeCell ref="I193:L193"/>
    <mergeCell ref="M193:Q193"/>
    <mergeCell ref="P194:Q194"/>
    <mergeCell ref="B195:D195"/>
    <mergeCell ref="P195:Q195"/>
    <mergeCell ref="B196:D196"/>
    <mergeCell ref="P196:Q196"/>
    <mergeCell ref="A187:B187"/>
    <mergeCell ref="B189:Q189"/>
    <mergeCell ref="B191:Q191"/>
    <mergeCell ref="C186:G186"/>
    <mergeCell ref="M210:N210"/>
    <mergeCell ref="P210:Q210"/>
    <mergeCell ref="A211:B211"/>
    <mergeCell ref="C211:G211"/>
    <mergeCell ref="M211:N211"/>
    <mergeCell ref="P211:Q211"/>
    <mergeCell ref="A212:B212"/>
    <mergeCell ref="C212:G212"/>
    <mergeCell ref="M212:N212"/>
    <mergeCell ref="P212:Q212"/>
    <mergeCell ref="A213:B213"/>
    <mergeCell ref="C213:G213"/>
    <mergeCell ref="M213:N213"/>
    <mergeCell ref="P213:Q213"/>
    <mergeCell ref="C214:D214"/>
    <mergeCell ref="E214:F214"/>
    <mergeCell ref="G214:H214"/>
    <mergeCell ref="I214:J214"/>
    <mergeCell ref="K214:L214"/>
    <mergeCell ref="F220:G220"/>
    <mergeCell ref="J220:K220"/>
    <mergeCell ref="N220:O220"/>
    <mergeCell ref="A221:B221"/>
    <mergeCell ref="F221:G221"/>
    <mergeCell ref="J221:K221"/>
    <mergeCell ref="N221:O221"/>
    <mergeCell ref="P241:Q241"/>
    <mergeCell ref="P244:Q244"/>
    <mergeCell ref="A222:B222"/>
    <mergeCell ref="L263:N263"/>
    <mergeCell ref="O264:P264"/>
    <mergeCell ref="N233:O233"/>
    <mergeCell ref="H237:I237"/>
    <mergeCell ref="A263:B263"/>
    <mergeCell ref="F263:H263"/>
    <mergeCell ref="O263:Q263"/>
    <mergeCell ref="F226:G226"/>
    <mergeCell ref="F224:G224"/>
    <mergeCell ref="F245:G245"/>
    <mergeCell ref="H245:I245"/>
    <mergeCell ref="J245:K245"/>
    <mergeCell ref="L264:N264"/>
    <mergeCell ref="F227:G227"/>
    <mergeCell ref="F230:G230"/>
    <mergeCell ref="F231:G231"/>
    <mergeCell ref="H244:I244"/>
    <mergeCell ref="L223:M223"/>
    <mergeCell ref="L225:M225"/>
    <mergeCell ref="L240:M240"/>
    <mergeCell ref="L244:M244"/>
    <mergeCell ref="N244:O244"/>
    <mergeCell ref="F243:G243"/>
    <mergeCell ref="L243:M243"/>
    <mergeCell ref="H243:I243"/>
    <mergeCell ref="A276:B276"/>
    <mergeCell ref="A270:B270"/>
    <mergeCell ref="A271:B271"/>
    <mergeCell ref="A274:B274"/>
    <mergeCell ref="I268:K268"/>
    <mergeCell ref="I269:K269"/>
    <mergeCell ref="F272:H272"/>
    <mergeCell ref="F223:G223"/>
    <mergeCell ref="H223:I223"/>
    <mergeCell ref="J223:K223"/>
    <mergeCell ref="F225:G225"/>
    <mergeCell ref="A240:B240"/>
    <mergeCell ref="F240:G240"/>
    <mergeCell ref="H240:I240"/>
    <mergeCell ref="J240:K240"/>
    <mergeCell ref="A237:B237"/>
    <mergeCell ref="F238:G238"/>
    <mergeCell ref="F239:G239"/>
    <mergeCell ref="J239:K239"/>
    <mergeCell ref="H238:I238"/>
    <mergeCell ref="J244:K244"/>
    <mergeCell ref="A251:B251"/>
    <mergeCell ref="F251:G251"/>
    <mergeCell ref="H251:I251"/>
    <mergeCell ref="J251:K251"/>
    <mergeCell ref="A241:B241"/>
    <mergeCell ref="F241:G241"/>
    <mergeCell ref="H241:I241"/>
    <mergeCell ref="J241:K241"/>
    <mergeCell ref="A244:B244"/>
    <mergeCell ref="F244:G244"/>
    <mergeCell ref="N247:O247"/>
    <mergeCell ref="P247:Q247"/>
    <mergeCell ref="A246:B246"/>
    <mergeCell ref="F246:G246"/>
    <mergeCell ref="J246:K246"/>
    <mergeCell ref="N246:O246"/>
    <mergeCell ref="A245:B245"/>
    <mergeCell ref="L245:M245"/>
    <mergeCell ref="A247:B247"/>
    <mergeCell ref="F247:G247"/>
    <mergeCell ref="H247:I247"/>
    <mergeCell ref="J247:K247"/>
    <mergeCell ref="L247:M247"/>
    <mergeCell ref="P245:Q245"/>
    <mergeCell ref="N245:O245"/>
    <mergeCell ref="N249:O249"/>
    <mergeCell ref="P249:Q249"/>
    <mergeCell ref="A248:B248"/>
    <mergeCell ref="F248:G248"/>
    <mergeCell ref="H248:I248"/>
    <mergeCell ref="J248:K248"/>
    <mergeCell ref="L248:M248"/>
    <mergeCell ref="N248:O248"/>
    <mergeCell ref="H250:I250"/>
    <mergeCell ref="J250:K250"/>
    <mergeCell ref="L250:M250"/>
    <mergeCell ref="N250:O250"/>
    <mergeCell ref="P248:Q248"/>
    <mergeCell ref="A249:B249"/>
    <mergeCell ref="F249:G249"/>
    <mergeCell ref="H249:I249"/>
    <mergeCell ref="J249:K249"/>
    <mergeCell ref="L249:M249"/>
    <mergeCell ref="P250:Q250"/>
    <mergeCell ref="L251:M251"/>
    <mergeCell ref="N251:O251"/>
    <mergeCell ref="P251:Q251"/>
    <mergeCell ref="A250:B250"/>
    <mergeCell ref="F250:G250"/>
    <mergeCell ref="A252:B252"/>
    <mergeCell ref="F252:G252"/>
    <mergeCell ref="H252:I252"/>
    <mergeCell ref="J252:K252"/>
    <mergeCell ref="L252:M252"/>
    <mergeCell ref="N252:O252"/>
    <mergeCell ref="F253:G253"/>
    <mergeCell ref="H253:I253"/>
    <mergeCell ref="J253:K253"/>
    <mergeCell ref="L253:M253"/>
    <mergeCell ref="N253:O253"/>
    <mergeCell ref="P253:Q253"/>
    <mergeCell ref="A253:B253"/>
    <mergeCell ref="L259:N259"/>
    <mergeCell ref="O259:P259"/>
    <mergeCell ref="A254:B254"/>
    <mergeCell ref="F254:G254"/>
    <mergeCell ref="H254:I254"/>
    <mergeCell ref="J254:K254"/>
    <mergeCell ref="L254:M254"/>
    <mergeCell ref="N254:O254"/>
    <mergeCell ref="F260:H260"/>
    <mergeCell ref="L260:N260"/>
    <mergeCell ref="O260:Q260"/>
    <mergeCell ref="I260:J260"/>
    <mergeCell ref="A258:B259"/>
    <mergeCell ref="C258:C259"/>
    <mergeCell ref="D258:D259"/>
    <mergeCell ref="E258:E259"/>
    <mergeCell ref="F258:K258"/>
    <mergeCell ref="L258:Q258"/>
    <mergeCell ref="A260:B260"/>
    <mergeCell ref="F259:H259"/>
    <mergeCell ref="F287:H287"/>
    <mergeCell ref="I287:K287"/>
    <mergeCell ref="L287:N287"/>
    <mergeCell ref="O287:Q287"/>
    <mergeCell ref="A261:B261"/>
    <mergeCell ref="F261:H261"/>
    <mergeCell ref="L261:N261"/>
    <mergeCell ref="A262:B262"/>
    <mergeCell ref="O261:P261"/>
    <mergeCell ref="F276:H276"/>
    <mergeCell ref="F289:H289"/>
    <mergeCell ref="I289:K289"/>
    <mergeCell ref="L289:N289"/>
    <mergeCell ref="O289:Q289"/>
    <mergeCell ref="A286:B286"/>
    <mergeCell ref="F286:H286"/>
    <mergeCell ref="I286:K286"/>
    <mergeCell ref="L286:N286"/>
    <mergeCell ref="O286:Q286"/>
    <mergeCell ref="A287:B287"/>
    <mergeCell ref="O280:P280"/>
    <mergeCell ref="O283:Q283"/>
    <mergeCell ref="O282:Q282"/>
    <mergeCell ref="O276:Q276"/>
    <mergeCell ref="O281:Q281"/>
    <mergeCell ref="I265:K265"/>
    <mergeCell ref="I266:K266"/>
    <mergeCell ref="F273:H273"/>
    <mergeCell ref="I273:J273"/>
    <mergeCell ref="F270:H270"/>
    <mergeCell ref="F269:H269"/>
    <mergeCell ref="A275:B275"/>
    <mergeCell ref="F291:H291"/>
    <mergeCell ref="I291:K291"/>
    <mergeCell ref="L291:N291"/>
    <mergeCell ref="O291:Q291"/>
    <mergeCell ref="A288:B288"/>
    <mergeCell ref="F288:H288"/>
    <mergeCell ref="I288:K288"/>
    <mergeCell ref="L288:N288"/>
    <mergeCell ref="O288:Q288"/>
    <mergeCell ref="A289:B289"/>
    <mergeCell ref="F293:H293"/>
    <mergeCell ref="I293:K293"/>
    <mergeCell ref="L293:N293"/>
    <mergeCell ref="O293:Q293"/>
    <mergeCell ref="A290:B290"/>
    <mergeCell ref="F290:H290"/>
    <mergeCell ref="I290:K290"/>
    <mergeCell ref="L290:N290"/>
    <mergeCell ref="O290:Q290"/>
    <mergeCell ref="A291:B291"/>
    <mergeCell ref="F295:H295"/>
    <mergeCell ref="I295:K295"/>
    <mergeCell ref="L295:N295"/>
    <mergeCell ref="O295:Q295"/>
    <mergeCell ref="A292:B292"/>
    <mergeCell ref="F292:H292"/>
    <mergeCell ref="I292:K292"/>
    <mergeCell ref="L292:N292"/>
    <mergeCell ref="O292:Q292"/>
    <mergeCell ref="A293:B293"/>
    <mergeCell ref="F297:H297"/>
    <mergeCell ref="I297:K297"/>
    <mergeCell ref="L297:N297"/>
    <mergeCell ref="O297:Q297"/>
    <mergeCell ref="A294:B294"/>
    <mergeCell ref="F294:H294"/>
    <mergeCell ref="I294:K294"/>
    <mergeCell ref="L294:N294"/>
    <mergeCell ref="O294:Q294"/>
    <mergeCell ref="A295:B295"/>
    <mergeCell ref="O301:Q301"/>
    <mergeCell ref="A313:C313"/>
    <mergeCell ref="A314:C314"/>
    <mergeCell ref="F299:H299"/>
    <mergeCell ref="I299:K299"/>
    <mergeCell ref="L299:N299"/>
    <mergeCell ref="O299:Q299"/>
    <mergeCell ref="A296:B296"/>
    <mergeCell ref="F296:H296"/>
    <mergeCell ref="I296:K296"/>
    <mergeCell ref="L296:N296"/>
    <mergeCell ref="O296:Q296"/>
    <mergeCell ref="A297:B297"/>
    <mergeCell ref="A310:C310"/>
    <mergeCell ref="A311:C311"/>
    <mergeCell ref="L300:N300"/>
    <mergeCell ref="L305:M305"/>
    <mergeCell ref="D305:E305"/>
    <mergeCell ref="F305:G305"/>
    <mergeCell ref="A301:B301"/>
    <mergeCell ref="F301:H301"/>
    <mergeCell ref="I301:K301"/>
    <mergeCell ref="L301:N301"/>
    <mergeCell ref="A298:B298"/>
    <mergeCell ref="F298:H298"/>
    <mergeCell ref="I298:K298"/>
    <mergeCell ref="L298:N298"/>
    <mergeCell ref="O298:Q298"/>
    <mergeCell ref="A299:B299"/>
    <mergeCell ref="A334:A335"/>
    <mergeCell ref="B334:D335"/>
    <mergeCell ref="E334:F335"/>
    <mergeCell ref="G334:I335"/>
    <mergeCell ref="J334:K334"/>
    <mergeCell ref="N334:O334"/>
    <mergeCell ref="P319:Q319"/>
    <mergeCell ref="D320:E320"/>
    <mergeCell ref="A312:C312"/>
    <mergeCell ref="H305:I305"/>
    <mergeCell ref="J305:K305"/>
    <mergeCell ref="A300:B300"/>
    <mergeCell ref="F300:H300"/>
    <mergeCell ref="I300:K300"/>
    <mergeCell ref="A308:C308"/>
    <mergeCell ref="A309:C309"/>
    <mergeCell ref="M320:M321"/>
    <mergeCell ref="N320:N321"/>
    <mergeCell ref="N315:P315"/>
    <mergeCell ref="B317:Q317"/>
    <mergeCell ref="A319:A321"/>
    <mergeCell ref="B319:C321"/>
    <mergeCell ref="D319:G319"/>
    <mergeCell ref="H319:K319"/>
    <mergeCell ref="L319:M319"/>
    <mergeCell ref="N319:O319"/>
    <mergeCell ref="O320:O321"/>
    <mergeCell ref="P320:P321"/>
    <mergeCell ref="Q320:Q321"/>
    <mergeCell ref="A305:C306"/>
    <mergeCell ref="A307:C307"/>
    <mergeCell ref="O300:Q300"/>
    <mergeCell ref="L334:M334"/>
    <mergeCell ref="E338:F338"/>
    <mergeCell ref="E339:F339"/>
    <mergeCell ref="G337:I337"/>
    <mergeCell ref="G338:I338"/>
    <mergeCell ref="B341:D341"/>
    <mergeCell ref="B322:C322"/>
    <mergeCell ref="B323:C323"/>
    <mergeCell ref="B324:C324"/>
    <mergeCell ref="F320:G320"/>
    <mergeCell ref="H320:I320"/>
    <mergeCell ref="J320:K320"/>
    <mergeCell ref="L320:L321"/>
    <mergeCell ref="B325:C325"/>
    <mergeCell ref="B326:C326"/>
    <mergeCell ref="B327:C327"/>
    <mergeCell ref="B328:C328"/>
    <mergeCell ref="C329:Q329"/>
    <mergeCell ref="B330:Q330"/>
    <mergeCell ref="B332:Q332"/>
    <mergeCell ref="B343:D343"/>
    <mergeCell ref="E343:F343"/>
    <mergeCell ref="G343:I343"/>
    <mergeCell ref="B344:D344"/>
    <mergeCell ref="E344:F344"/>
    <mergeCell ref="G344:I344"/>
    <mergeCell ref="N351:O351"/>
    <mergeCell ref="P351:Q351"/>
    <mergeCell ref="B347:O347"/>
    <mergeCell ref="A349:A350"/>
    <mergeCell ref="B349:D350"/>
    <mergeCell ref="E349:F350"/>
    <mergeCell ref="G349:I350"/>
    <mergeCell ref="J349:M349"/>
    <mergeCell ref="N349:Q349"/>
    <mergeCell ref="J350:K350"/>
    <mergeCell ref="B336:D336"/>
    <mergeCell ref="E336:F336"/>
    <mergeCell ref="G336:I336"/>
    <mergeCell ref="B340:D340"/>
    <mergeCell ref="E340:F340"/>
    <mergeCell ref="G340:I340"/>
    <mergeCell ref="B337:D337"/>
    <mergeCell ref="B338:D338"/>
    <mergeCell ref="E337:F337"/>
    <mergeCell ref="G339:I339"/>
    <mergeCell ref="E341:F341"/>
    <mergeCell ref="G341:I341"/>
    <mergeCell ref="B342:D342"/>
    <mergeCell ref="E342:F342"/>
    <mergeCell ref="G342:I342"/>
    <mergeCell ref="G352:I352"/>
    <mergeCell ref="J352:K352"/>
    <mergeCell ref="L352:M352"/>
    <mergeCell ref="N352:O352"/>
    <mergeCell ref="P350:Q350"/>
    <mergeCell ref="B351:D351"/>
    <mergeCell ref="E351:F351"/>
    <mergeCell ref="G351:I351"/>
    <mergeCell ref="J351:K351"/>
    <mergeCell ref="L351:M351"/>
    <mergeCell ref="P352:Q352"/>
    <mergeCell ref="B353:D353"/>
    <mergeCell ref="E353:F353"/>
    <mergeCell ref="G353:I353"/>
    <mergeCell ref="J353:K353"/>
    <mergeCell ref="L353:M353"/>
    <mergeCell ref="N353:O353"/>
    <mergeCell ref="P353:Q353"/>
    <mergeCell ref="B352:D352"/>
    <mergeCell ref="E352:F352"/>
    <mergeCell ref="L350:M350"/>
    <mergeCell ref="N350:O350"/>
    <mergeCell ref="B354:D354"/>
    <mergeCell ref="E354:F354"/>
    <mergeCell ref="G354:I354"/>
    <mergeCell ref="J354:K354"/>
    <mergeCell ref="L354:M354"/>
    <mergeCell ref="N354:O354"/>
    <mergeCell ref="N356:O356"/>
    <mergeCell ref="P354:Q354"/>
    <mergeCell ref="P355:Q355"/>
    <mergeCell ref="P356:Q356"/>
    <mergeCell ref="G355:I355"/>
    <mergeCell ref="J355:K355"/>
    <mergeCell ref="L355:M355"/>
    <mergeCell ref="N355:O355"/>
    <mergeCell ref="B358:Q358"/>
    <mergeCell ref="B360:Q360"/>
    <mergeCell ref="E356:F356"/>
    <mergeCell ref="B355:D355"/>
    <mergeCell ref="E355:F355"/>
    <mergeCell ref="G356:I356"/>
    <mergeCell ref="J356:K356"/>
    <mergeCell ref="L356:M356"/>
    <mergeCell ref="B356:D356"/>
    <mergeCell ref="M369:N369"/>
    <mergeCell ref="A368:B368"/>
    <mergeCell ref="B374:Q374"/>
    <mergeCell ref="B376:Q376"/>
    <mergeCell ref="A369:B369"/>
    <mergeCell ref="A371:B371"/>
    <mergeCell ref="E381:E383"/>
    <mergeCell ref="F381:G383"/>
    <mergeCell ref="H381:I383"/>
    <mergeCell ref="A381:B383"/>
    <mergeCell ref="J381:K383"/>
    <mergeCell ref="L381:O382"/>
    <mergeCell ref="P381:Q383"/>
    <mergeCell ref="L383:M383"/>
    <mergeCell ref="N383:O383"/>
    <mergeCell ref="A362:B363"/>
    <mergeCell ref="C362:C363"/>
    <mergeCell ref="D362:D363"/>
    <mergeCell ref="E362:F362"/>
    <mergeCell ref="M363:N363"/>
    <mergeCell ref="M364:N364"/>
    <mergeCell ref="M365:N365"/>
    <mergeCell ref="M366:N366"/>
    <mergeCell ref="M367:N367"/>
    <mergeCell ref="G362:H362"/>
    <mergeCell ref="I362:J362"/>
    <mergeCell ref="K362:L362"/>
    <mergeCell ref="M362:O362"/>
    <mergeCell ref="F384:G384"/>
    <mergeCell ref="H384:I384"/>
    <mergeCell ref="J384:K384"/>
    <mergeCell ref="L384:M384"/>
    <mergeCell ref="N384:O384"/>
    <mergeCell ref="P384:Q384"/>
    <mergeCell ref="F385:G385"/>
    <mergeCell ref="H385:I385"/>
    <mergeCell ref="J385:K385"/>
    <mergeCell ref="L385:M385"/>
    <mergeCell ref="N385:O385"/>
    <mergeCell ref="P385:Q385"/>
    <mergeCell ref="F386:G386"/>
    <mergeCell ref="H386:I386"/>
    <mergeCell ref="J386:K386"/>
    <mergeCell ref="L386:M386"/>
    <mergeCell ref="N386:O386"/>
    <mergeCell ref="P386:Q386"/>
    <mergeCell ref="F387:G387"/>
    <mergeCell ref="H387:I387"/>
    <mergeCell ref="J387:K387"/>
    <mergeCell ref="L387:M387"/>
    <mergeCell ref="N387:O387"/>
    <mergeCell ref="P387:Q387"/>
    <mergeCell ref="F388:G388"/>
    <mergeCell ref="H388:I388"/>
    <mergeCell ref="J388:K388"/>
    <mergeCell ref="L388:M388"/>
    <mergeCell ref="N388:O388"/>
    <mergeCell ref="P388:Q388"/>
    <mergeCell ref="F389:G389"/>
    <mergeCell ref="H389:I389"/>
    <mergeCell ref="J389:K389"/>
    <mergeCell ref="L389:M389"/>
    <mergeCell ref="N389:O389"/>
    <mergeCell ref="P389:Q389"/>
    <mergeCell ref="F390:G390"/>
    <mergeCell ref="H390:I390"/>
    <mergeCell ref="J390:K390"/>
    <mergeCell ref="L390:M390"/>
    <mergeCell ref="N390:O390"/>
    <mergeCell ref="P390:Q390"/>
    <mergeCell ref="B392:Q392"/>
    <mergeCell ref="A394:A396"/>
    <mergeCell ref="B394:B396"/>
    <mergeCell ref="C394:C396"/>
    <mergeCell ref="D394:H394"/>
    <mergeCell ref="I394:N394"/>
    <mergeCell ref="O394:O395"/>
    <mergeCell ref="P394:P395"/>
    <mergeCell ref="Q394:Q395"/>
    <mergeCell ref="D395:D396"/>
    <mergeCell ref="E395:E396"/>
    <mergeCell ref="F395:G395"/>
    <mergeCell ref="H395:H396"/>
    <mergeCell ref="I395:I396"/>
    <mergeCell ref="J395:J396"/>
    <mergeCell ref="K395:L395"/>
    <mergeCell ref="M395:N396"/>
    <mergeCell ref="M397:N397"/>
    <mergeCell ref="M398:N398"/>
    <mergeCell ref="M399:N399"/>
    <mergeCell ref="M400:N400"/>
    <mergeCell ref="M401:N401"/>
    <mergeCell ref="M402:N402"/>
    <mergeCell ref="M403:N403"/>
    <mergeCell ref="B405:Q405"/>
    <mergeCell ref="A407:A409"/>
    <mergeCell ref="B407:B409"/>
    <mergeCell ref="C407:C409"/>
    <mergeCell ref="D407:D409"/>
    <mergeCell ref="E407:E409"/>
    <mergeCell ref="F407:G409"/>
    <mergeCell ref="H407:I409"/>
    <mergeCell ref="J407:K409"/>
    <mergeCell ref="L407:M409"/>
    <mergeCell ref="N407:O409"/>
    <mergeCell ref="P407:Q409"/>
    <mergeCell ref="F410:G410"/>
    <mergeCell ref="H410:I410"/>
    <mergeCell ref="J410:K410"/>
    <mergeCell ref="L410:M410"/>
    <mergeCell ref="N410:O410"/>
    <mergeCell ref="P410:Q410"/>
    <mergeCell ref="F411:G411"/>
    <mergeCell ref="H411:I411"/>
    <mergeCell ref="J411:K411"/>
    <mergeCell ref="L411:M411"/>
    <mergeCell ref="N411:O411"/>
    <mergeCell ref="P411:Q411"/>
    <mergeCell ref="F412:G412"/>
    <mergeCell ref="H412:I412"/>
    <mergeCell ref="J412:K412"/>
    <mergeCell ref="L412:M412"/>
    <mergeCell ref="N412:O412"/>
    <mergeCell ref="P412:Q412"/>
    <mergeCell ref="F413:G413"/>
    <mergeCell ref="H413:I413"/>
    <mergeCell ref="J413:K413"/>
    <mergeCell ref="L413:M413"/>
    <mergeCell ref="N413:O413"/>
    <mergeCell ref="P413:Q413"/>
    <mergeCell ref="F414:G414"/>
    <mergeCell ref="H414:I414"/>
    <mergeCell ref="J414:K414"/>
    <mergeCell ref="L414:M414"/>
    <mergeCell ref="N414:O414"/>
    <mergeCell ref="P414:Q414"/>
    <mergeCell ref="F415:G415"/>
    <mergeCell ref="H415:I415"/>
    <mergeCell ref="J415:K415"/>
    <mergeCell ref="L415:M415"/>
    <mergeCell ref="N415:O415"/>
    <mergeCell ref="P415:Q415"/>
    <mergeCell ref="F416:G416"/>
    <mergeCell ref="H416:I416"/>
    <mergeCell ref="J416:K416"/>
    <mergeCell ref="L416:M416"/>
    <mergeCell ref="N416:O416"/>
    <mergeCell ref="P416:Q416"/>
    <mergeCell ref="B418:Q418"/>
    <mergeCell ref="B420:C420"/>
    <mergeCell ref="D420:E420"/>
    <mergeCell ref="F420:H420"/>
    <mergeCell ref="I420:J420"/>
    <mergeCell ref="K420:M420"/>
    <mergeCell ref="N420:P420"/>
    <mergeCell ref="B421:C421"/>
    <mergeCell ref="D421:E421"/>
    <mergeCell ref="F421:H421"/>
    <mergeCell ref="I421:J421"/>
    <mergeCell ref="K421:M421"/>
    <mergeCell ref="N421:P421"/>
    <mergeCell ref="B422:C422"/>
    <mergeCell ref="D422:E422"/>
    <mergeCell ref="F422:H422"/>
    <mergeCell ref="I422:J422"/>
    <mergeCell ref="K422:M422"/>
    <mergeCell ref="N422:P422"/>
    <mergeCell ref="B423:C423"/>
    <mergeCell ref="D423:E423"/>
    <mergeCell ref="F423:H423"/>
    <mergeCell ref="I423:J423"/>
    <mergeCell ref="K423:M423"/>
    <mergeCell ref="N423:P423"/>
    <mergeCell ref="B426:Q426"/>
    <mergeCell ref="B428:Q428"/>
    <mergeCell ref="L434:N434"/>
    <mergeCell ref="L437:N437"/>
    <mergeCell ref="B424:C424"/>
    <mergeCell ref="D424:E424"/>
    <mergeCell ref="F424:H424"/>
    <mergeCell ref="I424:J424"/>
    <mergeCell ref="K424:M424"/>
    <mergeCell ref="N424:P424"/>
    <mergeCell ref="C209:G209"/>
    <mergeCell ref="P206:Q206"/>
    <mergeCell ref="B201:D201"/>
    <mergeCell ref="A207:B207"/>
    <mergeCell ref="C207:G207"/>
    <mergeCell ref="M207:N207"/>
    <mergeCell ref="P207:Q207"/>
    <mergeCell ref="P197:Q197"/>
    <mergeCell ref="L205:Q205"/>
    <mergeCell ref="M206:N206"/>
    <mergeCell ref="B198:D198"/>
    <mergeCell ref="P198:Q198"/>
    <mergeCell ref="B199:D199"/>
    <mergeCell ref="P199:Q199"/>
    <mergeCell ref="B200:D200"/>
    <mergeCell ref="P200:Q200"/>
    <mergeCell ref="P201:Q201"/>
    <mergeCell ref="A208:B208"/>
    <mergeCell ref="C208:G208"/>
    <mergeCell ref="M208:N208"/>
    <mergeCell ref="P208:Q208"/>
    <mergeCell ref="M209:N209"/>
    <mergeCell ref="P209:Q209"/>
    <mergeCell ref="C202:D202"/>
    <mergeCell ref="E202:F202"/>
    <mergeCell ref="B203:Q203"/>
    <mergeCell ref="A205:B206"/>
    <mergeCell ref="C205:G206"/>
    <mergeCell ref="H205:K205"/>
    <mergeCell ref="N223:O223"/>
    <mergeCell ref="P223:Q223"/>
    <mergeCell ref="N219:O219"/>
    <mergeCell ref="N224:O224"/>
    <mergeCell ref="B216:Q216"/>
    <mergeCell ref="A218:B219"/>
    <mergeCell ref="A223:B223"/>
    <mergeCell ref="F242:G242"/>
    <mergeCell ref="F234:G234"/>
    <mergeCell ref="F237:G237"/>
    <mergeCell ref="P225:Q225"/>
    <mergeCell ref="P226:Q226"/>
    <mergeCell ref="P227:Q227"/>
    <mergeCell ref="F228:G228"/>
    <mergeCell ref="F229:G229"/>
    <mergeCell ref="J238:K238"/>
    <mergeCell ref="J236:K236"/>
    <mergeCell ref="H225:I225"/>
    <mergeCell ref="H226:I226"/>
    <mergeCell ref="H227:I227"/>
    <mergeCell ref="H228:I228"/>
    <mergeCell ref="H229:I229"/>
    <mergeCell ref="H230:I230"/>
    <mergeCell ref="H231:I231"/>
    <mergeCell ref="H236:I236"/>
    <mergeCell ref="F235:G235"/>
    <mergeCell ref="J224:K224"/>
    <mergeCell ref="J225:K225"/>
    <mergeCell ref="J226:K226"/>
    <mergeCell ref="A220:B220"/>
    <mergeCell ref="J227:K227"/>
    <mergeCell ref="J228:K228"/>
    <mergeCell ref="L226:M226"/>
    <mergeCell ref="L227:M227"/>
    <mergeCell ref="J242:K242"/>
    <mergeCell ref="J234:K234"/>
    <mergeCell ref="J233:K233"/>
    <mergeCell ref="J230:K230"/>
    <mergeCell ref="J231:K231"/>
    <mergeCell ref="J243:K243"/>
    <mergeCell ref="J237:K237"/>
    <mergeCell ref="J235:K235"/>
    <mergeCell ref="L237:M237"/>
    <mergeCell ref="N237:O237"/>
    <mergeCell ref="L232:M232"/>
    <mergeCell ref="N229:O229"/>
    <mergeCell ref="N238:O238"/>
    <mergeCell ref="N232:O232"/>
    <mergeCell ref="N225:O225"/>
    <mergeCell ref="N226:O226"/>
    <mergeCell ref="N227:O227"/>
    <mergeCell ref="N228:O228"/>
    <mergeCell ref="L231:M231"/>
    <mergeCell ref="L236:M236"/>
    <mergeCell ref="N234:O234"/>
    <mergeCell ref="L228:M228"/>
    <mergeCell ref="N242:O242"/>
    <mergeCell ref="L241:M241"/>
    <mergeCell ref="N241:O241"/>
    <mergeCell ref="J229:K229"/>
    <mergeCell ref="P230:Q230"/>
    <mergeCell ref="P231:Q231"/>
    <mergeCell ref="P236:Q236"/>
    <mergeCell ref="N230:O230"/>
    <mergeCell ref="N231:O231"/>
    <mergeCell ref="N236:O236"/>
    <mergeCell ref="N235:O235"/>
    <mergeCell ref="P237:Q237"/>
    <mergeCell ref="P238:Q238"/>
    <mergeCell ref="P228:Q228"/>
    <mergeCell ref="M368:N368"/>
    <mergeCell ref="F236:G236"/>
    <mergeCell ref="P229:Q229"/>
    <mergeCell ref="F232:G232"/>
    <mergeCell ref="H232:I232"/>
    <mergeCell ref="J232:K232"/>
    <mergeCell ref="L229:M229"/>
    <mergeCell ref="L230:M230"/>
    <mergeCell ref="P232:Q232"/>
    <mergeCell ref="L272:N272"/>
    <mergeCell ref="I261:J261"/>
    <mergeCell ref="N243:O243"/>
    <mergeCell ref="L238:M238"/>
    <mergeCell ref="P243:Q243"/>
    <mergeCell ref="O267:P267"/>
    <mergeCell ref="O272:P272"/>
    <mergeCell ref="N239:O239"/>
    <mergeCell ref="P240:Q240"/>
    <mergeCell ref="N240:O240"/>
    <mergeCell ref="P254:Q254"/>
    <mergeCell ref="B256:Q256"/>
    <mergeCell ref="P252:Q252"/>
  </mergeCells>
  <pageMargins left="0.39374999999999999" right="0.2" top="0.22013888888888888" bottom="0.2298611111111111" header="0.51180555555555551" footer="0.51180555555555551"/>
  <pageSetup paperSize="9" scale="69" firstPageNumber="0" orientation="landscape" horizontalDpi="300" verticalDpi="300" r:id="rId1"/>
  <headerFooter alignWithMargins="0"/>
  <rowBreaks count="9" manualBreakCount="9">
    <brk id="33" max="16" man="1"/>
    <brk id="114" max="16" man="1"/>
    <brk id="190" max="16" man="1"/>
    <brk id="221" max="16" man="1"/>
    <brk id="245" max="16" man="1"/>
    <brk id="276" max="16" man="1"/>
    <brk id="312" max="16" man="1"/>
    <brk id="337" max="16" man="1"/>
    <brk id="371" max="1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9"/>
  <sheetViews>
    <sheetView view="pageBreakPreview" topLeftCell="A70" zoomScaleSheetLayoutView="100" workbookViewId="0">
      <selection activeCell="M83" sqref="M83:N83"/>
    </sheetView>
  </sheetViews>
  <sheetFormatPr defaultRowHeight="12.75" customHeight="1" x14ac:dyDescent="0.2"/>
  <cols>
    <col min="1" max="1" width="9" style="1" customWidth="1"/>
    <col min="2" max="2" width="8.140625" style="1" customWidth="1"/>
    <col min="3" max="3" width="36.28515625" style="1" customWidth="1"/>
    <col min="4" max="4" width="9.7109375" style="1" customWidth="1"/>
    <col min="5" max="5" width="11.28515625" style="1" customWidth="1"/>
    <col min="6" max="6" width="9.5703125" style="1" customWidth="1"/>
    <col min="7" max="7" width="9.28515625" style="1" customWidth="1"/>
    <col min="8" max="8" width="11.5703125" style="1" customWidth="1"/>
    <col min="9" max="9" width="9.5703125" style="1" customWidth="1"/>
    <col min="10" max="10" width="8.5703125" style="1" customWidth="1"/>
    <col min="11" max="11" width="11" style="1" customWidth="1"/>
    <col min="12" max="12" width="9.7109375" style="1" customWidth="1"/>
    <col min="13" max="14" width="7.7109375" style="1" customWidth="1"/>
    <col min="15" max="15" width="10" style="1" customWidth="1"/>
    <col min="16" max="16" width="7.7109375" style="1" customWidth="1"/>
    <col min="17" max="17" width="7" style="1" customWidth="1"/>
  </cols>
  <sheetData>
    <row r="1" spans="1:17" ht="12.75" customHeight="1" x14ac:dyDescent="0.25">
      <c r="A1" s="3"/>
      <c r="B1" s="3"/>
      <c r="C1" s="3"/>
      <c r="D1" s="3"/>
      <c r="E1" s="3"/>
      <c r="F1" s="3"/>
      <c r="G1" s="3"/>
      <c r="H1" s="3"/>
      <c r="I1" s="3"/>
      <c r="J1" s="3"/>
      <c r="K1" s="3"/>
      <c r="L1" s="616" t="s">
        <v>238</v>
      </c>
      <c r="M1" s="616"/>
      <c r="N1" s="32"/>
      <c r="O1" s="3"/>
      <c r="P1" s="3"/>
      <c r="Q1" s="3"/>
    </row>
    <row r="2" spans="1:17" ht="12.75" customHeight="1" x14ac:dyDescent="0.25">
      <c r="A2" s="3"/>
      <c r="B2" s="3"/>
      <c r="C2" s="3"/>
      <c r="D2" s="3"/>
      <c r="E2" s="3"/>
      <c r="F2" s="3"/>
      <c r="G2" s="3"/>
      <c r="H2" s="3"/>
      <c r="I2" s="3"/>
      <c r="J2" s="3"/>
      <c r="K2" s="3"/>
      <c r="L2" s="4" t="s">
        <v>239</v>
      </c>
      <c r="M2" s="4"/>
      <c r="N2" s="32"/>
      <c r="O2" s="3"/>
      <c r="P2" s="3"/>
      <c r="Q2" s="3"/>
    </row>
    <row r="3" spans="1:17" ht="12.75" customHeight="1" x14ac:dyDescent="0.25">
      <c r="A3" s="3"/>
      <c r="B3" s="3"/>
      <c r="C3" s="3"/>
      <c r="D3" s="3"/>
      <c r="E3" s="3"/>
      <c r="F3" s="3"/>
      <c r="G3" s="3"/>
      <c r="H3" s="3"/>
      <c r="I3" s="3"/>
      <c r="J3" s="3"/>
      <c r="K3" s="3"/>
      <c r="L3" s="4" t="s">
        <v>240</v>
      </c>
      <c r="M3" s="4"/>
      <c r="N3" s="32"/>
      <c r="O3" s="3"/>
      <c r="P3" s="3"/>
      <c r="Q3" s="3"/>
    </row>
    <row r="4" spans="1:17" ht="12.75" customHeight="1" x14ac:dyDescent="0.25">
      <c r="A4" s="3"/>
      <c r="B4" s="3"/>
      <c r="C4" s="3"/>
      <c r="D4" s="3"/>
      <c r="E4" s="3"/>
      <c r="F4" s="3"/>
      <c r="G4" s="3"/>
      <c r="H4" s="3"/>
      <c r="I4" s="3"/>
      <c r="J4" s="3"/>
      <c r="K4" s="3"/>
      <c r="L4" s="616" t="s">
        <v>241</v>
      </c>
      <c r="M4" s="616"/>
      <c r="N4" s="616"/>
      <c r="O4" s="616"/>
      <c r="P4" s="616"/>
      <c r="Q4" s="616"/>
    </row>
    <row r="5" spans="1:17" ht="12.75" customHeight="1" x14ac:dyDescent="0.25">
      <c r="A5" s="3"/>
      <c r="B5" s="3"/>
      <c r="C5" s="3"/>
      <c r="D5" s="3"/>
      <c r="E5" s="3"/>
      <c r="F5" s="3"/>
      <c r="G5" s="3"/>
      <c r="H5" s="3"/>
      <c r="I5" s="3"/>
      <c r="J5" s="3"/>
      <c r="K5" s="3"/>
      <c r="L5" s="3" t="s">
        <v>242</v>
      </c>
      <c r="M5" s="3"/>
      <c r="N5" s="3"/>
      <c r="O5" s="3"/>
      <c r="P5" s="3"/>
      <c r="Q5" s="3"/>
    </row>
    <row r="6" spans="1:17" ht="12.75" customHeight="1" x14ac:dyDescent="0.25">
      <c r="A6" s="3"/>
      <c r="B6" s="3"/>
      <c r="C6" s="3"/>
      <c r="D6" s="3"/>
      <c r="E6" s="3"/>
      <c r="F6" s="3"/>
      <c r="G6" s="3"/>
      <c r="H6" s="3"/>
      <c r="I6" s="3"/>
      <c r="J6" s="3"/>
      <c r="K6" s="3"/>
      <c r="L6" s="3"/>
      <c r="M6" s="3"/>
      <c r="N6" s="3"/>
      <c r="O6" s="3"/>
      <c r="P6" s="3"/>
      <c r="Q6" s="3"/>
    </row>
    <row r="7" spans="1:17" ht="12.75" customHeight="1" x14ac:dyDescent="0.25">
      <c r="A7" s="3"/>
      <c r="B7" s="3"/>
      <c r="C7" s="3"/>
      <c r="D7" s="3"/>
      <c r="E7" s="5" t="s">
        <v>497</v>
      </c>
      <c r="F7" s="5"/>
      <c r="G7" s="5"/>
      <c r="H7" s="5"/>
      <c r="I7" s="5"/>
      <c r="J7" s="5"/>
      <c r="K7" s="3"/>
      <c r="L7" s="3"/>
      <c r="M7" s="3"/>
      <c r="N7" s="3"/>
      <c r="O7" s="3"/>
      <c r="P7" s="3"/>
      <c r="Q7" s="3"/>
    </row>
    <row r="8" spans="1:17" ht="12.75" customHeight="1" x14ac:dyDescent="0.25">
      <c r="A8" s="3"/>
      <c r="B8" s="3"/>
      <c r="C8" s="3"/>
      <c r="D8" s="3"/>
      <c r="E8" s="3"/>
      <c r="F8" s="3"/>
      <c r="G8" s="3"/>
      <c r="H8" s="3"/>
      <c r="I8" s="3"/>
      <c r="J8" s="3"/>
      <c r="K8" s="3"/>
      <c r="L8" s="3"/>
      <c r="M8" s="3"/>
      <c r="N8" s="3"/>
      <c r="O8" s="3"/>
      <c r="P8" s="3"/>
      <c r="Q8" s="3"/>
    </row>
    <row r="9" spans="1:17" ht="12.75" customHeight="1" x14ac:dyDescent="0.25">
      <c r="A9" s="33" t="s">
        <v>3</v>
      </c>
      <c r="B9" s="33"/>
      <c r="C9" s="617" t="s">
        <v>54</v>
      </c>
      <c r="D9" s="617"/>
      <c r="E9" s="617"/>
      <c r="F9" s="617"/>
      <c r="G9" s="617"/>
      <c r="H9" s="617"/>
      <c r="I9" s="617"/>
      <c r="J9" s="617"/>
      <c r="K9" s="617"/>
      <c r="L9" s="3" t="s">
        <v>55</v>
      </c>
      <c r="M9" s="3"/>
      <c r="N9" s="3"/>
      <c r="O9" s="3"/>
      <c r="P9" s="3"/>
      <c r="Q9" s="3"/>
    </row>
    <row r="10" spans="1:17" ht="12.75" customHeight="1" x14ac:dyDescent="0.25">
      <c r="A10" s="33"/>
      <c r="B10" s="33"/>
      <c r="C10" s="618" t="s">
        <v>56</v>
      </c>
      <c r="D10" s="618"/>
      <c r="E10" s="618"/>
      <c r="F10" s="618"/>
      <c r="G10" s="618"/>
      <c r="H10" s="618"/>
      <c r="I10" s="618"/>
      <c r="J10" s="618"/>
      <c r="K10" s="618"/>
      <c r="L10" s="34" t="s">
        <v>57</v>
      </c>
      <c r="M10" s="3"/>
      <c r="N10" s="3"/>
      <c r="O10" s="3"/>
      <c r="P10" s="3"/>
      <c r="Q10" s="3"/>
    </row>
    <row r="11" spans="1:17" ht="12.75" customHeight="1" x14ac:dyDescent="0.25">
      <c r="A11" s="33"/>
      <c r="B11" s="33"/>
      <c r="C11" s="3"/>
      <c r="D11" s="3"/>
      <c r="E11" s="3"/>
      <c r="F11" s="3"/>
      <c r="G11" s="3"/>
      <c r="H11" s="3"/>
      <c r="I11" s="3"/>
      <c r="J11" s="3"/>
      <c r="K11" s="3"/>
      <c r="L11" s="3"/>
      <c r="M11" s="3"/>
      <c r="N11" s="3"/>
      <c r="O11" s="3"/>
      <c r="P11" s="3"/>
      <c r="Q11" s="3"/>
    </row>
    <row r="12" spans="1:17" ht="12.75" customHeight="1" x14ac:dyDescent="0.25">
      <c r="A12" s="33" t="s">
        <v>58</v>
      </c>
      <c r="B12" s="33"/>
      <c r="C12" s="617" t="s">
        <v>4</v>
      </c>
      <c r="D12" s="617"/>
      <c r="E12" s="617"/>
      <c r="F12" s="617"/>
      <c r="G12" s="617"/>
      <c r="H12" s="617"/>
      <c r="I12" s="617"/>
      <c r="J12" s="617"/>
      <c r="K12" s="94"/>
      <c r="L12" s="3" t="s">
        <v>59</v>
      </c>
      <c r="M12" s="3"/>
      <c r="N12" s="3"/>
      <c r="O12" s="3"/>
      <c r="P12" s="3"/>
      <c r="Q12" s="3"/>
    </row>
    <row r="13" spans="1:17" ht="12.75" customHeight="1" x14ac:dyDescent="0.25">
      <c r="A13" s="33"/>
      <c r="B13" s="33"/>
      <c r="C13" s="618" t="s">
        <v>243</v>
      </c>
      <c r="D13" s="618"/>
      <c r="E13" s="618"/>
      <c r="F13" s="618"/>
      <c r="G13" s="618"/>
      <c r="H13" s="618"/>
      <c r="I13" s="618"/>
      <c r="J13" s="618"/>
      <c r="K13" s="618"/>
      <c r="L13" s="35" t="s">
        <v>60</v>
      </c>
      <c r="M13" s="35"/>
      <c r="N13" s="35"/>
      <c r="O13" s="3"/>
      <c r="P13" s="3"/>
      <c r="Q13" s="3"/>
    </row>
    <row r="14" spans="1:17" ht="12.75" customHeight="1" x14ac:dyDescent="0.25">
      <c r="A14" s="33"/>
      <c r="B14" s="33"/>
      <c r="C14" s="3"/>
      <c r="D14" s="3"/>
      <c r="E14" s="3"/>
      <c r="F14" s="3"/>
      <c r="G14" s="3"/>
      <c r="H14" s="3"/>
      <c r="I14" s="3"/>
      <c r="J14" s="3"/>
      <c r="K14" s="3"/>
      <c r="L14" s="3"/>
      <c r="M14" s="3"/>
      <c r="N14" s="3"/>
      <c r="O14" s="3"/>
      <c r="P14" s="3"/>
      <c r="Q14" s="3"/>
    </row>
    <row r="15" spans="1:17" ht="12.75" customHeight="1" x14ac:dyDescent="0.25">
      <c r="A15" s="33" t="s">
        <v>61</v>
      </c>
      <c r="B15" s="33"/>
      <c r="C15" s="617" t="s">
        <v>426</v>
      </c>
      <c r="D15" s="617"/>
      <c r="E15" s="617"/>
      <c r="F15" s="617"/>
      <c r="G15" s="617"/>
      <c r="H15" s="617"/>
      <c r="I15" s="617"/>
      <c r="J15" s="617"/>
      <c r="K15" s="35" t="s">
        <v>638</v>
      </c>
      <c r="L15" s="3"/>
      <c r="M15" s="3"/>
      <c r="N15" s="3"/>
      <c r="O15" s="3"/>
      <c r="P15" s="3"/>
      <c r="Q15" s="3"/>
    </row>
    <row r="16" spans="1:17" ht="15.75" customHeight="1" x14ac:dyDescent="0.25">
      <c r="A16" s="34"/>
      <c r="B16" s="34"/>
      <c r="C16" s="619" t="s">
        <v>63</v>
      </c>
      <c r="D16" s="619"/>
      <c r="E16" s="619"/>
      <c r="F16" s="619"/>
      <c r="G16" s="619"/>
      <c r="H16" s="619"/>
      <c r="I16" s="619"/>
      <c r="J16" s="619"/>
      <c r="K16" s="619"/>
      <c r="L16" s="3" t="s">
        <v>32</v>
      </c>
      <c r="M16" s="3"/>
      <c r="N16" s="3"/>
      <c r="O16" s="3" t="s">
        <v>33</v>
      </c>
      <c r="P16" s="3"/>
      <c r="Q16" s="3"/>
    </row>
    <row r="17" spans="1:18" ht="18.75" customHeight="1" x14ac:dyDescent="0.25">
      <c r="A17" s="33" t="s">
        <v>64</v>
      </c>
      <c r="B17" s="5" t="s">
        <v>587</v>
      </c>
      <c r="C17" s="5"/>
      <c r="D17" s="5"/>
      <c r="E17" s="5"/>
      <c r="F17" s="5"/>
      <c r="G17" s="5"/>
      <c r="H17" s="5"/>
      <c r="I17" s="5"/>
      <c r="J17" s="5"/>
      <c r="K17" s="5"/>
      <c r="L17" s="3"/>
      <c r="M17" s="3"/>
      <c r="N17" s="3"/>
      <c r="O17" s="3"/>
      <c r="P17" s="3"/>
      <c r="Q17" s="3"/>
    </row>
    <row r="18" spans="1:18" ht="18.75" customHeight="1" x14ac:dyDescent="0.25">
      <c r="A18" s="624" t="s">
        <v>400</v>
      </c>
      <c r="B18" s="624"/>
      <c r="C18" s="624"/>
      <c r="D18" s="624"/>
      <c r="E18" s="624"/>
      <c r="F18" s="624"/>
      <c r="G18" s="624"/>
      <c r="H18" s="624"/>
      <c r="I18" s="624"/>
      <c r="J18" s="624"/>
      <c r="K18" s="624"/>
      <c r="L18" s="624"/>
      <c r="M18" s="624"/>
      <c r="N18" s="624"/>
      <c r="O18" s="624"/>
      <c r="P18" s="624"/>
      <c r="Q18" s="624"/>
    </row>
    <row r="19" spans="1:18" ht="16.5" customHeight="1" x14ac:dyDescent="0.25">
      <c r="A19" s="36" t="s">
        <v>65</v>
      </c>
      <c r="B19" s="115" t="s">
        <v>246</v>
      </c>
      <c r="C19" s="115"/>
      <c r="D19" s="115"/>
      <c r="E19" s="115"/>
      <c r="F19" s="115"/>
      <c r="G19" s="115"/>
      <c r="H19" s="115"/>
      <c r="I19" s="115"/>
      <c r="J19" s="3"/>
      <c r="K19" s="3"/>
      <c r="L19" s="3"/>
      <c r="M19" s="3"/>
      <c r="N19" s="3"/>
      <c r="O19" s="3"/>
      <c r="P19" s="3"/>
      <c r="Q19" s="3"/>
    </row>
    <row r="20" spans="1:18" ht="16.5" customHeight="1" x14ac:dyDescent="0.25">
      <c r="A20" s="36" t="s">
        <v>66</v>
      </c>
      <c r="B20" s="115" t="s">
        <v>247</v>
      </c>
      <c r="C20" s="115"/>
      <c r="D20" s="115"/>
      <c r="E20" s="115"/>
      <c r="F20" s="115"/>
      <c r="G20" s="115"/>
      <c r="H20" s="115"/>
      <c r="I20" s="3"/>
      <c r="J20" s="3"/>
      <c r="K20" s="3"/>
      <c r="L20" s="3"/>
      <c r="M20" s="3"/>
      <c r="N20" s="3"/>
      <c r="O20" s="3"/>
      <c r="P20" s="3"/>
      <c r="Q20" s="3"/>
    </row>
    <row r="21" spans="1:18" ht="16.5" customHeight="1" x14ac:dyDescent="0.2">
      <c r="A21" s="604" t="s">
        <v>368</v>
      </c>
      <c r="B21" s="604"/>
      <c r="C21" s="604"/>
      <c r="D21" s="604"/>
      <c r="E21" s="604"/>
      <c r="F21" s="604"/>
      <c r="G21" s="604"/>
      <c r="H21" s="604"/>
      <c r="I21" s="604"/>
      <c r="J21" s="604"/>
      <c r="K21" s="604"/>
      <c r="L21" s="604"/>
      <c r="M21" s="604"/>
      <c r="N21" s="604"/>
      <c r="O21" s="604"/>
      <c r="P21" s="604"/>
      <c r="Q21" s="604"/>
    </row>
    <row r="22" spans="1:18" ht="16.5" customHeight="1" x14ac:dyDescent="0.2">
      <c r="A22" s="604" t="s">
        <v>369</v>
      </c>
      <c r="B22" s="604"/>
      <c r="C22" s="604"/>
      <c r="D22" s="604"/>
      <c r="E22" s="604"/>
      <c r="F22" s="604"/>
      <c r="G22" s="604"/>
      <c r="H22" s="604"/>
      <c r="I22" s="604"/>
      <c r="J22" s="604"/>
      <c r="K22" s="604"/>
      <c r="L22" s="604"/>
      <c r="M22" s="604"/>
      <c r="N22" s="604"/>
      <c r="O22" s="604"/>
      <c r="P22" s="604"/>
      <c r="Q22" s="604"/>
    </row>
    <row r="23" spans="1:18" ht="16.5" customHeight="1" x14ac:dyDescent="0.2">
      <c r="A23" s="604" t="s">
        <v>370</v>
      </c>
      <c r="B23" s="604"/>
      <c r="C23" s="604"/>
      <c r="D23" s="604"/>
      <c r="E23" s="604"/>
      <c r="F23" s="604"/>
      <c r="G23" s="604"/>
      <c r="H23" s="604"/>
      <c r="I23" s="604"/>
      <c r="J23" s="604"/>
      <c r="K23" s="604"/>
      <c r="L23" s="604"/>
      <c r="M23" s="604"/>
      <c r="N23" s="604"/>
      <c r="O23" s="604"/>
      <c r="P23" s="604"/>
      <c r="Q23" s="604"/>
    </row>
    <row r="24" spans="1:18" ht="16.5" customHeight="1" x14ac:dyDescent="0.2">
      <c r="A24" s="604" t="s">
        <v>394</v>
      </c>
      <c r="B24" s="604"/>
      <c r="C24" s="604"/>
      <c r="D24" s="604"/>
      <c r="E24" s="604"/>
      <c r="F24" s="604"/>
      <c r="G24" s="604"/>
      <c r="H24" s="604"/>
      <c r="I24" s="604"/>
      <c r="J24" s="604"/>
      <c r="K24" s="604"/>
      <c r="L24" s="604"/>
      <c r="M24" s="604"/>
      <c r="N24" s="604"/>
      <c r="O24" s="604"/>
      <c r="P24" s="604"/>
      <c r="Q24" s="604"/>
    </row>
    <row r="25" spans="1:18" ht="16.5" customHeight="1" x14ac:dyDescent="0.2">
      <c r="A25" s="604" t="s">
        <v>395</v>
      </c>
      <c r="B25" s="604"/>
      <c r="C25" s="604"/>
      <c r="D25" s="604"/>
      <c r="E25" s="604"/>
      <c r="F25" s="604"/>
      <c r="G25" s="604"/>
      <c r="H25" s="604"/>
      <c r="I25" s="604"/>
      <c r="J25" s="604"/>
      <c r="K25" s="604"/>
      <c r="L25" s="604"/>
      <c r="M25" s="604"/>
      <c r="N25" s="604"/>
      <c r="O25" s="604"/>
      <c r="P25" s="604"/>
      <c r="Q25" s="604"/>
    </row>
    <row r="26" spans="1:18" ht="33" customHeight="1" x14ac:dyDescent="0.2">
      <c r="A26" s="604" t="s">
        <v>396</v>
      </c>
      <c r="B26" s="604"/>
      <c r="C26" s="604"/>
      <c r="D26" s="604"/>
      <c r="E26" s="604"/>
      <c r="F26" s="604"/>
      <c r="G26" s="604"/>
      <c r="H26" s="604"/>
      <c r="I26" s="604"/>
      <c r="J26" s="604"/>
      <c r="K26" s="604"/>
      <c r="L26" s="604"/>
      <c r="M26" s="604"/>
      <c r="N26" s="604"/>
      <c r="O26" s="604"/>
      <c r="P26" s="604"/>
      <c r="Q26" s="604"/>
    </row>
    <row r="27" spans="1:18" ht="16.5" customHeight="1" x14ac:dyDescent="0.2">
      <c r="A27" s="604" t="s">
        <v>397</v>
      </c>
      <c r="B27" s="604"/>
      <c r="C27" s="604"/>
      <c r="D27" s="604"/>
      <c r="E27" s="604"/>
      <c r="F27" s="604"/>
      <c r="G27" s="604"/>
      <c r="H27" s="604"/>
      <c r="I27" s="604"/>
      <c r="J27" s="604"/>
      <c r="K27" s="604"/>
      <c r="L27" s="604"/>
      <c r="M27" s="604"/>
      <c r="N27" s="604"/>
      <c r="O27" s="604"/>
      <c r="P27" s="604"/>
      <c r="Q27" s="604"/>
    </row>
    <row r="28" spans="1:18" ht="16.5" customHeight="1" x14ac:dyDescent="0.25">
      <c r="A28" s="623"/>
      <c r="B28" s="623"/>
      <c r="C28" s="623"/>
      <c r="D28" s="623"/>
      <c r="E28" s="623"/>
      <c r="F28" s="623"/>
      <c r="G28" s="623"/>
      <c r="H28" s="623"/>
      <c r="I28" s="623"/>
      <c r="J28" s="623"/>
      <c r="K28" s="623"/>
      <c r="L28" s="623"/>
      <c r="M28" s="623"/>
      <c r="N28" s="623"/>
      <c r="O28" s="623"/>
      <c r="P28" s="623"/>
      <c r="Q28" s="623"/>
      <c r="R28" s="106"/>
    </row>
    <row r="29" spans="1:18" ht="36.75" customHeight="1" x14ac:dyDescent="0.25">
      <c r="A29" s="33" t="s">
        <v>67</v>
      </c>
      <c r="B29" s="33"/>
      <c r="C29" s="628" t="s">
        <v>248</v>
      </c>
      <c r="D29" s="628"/>
      <c r="E29" s="628"/>
      <c r="F29" s="628"/>
      <c r="G29" s="628"/>
      <c r="H29" s="628"/>
      <c r="I29" s="628"/>
      <c r="J29" s="628"/>
      <c r="K29" s="628"/>
      <c r="L29" s="628"/>
      <c r="M29" s="628"/>
      <c r="N29" s="628"/>
      <c r="O29" s="628"/>
      <c r="P29" s="628"/>
      <c r="Q29" s="628"/>
    </row>
    <row r="30" spans="1:18" ht="25.5" customHeight="1" x14ac:dyDescent="0.25">
      <c r="A30" s="36" t="s">
        <v>68</v>
      </c>
      <c r="B30" s="36"/>
      <c r="C30" s="628" t="s">
        <v>571</v>
      </c>
      <c r="D30" s="628"/>
      <c r="E30" s="628"/>
      <c r="F30" s="628"/>
      <c r="G30" s="628"/>
      <c r="H30" s="628"/>
      <c r="I30" s="628"/>
      <c r="J30" s="628"/>
      <c r="K30" s="628"/>
      <c r="L30" s="628"/>
      <c r="M30" s="628"/>
      <c r="N30" s="628"/>
      <c r="O30" s="628"/>
      <c r="P30" s="628"/>
      <c r="Q30" s="628"/>
    </row>
    <row r="31" spans="1:18" ht="14.25" customHeight="1" x14ac:dyDescent="0.25">
      <c r="A31" s="36"/>
      <c r="B31" s="36"/>
      <c r="C31" s="109"/>
      <c r="D31" s="109"/>
      <c r="E31" s="109"/>
      <c r="F31" s="109"/>
      <c r="G31" s="109"/>
      <c r="H31" s="109"/>
      <c r="I31" s="109"/>
      <c r="J31" s="109"/>
      <c r="K31" s="109"/>
      <c r="L31" s="109"/>
      <c r="M31" s="109"/>
      <c r="N31" s="109"/>
      <c r="O31" s="109"/>
      <c r="P31" s="109"/>
      <c r="Q31" s="109"/>
    </row>
    <row r="32" spans="1:18" ht="1.5" customHeight="1" x14ac:dyDescent="0.25">
      <c r="A32" s="36"/>
      <c r="B32" s="36"/>
      <c r="C32" s="37"/>
      <c r="D32" s="37"/>
      <c r="E32" s="37"/>
      <c r="F32" s="37"/>
      <c r="G32" s="37"/>
      <c r="H32" s="37"/>
      <c r="I32" s="37"/>
      <c r="J32" s="37"/>
      <c r="K32" s="37"/>
      <c r="L32" s="37"/>
      <c r="M32" s="37"/>
      <c r="N32" s="37"/>
      <c r="O32" s="37"/>
      <c r="P32" s="629" t="s">
        <v>30</v>
      </c>
      <c r="Q32" s="629"/>
    </row>
    <row r="33" spans="1:17" ht="15" customHeight="1" x14ac:dyDescent="0.25">
      <c r="A33" s="630" t="s">
        <v>32</v>
      </c>
      <c r="B33" s="631" t="s">
        <v>10</v>
      </c>
      <c r="C33" s="633" t="s">
        <v>70</v>
      </c>
      <c r="D33" s="633" t="s">
        <v>431</v>
      </c>
      <c r="E33" s="633"/>
      <c r="F33" s="633"/>
      <c r="G33" s="633"/>
      <c r="H33" s="626" t="s">
        <v>432</v>
      </c>
      <c r="I33" s="626"/>
      <c r="J33" s="626"/>
      <c r="K33" s="626"/>
      <c r="L33" s="626" t="s">
        <v>433</v>
      </c>
      <c r="M33" s="626"/>
      <c r="N33" s="626"/>
      <c r="O33" s="626"/>
      <c r="P33" s="626"/>
      <c r="Q33" s="626"/>
    </row>
    <row r="34" spans="1:17" ht="59.25" customHeight="1" x14ac:dyDescent="0.25">
      <c r="A34" s="630"/>
      <c r="B34" s="632"/>
      <c r="C34" s="633"/>
      <c r="D34" s="12" t="s">
        <v>71</v>
      </c>
      <c r="E34" s="12" t="s">
        <v>72</v>
      </c>
      <c r="F34" s="63" t="s">
        <v>14</v>
      </c>
      <c r="G34" s="12" t="s">
        <v>253</v>
      </c>
      <c r="H34" s="12" t="s">
        <v>71</v>
      </c>
      <c r="I34" s="15" t="s">
        <v>72</v>
      </c>
      <c r="J34" s="63" t="s">
        <v>14</v>
      </c>
      <c r="K34" s="10" t="s">
        <v>257</v>
      </c>
      <c r="L34" s="12" t="s">
        <v>71</v>
      </c>
      <c r="M34" s="625" t="s">
        <v>72</v>
      </c>
      <c r="N34" s="625"/>
      <c r="O34" s="13" t="s">
        <v>14</v>
      </c>
      <c r="P34" s="625" t="s">
        <v>258</v>
      </c>
      <c r="Q34" s="625"/>
    </row>
    <row r="35" spans="1:17" ht="15" customHeight="1" x14ac:dyDescent="0.25">
      <c r="A35" s="11">
        <v>1</v>
      </c>
      <c r="B35" s="11">
        <v>2</v>
      </c>
      <c r="C35" s="11">
        <v>3</v>
      </c>
      <c r="D35" s="11">
        <v>4</v>
      </c>
      <c r="E35" s="11">
        <v>5</v>
      </c>
      <c r="F35" s="11">
        <v>6</v>
      </c>
      <c r="G35" s="11">
        <v>7</v>
      </c>
      <c r="H35" s="11">
        <v>8</v>
      </c>
      <c r="I35" s="11">
        <v>9</v>
      </c>
      <c r="J35" s="11">
        <v>10</v>
      </c>
      <c r="K35" s="11">
        <v>11</v>
      </c>
      <c r="L35" s="11">
        <v>12</v>
      </c>
      <c r="M35" s="626">
        <v>13</v>
      </c>
      <c r="N35" s="626"/>
      <c r="O35" s="11">
        <v>14</v>
      </c>
      <c r="P35" s="626">
        <v>15</v>
      </c>
      <c r="Q35" s="626"/>
    </row>
    <row r="36" spans="1:17" ht="15" customHeight="1" x14ac:dyDescent="0.25">
      <c r="A36" s="16">
        <v>2414030</v>
      </c>
      <c r="B36" s="16"/>
      <c r="C36" s="121" t="s">
        <v>250</v>
      </c>
      <c r="D36" s="16"/>
      <c r="E36" s="16"/>
      <c r="F36" s="16"/>
      <c r="G36" s="16"/>
      <c r="H36" s="16">
        <f>H115</f>
        <v>1002.2</v>
      </c>
      <c r="I36" s="16"/>
      <c r="J36" s="16"/>
      <c r="K36" s="16">
        <f>H36</f>
        <v>1002.2</v>
      </c>
      <c r="L36" s="26">
        <f>L115</f>
        <v>1340</v>
      </c>
      <c r="M36" s="626"/>
      <c r="N36" s="626"/>
      <c r="O36" s="16"/>
      <c r="P36" s="627">
        <f>L36</f>
        <v>1340</v>
      </c>
      <c r="Q36" s="626"/>
    </row>
    <row r="37" spans="1:17" ht="15" customHeight="1" x14ac:dyDescent="0.25">
      <c r="A37" s="16"/>
      <c r="B37" s="16"/>
      <c r="C37" s="16" t="s">
        <v>18</v>
      </c>
      <c r="D37" s="27">
        <f>D115</f>
        <v>1985.2</v>
      </c>
      <c r="E37" s="27" t="s">
        <v>194</v>
      </c>
      <c r="F37" s="27" t="s">
        <v>194</v>
      </c>
      <c r="G37" s="27">
        <f>D37</f>
        <v>1985.2</v>
      </c>
      <c r="H37" s="27"/>
      <c r="I37" s="27" t="s">
        <v>194</v>
      </c>
      <c r="J37" s="27" t="s">
        <v>194</v>
      </c>
      <c r="K37" s="27"/>
      <c r="L37" s="27"/>
      <c r="M37" s="627" t="s">
        <v>194</v>
      </c>
      <c r="N37" s="627"/>
      <c r="O37" s="27" t="s">
        <v>194</v>
      </c>
      <c r="P37" s="627"/>
      <c r="Q37" s="627"/>
    </row>
    <row r="38" spans="1:17" ht="15" customHeight="1" x14ac:dyDescent="0.25">
      <c r="A38" s="16"/>
      <c r="B38" s="16"/>
      <c r="C38" s="16" t="s">
        <v>20</v>
      </c>
      <c r="D38" s="11" t="s">
        <v>194</v>
      </c>
      <c r="E38" s="11"/>
      <c r="F38" s="11"/>
      <c r="G38" s="11"/>
      <c r="H38" s="11" t="s">
        <v>194</v>
      </c>
      <c r="I38" s="11"/>
      <c r="J38" s="11"/>
      <c r="K38" s="27"/>
      <c r="L38" s="11" t="s">
        <v>194</v>
      </c>
      <c r="M38" s="626"/>
      <c r="N38" s="626"/>
      <c r="O38" s="11"/>
      <c r="P38" s="634"/>
      <c r="Q38" s="635"/>
    </row>
    <row r="39" spans="1:17" ht="24" customHeight="1" x14ac:dyDescent="0.25">
      <c r="A39" s="16"/>
      <c r="B39" s="16"/>
      <c r="C39" s="15" t="s">
        <v>21</v>
      </c>
      <c r="D39" s="11" t="s">
        <v>194</v>
      </c>
      <c r="E39" s="11"/>
      <c r="F39" s="11"/>
      <c r="G39" s="11"/>
      <c r="H39" s="11" t="s">
        <v>194</v>
      </c>
      <c r="I39" s="11"/>
      <c r="J39" s="11"/>
      <c r="K39" s="27"/>
      <c r="L39" s="11" t="s">
        <v>194</v>
      </c>
      <c r="M39" s="626"/>
      <c r="N39" s="626"/>
      <c r="O39" s="11"/>
      <c r="P39" s="634"/>
      <c r="Q39" s="635"/>
    </row>
    <row r="40" spans="1:17" ht="20.25" customHeight="1" x14ac:dyDescent="0.25">
      <c r="A40" s="16"/>
      <c r="B40" s="16">
        <v>401000</v>
      </c>
      <c r="C40" s="15" t="s">
        <v>23</v>
      </c>
      <c r="D40" s="27" t="s">
        <v>194</v>
      </c>
      <c r="E40" s="27"/>
      <c r="F40" s="27"/>
      <c r="G40" s="11"/>
      <c r="H40" s="27" t="s">
        <v>194</v>
      </c>
      <c r="I40" s="27"/>
      <c r="J40" s="27"/>
      <c r="K40" s="27"/>
      <c r="L40" s="27" t="s">
        <v>194</v>
      </c>
      <c r="M40" s="634"/>
      <c r="N40" s="635"/>
      <c r="O40" s="27"/>
      <c r="P40" s="627"/>
      <c r="Q40" s="627"/>
    </row>
    <row r="41" spans="1:17" ht="27.75" customHeight="1" x14ac:dyDescent="0.25">
      <c r="A41" s="16"/>
      <c r="B41" s="16">
        <v>602400</v>
      </c>
      <c r="C41" s="196" t="s">
        <v>251</v>
      </c>
      <c r="D41" s="11" t="s">
        <v>194</v>
      </c>
      <c r="E41" s="11"/>
      <c r="F41" s="11"/>
      <c r="G41" s="11"/>
      <c r="H41" s="11" t="s">
        <v>194</v>
      </c>
      <c r="I41" s="11"/>
      <c r="J41" s="11"/>
      <c r="K41" s="27"/>
      <c r="L41" s="11" t="s">
        <v>194</v>
      </c>
      <c r="M41" s="626"/>
      <c r="N41" s="626"/>
      <c r="O41" s="11"/>
      <c r="P41" s="634"/>
      <c r="Q41" s="635"/>
    </row>
    <row r="42" spans="1:17" ht="27.75" customHeight="1" x14ac:dyDescent="0.25">
      <c r="A42" s="16"/>
      <c r="B42" s="16">
        <v>602100</v>
      </c>
      <c r="C42" s="196" t="s">
        <v>25</v>
      </c>
      <c r="D42" s="11" t="s">
        <v>194</v>
      </c>
      <c r="E42" s="27"/>
      <c r="F42" s="11"/>
      <c r="G42" s="11"/>
      <c r="H42" s="11" t="s">
        <v>194</v>
      </c>
      <c r="I42" s="11" t="s">
        <v>194</v>
      </c>
      <c r="J42" s="11" t="s">
        <v>194</v>
      </c>
      <c r="K42" s="27" t="s">
        <v>194</v>
      </c>
      <c r="L42" s="11" t="s">
        <v>194</v>
      </c>
      <c r="M42" s="626" t="s">
        <v>194</v>
      </c>
      <c r="N42" s="626"/>
      <c r="O42" s="11" t="s">
        <v>194</v>
      </c>
      <c r="P42" s="634" t="s">
        <v>194</v>
      </c>
      <c r="Q42" s="635"/>
    </row>
    <row r="43" spans="1:17" ht="15" customHeight="1" x14ac:dyDescent="0.25">
      <c r="A43" s="16"/>
      <c r="B43" s="16">
        <v>602200</v>
      </c>
      <c r="C43" s="16" t="s">
        <v>26</v>
      </c>
      <c r="D43" s="11" t="s">
        <v>194</v>
      </c>
      <c r="E43" s="11"/>
      <c r="F43" s="11"/>
      <c r="G43" s="11"/>
      <c r="H43" s="11" t="s">
        <v>194</v>
      </c>
      <c r="I43" s="11" t="s">
        <v>194</v>
      </c>
      <c r="J43" s="11" t="s">
        <v>194</v>
      </c>
      <c r="K43" s="27" t="s">
        <v>194</v>
      </c>
      <c r="L43" s="11" t="s">
        <v>194</v>
      </c>
      <c r="M43" s="626" t="s">
        <v>194</v>
      </c>
      <c r="N43" s="626"/>
      <c r="O43" s="11" t="s">
        <v>194</v>
      </c>
      <c r="P43" s="634" t="s">
        <v>194</v>
      </c>
      <c r="Q43" s="635"/>
    </row>
    <row r="44" spans="1:17" ht="15" hidden="1" customHeight="1" x14ac:dyDescent="0.25">
      <c r="A44" s="16"/>
      <c r="B44" s="16"/>
      <c r="C44" s="121" t="s">
        <v>252</v>
      </c>
      <c r="D44" s="11"/>
      <c r="E44" s="11"/>
      <c r="F44" s="11"/>
      <c r="G44" s="11"/>
      <c r="H44" s="11"/>
      <c r="I44" s="11"/>
      <c r="J44" s="11"/>
      <c r="K44" s="27"/>
      <c r="L44" s="11"/>
      <c r="M44" s="626"/>
      <c r="N44" s="626"/>
      <c r="O44" s="11"/>
      <c r="P44" s="76"/>
      <c r="Q44" s="74"/>
    </row>
    <row r="45" spans="1:17" ht="15" hidden="1" customHeight="1" x14ac:dyDescent="0.25">
      <c r="A45" s="16"/>
      <c r="B45" s="16"/>
      <c r="C45" s="16"/>
      <c r="D45" s="11"/>
      <c r="E45" s="11"/>
      <c r="F45" s="11"/>
      <c r="G45" s="11"/>
      <c r="H45" s="11"/>
      <c r="I45" s="11"/>
      <c r="J45" s="11"/>
      <c r="K45" s="27"/>
      <c r="L45" s="11"/>
      <c r="M45" s="626"/>
      <c r="N45" s="626"/>
      <c r="O45" s="11"/>
      <c r="P45" s="76"/>
      <c r="Q45" s="74"/>
    </row>
    <row r="46" spans="1:17" ht="15" hidden="1" customHeight="1" x14ac:dyDescent="0.25">
      <c r="A46" s="16"/>
      <c r="B46" s="16"/>
      <c r="C46" s="196"/>
      <c r="D46" s="11"/>
      <c r="E46" s="11"/>
      <c r="F46" s="11"/>
      <c r="G46" s="11"/>
      <c r="H46" s="11"/>
      <c r="I46" s="11"/>
      <c r="J46" s="11"/>
      <c r="K46" s="11"/>
      <c r="L46" s="11"/>
      <c r="M46" s="634"/>
      <c r="N46" s="635"/>
      <c r="O46" s="11"/>
      <c r="P46" s="76"/>
      <c r="Q46" s="74"/>
    </row>
    <row r="47" spans="1:17" ht="15" hidden="1" customHeight="1" x14ac:dyDescent="0.25">
      <c r="A47" s="16"/>
      <c r="B47" s="16"/>
      <c r="C47" s="16"/>
      <c r="D47" s="11"/>
      <c r="E47" s="11"/>
      <c r="F47" s="11"/>
      <c r="G47" s="11"/>
      <c r="H47" s="11"/>
      <c r="I47" s="11"/>
      <c r="J47" s="11"/>
      <c r="K47" s="27"/>
      <c r="L47" s="11"/>
      <c r="M47" s="626"/>
      <c r="N47" s="626"/>
      <c r="O47" s="11"/>
      <c r="P47" s="76"/>
      <c r="Q47" s="74"/>
    </row>
    <row r="48" spans="1:17" ht="26.25" hidden="1" customHeight="1" x14ac:dyDescent="0.25">
      <c r="A48" s="16"/>
      <c r="B48" s="16"/>
      <c r="C48" s="196"/>
      <c r="D48" s="11"/>
      <c r="E48" s="11"/>
      <c r="F48" s="11"/>
      <c r="G48" s="11"/>
      <c r="H48" s="11"/>
      <c r="I48" s="11"/>
      <c r="J48" s="11"/>
      <c r="K48" s="27"/>
      <c r="L48" s="11"/>
      <c r="M48" s="626"/>
      <c r="N48" s="626"/>
      <c r="O48" s="11"/>
      <c r="P48" s="76"/>
      <c r="Q48" s="74"/>
    </row>
    <row r="49" spans="1:17" ht="15" hidden="1" customHeight="1" x14ac:dyDescent="0.25">
      <c r="A49" s="16"/>
      <c r="B49" s="16"/>
      <c r="C49" s="16"/>
      <c r="D49" s="11"/>
      <c r="E49" s="11"/>
      <c r="F49" s="11"/>
      <c r="G49" s="11"/>
      <c r="H49" s="11"/>
      <c r="I49" s="11"/>
      <c r="J49" s="11"/>
      <c r="K49" s="27"/>
      <c r="L49" s="11"/>
      <c r="M49" s="626"/>
      <c r="N49" s="626"/>
      <c r="O49" s="11"/>
      <c r="P49" s="76"/>
      <c r="Q49" s="74"/>
    </row>
    <row r="50" spans="1:17" ht="15" hidden="1" customHeight="1" x14ac:dyDescent="0.25">
      <c r="A50" s="16"/>
      <c r="B50" s="16"/>
      <c r="C50" s="16"/>
      <c r="D50" s="11"/>
      <c r="E50" s="11"/>
      <c r="F50" s="11"/>
      <c r="G50" s="11"/>
      <c r="H50" s="11"/>
      <c r="I50" s="11"/>
      <c r="J50" s="11"/>
      <c r="K50" s="27"/>
      <c r="L50" s="11"/>
      <c r="M50" s="626"/>
      <c r="N50" s="626"/>
      <c r="O50" s="11"/>
      <c r="P50" s="76"/>
      <c r="Q50" s="74"/>
    </row>
    <row r="51" spans="1:17" ht="15" hidden="1" customHeight="1" x14ac:dyDescent="0.25">
      <c r="A51" s="16"/>
      <c r="B51" s="16"/>
      <c r="C51" s="16"/>
      <c r="D51" s="11"/>
      <c r="E51" s="11"/>
      <c r="F51" s="11"/>
      <c r="G51" s="11"/>
      <c r="H51" s="11"/>
      <c r="I51" s="11"/>
      <c r="J51" s="11"/>
      <c r="K51" s="27"/>
      <c r="L51" s="11"/>
      <c r="M51" s="626"/>
      <c r="N51" s="626"/>
      <c r="O51" s="11"/>
      <c r="P51" s="76"/>
      <c r="Q51" s="74"/>
    </row>
    <row r="52" spans="1:17" ht="38.25" hidden="1" customHeight="1" x14ac:dyDescent="0.25">
      <c r="A52" s="16"/>
      <c r="B52" s="16"/>
      <c r="C52" s="196"/>
      <c r="D52" s="11"/>
      <c r="E52" s="11"/>
      <c r="F52" s="11"/>
      <c r="G52" s="11"/>
      <c r="H52" s="27"/>
      <c r="I52" s="11"/>
      <c r="J52" s="11"/>
      <c r="K52" s="27"/>
      <c r="L52" s="11"/>
      <c r="M52" s="626"/>
      <c r="N52" s="626"/>
      <c r="O52" s="11"/>
      <c r="P52" s="76"/>
      <c r="Q52" s="74"/>
    </row>
    <row r="53" spans="1:17" ht="15" hidden="1" customHeight="1" x14ac:dyDescent="0.25">
      <c r="A53" s="16"/>
      <c r="B53" s="16"/>
      <c r="C53" s="16"/>
      <c r="D53" s="11"/>
      <c r="E53" s="11"/>
      <c r="F53" s="27"/>
      <c r="G53" s="11"/>
      <c r="H53" s="11"/>
      <c r="I53" s="11"/>
      <c r="J53" s="11"/>
      <c r="K53" s="27"/>
      <c r="L53" s="11"/>
      <c r="M53" s="626"/>
      <c r="N53" s="626"/>
      <c r="O53" s="11"/>
      <c r="P53" s="76"/>
      <c r="Q53" s="74"/>
    </row>
    <row r="54" spans="1:17" ht="28.5" hidden="1" customHeight="1" x14ac:dyDescent="0.25">
      <c r="A54" s="16"/>
      <c r="B54" s="16"/>
      <c r="C54" s="196"/>
      <c r="D54" s="11"/>
      <c r="E54" s="11"/>
      <c r="F54" s="11"/>
      <c r="G54" s="11"/>
      <c r="H54" s="11"/>
      <c r="I54" s="11"/>
      <c r="J54" s="11"/>
      <c r="K54" s="27"/>
      <c r="L54" s="11"/>
      <c r="M54" s="626"/>
      <c r="N54" s="626"/>
      <c r="O54" s="11"/>
      <c r="P54" s="76"/>
      <c r="Q54" s="74"/>
    </row>
    <row r="55" spans="1:17" ht="15" hidden="1" customHeight="1" x14ac:dyDescent="0.25">
      <c r="A55" s="16"/>
      <c r="B55" s="16"/>
      <c r="C55" s="16"/>
      <c r="D55" s="11"/>
      <c r="E55" s="11"/>
      <c r="F55" s="11"/>
      <c r="G55" s="11"/>
      <c r="H55" s="11"/>
      <c r="I55" s="11"/>
      <c r="J55" s="11"/>
      <c r="K55" s="27"/>
      <c r="L55" s="11"/>
      <c r="M55" s="626"/>
      <c r="N55" s="626"/>
      <c r="O55" s="11"/>
      <c r="P55" s="76"/>
      <c r="Q55" s="74"/>
    </row>
    <row r="56" spans="1:17" ht="26.25" hidden="1" customHeight="1" x14ac:dyDescent="0.25">
      <c r="A56" s="16"/>
      <c r="B56" s="16"/>
      <c r="C56" s="196"/>
      <c r="D56" s="11"/>
      <c r="E56" s="11"/>
      <c r="F56" s="11"/>
      <c r="G56" s="11"/>
      <c r="H56" s="11"/>
      <c r="I56" s="11"/>
      <c r="J56" s="11"/>
      <c r="K56" s="27"/>
      <c r="L56" s="11"/>
      <c r="M56" s="626"/>
      <c r="N56" s="626"/>
      <c r="O56" s="11"/>
      <c r="P56" s="76"/>
      <c r="Q56" s="74"/>
    </row>
    <row r="57" spans="1:17" ht="18" hidden="1" customHeight="1" x14ac:dyDescent="0.25">
      <c r="A57" s="16"/>
      <c r="B57" s="16"/>
      <c r="C57" s="196"/>
      <c r="D57" s="11"/>
      <c r="E57" s="11"/>
      <c r="F57" s="11"/>
      <c r="G57" s="11"/>
      <c r="H57" s="11"/>
      <c r="I57" s="11"/>
      <c r="J57" s="11"/>
      <c r="K57" s="11"/>
      <c r="L57" s="11"/>
      <c r="M57" s="66"/>
      <c r="N57" s="74"/>
      <c r="O57" s="11"/>
      <c r="P57" s="76"/>
      <c r="Q57" s="74"/>
    </row>
    <row r="58" spans="1:17" ht="27" hidden="1" customHeight="1" x14ac:dyDescent="0.25">
      <c r="A58" s="16"/>
      <c r="B58" s="16"/>
      <c r="C58" s="196"/>
      <c r="D58" s="11"/>
      <c r="E58" s="11"/>
      <c r="F58" s="11"/>
      <c r="G58" s="11"/>
      <c r="H58" s="11"/>
      <c r="I58" s="11"/>
      <c r="J58" s="11"/>
      <c r="K58" s="11"/>
      <c r="L58" s="11"/>
      <c r="M58" s="66"/>
      <c r="N58" s="74"/>
      <c r="O58" s="11"/>
      <c r="P58" s="76"/>
      <c r="Q58" s="74"/>
    </row>
    <row r="59" spans="1:17" ht="28.5" hidden="1" customHeight="1" x14ac:dyDescent="0.25">
      <c r="A59" s="16"/>
      <c r="B59" s="16"/>
      <c r="C59" s="196"/>
      <c r="D59" s="11"/>
      <c r="E59" s="11"/>
      <c r="F59" s="11"/>
      <c r="G59" s="11"/>
      <c r="H59" s="11"/>
      <c r="I59" s="11"/>
      <c r="J59" s="11"/>
      <c r="K59" s="11"/>
      <c r="L59" s="11"/>
      <c r="M59" s="66"/>
      <c r="N59" s="74"/>
      <c r="O59" s="11"/>
      <c r="P59" s="76"/>
      <c r="Q59" s="74"/>
    </row>
    <row r="60" spans="1:17" ht="31.5" hidden="1" customHeight="1" x14ac:dyDescent="0.25">
      <c r="A60" s="16"/>
      <c r="B60" s="16"/>
      <c r="C60" s="196"/>
      <c r="D60" s="11"/>
      <c r="E60" s="11"/>
      <c r="F60" s="11"/>
      <c r="G60" s="11"/>
      <c r="H60" s="11"/>
      <c r="I60" s="11"/>
      <c r="J60" s="11"/>
      <c r="K60" s="11"/>
      <c r="L60" s="11"/>
      <c r="M60" s="66"/>
      <c r="N60" s="74"/>
      <c r="O60" s="11"/>
      <c r="P60" s="76"/>
      <c r="Q60" s="74"/>
    </row>
    <row r="61" spans="1:17" ht="17.649999999999999" customHeight="1" x14ac:dyDescent="0.25">
      <c r="A61" s="16"/>
      <c r="B61" s="16"/>
      <c r="C61" s="16" t="s">
        <v>28</v>
      </c>
      <c r="D61" s="16">
        <f>D37+D53</f>
        <v>1985.2</v>
      </c>
      <c r="E61" s="16"/>
      <c r="F61" s="26"/>
      <c r="G61" s="16">
        <f>G37+G53</f>
        <v>1985.2</v>
      </c>
      <c r="H61" s="16">
        <f>H36</f>
        <v>1002.2</v>
      </c>
      <c r="I61" s="16"/>
      <c r="J61" s="16"/>
      <c r="K61" s="16">
        <f>K36</f>
        <v>1002.2</v>
      </c>
      <c r="L61" s="26">
        <f>L36</f>
        <v>1340</v>
      </c>
      <c r="M61" s="1308"/>
      <c r="N61" s="1308"/>
      <c r="O61" s="16">
        <f>O53</f>
        <v>0</v>
      </c>
      <c r="P61" s="634">
        <f>L61+M61</f>
        <v>1340</v>
      </c>
      <c r="Q61" s="635"/>
    </row>
    <row r="62" spans="1:17" ht="12.75" customHeight="1" x14ac:dyDescent="0.25">
      <c r="A62" s="3"/>
      <c r="B62" s="3"/>
      <c r="C62" s="3"/>
      <c r="D62" s="3"/>
      <c r="E62" s="3"/>
      <c r="F62" s="3"/>
      <c r="G62" s="3"/>
      <c r="H62" s="3"/>
      <c r="I62" s="3"/>
      <c r="J62" s="3"/>
      <c r="K62" s="3"/>
      <c r="L62" s="636"/>
      <c r="M62" s="636"/>
      <c r="N62" s="636"/>
      <c r="O62" s="636"/>
      <c r="P62" s="636"/>
      <c r="Q62" s="636"/>
    </row>
    <row r="63" spans="1:17" ht="19.5" customHeight="1" x14ac:dyDescent="0.25">
      <c r="A63" s="36" t="s">
        <v>84</v>
      </c>
      <c r="B63" s="637" t="s">
        <v>434</v>
      </c>
      <c r="C63" s="637"/>
      <c r="D63" s="637"/>
      <c r="E63" s="637"/>
      <c r="F63" s="637"/>
      <c r="G63" s="637"/>
      <c r="H63" s="637"/>
      <c r="I63" s="637"/>
      <c r="J63" s="637"/>
      <c r="K63" s="637"/>
      <c r="L63" s="637"/>
      <c r="M63" s="637"/>
      <c r="N63" s="637"/>
      <c r="O63" s="637"/>
      <c r="P63" s="637"/>
      <c r="Q63" s="637"/>
    </row>
    <row r="64" spans="1:17" ht="13.5" customHeight="1" x14ac:dyDescent="0.25">
      <c r="A64" s="36"/>
      <c r="B64" s="36"/>
      <c r="C64" s="57"/>
      <c r="D64" s="57"/>
      <c r="E64" s="57"/>
      <c r="F64" s="57"/>
      <c r="G64" s="57"/>
      <c r="H64" s="57"/>
      <c r="I64" s="57"/>
      <c r="J64" s="57"/>
      <c r="K64" s="57"/>
      <c r="L64" s="57"/>
      <c r="M64" s="57"/>
      <c r="N64" s="57"/>
      <c r="O64" s="57"/>
      <c r="P64" s="617" t="s">
        <v>30</v>
      </c>
      <c r="Q64" s="617"/>
    </row>
    <row r="65" spans="1:17" ht="15" customHeight="1" x14ac:dyDescent="0.25">
      <c r="A65" s="630" t="s">
        <v>32</v>
      </c>
      <c r="B65" s="631" t="s">
        <v>10</v>
      </c>
      <c r="C65" s="650" t="s">
        <v>259</v>
      </c>
      <c r="D65" s="651"/>
      <c r="E65" s="651"/>
      <c r="F65" s="651"/>
      <c r="G65" s="652"/>
      <c r="H65" s="626" t="s">
        <v>435</v>
      </c>
      <c r="I65" s="626"/>
      <c r="J65" s="626"/>
      <c r="K65" s="626"/>
      <c r="L65" s="626" t="s">
        <v>436</v>
      </c>
      <c r="M65" s="626"/>
      <c r="N65" s="626"/>
      <c r="O65" s="626"/>
      <c r="P65" s="626"/>
      <c r="Q65" s="626"/>
    </row>
    <row r="66" spans="1:17" ht="32.25" customHeight="1" x14ac:dyDescent="0.25">
      <c r="A66" s="630"/>
      <c r="B66" s="632"/>
      <c r="C66" s="653"/>
      <c r="D66" s="629"/>
      <c r="E66" s="629"/>
      <c r="F66" s="629"/>
      <c r="G66" s="654"/>
      <c r="H66" s="12" t="s">
        <v>71</v>
      </c>
      <c r="I66" s="12" t="s">
        <v>72</v>
      </c>
      <c r="J66" s="63" t="s">
        <v>14</v>
      </c>
      <c r="K66" s="12" t="s">
        <v>253</v>
      </c>
      <c r="L66" s="12" t="s">
        <v>71</v>
      </c>
      <c r="M66" s="655" t="s">
        <v>72</v>
      </c>
      <c r="N66" s="656"/>
      <c r="O66" s="63" t="s">
        <v>14</v>
      </c>
      <c r="P66" s="657" t="s">
        <v>257</v>
      </c>
      <c r="Q66" s="658"/>
    </row>
    <row r="67" spans="1:17" ht="12.75" customHeight="1" x14ac:dyDescent="0.25">
      <c r="A67" s="11">
        <v>1</v>
      </c>
      <c r="B67" s="11">
        <v>2</v>
      </c>
      <c r="C67" s="641">
        <v>3</v>
      </c>
      <c r="D67" s="645"/>
      <c r="E67" s="645"/>
      <c r="F67" s="645"/>
      <c r="G67" s="642"/>
      <c r="H67" s="11">
        <v>4</v>
      </c>
      <c r="I67" s="11">
        <v>5</v>
      </c>
      <c r="J67" s="11">
        <v>6</v>
      </c>
      <c r="K67" s="11">
        <v>7</v>
      </c>
      <c r="L67" s="11">
        <v>8</v>
      </c>
      <c r="M67" s="641">
        <v>9</v>
      </c>
      <c r="N67" s="642"/>
      <c r="O67" s="11">
        <v>10</v>
      </c>
      <c r="P67" s="641">
        <v>11</v>
      </c>
      <c r="Q67" s="642"/>
    </row>
    <row r="68" spans="1:17" ht="12.75" customHeight="1" x14ac:dyDescent="0.25">
      <c r="A68" s="16">
        <v>2414030</v>
      </c>
      <c r="B68" s="16"/>
      <c r="C68" s="646" t="s">
        <v>262</v>
      </c>
      <c r="D68" s="647"/>
      <c r="E68" s="647"/>
      <c r="F68" s="647"/>
      <c r="G68" s="648"/>
      <c r="H68" s="16"/>
      <c r="I68" s="16"/>
      <c r="J68" s="16"/>
      <c r="K68" s="16"/>
      <c r="L68" s="16"/>
      <c r="M68" s="626"/>
      <c r="N68" s="626"/>
      <c r="O68" s="16"/>
      <c r="P68" s="626"/>
      <c r="Q68" s="626"/>
    </row>
    <row r="69" spans="1:17" ht="12.75" customHeight="1" x14ac:dyDescent="0.25">
      <c r="A69" s="16"/>
      <c r="B69" s="16"/>
      <c r="C69" s="638" t="s">
        <v>18</v>
      </c>
      <c r="D69" s="639"/>
      <c r="E69" s="639"/>
      <c r="F69" s="639"/>
      <c r="G69" s="640"/>
      <c r="H69" s="27">
        <f>H192</f>
        <v>1478.02</v>
      </c>
      <c r="I69" s="11" t="s">
        <v>194</v>
      </c>
      <c r="J69" s="11" t="s">
        <v>194</v>
      </c>
      <c r="K69" s="27">
        <f>H69</f>
        <v>1478.02</v>
      </c>
      <c r="L69" s="27">
        <f>L192</f>
        <v>1606.6077400000001</v>
      </c>
      <c r="M69" s="641" t="s">
        <v>194</v>
      </c>
      <c r="N69" s="642"/>
      <c r="O69" s="11" t="s">
        <v>194</v>
      </c>
      <c r="P69" s="634">
        <f>L69</f>
        <v>1606.6077400000001</v>
      </c>
      <c r="Q69" s="642"/>
    </row>
    <row r="70" spans="1:17" ht="12.75" customHeight="1" x14ac:dyDescent="0.25">
      <c r="A70" s="16"/>
      <c r="B70" s="16"/>
      <c r="C70" s="638" t="s">
        <v>20</v>
      </c>
      <c r="D70" s="639"/>
      <c r="E70" s="639"/>
      <c r="F70" s="639"/>
      <c r="G70" s="640"/>
      <c r="H70" s="11" t="s">
        <v>194</v>
      </c>
      <c r="I70" s="11">
        <f>I192</f>
        <v>0</v>
      </c>
      <c r="J70" s="11"/>
      <c r="K70" s="11"/>
      <c r="L70" s="11" t="s">
        <v>194</v>
      </c>
      <c r="M70" s="641">
        <f>M192</f>
        <v>0</v>
      </c>
      <c r="N70" s="642"/>
      <c r="O70" s="11"/>
      <c r="P70" s="641"/>
      <c r="Q70" s="642"/>
    </row>
    <row r="71" spans="1:17" ht="12.75" customHeight="1" x14ac:dyDescent="0.25">
      <c r="A71" s="16"/>
      <c r="B71" s="16"/>
      <c r="C71" s="638" t="s">
        <v>21</v>
      </c>
      <c r="D71" s="639"/>
      <c r="E71" s="639"/>
      <c r="F71" s="639"/>
      <c r="G71" s="640"/>
      <c r="H71" s="11" t="s">
        <v>194</v>
      </c>
      <c r="I71" s="11"/>
      <c r="J71" s="11"/>
      <c r="K71" s="11"/>
      <c r="L71" s="11" t="s">
        <v>194</v>
      </c>
      <c r="M71" s="641"/>
      <c r="N71" s="642"/>
      <c r="O71" s="11"/>
      <c r="P71" s="641"/>
      <c r="Q71" s="642"/>
    </row>
    <row r="72" spans="1:17" ht="12.75" customHeight="1" x14ac:dyDescent="0.25">
      <c r="A72" s="16"/>
      <c r="B72" s="16">
        <v>401000</v>
      </c>
      <c r="C72" s="638" t="s">
        <v>23</v>
      </c>
      <c r="D72" s="639"/>
      <c r="E72" s="639"/>
      <c r="F72" s="639"/>
      <c r="G72" s="640"/>
      <c r="H72" s="11" t="s">
        <v>194</v>
      </c>
      <c r="I72" s="11"/>
      <c r="J72" s="11"/>
      <c r="K72" s="11"/>
      <c r="L72" s="11" t="s">
        <v>194</v>
      </c>
      <c r="M72" s="641"/>
      <c r="N72" s="642"/>
      <c r="O72" s="11"/>
      <c r="P72" s="641"/>
      <c r="Q72" s="642"/>
    </row>
    <row r="73" spans="1:17" ht="28.5" customHeight="1" x14ac:dyDescent="0.25">
      <c r="A73" s="16"/>
      <c r="B73" s="16">
        <v>602400</v>
      </c>
      <c r="C73" s="659" t="s">
        <v>263</v>
      </c>
      <c r="D73" s="660"/>
      <c r="E73" s="660"/>
      <c r="F73" s="660"/>
      <c r="G73" s="661"/>
      <c r="H73" s="11" t="s">
        <v>194</v>
      </c>
      <c r="I73" s="11"/>
      <c r="J73" s="11"/>
      <c r="K73" s="11"/>
      <c r="L73" s="11" t="s">
        <v>194</v>
      </c>
      <c r="M73" s="641"/>
      <c r="N73" s="642"/>
      <c r="O73" s="11"/>
      <c r="P73" s="641"/>
      <c r="Q73" s="642"/>
    </row>
    <row r="74" spans="1:17" ht="12.75" customHeight="1" x14ac:dyDescent="0.25">
      <c r="A74" s="16"/>
      <c r="B74" s="16"/>
      <c r="C74" s="646" t="s">
        <v>252</v>
      </c>
      <c r="D74" s="647"/>
      <c r="E74" s="647"/>
      <c r="F74" s="647"/>
      <c r="G74" s="648"/>
      <c r="H74" s="11"/>
      <c r="I74" s="11"/>
      <c r="J74" s="11"/>
      <c r="K74" s="11"/>
      <c r="L74" s="11"/>
      <c r="M74" s="626"/>
      <c r="N74" s="626"/>
      <c r="O74" s="11"/>
      <c r="P74" s="626"/>
      <c r="Q74" s="626"/>
    </row>
    <row r="75" spans="1:17" ht="12.75" customHeight="1" x14ac:dyDescent="0.25">
      <c r="A75" s="16"/>
      <c r="B75" s="16"/>
      <c r="C75" s="638" t="s">
        <v>31</v>
      </c>
      <c r="D75" s="639"/>
      <c r="E75" s="639"/>
      <c r="F75" s="639"/>
      <c r="G75" s="640"/>
      <c r="H75" s="11"/>
      <c r="I75" s="11"/>
      <c r="J75" s="11"/>
      <c r="K75" s="11"/>
      <c r="L75" s="11"/>
      <c r="M75" s="626"/>
      <c r="N75" s="626"/>
      <c r="O75" s="11"/>
      <c r="P75" s="626"/>
      <c r="Q75" s="626"/>
    </row>
    <row r="76" spans="1:17" ht="12.75" customHeight="1" x14ac:dyDescent="0.25">
      <c r="A76" s="16"/>
      <c r="B76" s="16"/>
      <c r="C76" s="638" t="s">
        <v>28</v>
      </c>
      <c r="D76" s="639"/>
      <c r="E76" s="639"/>
      <c r="F76" s="639"/>
      <c r="G76" s="640"/>
      <c r="H76" s="27">
        <f>H69</f>
        <v>1478.02</v>
      </c>
      <c r="I76" s="11"/>
      <c r="J76" s="11"/>
      <c r="K76" s="27">
        <f>SUM(K69:K75)</f>
        <v>1478.02</v>
      </c>
      <c r="L76" s="27">
        <f>L69</f>
        <v>1606.6077400000001</v>
      </c>
      <c r="M76" s="626"/>
      <c r="N76" s="626"/>
      <c r="O76" s="11"/>
      <c r="P76" s="627">
        <f>SUM(P69:P75)</f>
        <v>1606.6077400000001</v>
      </c>
      <c r="Q76" s="626"/>
    </row>
    <row r="77" spans="1:17" ht="12.75" customHeight="1" x14ac:dyDescent="0.25">
      <c r="A77" s="3"/>
      <c r="B77" s="3"/>
      <c r="C77" s="3"/>
      <c r="D77" s="3"/>
      <c r="E77" s="3"/>
      <c r="F77" s="3"/>
      <c r="G77" s="3"/>
      <c r="H77" s="3"/>
      <c r="I77" s="3"/>
      <c r="J77" s="3"/>
      <c r="K77" s="30"/>
      <c r="L77" s="30"/>
      <c r="M77" s="30"/>
      <c r="N77" s="30"/>
      <c r="O77" s="3"/>
      <c r="P77" s="3"/>
      <c r="Q77" s="3"/>
    </row>
    <row r="78" spans="1:17" ht="12.75" customHeight="1" x14ac:dyDescent="0.25">
      <c r="A78" s="123">
        <v>6</v>
      </c>
      <c r="B78" s="663" t="s">
        <v>265</v>
      </c>
      <c r="C78" s="663"/>
      <c r="D78" s="663"/>
      <c r="E78" s="663"/>
      <c r="F78" s="663"/>
      <c r="G78" s="663"/>
      <c r="H78" s="663"/>
      <c r="I78" s="663"/>
      <c r="J78" s="663"/>
      <c r="K78" s="663"/>
      <c r="L78" s="663"/>
      <c r="M78" s="663"/>
      <c r="N78" s="663"/>
      <c r="O78" s="663"/>
      <c r="P78" s="663"/>
      <c r="Q78" s="663"/>
    </row>
    <row r="79" spans="1:17" ht="12.75" customHeight="1" x14ac:dyDescent="0.25">
      <c r="A79" s="3"/>
      <c r="B79" s="3"/>
      <c r="C79" s="3"/>
      <c r="D79" s="3"/>
      <c r="E79" s="3"/>
      <c r="F79" s="3"/>
      <c r="G79" s="3"/>
      <c r="H79" s="3"/>
      <c r="I79" s="3"/>
      <c r="J79" s="3"/>
      <c r="K79" s="3"/>
      <c r="L79" s="3"/>
      <c r="M79" s="3"/>
      <c r="N79" s="3"/>
      <c r="O79" s="3"/>
      <c r="P79" s="3"/>
      <c r="Q79" s="3"/>
    </row>
    <row r="80" spans="1:17" ht="12.75" customHeight="1" x14ac:dyDescent="0.25">
      <c r="A80" s="36" t="s">
        <v>85</v>
      </c>
      <c r="B80" s="637" t="s">
        <v>437</v>
      </c>
      <c r="C80" s="637"/>
      <c r="D80" s="637"/>
      <c r="E80" s="637"/>
      <c r="F80" s="637"/>
      <c r="G80" s="637"/>
      <c r="H80" s="637"/>
      <c r="I80" s="637"/>
      <c r="J80" s="637"/>
      <c r="K80" s="637"/>
      <c r="L80" s="637"/>
      <c r="M80" s="637"/>
      <c r="N80" s="637"/>
      <c r="O80" s="637"/>
      <c r="P80" s="637"/>
      <c r="Q80" s="637"/>
    </row>
    <row r="81" spans="1:17" ht="12.75" customHeight="1" x14ac:dyDescent="0.25">
      <c r="A81" s="36"/>
      <c r="B81" s="36"/>
      <c r="C81" s="5"/>
      <c r="D81" s="5"/>
      <c r="E81" s="5"/>
      <c r="F81" s="5"/>
      <c r="G81" s="5"/>
      <c r="H81" s="5"/>
      <c r="I81" s="5"/>
      <c r="J81" s="5"/>
      <c r="K81" s="5"/>
      <c r="L81" s="5"/>
      <c r="M81" s="8"/>
      <c r="N81" s="8"/>
      <c r="O81" s="3"/>
      <c r="P81" s="617" t="s">
        <v>30</v>
      </c>
      <c r="Q81" s="617"/>
    </row>
    <row r="82" spans="1:17" ht="22.5" customHeight="1" x14ac:dyDescent="0.25">
      <c r="A82" s="630" t="s">
        <v>32</v>
      </c>
      <c r="B82" s="631" t="s">
        <v>69</v>
      </c>
      <c r="C82" s="625" t="s">
        <v>222</v>
      </c>
      <c r="D82" s="633" t="s">
        <v>231</v>
      </c>
      <c r="E82" s="633"/>
      <c r="F82" s="633"/>
      <c r="G82" s="633"/>
      <c r="H82" s="626" t="s">
        <v>232</v>
      </c>
      <c r="I82" s="626"/>
      <c r="J82" s="626"/>
      <c r="K82" s="626"/>
      <c r="L82" s="626" t="s">
        <v>235</v>
      </c>
      <c r="M82" s="626"/>
      <c r="N82" s="626"/>
      <c r="O82" s="626"/>
      <c r="P82" s="626"/>
      <c r="Q82" s="626"/>
    </row>
    <row r="83" spans="1:17" ht="77.25" customHeight="1" x14ac:dyDescent="0.2">
      <c r="A83" s="630"/>
      <c r="B83" s="632"/>
      <c r="C83" s="625"/>
      <c r="D83" s="12" t="s">
        <v>71</v>
      </c>
      <c r="E83" s="12" t="s">
        <v>72</v>
      </c>
      <c r="F83" s="13" t="s">
        <v>14</v>
      </c>
      <c r="G83" s="12" t="s">
        <v>15</v>
      </c>
      <c r="H83" s="12" t="s">
        <v>71</v>
      </c>
      <c r="I83" s="58" t="s">
        <v>72</v>
      </c>
      <c r="J83" s="59" t="s">
        <v>14</v>
      </c>
      <c r="K83" s="12" t="s">
        <v>16</v>
      </c>
      <c r="L83" s="12" t="s">
        <v>71</v>
      </c>
      <c r="M83" s="625" t="s">
        <v>72</v>
      </c>
      <c r="N83" s="625"/>
      <c r="O83" s="662" t="s">
        <v>14</v>
      </c>
      <c r="P83" s="662"/>
      <c r="Q83" s="12" t="s">
        <v>17</v>
      </c>
    </row>
    <row r="84" spans="1:17" ht="12.75" customHeight="1" x14ac:dyDescent="0.25">
      <c r="A84" s="11">
        <v>1</v>
      </c>
      <c r="B84" s="11">
        <v>2</v>
      </c>
      <c r="C84" s="11">
        <v>3</v>
      </c>
      <c r="D84" s="11">
        <v>4</v>
      </c>
      <c r="E84" s="11">
        <v>5</v>
      </c>
      <c r="F84" s="11">
        <v>6</v>
      </c>
      <c r="G84" s="11">
        <v>7</v>
      </c>
      <c r="H84" s="11">
        <v>8</v>
      </c>
      <c r="I84" s="11">
        <v>9</v>
      </c>
      <c r="J84" s="11">
        <v>10</v>
      </c>
      <c r="K84" s="11">
        <v>11</v>
      </c>
      <c r="L84" s="11">
        <v>12</v>
      </c>
      <c r="M84" s="626">
        <v>13</v>
      </c>
      <c r="N84" s="626"/>
      <c r="O84" s="626">
        <v>14</v>
      </c>
      <c r="P84" s="626"/>
      <c r="Q84" s="11">
        <v>15</v>
      </c>
    </row>
    <row r="85" spans="1:17" ht="12.75" customHeight="1" x14ac:dyDescent="0.25">
      <c r="A85" s="16"/>
      <c r="B85" s="16"/>
      <c r="C85" s="16" t="s">
        <v>352</v>
      </c>
      <c r="D85" s="16"/>
      <c r="E85" s="16"/>
      <c r="F85" s="16"/>
      <c r="G85" s="16"/>
      <c r="H85" s="16"/>
      <c r="I85" s="16"/>
      <c r="J85" s="16"/>
      <c r="K85" s="16"/>
      <c r="L85" s="16"/>
      <c r="M85" s="626"/>
      <c r="N85" s="626"/>
      <c r="O85" s="626"/>
      <c r="P85" s="626"/>
      <c r="Q85" s="16"/>
    </row>
    <row r="86" spans="1:17" ht="12.75" customHeight="1" x14ac:dyDescent="0.25">
      <c r="A86" s="16">
        <v>2414030</v>
      </c>
      <c r="B86" s="16">
        <v>2000</v>
      </c>
      <c r="C86" s="16" t="s">
        <v>353</v>
      </c>
      <c r="D86" s="16">
        <f>D87+D88+D89+D103+D102</f>
        <v>1985.2</v>
      </c>
      <c r="E86" s="16">
        <f>E87+E88+E89+E103</f>
        <v>0</v>
      </c>
      <c r="F86" s="16">
        <f>F87+F88+F89+F103</f>
        <v>0</v>
      </c>
      <c r="G86" s="16">
        <f>D86+E86</f>
        <v>1985.2</v>
      </c>
      <c r="H86" s="26">
        <f>H87+H88+H89+H103+H114</f>
        <v>1002.2</v>
      </c>
      <c r="I86" s="16">
        <f>I87+I88+I89+I103</f>
        <v>0</v>
      </c>
      <c r="J86" s="16">
        <f>J87+J88+J89+J103</f>
        <v>0</v>
      </c>
      <c r="K86" s="16">
        <f>H86+I86</f>
        <v>1002.2</v>
      </c>
      <c r="L86" s="26">
        <f>L87+L88+L89+L103+L114</f>
        <v>1340</v>
      </c>
      <c r="M86" s="641">
        <f>M87+M88+M89+M103</f>
        <v>0</v>
      </c>
      <c r="N86" s="642"/>
      <c r="O86" s="626">
        <v>0</v>
      </c>
      <c r="P86" s="626"/>
      <c r="Q86" s="26">
        <f>L86+M86</f>
        <v>1340</v>
      </c>
    </row>
    <row r="87" spans="1:17" ht="12.75" hidden="1" customHeight="1" x14ac:dyDescent="0.25">
      <c r="A87" s="16"/>
      <c r="B87" s="16">
        <v>2111</v>
      </c>
      <c r="C87" s="16" t="s">
        <v>74</v>
      </c>
      <c r="D87" s="16"/>
      <c r="E87" s="16"/>
      <c r="F87" s="16"/>
      <c r="G87" s="16">
        <f t="shared" ref="G87:G115" si="0">D87+E87</f>
        <v>0</v>
      </c>
      <c r="H87" s="16"/>
      <c r="I87" s="16"/>
      <c r="J87" s="16"/>
      <c r="K87" s="16">
        <f t="shared" ref="K87:K115" si="1">H87+I87</f>
        <v>0</v>
      </c>
      <c r="L87" s="26"/>
      <c r="M87" s="641"/>
      <c r="N87" s="642"/>
      <c r="O87" s="626"/>
      <c r="P87" s="626"/>
      <c r="Q87" s="26"/>
    </row>
    <row r="88" spans="1:17" ht="12.75" hidden="1" customHeight="1" x14ac:dyDescent="0.25">
      <c r="A88" s="16"/>
      <c r="B88" s="16">
        <v>2120</v>
      </c>
      <c r="C88" s="16" t="s">
        <v>75</v>
      </c>
      <c r="D88" s="16"/>
      <c r="E88" s="16"/>
      <c r="F88" s="16"/>
      <c r="G88" s="16">
        <f t="shared" si="0"/>
        <v>0</v>
      </c>
      <c r="H88" s="16"/>
      <c r="I88" s="16"/>
      <c r="J88" s="16"/>
      <c r="K88" s="16">
        <f t="shared" si="1"/>
        <v>0</v>
      </c>
      <c r="L88" s="26"/>
      <c r="M88" s="641"/>
      <c r="N88" s="642"/>
      <c r="O88" s="626"/>
      <c r="P88" s="626"/>
      <c r="Q88" s="26"/>
    </row>
    <row r="89" spans="1:17" ht="12.75" customHeight="1" x14ac:dyDescent="0.25">
      <c r="A89" s="16"/>
      <c r="B89" s="16">
        <v>2200</v>
      </c>
      <c r="C89" s="16" t="s">
        <v>354</v>
      </c>
      <c r="D89" s="16">
        <f>D90+D92+D93+D94+D95+D101</f>
        <v>1515</v>
      </c>
      <c r="E89" s="16">
        <f>E90+E92+E93+E94+E95+E101</f>
        <v>0</v>
      </c>
      <c r="F89" s="16">
        <f>F90+F92+F93+F94+F95+F101</f>
        <v>0</v>
      </c>
      <c r="G89" s="16">
        <f t="shared" si="0"/>
        <v>1515</v>
      </c>
      <c r="H89" s="16">
        <f>H90+H92+H93+H94+H95+H101</f>
        <v>934</v>
      </c>
      <c r="I89" s="16"/>
      <c r="J89" s="16"/>
      <c r="K89" s="16">
        <f t="shared" si="1"/>
        <v>934</v>
      </c>
      <c r="L89" s="16">
        <f>L90+L92+L93+L94+L95+L101</f>
        <v>1340</v>
      </c>
      <c r="M89" s="641">
        <v>0</v>
      </c>
      <c r="N89" s="642"/>
      <c r="O89" s="626">
        <v>0</v>
      </c>
      <c r="P89" s="626"/>
      <c r="Q89" s="26">
        <f>L89+M89</f>
        <v>1340</v>
      </c>
    </row>
    <row r="90" spans="1:17" ht="12.75" customHeight="1" x14ac:dyDescent="0.25">
      <c r="A90" s="16"/>
      <c r="B90" s="16">
        <v>2210</v>
      </c>
      <c r="C90" s="15" t="s">
        <v>355</v>
      </c>
      <c r="D90" s="16">
        <v>562.20000000000005</v>
      </c>
      <c r="E90" s="16"/>
      <c r="F90" s="16"/>
      <c r="G90" s="16">
        <f t="shared" si="0"/>
        <v>562.20000000000005</v>
      </c>
      <c r="H90" s="16">
        <v>402.2</v>
      </c>
      <c r="I90" s="16"/>
      <c r="J90" s="16"/>
      <c r="K90" s="16">
        <f t="shared" si="1"/>
        <v>402.2</v>
      </c>
      <c r="L90" s="198">
        <v>474</v>
      </c>
      <c r="M90" s="641"/>
      <c r="N90" s="642"/>
      <c r="O90" s="626"/>
      <c r="P90" s="626"/>
      <c r="Q90" s="26">
        <f t="shared" ref="Q90:Q114" si="2">L90+M90</f>
        <v>474</v>
      </c>
    </row>
    <row r="91" spans="1:17" ht="12.75" customHeight="1" x14ac:dyDescent="0.25">
      <c r="A91" s="16"/>
      <c r="B91" s="16">
        <v>2220</v>
      </c>
      <c r="C91" s="16" t="s">
        <v>644</v>
      </c>
      <c r="D91" s="16">
        <v>0</v>
      </c>
      <c r="E91" s="16"/>
      <c r="F91" s="16"/>
      <c r="G91" s="16">
        <f t="shared" si="0"/>
        <v>0</v>
      </c>
      <c r="H91" s="16">
        <v>0</v>
      </c>
      <c r="I91" s="16"/>
      <c r="J91" s="16"/>
      <c r="K91" s="16">
        <f t="shared" si="1"/>
        <v>0</v>
      </c>
      <c r="L91" s="198">
        <f>H91*111/100</f>
        <v>0</v>
      </c>
      <c r="M91" s="641"/>
      <c r="N91" s="642"/>
      <c r="O91" s="626"/>
      <c r="P91" s="626"/>
      <c r="Q91" s="26">
        <f t="shared" si="2"/>
        <v>0</v>
      </c>
    </row>
    <row r="92" spans="1:17" ht="12.75" customHeight="1" x14ac:dyDescent="0.25">
      <c r="A92" s="16"/>
      <c r="B92" s="16">
        <v>2230</v>
      </c>
      <c r="C92" s="16" t="s">
        <v>76</v>
      </c>
      <c r="D92" s="16">
        <v>0</v>
      </c>
      <c r="E92" s="16"/>
      <c r="F92" s="16"/>
      <c r="G92" s="16">
        <f t="shared" si="0"/>
        <v>0</v>
      </c>
      <c r="H92" s="16">
        <v>0</v>
      </c>
      <c r="I92" s="16"/>
      <c r="J92" s="16"/>
      <c r="K92" s="16">
        <f t="shared" si="1"/>
        <v>0</v>
      </c>
      <c r="L92" s="198">
        <f>H92*111/100</f>
        <v>0</v>
      </c>
      <c r="M92" s="641"/>
      <c r="N92" s="642"/>
      <c r="O92" s="626"/>
      <c r="P92" s="626"/>
      <c r="Q92" s="26">
        <f t="shared" si="2"/>
        <v>0</v>
      </c>
    </row>
    <row r="93" spans="1:17" ht="12.75" customHeight="1" x14ac:dyDescent="0.25">
      <c r="A93" s="16"/>
      <c r="B93" s="16">
        <v>2240</v>
      </c>
      <c r="C93" s="16" t="s">
        <v>77</v>
      </c>
      <c r="D93" s="16">
        <v>952.8</v>
      </c>
      <c r="E93" s="16"/>
      <c r="F93" s="16"/>
      <c r="G93" s="16">
        <f t="shared" si="0"/>
        <v>952.8</v>
      </c>
      <c r="H93" s="16">
        <v>531.79999999999995</v>
      </c>
      <c r="I93" s="16"/>
      <c r="J93" s="16"/>
      <c r="K93" s="16">
        <f t="shared" si="1"/>
        <v>531.79999999999995</v>
      </c>
      <c r="L93" s="198">
        <v>866</v>
      </c>
      <c r="M93" s="641"/>
      <c r="N93" s="642"/>
      <c r="O93" s="626"/>
      <c r="P93" s="626"/>
      <c r="Q93" s="26">
        <f t="shared" si="2"/>
        <v>866</v>
      </c>
    </row>
    <row r="94" spans="1:17" ht="12.75" hidden="1" customHeight="1" x14ac:dyDescent="0.25">
      <c r="A94" s="16"/>
      <c r="B94" s="16">
        <v>2250</v>
      </c>
      <c r="C94" s="16" t="s">
        <v>357</v>
      </c>
      <c r="D94" s="16"/>
      <c r="E94" s="16"/>
      <c r="F94" s="16"/>
      <c r="G94" s="16">
        <f t="shared" si="0"/>
        <v>0</v>
      </c>
      <c r="H94" s="16"/>
      <c r="I94" s="16"/>
      <c r="J94" s="16"/>
      <c r="K94" s="16">
        <f t="shared" si="1"/>
        <v>0</v>
      </c>
      <c r="L94" s="198">
        <f t="shared" ref="L94:L101" si="3">H94*111/100</f>
        <v>0</v>
      </c>
      <c r="M94" s="641"/>
      <c r="N94" s="642"/>
      <c r="O94" s="626"/>
      <c r="P94" s="626"/>
      <c r="Q94" s="26">
        <f t="shared" si="2"/>
        <v>0</v>
      </c>
    </row>
    <row r="95" spans="1:17" ht="12.75" hidden="1" customHeight="1" x14ac:dyDescent="0.25">
      <c r="A95" s="16"/>
      <c r="B95" s="16">
        <v>2270</v>
      </c>
      <c r="C95" s="16" t="s">
        <v>358</v>
      </c>
      <c r="D95" s="16">
        <f>D96+D97+D98+D99+D100</f>
        <v>0</v>
      </c>
      <c r="E95" s="16">
        <f>E96+E97+E98+E99+E100</f>
        <v>0</v>
      </c>
      <c r="F95" s="16">
        <f>F96+F97+F98+F99+F100</f>
        <v>0</v>
      </c>
      <c r="G95" s="16">
        <f t="shared" si="0"/>
        <v>0</v>
      </c>
      <c r="H95" s="16">
        <f>H96+H97+H98+H99+H100</f>
        <v>0</v>
      </c>
      <c r="I95" s="16">
        <f>I96+I97+I98+I99+I100</f>
        <v>0</v>
      </c>
      <c r="J95" s="16">
        <f>J96+J97+J98+J99+J100</f>
        <v>0</v>
      </c>
      <c r="K95" s="16">
        <f t="shared" si="1"/>
        <v>0</v>
      </c>
      <c r="L95" s="198">
        <f t="shared" si="3"/>
        <v>0</v>
      </c>
      <c r="M95" s="641">
        <v>0</v>
      </c>
      <c r="N95" s="642"/>
      <c r="O95" s="626">
        <v>0</v>
      </c>
      <c r="P95" s="626"/>
      <c r="Q95" s="26">
        <f t="shared" si="2"/>
        <v>0</v>
      </c>
    </row>
    <row r="96" spans="1:17" ht="12.75" hidden="1" customHeight="1" x14ac:dyDescent="0.25">
      <c r="A96" s="16"/>
      <c r="B96" s="16">
        <v>2271</v>
      </c>
      <c r="C96" s="16" t="s">
        <v>78</v>
      </c>
      <c r="D96" s="16"/>
      <c r="E96" s="16"/>
      <c r="F96" s="16"/>
      <c r="G96" s="16">
        <f t="shared" si="0"/>
        <v>0</v>
      </c>
      <c r="H96" s="16"/>
      <c r="I96" s="16"/>
      <c r="J96" s="16"/>
      <c r="K96" s="16">
        <f t="shared" si="1"/>
        <v>0</v>
      </c>
      <c r="L96" s="198">
        <f t="shared" si="3"/>
        <v>0</v>
      </c>
      <c r="M96" s="641"/>
      <c r="N96" s="642"/>
      <c r="O96" s="626"/>
      <c r="P96" s="626"/>
      <c r="Q96" s="26">
        <f t="shared" si="2"/>
        <v>0</v>
      </c>
    </row>
    <row r="97" spans="1:17" ht="12.75" hidden="1" customHeight="1" x14ac:dyDescent="0.25">
      <c r="A97" s="16"/>
      <c r="B97" s="16">
        <v>2272</v>
      </c>
      <c r="C97" s="16" t="s">
        <v>79</v>
      </c>
      <c r="D97" s="16"/>
      <c r="E97" s="16"/>
      <c r="F97" s="16"/>
      <c r="G97" s="16">
        <f t="shared" si="0"/>
        <v>0</v>
      </c>
      <c r="H97" s="16"/>
      <c r="I97" s="16"/>
      <c r="J97" s="16"/>
      <c r="K97" s="16">
        <f t="shared" si="1"/>
        <v>0</v>
      </c>
      <c r="L97" s="198">
        <f t="shared" si="3"/>
        <v>0</v>
      </c>
      <c r="M97" s="641"/>
      <c r="N97" s="642"/>
      <c r="O97" s="626"/>
      <c r="P97" s="626"/>
      <c r="Q97" s="26">
        <f t="shared" si="2"/>
        <v>0</v>
      </c>
    </row>
    <row r="98" spans="1:17" ht="12.75" hidden="1" customHeight="1" x14ac:dyDescent="0.25">
      <c r="A98" s="16"/>
      <c r="B98" s="16">
        <v>2273</v>
      </c>
      <c r="C98" s="16" t="s">
        <v>80</v>
      </c>
      <c r="D98" s="16"/>
      <c r="E98" s="16"/>
      <c r="F98" s="16"/>
      <c r="G98" s="16">
        <f t="shared" si="0"/>
        <v>0</v>
      </c>
      <c r="H98" s="16"/>
      <c r="I98" s="16"/>
      <c r="J98" s="16"/>
      <c r="K98" s="16">
        <f t="shared" si="1"/>
        <v>0</v>
      </c>
      <c r="L98" s="198">
        <f t="shared" si="3"/>
        <v>0</v>
      </c>
      <c r="M98" s="641"/>
      <c r="N98" s="642"/>
      <c r="O98" s="626"/>
      <c r="P98" s="626"/>
      <c r="Q98" s="26">
        <f t="shared" si="2"/>
        <v>0</v>
      </c>
    </row>
    <row r="99" spans="1:17" ht="12.75" hidden="1" customHeight="1" x14ac:dyDescent="0.25">
      <c r="A99" s="16"/>
      <c r="B99" s="16">
        <v>2274</v>
      </c>
      <c r="C99" s="16" t="s">
        <v>359</v>
      </c>
      <c r="D99" s="16"/>
      <c r="E99" s="16"/>
      <c r="F99" s="16"/>
      <c r="G99" s="16">
        <f t="shared" si="0"/>
        <v>0</v>
      </c>
      <c r="H99" s="16"/>
      <c r="I99" s="16"/>
      <c r="J99" s="16"/>
      <c r="K99" s="16">
        <f t="shared" si="1"/>
        <v>0</v>
      </c>
      <c r="L99" s="198">
        <f t="shared" si="3"/>
        <v>0</v>
      </c>
      <c r="M99" s="641"/>
      <c r="N99" s="642"/>
      <c r="O99" s="626"/>
      <c r="P99" s="626"/>
      <c r="Q99" s="26">
        <f t="shared" si="2"/>
        <v>0</v>
      </c>
    </row>
    <row r="100" spans="1:17" ht="12.75" hidden="1" customHeight="1" x14ac:dyDescent="0.25">
      <c r="A100" s="16"/>
      <c r="B100" s="16">
        <v>2275</v>
      </c>
      <c r="C100" s="16" t="s">
        <v>81</v>
      </c>
      <c r="D100" s="16"/>
      <c r="E100" s="16"/>
      <c r="F100" s="16"/>
      <c r="G100" s="16">
        <f t="shared" si="0"/>
        <v>0</v>
      </c>
      <c r="H100" s="16"/>
      <c r="I100" s="16"/>
      <c r="J100" s="16"/>
      <c r="K100" s="16">
        <f t="shared" si="1"/>
        <v>0</v>
      </c>
      <c r="L100" s="198">
        <f t="shared" si="3"/>
        <v>0</v>
      </c>
      <c r="M100" s="641"/>
      <c r="N100" s="642"/>
      <c r="O100" s="626"/>
      <c r="P100" s="626"/>
      <c r="Q100" s="26">
        <f t="shared" si="2"/>
        <v>0</v>
      </c>
    </row>
    <row r="101" spans="1:17" ht="12.75" hidden="1" customHeight="1" x14ac:dyDescent="0.25">
      <c r="A101" s="16"/>
      <c r="B101" s="16">
        <v>2282</v>
      </c>
      <c r="C101" s="15" t="s">
        <v>360</v>
      </c>
      <c r="D101" s="16"/>
      <c r="E101" s="16"/>
      <c r="F101" s="16"/>
      <c r="G101" s="16">
        <f t="shared" si="0"/>
        <v>0</v>
      </c>
      <c r="H101" s="16"/>
      <c r="I101" s="16"/>
      <c r="J101" s="16"/>
      <c r="K101" s="16">
        <f t="shared" si="1"/>
        <v>0</v>
      </c>
      <c r="L101" s="198">
        <f t="shared" si="3"/>
        <v>0</v>
      </c>
      <c r="M101" s="641"/>
      <c r="N101" s="642"/>
      <c r="O101" s="626"/>
      <c r="P101" s="626"/>
      <c r="Q101" s="26">
        <f t="shared" si="2"/>
        <v>0</v>
      </c>
    </row>
    <row r="102" spans="1:17" ht="31.5" customHeight="1" x14ac:dyDescent="0.25">
      <c r="A102" s="16"/>
      <c r="B102" s="16">
        <v>2610</v>
      </c>
      <c r="C102" s="15" t="s">
        <v>586</v>
      </c>
      <c r="D102" s="16">
        <v>470.2</v>
      </c>
      <c r="E102" s="16"/>
      <c r="F102" s="16"/>
      <c r="G102" s="16">
        <f t="shared" si="0"/>
        <v>470.2</v>
      </c>
      <c r="H102" s="16">
        <v>0</v>
      </c>
      <c r="I102" s="16"/>
      <c r="J102" s="16"/>
      <c r="K102" s="16"/>
      <c r="L102" s="198">
        <f t="shared" ref="L102:L113" si="4">H102*111/100</f>
        <v>0</v>
      </c>
      <c r="M102" s="66"/>
      <c r="N102" s="74"/>
      <c r="O102" s="641"/>
      <c r="P102" s="642"/>
      <c r="Q102" s="26">
        <f t="shared" si="2"/>
        <v>0</v>
      </c>
    </row>
    <row r="103" spans="1:17" ht="12.75" hidden="1" customHeight="1" x14ac:dyDescent="0.25">
      <c r="A103" s="16"/>
      <c r="B103" s="16">
        <v>2800</v>
      </c>
      <c r="C103" s="16" t="s">
        <v>361</v>
      </c>
      <c r="D103" s="16"/>
      <c r="E103" s="16"/>
      <c r="F103" s="16"/>
      <c r="G103" s="16">
        <f t="shared" si="0"/>
        <v>0</v>
      </c>
      <c r="H103" s="16"/>
      <c r="I103" s="16"/>
      <c r="J103" s="16"/>
      <c r="K103" s="16">
        <f t="shared" si="1"/>
        <v>0</v>
      </c>
      <c r="L103" s="198">
        <f t="shared" si="4"/>
        <v>0</v>
      </c>
      <c r="M103" s="641"/>
      <c r="N103" s="642"/>
      <c r="O103" s="626"/>
      <c r="P103" s="626"/>
      <c r="Q103" s="26">
        <f t="shared" si="2"/>
        <v>0</v>
      </c>
    </row>
    <row r="104" spans="1:17" ht="12.75" hidden="1" customHeight="1" x14ac:dyDescent="0.25">
      <c r="A104" s="16"/>
      <c r="B104" s="16">
        <v>3000</v>
      </c>
      <c r="C104" s="16" t="s">
        <v>82</v>
      </c>
      <c r="D104" s="16"/>
      <c r="E104" s="16"/>
      <c r="F104" s="16"/>
      <c r="G104" s="16">
        <f t="shared" si="0"/>
        <v>0</v>
      </c>
      <c r="H104" s="16"/>
      <c r="I104" s="16"/>
      <c r="J104" s="16"/>
      <c r="K104" s="16">
        <f t="shared" si="1"/>
        <v>0</v>
      </c>
      <c r="L104" s="198">
        <f t="shared" si="4"/>
        <v>0</v>
      </c>
      <c r="M104" s="641"/>
      <c r="N104" s="642"/>
      <c r="O104" s="626"/>
      <c r="P104" s="626"/>
      <c r="Q104" s="26">
        <f t="shared" si="2"/>
        <v>0</v>
      </c>
    </row>
    <row r="105" spans="1:17" ht="12.75" hidden="1" customHeight="1" x14ac:dyDescent="0.25">
      <c r="A105" s="16"/>
      <c r="B105" s="16">
        <v>3110</v>
      </c>
      <c r="C105" s="15" t="s">
        <v>362</v>
      </c>
      <c r="D105" s="16"/>
      <c r="E105" s="16"/>
      <c r="F105" s="16"/>
      <c r="G105" s="16">
        <f t="shared" si="0"/>
        <v>0</v>
      </c>
      <c r="H105" s="16"/>
      <c r="I105" s="16"/>
      <c r="J105" s="16"/>
      <c r="K105" s="16">
        <f t="shared" si="1"/>
        <v>0</v>
      </c>
      <c r="L105" s="198">
        <f t="shared" si="4"/>
        <v>0</v>
      </c>
      <c r="M105" s="641"/>
      <c r="N105" s="642"/>
      <c r="O105" s="626"/>
      <c r="P105" s="626"/>
      <c r="Q105" s="26">
        <f t="shared" si="2"/>
        <v>0</v>
      </c>
    </row>
    <row r="106" spans="1:17" ht="12.75" hidden="1" customHeight="1" x14ac:dyDescent="0.25">
      <c r="A106" s="16"/>
      <c r="B106" s="16">
        <v>3130</v>
      </c>
      <c r="C106" s="16" t="s">
        <v>83</v>
      </c>
      <c r="D106" s="16"/>
      <c r="E106" s="16"/>
      <c r="F106" s="16"/>
      <c r="G106" s="16">
        <f t="shared" si="0"/>
        <v>0</v>
      </c>
      <c r="H106" s="16"/>
      <c r="I106" s="16"/>
      <c r="J106" s="16"/>
      <c r="K106" s="16">
        <f t="shared" si="1"/>
        <v>0</v>
      </c>
      <c r="L106" s="198">
        <f t="shared" si="4"/>
        <v>0</v>
      </c>
      <c r="M106" s="641"/>
      <c r="N106" s="642"/>
      <c r="O106" s="626"/>
      <c r="P106" s="626"/>
      <c r="Q106" s="26">
        <f t="shared" si="2"/>
        <v>0</v>
      </c>
    </row>
    <row r="107" spans="1:17" ht="12.75" hidden="1" customHeight="1" x14ac:dyDescent="0.25">
      <c r="A107" s="16"/>
      <c r="B107" s="16">
        <v>3132</v>
      </c>
      <c r="C107" s="16" t="s">
        <v>645</v>
      </c>
      <c r="D107" s="16"/>
      <c r="E107" s="16"/>
      <c r="F107" s="16"/>
      <c r="G107" s="16">
        <f t="shared" si="0"/>
        <v>0</v>
      </c>
      <c r="H107" s="16"/>
      <c r="I107" s="16"/>
      <c r="J107" s="16"/>
      <c r="K107" s="16">
        <f t="shared" si="1"/>
        <v>0</v>
      </c>
      <c r="L107" s="198">
        <f t="shared" si="4"/>
        <v>0</v>
      </c>
      <c r="M107" s="641"/>
      <c r="N107" s="642"/>
      <c r="O107" s="626"/>
      <c r="P107" s="626"/>
      <c r="Q107" s="26">
        <f t="shared" si="2"/>
        <v>0</v>
      </c>
    </row>
    <row r="108" spans="1:17" ht="12.75" hidden="1" customHeight="1" x14ac:dyDescent="0.25">
      <c r="A108" s="16"/>
      <c r="B108" s="16">
        <v>3140</v>
      </c>
      <c r="C108" s="16" t="s">
        <v>365</v>
      </c>
      <c r="D108" s="16"/>
      <c r="E108" s="16"/>
      <c r="F108" s="16"/>
      <c r="G108" s="16">
        <f t="shared" si="0"/>
        <v>0</v>
      </c>
      <c r="H108" s="16"/>
      <c r="I108" s="16"/>
      <c r="J108" s="16"/>
      <c r="K108" s="16">
        <f t="shared" si="1"/>
        <v>0</v>
      </c>
      <c r="L108" s="198">
        <f t="shared" si="4"/>
        <v>0</v>
      </c>
      <c r="M108" s="641"/>
      <c r="N108" s="642"/>
      <c r="O108" s="626"/>
      <c r="P108" s="626"/>
      <c r="Q108" s="26">
        <f t="shared" si="2"/>
        <v>0</v>
      </c>
    </row>
    <row r="109" spans="1:17" ht="12.75" hidden="1" customHeight="1" x14ac:dyDescent="0.25">
      <c r="A109" s="16"/>
      <c r="B109" s="16">
        <v>3142</v>
      </c>
      <c r="C109" s="16" t="s">
        <v>646</v>
      </c>
      <c r="D109" s="16"/>
      <c r="E109" s="16"/>
      <c r="F109" s="16"/>
      <c r="G109" s="16">
        <f t="shared" si="0"/>
        <v>0</v>
      </c>
      <c r="H109" s="16"/>
      <c r="I109" s="16"/>
      <c r="J109" s="16"/>
      <c r="K109" s="16">
        <f t="shared" si="1"/>
        <v>0</v>
      </c>
      <c r="L109" s="198">
        <f t="shared" si="4"/>
        <v>0</v>
      </c>
      <c r="M109" s="641"/>
      <c r="N109" s="642"/>
      <c r="O109" s="626"/>
      <c r="P109" s="626"/>
      <c r="Q109" s="26">
        <f t="shared" si="2"/>
        <v>0</v>
      </c>
    </row>
    <row r="110" spans="1:17" ht="12.75" hidden="1" customHeight="1" x14ac:dyDescent="0.25">
      <c r="A110" s="16"/>
      <c r="B110" s="16">
        <v>3143</v>
      </c>
      <c r="C110" s="15" t="s">
        <v>647</v>
      </c>
      <c r="D110" s="16"/>
      <c r="E110" s="16"/>
      <c r="F110" s="16"/>
      <c r="G110" s="16">
        <f t="shared" si="0"/>
        <v>0</v>
      </c>
      <c r="H110" s="16"/>
      <c r="I110" s="16"/>
      <c r="J110" s="16"/>
      <c r="K110" s="16">
        <f t="shared" si="1"/>
        <v>0</v>
      </c>
      <c r="L110" s="198">
        <f t="shared" si="4"/>
        <v>0</v>
      </c>
      <c r="M110" s="641"/>
      <c r="N110" s="642"/>
      <c r="O110" s="626"/>
      <c r="P110" s="626"/>
      <c r="Q110" s="26">
        <f t="shared" si="2"/>
        <v>0</v>
      </c>
    </row>
    <row r="111" spans="1:17" ht="12.75" hidden="1" customHeight="1" x14ac:dyDescent="0.25">
      <c r="A111" s="16"/>
      <c r="B111" s="16">
        <v>3210</v>
      </c>
      <c r="C111" s="15" t="s">
        <v>367</v>
      </c>
      <c r="D111" s="16"/>
      <c r="E111" s="16"/>
      <c r="F111" s="16"/>
      <c r="G111" s="16">
        <f t="shared" si="0"/>
        <v>0</v>
      </c>
      <c r="H111" s="16"/>
      <c r="I111" s="16"/>
      <c r="J111" s="16"/>
      <c r="K111" s="16">
        <f t="shared" si="1"/>
        <v>0</v>
      </c>
      <c r="L111" s="198">
        <f t="shared" si="4"/>
        <v>0</v>
      </c>
      <c r="M111" s="641"/>
      <c r="N111" s="642"/>
      <c r="O111" s="641"/>
      <c r="P111" s="642"/>
      <c r="Q111" s="26">
        <f t="shared" si="2"/>
        <v>0</v>
      </c>
    </row>
    <row r="112" spans="1:17" ht="12.75" hidden="1" customHeight="1" x14ac:dyDescent="0.25">
      <c r="A112" s="16"/>
      <c r="B112" s="16"/>
      <c r="C112" s="15" t="s">
        <v>252</v>
      </c>
      <c r="D112" s="16">
        <f t="shared" ref="D112:M112" si="5">D61</f>
        <v>1985.2</v>
      </c>
      <c r="E112" s="26">
        <f t="shared" si="5"/>
        <v>0</v>
      </c>
      <c r="F112" s="26">
        <f t="shared" si="5"/>
        <v>0</v>
      </c>
      <c r="G112" s="16">
        <f t="shared" si="0"/>
        <v>1985.2</v>
      </c>
      <c r="H112" s="26">
        <f t="shared" si="5"/>
        <v>1002.2</v>
      </c>
      <c r="I112" s="26">
        <f t="shared" si="5"/>
        <v>0</v>
      </c>
      <c r="J112" s="26">
        <f t="shared" si="5"/>
        <v>0</v>
      </c>
      <c r="K112" s="16">
        <f t="shared" si="1"/>
        <v>1002.2</v>
      </c>
      <c r="L112" s="198">
        <f t="shared" si="4"/>
        <v>1112.442</v>
      </c>
      <c r="M112" s="627">
        <f t="shared" si="5"/>
        <v>0</v>
      </c>
      <c r="N112" s="627"/>
      <c r="O112" s="626">
        <f>O61</f>
        <v>0</v>
      </c>
      <c r="P112" s="626"/>
      <c r="Q112" s="26">
        <f t="shared" si="2"/>
        <v>1112.442</v>
      </c>
    </row>
    <row r="113" spans="1:19" ht="12.75" hidden="1" customHeight="1" x14ac:dyDescent="0.25">
      <c r="A113" s="16"/>
      <c r="B113" s="16"/>
      <c r="C113" s="15" t="s">
        <v>31</v>
      </c>
      <c r="D113" s="16"/>
      <c r="E113" s="26"/>
      <c r="F113" s="26"/>
      <c r="G113" s="16">
        <f t="shared" si="0"/>
        <v>0</v>
      </c>
      <c r="H113" s="26"/>
      <c r="I113" s="26"/>
      <c r="J113" s="26"/>
      <c r="K113" s="16">
        <f t="shared" si="1"/>
        <v>0</v>
      </c>
      <c r="L113" s="198">
        <f t="shared" si="4"/>
        <v>0</v>
      </c>
      <c r="M113" s="1309"/>
      <c r="N113" s="1310"/>
      <c r="O113" s="1300"/>
      <c r="P113" s="1301"/>
      <c r="Q113" s="26">
        <f t="shared" si="2"/>
        <v>0</v>
      </c>
    </row>
    <row r="114" spans="1:19" ht="12.75" customHeight="1" x14ac:dyDescent="0.25">
      <c r="A114" s="16"/>
      <c r="B114" s="16">
        <v>2730</v>
      </c>
      <c r="C114" s="15" t="s">
        <v>583</v>
      </c>
      <c r="D114" s="16"/>
      <c r="E114" s="26"/>
      <c r="F114" s="26"/>
      <c r="G114" s="16"/>
      <c r="H114" s="26">
        <v>68.2</v>
      </c>
      <c r="I114" s="26"/>
      <c r="J114" s="26"/>
      <c r="K114" s="16"/>
      <c r="L114" s="198"/>
      <c r="M114" s="723"/>
      <c r="N114" s="723"/>
      <c r="O114" s="705"/>
      <c r="P114" s="707"/>
      <c r="Q114" s="26">
        <f t="shared" si="2"/>
        <v>0</v>
      </c>
    </row>
    <row r="115" spans="1:19" ht="12.75" customHeight="1" x14ac:dyDescent="0.25">
      <c r="A115" s="16"/>
      <c r="B115" s="16"/>
      <c r="C115" s="16" t="s">
        <v>28</v>
      </c>
      <c r="D115" s="16">
        <f>D86</f>
        <v>1985.2</v>
      </c>
      <c r="E115" s="16">
        <f>E86</f>
        <v>0</v>
      </c>
      <c r="F115" s="16">
        <f>F86</f>
        <v>0</v>
      </c>
      <c r="G115" s="16">
        <f t="shared" si="0"/>
        <v>1985.2</v>
      </c>
      <c r="H115" s="16">
        <f>H86</f>
        <v>1002.2</v>
      </c>
      <c r="I115" s="16">
        <f>I86</f>
        <v>0</v>
      </c>
      <c r="J115" s="16">
        <f>J86</f>
        <v>0</v>
      </c>
      <c r="K115" s="16">
        <f t="shared" si="1"/>
        <v>1002.2</v>
      </c>
      <c r="L115" s="26">
        <f>L86</f>
        <v>1340</v>
      </c>
      <c r="M115" s="715">
        <f>M86</f>
        <v>0</v>
      </c>
      <c r="N115" s="717"/>
      <c r="O115" s="689">
        <f>O86</f>
        <v>0</v>
      </c>
      <c r="P115" s="689"/>
      <c r="Q115" s="203">
        <f>Q86</f>
        <v>1340</v>
      </c>
    </row>
    <row r="116" spans="1:19" ht="12.75" hidden="1" customHeight="1" x14ac:dyDescent="0.25">
      <c r="A116" s="29"/>
      <c r="B116" s="29"/>
      <c r="C116" s="29"/>
      <c r="D116" s="29"/>
      <c r="E116" s="29"/>
      <c r="F116" s="29"/>
      <c r="G116" s="29"/>
      <c r="H116" s="29"/>
      <c r="I116" s="29"/>
      <c r="J116" s="29"/>
      <c r="K116" s="29"/>
      <c r="L116" s="29"/>
      <c r="M116" s="30"/>
      <c r="N116" s="30"/>
      <c r="O116" s="30"/>
      <c r="P116" s="30"/>
      <c r="Q116" s="29"/>
    </row>
    <row r="117" spans="1:19" ht="12.75" hidden="1" customHeight="1" x14ac:dyDescent="0.25">
      <c r="A117" s="29"/>
      <c r="B117" s="29"/>
      <c r="C117" s="29"/>
      <c r="D117" s="29"/>
      <c r="E117" s="29"/>
      <c r="F117" s="29"/>
      <c r="G117" s="29"/>
      <c r="H117" s="29"/>
      <c r="I117" s="29"/>
      <c r="J117" s="29"/>
      <c r="K117" s="29"/>
      <c r="L117" s="29"/>
      <c r="M117" s="29"/>
      <c r="N117" s="29"/>
      <c r="O117" s="29"/>
      <c r="P117" s="29"/>
      <c r="Q117" s="29"/>
    </row>
    <row r="118" spans="1:19" ht="12.75" customHeight="1" x14ac:dyDescent="0.25">
      <c r="A118" s="29"/>
      <c r="B118" s="29"/>
      <c r="C118" s="29"/>
      <c r="D118" s="29"/>
      <c r="E118" s="29"/>
      <c r="F118" s="29"/>
      <c r="G118" s="29"/>
      <c r="H118" s="29"/>
      <c r="I118" s="29"/>
      <c r="J118" s="29"/>
      <c r="K118" s="29"/>
      <c r="L118" s="29"/>
      <c r="M118" s="29"/>
      <c r="N118" s="29"/>
      <c r="O118" s="29"/>
      <c r="P118" s="29"/>
      <c r="Q118" s="29"/>
    </row>
    <row r="119" spans="1:19" ht="12.75" hidden="1" customHeight="1" x14ac:dyDescent="0.25">
      <c r="A119" s="29"/>
      <c r="B119" s="29"/>
      <c r="C119" s="29"/>
      <c r="D119" s="29"/>
      <c r="E119" s="29"/>
      <c r="F119" s="29"/>
      <c r="G119" s="29"/>
      <c r="H119" s="29"/>
      <c r="I119" s="29"/>
      <c r="J119" s="29"/>
      <c r="K119" s="29"/>
      <c r="L119" s="29"/>
      <c r="M119" s="29"/>
      <c r="N119" s="29"/>
      <c r="O119" s="29"/>
      <c r="P119" s="29"/>
      <c r="Q119" s="29"/>
    </row>
    <row r="120" spans="1:19" ht="12.75" customHeight="1" x14ac:dyDescent="0.25">
      <c r="A120" s="29"/>
      <c r="B120" s="29"/>
      <c r="C120" s="29"/>
      <c r="D120" s="29"/>
      <c r="E120" s="29"/>
      <c r="F120" s="29"/>
      <c r="G120" s="29"/>
      <c r="H120" s="29"/>
      <c r="I120" s="29"/>
      <c r="J120" s="29"/>
      <c r="K120" s="29"/>
      <c r="L120" s="29"/>
      <c r="M120" s="29"/>
      <c r="N120" s="29"/>
      <c r="O120" s="29"/>
      <c r="P120" s="29"/>
      <c r="Q120" s="29"/>
    </row>
    <row r="121" spans="1:19" ht="17.25" customHeight="1" x14ac:dyDescent="0.25">
      <c r="A121" s="36" t="s">
        <v>91</v>
      </c>
      <c r="B121" s="637" t="s">
        <v>438</v>
      </c>
      <c r="C121" s="637"/>
      <c r="D121" s="637"/>
      <c r="E121" s="637"/>
      <c r="F121" s="637"/>
      <c r="G121" s="637"/>
      <c r="H121" s="637"/>
      <c r="I121" s="637"/>
      <c r="J121" s="637"/>
      <c r="K121" s="637"/>
      <c r="L121" s="637"/>
      <c r="M121" s="637"/>
      <c r="N121" s="637"/>
      <c r="O121" s="637"/>
      <c r="P121" s="637"/>
      <c r="Q121" s="637"/>
    </row>
    <row r="122" spans="1:19" ht="12.75" customHeight="1" x14ac:dyDescent="0.25">
      <c r="A122" s="3"/>
      <c r="B122" s="3"/>
      <c r="C122" s="3"/>
      <c r="D122" s="3"/>
      <c r="E122" s="3"/>
      <c r="F122" s="3"/>
      <c r="G122" s="3"/>
      <c r="H122" s="3"/>
      <c r="I122" s="3"/>
      <c r="J122" s="3"/>
      <c r="K122" s="3"/>
      <c r="L122" s="3"/>
      <c r="M122" s="3"/>
      <c r="N122" s="3"/>
      <c r="O122" s="3"/>
      <c r="P122" s="3"/>
      <c r="Q122" s="3"/>
    </row>
    <row r="123" spans="1:19" ht="18.600000000000001" customHeight="1" x14ac:dyDescent="0.2">
      <c r="A123" s="664" t="s">
        <v>32</v>
      </c>
      <c r="B123" s="665" t="s">
        <v>226</v>
      </c>
      <c r="C123" s="667" t="s">
        <v>222</v>
      </c>
      <c r="D123" s="668"/>
      <c r="E123" s="671" t="s">
        <v>439</v>
      </c>
      <c r="F123" s="671"/>
      <c r="G123" s="671"/>
      <c r="H123" s="671"/>
      <c r="I123" s="671" t="s">
        <v>440</v>
      </c>
      <c r="J123" s="671"/>
      <c r="K123" s="671"/>
      <c r="L123" s="671"/>
      <c r="M123" s="671" t="s">
        <v>441</v>
      </c>
      <c r="N123" s="671"/>
      <c r="O123" s="671"/>
      <c r="P123" s="671"/>
      <c r="Q123" s="671"/>
    </row>
    <row r="124" spans="1:19" ht="72" customHeight="1" x14ac:dyDescent="0.2">
      <c r="A124" s="664"/>
      <c r="B124" s="666"/>
      <c r="C124" s="669"/>
      <c r="D124" s="670"/>
      <c r="E124" s="12" t="s">
        <v>71</v>
      </c>
      <c r="F124" s="12" t="s">
        <v>72</v>
      </c>
      <c r="G124" s="13" t="s">
        <v>14</v>
      </c>
      <c r="H124" s="12" t="s">
        <v>253</v>
      </c>
      <c r="I124" s="12" t="s">
        <v>71</v>
      </c>
      <c r="J124" s="12" t="s">
        <v>72</v>
      </c>
      <c r="K124" s="13" t="s">
        <v>14</v>
      </c>
      <c r="L124" s="12" t="s">
        <v>257</v>
      </c>
      <c r="M124" s="12" t="s">
        <v>71</v>
      </c>
      <c r="N124" s="12" t="s">
        <v>72</v>
      </c>
      <c r="O124" s="13" t="s">
        <v>14</v>
      </c>
      <c r="P124" s="602" t="s">
        <v>258</v>
      </c>
      <c r="Q124" s="607"/>
      <c r="R124" s="96"/>
      <c r="S124" s="97"/>
    </row>
    <row r="125" spans="1:19" ht="12.75" customHeight="1" x14ac:dyDescent="0.25">
      <c r="A125" s="11">
        <v>1</v>
      </c>
      <c r="B125" s="11">
        <v>2</v>
      </c>
      <c r="C125" s="641">
        <v>3</v>
      </c>
      <c r="D125" s="642"/>
      <c r="E125" s="11">
        <v>4</v>
      </c>
      <c r="F125" s="11">
        <v>5</v>
      </c>
      <c r="G125" s="11">
        <v>6</v>
      </c>
      <c r="H125" s="11">
        <v>7</v>
      </c>
      <c r="I125" s="11">
        <v>8</v>
      </c>
      <c r="J125" s="11">
        <v>9</v>
      </c>
      <c r="K125" s="11">
        <v>10</v>
      </c>
      <c r="L125" s="11">
        <v>11</v>
      </c>
      <c r="M125" s="11">
        <v>12</v>
      </c>
      <c r="N125" s="11">
        <v>13</v>
      </c>
      <c r="O125" s="11">
        <v>14</v>
      </c>
      <c r="P125" s="676">
        <v>15</v>
      </c>
      <c r="Q125" s="677"/>
    </row>
    <row r="126" spans="1:19" ht="15.75" customHeight="1" x14ac:dyDescent="0.25">
      <c r="A126" s="16"/>
      <c r="B126" s="98"/>
      <c r="C126" s="1306" t="s">
        <v>250</v>
      </c>
      <c r="D126" s="1307"/>
      <c r="E126" s="129"/>
      <c r="F126" s="129"/>
      <c r="G126" s="129"/>
      <c r="H126" s="124"/>
      <c r="I126" s="124"/>
      <c r="J126" s="124"/>
      <c r="K126" s="124"/>
      <c r="L126" s="124"/>
      <c r="M126" s="124"/>
      <c r="N126" s="126"/>
      <c r="O126" s="126"/>
      <c r="P126" s="602"/>
      <c r="Q126" s="607"/>
    </row>
    <row r="127" spans="1:19" ht="15.75" customHeight="1" x14ac:dyDescent="0.25">
      <c r="A127" s="16"/>
      <c r="B127" s="98">
        <v>2000</v>
      </c>
      <c r="C127" s="1117" t="s">
        <v>353</v>
      </c>
      <c r="D127" s="1117"/>
      <c r="E127" s="171"/>
      <c r="F127" s="171"/>
      <c r="G127" s="171"/>
      <c r="H127" s="124"/>
      <c r="I127" s="124"/>
      <c r="J127" s="124"/>
      <c r="K127" s="124"/>
      <c r="L127" s="124"/>
      <c r="M127" s="124"/>
      <c r="N127" s="126"/>
      <c r="O127" s="126"/>
      <c r="P127" s="184"/>
      <c r="Q127" s="185"/>
    </row>
    <row r="128" spans="1:19" ht="24.75" hidden="1" customHeight="1" x14ac:dyDescent="0.25">
      <c r="A128" s="16"/>
      <c r="B128" s="98"/>
      <c r="C128" s="1117"/>
      <c r="D128" s="1117"/>
      <c r="E128" s="171"/>
      <c r="F128" s="171"/>
      <c r="G128" s="171"/>
      <c r="H128" s="124"/>
      <c r="I128" s="124"/>
      <c r="J128" s="124"/>
      <c r="K128" s="124"/>
      <c r="L128" s="124"/>
      <c r="M128" s="124"/>
      <c r="N128" s="126"/>
      <c r="O128" s="126"/>
      <c r="P128" s="184"/>
      <c r="Q128" s="185"/>
    </row>
    <row r="129" spans="1:17" ht="15.75" hidden="1" customHeight="1" x14ac:dyDescent="0.25">
      <c r="A129" s="16"/>
      <c r="B129" s="98"/>
      <c r="C129" s="1117"/>
      <c r="D129" s="1117"/>
      <c r="E129" s="171"/>
      <c r="F129" s="171"/>
      <c r="G129" s="171"/>
      <c r="H129" s="124"/>
      <c r="I129" s="124"/>
      <c r="J129" s="124"/>
      <c r="K129" s="124"/>
      <c r="L129" s="124"/>
      <c r="M129" s="124"/>
      <c r="N129" s="126"/>
      <c r="O129" s="126"/>
      <c r="P129" s="184"/>
      <c r="Q129" s="185"/>
    </row>
    <row r="130" spans="1:17" ht="15.75" hidden="1" customHeight="1" x14ac:dyDescent="0.25">
      <c r="A130" s="16"/>
      <c r="B130" s="98"/>
      <c r="C130" s="1117"/>
      <c r="D130" s="1117"/>
      <c r="E130" s="171"/>
      <c r="F130" s="171"/>
      <c r="G130" s="171"/>
      <c r="H130" s="124"/>
      <c r="I130" s="124"/>
      <c r="J130" s="124"/>
      <c r="K130" s="124"/>
      <c r="L130" s="124"/>
      <c r="M130" s="124"/>
      <c r="N130" s="126"/>
      <c r="O130" s="126"/>
      <c r="P130" s="184"/>
      <c r="Q130" s="185"/>
    </row>
    <row r="131" spans="1:17" ht="15.75" hidden="1" customHeight="1" x14ac:dyDescent="0.25">
      <c r="A131" s="16"/>
      <c r="B131" s="98"/>
      <c r="C131" s="770"/>
      <c r="D131" s="770"/>
      <c r="E131" s="204"/>
      <c r="F131" s="204"/>
      <c r="G131" s="204"/>
      <c r="H131" s="124"/>
      <c r="I131" s="124"/>
      <c r="J131" s="124"/>
      <c r="K131" s="124"/>
      <c r="L131" s="124"/>
      <c r="M131" s="124"/>
      <c r="N131" s="126"/>
      <c r="O131" s="126"/>
      <c r="P131" s="184"/>
      <c r="Q131" s="185"/>
    </row>
    <row r="132" spans="1:17" ht="15.75" hidden="1" customHeight="1" x14ac:dyDescent="0.25">
      <c r="A132" s="16"/>
      <c r="B132" s="98"/>
      <c r="C132" s="1117"/>
      <c r="D132" s="1117"/>
      <c r="E132" s="171"/>
      <c r="F132" s="171"/>
      <c r="G132" s="171"/>
      <c r="H132" s="124"/>
      <c r="I132" s="124"/>
      <c r="J132" s="124"/>
      <c r="K132" s="124"/>
      <c r="L132" s="124"/>
      <c r="M132" s="124"/>
      <c r="N132" s="126"/>
      <c r="O132" s="126"/>
      <c r="P132" s="184"/>
      <c r="Q132" s="185"/>
    </row>
    <row r="133" spans="1:17" ht="15.75" hidden="1" customHeight="1" x14ac:dyDescent="0.25">
      <c r="A133" s="16"/>
      <c r="B133" s="98"/>
      <c r="C133" s="1117"/>
      <c r="D133" s="1117"/>
      <c r="E133" s="171"/>
      <c r="F133" s="171"/>
      <c r="G133" s="171"/>
      <c r="H133" s="124"/>
      <c r="I133" s="124"/>
      <c r="J133" s="124"/>
      <c r="K133" s="124"/>
      <c r="L133" s="124"/>
      <c r="M133" s="124"/>
      <c r="N133" s="126"/>
      <c r="O133" s="126"/>
      <c r="P133" s="184"/>
      <c r="Q133" s="185"/>
    </row>
    <row r="134" spans="1:17" ht="15.75" hidden="1" customHeight="1" x14ac:dyDescent="0.25">
      <c r="A134" s="16"/>
      <c r="B134" s="98"/>
      <c r="C134" s="1117"/>
      <c r="D134" s="1117"/>
      <c r="E134" s="171"/>
      <c r="F134" s="171"/>
      <c r="G134" s="171"/>
      <c r="H134" s="124"/>
      <c r="I134" s="124"/>
      <c r="J134" s="124"/>
      <c r="K134" s="124"/>
      <c r="L134" s="124"/>
      <c r="M134" s="124"/>
      <c r="N134" s="126"/>
      <c r="O134" s="126"/>
      <c r="P134" s="184"/>
      <c r="Q134" s="185"/>
    </row>
    <row r="135" spans="1:17" ht="15.75" hidden="1" customHeight="1" x14ac:dyDescent="0.25">
      <c r="A135" s="16"/>
      <c r="B135" s="98"/>
      <c r="C135" s="1117"/>
      <c r="D135" s="1117"/>
      <c r="E135" s="171"/>
      <c r="F135" s="171"/>
      <c r="G135" s="171"/>
      <c r="H135" s="124"/>
      <c r="I135" s="124"/>
      <c r="J135" s="124"/>
      <c r="K135" s="124"/>
      <c r="L135" s="124"/>
      <c r="M135" s="124"/>
      <c r="N135" s="126"/>
      <c r="O135" s="126"/>
      <c r="P135" s="184"/>
      <c r="Q135" s="185"/>
    </row>
    <row r="136" spans="1:17" ht="15.75" hidden="1" customHeight="1" x14ac:dyDescent="0.25">
      <c r="A136" s="16"/>
      <c r="B136" s="98"/>
      <c r="C136" s="1117"/>
      <c r="D136" s="1117"/>
      <c r="E136" s="171"/>
      <c r="F136" s="171"/>
      <c r="G136" s="171"/>
      <c r="H136" s="124"/>
      <c r="I136" s="124"/>
      <c r="J136" s="124"/>
      <c r="K136" s="124"/>
      <c r="L136" s="124"/>
      <c r="M136" s="124"/>
      <c r="N136" s="126"/>
      <c r="O136" s="126"/>
      <c r="P136" s="184"/>
      <c r="Q136" s="185"/>
    </row>
    <row r="137" spans="1:17" ht="15.75" hidden="1" customHeight="1" x14ac:dyDescent="0.25">
      <c r="A137" s="16"/>
      <c r="B137" s="98"/>
      <c r="C137" s="1117"/>
      <c r="D137" s="1117"/>
      <c r="E137" s="171"/>
      <c r="F137" s="171"/>
      <c r="G137" s="171"/>
      <c r="H137" s="124"/>
      <c r="I137" s="124"/>
      <c r="J137" s="124"/>
      <c r="K137" s="124"/>
      <c r="L137" s="124"/>
      <c r="M137" s="124"/>
      <c r="N137" s="126"/>
      <c r="O137" s="126"/>
      <c r="P137" s="184"/>
      <c r="Q137" s="185"/>
    </row>
    <row r="138" spans="1:17" ht="15.75" hidden="1" customHeight="1" x14ac:dyDescent="0.25">
      <c r="A138" s="16"/>
      <c r="B138" s="98"/>
      <c r="C138" s="1117"/>
      <c r="D138" s="1117"/>
      <c r="E138" s="171"/>
      <c r="F138" s="171"/>
      <c r="G138" s="171"/>
      <c r="H138" s="124"/>
      <c r="I138" s="124"/>
      <c r="J138" s="124"/>
      <c r="K138" s="124"/>
      <c r="L138" s="124"/>
      <c r="M138" s="124"/>
      <c r="N138" s="126"/>
      <c r="O138" s="126"/>
      <c r="P138" s="184"/>
      <c r="Q138" s="185"/>
    </row>
    <row r="139" spans="1:17" ht="15.75" hidden="1" customHeight="1" x14ac:dyDescent="0.25">
      <c r="A139" s="16"/>
      <c r="B139" s="98"/>
      <c r="C139" s="1117"/>
      <c r="D139" s="1117"/>
      <c r="E139" s="171"/>
      <c r="F139" s="171"/>
      <c r="G139" s="171"/>
      <c r="H139" s="124"/>
      <c r="I139" s="124"/>
      <c r="J139" s="124"/>
      <c r="K139" s="124"/>
      <c r="L139" s="124"/>
      <c r="M139" s="124"/>
      <c r="N139" s="126"/>
      <c r="O139" s="126"/>
      <c r="P139" s="184"/>
      <c r="Q139" s="185"/>
    </row>
    <row r="140" spans="1:17" ht="15.75" hidden="1" customHeight="1" x14ac:dyDescent="0.25">
      <c r="A140" s="16"/>
      <c r="B140" s="98"/>
      <c r="C140" s="1117"/>
      <c r="D140" s="1117"/>
      <c r="E140" s="171"/>
      <c r="F140" s="171"/>
      <c r="G140" s="171"/>
      <c r="H140" s="124"/>
      <c r="I140" s="124"/>
      <c r="J140" s="124"/>
      <c r="K140" s="124"/>
      <c r="L140" s="124"/>
      <c r="M140" s="124"/>
      <c r="N140" s="126"/>
      <c r="O140" s="126"/>
      <c r="P140" s="184"/>
      <c r="Q140" s="185"/>
    </row>
    <row r="141" spans="1:17" ht="15.75" hidden="1" customHeight="1" x14ac:dyDescent="0.25">
      <c r="A141" s="16"/>
      <c r="B141" s="98"/>
      <c r="C141" s="1117"/>
      <c r="D141" s="1117"/>
      <c r="E141" s="171"/>
      <c r="F141" s="171"/>
      <c r="G141" s="171"/>
      <c r="H141" s="124"/>
      <c r="I141" s="124"/>
      <c r="J141" s="124"/>
      <c r="K141" s="124"/>
      <c r="L141" s="124"/>
      <c r="M141" s="124"/>
      <c r="N141" s="126"/>
      <c r="O141" s="126"/>
      <c r="P141" s="184"/>
      <c r="Q141" s="185"/>
    </row>
    <row r="142" spans="1:17" ht="30.75" hidden="1" customHeight="1" x14ac:dyDescent="0.25">
      <c r="A142" s="16"/>
      <c r="B142" s="98"/>
      <c r="C142" s="770"/>
      <c r="D142" s="770"/>
      <c r="E142" s="204"/>
      <c r="F142" s="204"/>
      <c r="G142" s="205"/>
      <c r="H142" s="124"/>
      <c r="I142" s="124"/>
      <c r="J142" s="124"/>
      <c r="K142" s="124"/>
      <c r="L142" s="124"/>
      <c r="M142" s="124"/>
      <c r="N142" s="126"/>
      <c r="O142" s="126"/>
      <c r="P142" s="184"/>
      <c r="Q142" s="185"/>
    </row>
    <row r="143" spans="1:17" ht="24" hidden="1" customHeight="1" x14ac:dyDescent="0.25">
      <c r="A143" s="16"/>
      <c r="B143" s="16"/>
      <c r="C143" s="708"/>
      <c r="D143" s="710"/>
      <c r="E143" s="204"/>
      <c r="F143" s="204"/>
      <c r="G143" s="205"/>
      <c r="H143" s="124"/>
      <c r="I143" s="124"/>
      <c r="J143" s="124"/>
      <c r="K143" s="124"/>
      <c r="L143" s="124"/>
      <c r="M143" s="124"/>
      <c r="N143" s="126"/>
      <c r="O143" s="126"/>
      <c r="P143" s="184"/>
      <c r="Q143" s="185"/>
    </row>
    <row r="144" spans="1:17" ht="15.75" hidden="1" customHeight="1" x14ac:dyDescent="0.25">
      <c r="A144" s="16"/>
      <c r="B144" s="98"/>
      <c r="C144" s="1117"/>
      <c r="D144" s="1117"/>
      <c r="E144" s="171"/>
      <c r="F144" s="171"/>
      <c r="G144" s="171"/>
      <c r="H144" s="124"/>
      <c r="I144" s="124"/>
      <c r="J144" s="124"/>
      <c r="K144" s="124"/>
      <c r="L144" s="124"/>
      <c r="M144" s="124"/>
      <c r="N144" s="126"/>
      <c r="O144" s="126"/>
      <c r="P144" s="184"/>
      <c r="Q144" s="185"/>
    </row>
    <row r="145" spans="1:17" ht="15.75" hidden="1" customHeight="1" x14ac:dyDescent="0.25">
      <c r="A145" s="16"/>
      <c r="B145" s="98"/>
      <c r="C145" s="1117"/>
      <c r="D145" s="1117"/>
      <c r="E145" s="171"/>
      <c r="F145" s="171"/>
      <c r="G145" s="171"/>
      <c r="H145" s="124"/>
      <c r="I145" s="124"/>
      <c r="J145" s="124"/>
      <c r="K145" s="124"/>
      <c r="L145" s="124"/>
      <c r="M145" s="124"/>
      <c r="N145" s="126"/>
      <c r="O145" s="126"/>
      <c r="P145" s="184"/>
      <c r="Q145" s="185"/>
    </row>
    <row r="146" spans="1:17" ht="15.75" hidden="1" customHeight="1" x14ac:dyDescent="0.25">
      <c r="A146" s="16"/>
      <c r="B146" s="98"/>
      <c r="C146" s="770"/>
      <c r="D146" s="770"/>
      <c r="E146" s="204"/>
      <c r="F146" s="204"/>
      <c r="G146" s="204"/>
      <c r="H146" s="124"/>
      <c r="I146" s="124"/>
      <c r="J146" s="124"/>
      <c r="K146" s="124"/>
      <c r="L146" s="124"/>
      <c r="M146" s="124"/>
      <c r="N146" s="126"/>
      <c r="O146" s="126"/>
      <c r="P146" s="184"/>
      <c r="Q146" s="185"/>
    </row>
    <row r="147" spans="1:17" ht="15.75" hidden="1" customHeight="1" x14ac:dyDescent="0.25">
      <c r="A147" s="16"/>
      <c r="B147" s="98"/>
      <c r="C147" s="1117"/>
      <c r="D147" s="1117"/>
      <c r="E147" s="171"/>
      <c r="F147" s="171"/>
      <c r="G147" s="171"/>
      <c r="H147" s="124"/>
      <c r="I147" s="124"/>
      <c r="J147" s="124"/>
      <c r="K147" s="124"/>
      <c r="L147" s="124"/>
      <c r="M147" s="124"/>
      <c r="N147" s="126"/>
      <c r="O147" s="126"/>
      <c r="P147" s="184"/>
      <c r="Q147" s="185"/>
    </row>
    <row r="148" spans="1:17" ht="15.75" hidden="1" customHeight="1" x14ac:dyDescent="0.25">
      <c r="A148" s="16"/>
      <c r="B148" s="98"/>
      <c r="C148" s="1117"/>
      <c r="D148" s="1117"/>
      <c r="E148" s="171"/>
      <c r="F148" s="171"/>
      <c r="G148" s="171"/>
      <c r="H148" s="124"/>
      <c r="I148" s="124"/>
      <c r="J148" s="124"/>
      <c r="K148" s="124"/>
      <c r="L148" s="124"/>
      <c r="M148" s="124"/>
      <c r="N148" s="126"/>
      <c r="O148" s="126"/>
      <c r="P148" s="184"/>
      <c r="Q148" s="185"/>
    </row>
    <row r="149" spans="1:17" ht="15.75" hidden="1" customHeight="1" x14ac:dyDescent="0.25">
      <c r="A149" s="16"/>
      <c r="B149" s="98"/>
      <c r="C149" s="1117"/>
      <c r="D149" s="1117"/>
      <c r="E149" s="171"/>
      <c r="F149" s="171"/>
      <c r="G149" s="171"/>
      <c r="H149" s="124"/>
      <c r="I149" s="124"/>
      <c r="J149" s="124"/>
      <c r="K149" s="124"/>
      <c r="L149" s="124"/>
      <c r="M149" s="124"/>
      <c r="N149" s="126"/>
      <c r="O149" s="126"/>
      <c r="P149" s="184"/>
      <c r="Q149" s="185"/>
    </row>
    <row r="150" spans="1:17" ht="15.75" hidden="1" customHeight="1" x14ac:dyDescent="0.25">
      <c r="A150" s="16"/>
      <c r="B150" s="98"/>
      <c r="C150" s="1117"/>
      <c r="D150" s="1117"/>
      <c r="E150" s="171"/>
      <c r="F150" s="171"/>
      <c r="G150" s="171"/>
      <c r="H150" s="124"/>
      <c r="I150" s="124"/>
      <c r="J150" s="124"/>
      <c r="K150" s="124"/>
      <c r="L150" s="124"/>
      <c r="M150" s="124"/>
      <c r="N150" s="126"/>
      <c r="O150" s="126"/>
      <c r="P150" s="184"/>
      <c r="Q150" s="185"/>
    </row>
    <row r="151" spans="1:17" ht="15.75" hidden="1" customHeight="1" x14ac:dyDescent="0.25">
      <c r="A151" s="16"/>
      <c r="B151" s="98"/>
      <c r="C151" s="770"/>
      <c r="D151" s="770"/>
      <c r="E151" s="204"/>
      <c r="F151" s="204"/>
      <c r="G151" s="204"/>
      <c r="H151" s="124"/>
      <c r="I151" s="124"/>
      <c r="J151" s="124"/>
      <c r="K151" s="124"/>
      <c r="L151" s="124"/>
      <c r="M151" s="124"/>
      <c r="N151" s="126"/>
      <c r="O151" s="126"/>
      <c r="P151" s="184"/>
      <c r="Q151" s="185"/>
    </row>
    <row r="152" spans="1:17" ht="15.75" hidden="1" customHeight="1" x14ac:dyDescent="0.25">
      <c r="A152" s="16"/>
      <c r="B152" s="98"/>
      <c r="C152" s="770"/>
      <c r="D152" s="770"/>
      <c r="E152" s="204"/>
      <c r="F152" s="204"/>
      <c r="G152" s="204"/>
      <c r="H152" s="124"/>
      <c r="I152" s="124"/>
      <c r="J152" s="124"/>
      <c r="K152" s="124"/>
      <c r="L152" s="124"/>
      <c r="M152" s="124"/>
      <c r="N152" s="126"/>
      <c r="O152" s="126"/>
      <c r="P152" s="184"/>
      <c r="Q152" s="185"/>
    </row>
    <row r="153" spans="1:17" ht="9.75" hidden="1" customHeight="1" x14ac:dyDescent="0.25">
      <c r="A153" s="16"/>
      <c r="B153" s="98"/>
      <c r="C153" s="1311" t="s">
        <v>31</v>
      </c>
      <c r="D153" s="1312"/>
      <c r="E153" s="186"/>
      <c r="F153" s="186"/>
      <c r="G153" s="186"/>
      <c r="H153" s="124"/>
      <c r="I153" s="124"/>
      <c r="J153" s="124"/>
      <c r="K153" s="124"/>
      <c r="L153" s="124"/>
      <c r="M153" s="124"/>
      <c r="N153" s="126"/>
      <c r="O153" s="126"/>
      <c r="P153" s="602"/>
      <c r="Q153" s="607"/>
    </row>
    <row r="154" spans="1:17" ht="13.7" hidden="1" customHeight="1" x14ac:dyDescent="0.25">
      <c r="A154" s="16"/>
      <c r="B154" s="98"/>
      <c r="C154" s="672" t="s">
        <v>252</v>
      </c>
      <c r="D154" s="673"/>
      <c r="E154" s="124"/>
      <c r="F154" s="124"/>
      <c r="G154" s="124"/>
      <c r="H154" s="124"/>
      <c r="I154" s="124"/>
      <c r="J154" s="124"/>
      <c r="K154" s="124"/>
      <c r="L154" s="124"/>
      <c r="M154" s="124"/>
      <c r="N154" s="126"/>
      <c r="O154" s="126"/>
      <c r="P154" s="602"/>
      <c r="Q154" s="607"/>
    </row>
    <row r="155" spans="1:17" ht="13.7" hidden="1" customHeight="1" x14ac:dyDescent="0.25">
      <c r="A155" s="16"/>
      <c r="B155" s="98"/>
      <c r="C155" s="672" t="s">
        <v>31</v>
      </c>
      <c r="D155" s="673"/>
      <c r="E155" s="124"/>
      <c r="F155" s="124"/>
      <c r="G155" s="124"/>
      <c r="H155" s="124"/>
      <c r="I155" s="124"/>
      <c r="J155" s="124"/>
      <c r="K155" s="124"/>
      <c r="L155" s="124"/>
      <c r="M155" s="124"/>
      <c r="N155" s="126"/>
      <c r="O155" s="126"/>
      <c r="P155" s="602"/>
      <c r="Q155" s="607"/>
    </row>
    <row r="156" spans="1:17" ht="18.600000000000001" customHeight="1" x14ac:dyDescent="0.25">
      <c r="A156" s="16"/>
      <c r="B156" s="98"/>
      <c r="C156" s="1304" t="s">
        <v>28</v>
      </c>
      <c r="D156" s="1305"/>
      <c r="E156" s="171"/>
      <c r="F156" s="171"/>
      <c r="G156" s="171"/>
      <c r="H156" s="124"/>
      <c r="I156" s="124"/>
      <c r="J156" s="124"/>
      <c r="K156" s="124"/>
      <c r="L156" s="124"/>
      <c r="M156" s="124"/>
      <c r="N156" s="126"/>
      <c r="O156" s="126"/>
      <c r="P156" s="602"/>
      <c r="Q156" s="607"/>
    </row>
    <row r="157" spans="1:17" ht="10.5" customHeight="1" x14ac:dyDescent="0.25">
      <c r="A157" s="29"/>
      <c r="B157" s="29"/>
      <c r="C157" s="4"/>
      <c r="D157" s="4"/>
      <c r="E157" s="65"/>
      <c r="F157" s="65"/>
      <c r="G157" s="65"/>
      <c r="H157" s="65"/>
      <c r="I157" s="65"/>
      <c r="J157" s="65"/>
      <c r="K157" s="65"/>
      <c r="L157" s="65"/>
      <c r="M157" s="65"/>
      <c r="N157" s="29"/>
      <c r="O157" s="29"/>
      <c r="P157" s="64"/>
      <c r="Q157" s="64"/>
    </row>
    <row r="158" spans="1:17" ht="18.600000000000001" customHeight="1" x14ac:dyDescent="0.25">
      <c r="A158" s="36" t="s">
        <v>270</v>
      </c>
      <c r="B158" s="637" t="s">
        <v>442</v>
      </c>
      <c r="C158" s="637"/>
      <c r="D158" s="637"/>
      <c r="E158" s="637"/>
      <c r="F158" s="637"/>
      <c r="G158" s="637"/>
      <c r="H158" s="637"/>
      <c r="I158" s="637"/>
      <c r="J158" s="637"/>
      <c r="K158" s="637"/>
      <c r="L158" s="637"/>
      <c r="M158" s="637"/>
      <c r="N158" s="637"/>
      <c r="O158" s="637"/>
      <c r="P158" s="637"/>
      <c r="Q158" s="637"/>
    </row>
    <row r="159" spans="1:17" ht="12.75" customHeight="1" x14ac:dyDescent="0.25">
      <c r="A159" s="29"/>
      <c r="B159" s="29"/>
      <c r="C159" s="4"/>
      <c r="D159" s="4"/>
      <c r="E159" s="65"/>
      <c r="F159" s="65"/>
      <c r="G159" s="65"/>
      <c r="H159" s="65"/>
      <c r="I159" s="65"/>
      <c r="J159" s="65"/>
      <c r="K159" s="65"/>
      <c r="L159" s="65"/>
      <c r="M159" s="65"/>
      <c r="N159" s="29"/>
      <c r="O159" s="29"/>
      <c r="P159" s="64"/>
      <c r="Q159" s="64"/>
    </row>
    <row r="160" spans="1:17" ht="18.600000000000001" customHeight="1" x14ac:dyDescent="0.25">
      <c r="A160" s="630" t="s">
        <v>32</v>
      </c>
      <c r="B160" s="631" t="s">
        <v>69</v>
      </c>
      <c r="C160" s="650" t="s">
        <v>259</v>
      </c>
      <c r="D160" s="651"/>
      <c r="E160" s="651"/>
      <c r="F160" s="651"/>
      <c r="G160" s="652"/>
      <c r="H160" s="626" t="s">
        <v>435</v>
      </c>
      <c r="I160" s="626"/>
      <c r="J160" s="626"/>
      <c r="K160" s="626"/>
      <c r="L160" s="626" t="s">
        <v>436</v>
      </c>
      <c r="M160" s="626"/>
      <c r="N160" s="626"/>
      <c r="O160" s="626"/>
      <c r="P160" s="626"/>
      <c r="Q160" s="626"/>
    </row>
    <row r="161" spans="1:17" ht="60.75" customHeight="1" x14ac:dyDescent="0.25">
      <c r="A161" s="630"/>
      <c r="B161" s="632"/>
      <c r="C161" s="653"/>
      <c r="D161" s="629"/>
      <c r="E161" s="629"/>
      <c r="F161" s="629"/>
      <c r="G161" s="654"/>
      <c r="H161" s="12" t="s">
        <v>71</v>
      </c>
      <c r="I161" s="12" t="s">
        <v>72</v>
      </c>
      <c r="J161" s="63" t="s">
        <v>14</v>
      </c>
      <c r="K161" s="12" t="s">
        <v>253</v>
      </c>
      <c r="L161" s="12" t="s">
        <v>71</v>
      </c>
      <c r="M161" s="655" t="s">
        <v>72</v>
      </c>
      <c r="N161" s="656"/>
      <c r="O161" s="63" t="s">
        <v>14</v>
      </c>
      <c r="P161" s="657" t="s">
        <v>257</v>
      </c>
      <c r="Q161" s="658"/>
    </row>
    <row r="162" spans="1:17" ht="18.600000000000001" customHeight="1" x14ac:dyDescent="0.25">
      <c r="A162" s="11">
        <v>1</v>
      </c>
      <c r="B162" s="11">
        <v>2</v>
      </c>
      <c r="C162" s="641">
        <v>3</v>
      </c>
      <c r="D162" s="645"/>
      <c r="E162" s="645"/>
      <c r="F162" s="645"/>
      <c r="G162" s="642"/>
      <c r="H162" s="11">
        <v>4</v>
      </c>
      <c r="I162" s="11">
        <v>5</v>
      </c>
      <c r="J162" s="11">
        <v>6</v>
      </c>
      <c r="K162" s="11">
        <v>7</v>
      </c>
      <c r="L162" s="11">
        <v>8</v>
      </c>
      <c r="M162" s="641">
        <v>9</v>
      </c>
      <c r="N162" s="642"/>
      <c r="O162" s="11">
        <v>10</v>
      </c>
      <c r="P162" s="641">
        <v>11</v>
      </c>
      <c r="Q162" s="642"/>
    </row>
    <row r="163" spans="1:17" ht="18.600000000000001" customHeight="1" x14ac:dyDescent="0.25">
      <c r="A163" s="16">
        <v>2414030</v>
      </c>
      <c r="B163" s="16"/>
      <c r="C163" s="646" t="s">
        <v>262</v>
      </c>
      <c r="D163" s="647"/>
      <c r="E163" s="647"/>
      <c r="F163" s="647"/>
      <c r="G163" s="648"/>
      <c r="H163" s="16"/>
      <c r="I163" s="16"/>
      <c r="J163" s="16"/>
      <c r="K163" s="16"/>
      <c r="L163" s="16"/>
      <c r="M163" s="626"/>
      <c r="N163" s="626"/>
      <c r="O163" s="16"/>
      <c r="P163" s="626"/>
      <c r="Q163" s="626"/>
    </row>
    <row r="164" spans="1:17" ht="18.600000000000001" customHeight="1" x14ac:dyDescent="0.25">
      <c r="A164" s="16"/>
      <c r="B164" s="98">
        <v>2000</v>
      </c>
      <c r="C164" s="638" t="s">
        <v>353</v>
      </c>
      <c r="D164" s="639"/>
      <c r="E164" s="639"/>
      <c r="F164" s="639"/>
      <c r="G164" s="640"/>
      <c r="H164" s="26">
        <f>H167+H180</f>
        <v>1478.02</v>
      </c>
      <c r="I164" s="11">
        <v>0</v>
      </c>
      <c r="J164" s="11">
        <v>0</v>
      </c>
      <c r="K164" s="26">
        <f>H164+I164</f>
        <v>1478.02</v>
      </c>
      <c r="L164" s="26">
        <f>L167+L180</f>
        <v>1606.6077399999999</v>
      </c>
      <c r="M164" s="641">
        <v>0</v>
      </c>
      <c r="N164" s="642"/>
      <c r="O164" s="11">
        <v>0</v>
      </c>
      <c r="P164" s="634">
        <f t="shared" ref="P164:P171" si="6">L164+M164</f>
        <v>1606.6077399999999</v>
      </c>
      <c r="Q164" s="642"/>
    </row>
    <row r="165" spans="1:17" ht="18.600000000000001" hidden="1" customHeight="1" x14ac:dyDescent="0.25">
      <c r="A165" s="16"/>
      <c r="B165" s="98">
        <v>2111</v>
      </c>
      <c r="C165" s="638" t="s">
        <v>74</v>
      </c>
      <c r="D165" s="639"/>
      <c r="E165" s="639"/>
      <c r="F165" s="639"/>
      <c r="G165" s="640"/>
      <c r="H165" s="16"/>
      <c r="I165" s="11"/>
      <c r="J165" s="11"/>
      <c r="K165" s="26">
        <f t="shared" ref="K165:K192" si="7">H165+I165</f>
        <v>0</v>
      </c>
      <c r="L165" s="16"/>
      <c r="M165" s="641"/>
      <c r="N165" s="642"/>
      <c r="O165" s="11"/>
      <c r="P165" s="634">
        <f t="shared" si="6"/>
        <v>0</v>
      </c>
      <c r="Q165" s="642"/>
    </row>
    <row r="166" spans="1:17" ht="18.600000000000001" hidden="1" customHeight="1" x14ac:dyDescent="0.25">
      <c r="A166" s="16"/>
      <c r="B166" s="98">
        <v>2120</v>
      </c>
      <c r="C166" s="638" t="s">
        <v>75</v>
      </c>
      <c r="D166" s="639"/>
      <c r="E166" s="639"/>
      <c r="F166" s="639"/>
      <c r="G166" s="640"/>
      <c r="H166" s="16"/>
      <c r="I166" s="11"/>
      <c r="J166" s="11"/>
      <c r="K166" s="26">
        <f t="shared" si="7"/>
        <v>0</v>
      </c>
      <c r="L166" s="16"/>
      <c r="M166" s="641"/>
      <c r="N166" s="642"/>
      <c r="O166" s="11"/>
      <c r="P166" s="634">
        <f t="shared" si="6"/>
        <v>0</v>
      </c>
      <c r="Q166" s="642"/>
    </row>
    <row r="167" spans="1:17" ht="18.600000000000001" customHeight="1" x14ac:dyDescent="0.25">
      <c r="A167" s="16"/>
      <c r="B167" s="98">
        <v>2200</v>
      </c>
      <c r="C167" s="638" t="s">
        <v>354</v>
      </c>
      <c r="D167" s="639"/>
      <c r="E167" s="639"/>
      <c r="F167" s="639"/>
      <c r="G167" s="640"/>
      <c r="H167" s="26">
        <f>H168+H171</f>
        <v>1478.02</v>
      </c>
      <c r="I167" s="11">
        <v>0</v>
      </c>
      <c r="J167" s="11">
        <v>0</v>
      </c>
      <c r="K167" s="26">
        <f t="shared" si="7"/>
        <v>1478.02</v>
      </c>
      <c r="L167" s="26">
        <f>L168+L171</f>
        <v>1606.6077399999999</v>
      </c>
      <c r="M167" s="641">
        <v>0</v>
      </c>
      <c r="N167" s="642"/>
      <c r="O167" s="11">
        <v>0</v>
      </c>
      <c r="P167" s="634">
        <f t="shared" si="6"/>
        <v>1606.6077399999999</v>
      </c>
      <c r="Q167" s="642"/>
    </row>
    <row r="168" spans="1:17" ht="18.600000000000001" customHeight="1" x14ac:dyDescent="0.25">
      <c r="A168" s="16"/>
      <c r="B168" s="98">
        <v>2210</v>
      </c>
      <c r="C168" s="638" t="s">
        <v>355</v>
      </c>
      <c r="D168" s="639"/>
      <c r="E168" s="639"/>
      <c r="F168" s="639"/>
      <c r="G168" s="640"/>
      <c r="H168" s="26">
        <f>L90*110.3/100</f>
        <v>522.822</v>
      </c>
      <c r="I168" s="11">
        <v>0</v>
      </c>
      <c r="J168" s="11">
        <v>0</v>
      </c>
      <c r="K168" s="26">
        <f t="shared" si="7"/>
        <v>522.822</v>
      </c>
      <c r="L168" s="26">
        <f>H168*108.7/100</f>
        <v>568.30751399999997</v>
      </c>
      <c r="M168" s="641">
        <v>0</v>
      </c>
      <c r="N168" s="642"/>
      <c r="O168" s="11">
        <v>0</v>
      </c>
      <c r="P168" s="634">
        <f t="shared" si="6"/>
        <v>568.30751399999997</v>
      </c>
      <c r="Q168" s="642"/>
    </row>
    <row r="169" spans="1:17" ht="18.600000000000001" customHeight="1" x14ac:dyDescent="0.25">
      <c r="A169" s="16"/>
      <c r="B169" s="98">
        <v>2220</v>
      </c>
      <c r="C169" s="638" t="s">
        <v>588</v>
      </c>
      <c r="D169" s="639"/>
      <c r="E169" s="639"/>
      <c r="F169" s="639"/>
      <c r="G169" s="640"/>
      <c r="H169" s="26">
        <f>L91*110.3/100</f>
        <v>0</v>
      </c>
      <c r="I169" s="11">
        <v>0</v>
      </c>
      <c r="J169" s="11">
        <v>0</v>
      </c>
      <c r="K169" s="26">
        <f t="shared" si="7"/>
        <v>0</v>
      </c>
      <c r="L169" s="26">
        <f>H169*108.7/100</f>
        <v>0</v>
      </c>
      <c r="M169" s="641">
        <v>0</v>
      </c>
      <c r="N169" s="642"/>
      <c r="O169" s="11">
        <v>0</v>
      </c>
      <c r="P169" s="634">
        <f t="shared" si="6"/>
        <v>0</v>
      </c>
      <c r="Q169" s="642"/>
    </row>
    <row r="170" spans="1:17" ht="18.600000000000001" customHeight="1" x14ac:dyDescent="0.25">
      <c r="A170" s="16"/>
      <c r="B170" s="98">
        <v>2230</v>
      </c>
      <c r="C170" s="638" t="s">
        <v>76</v>
      </c>
      <c r="D170" s="639"/>
      <c r="E170" s="639"/>
      <c r="F170" s="639"/>
      <c r="G170" s="640"/>
      <c r="H170" s="26">
        <f>L92*110.3/100</f>
        <v>0</v>
      </c>
      <c r="I170" s="11">
        <v>0</v>
      </c>
      <c r="J170" s="11">
        <v>0</v>
      </c>
      <c r="K170" s="26">
        <f t="shared" si="7"/>
        <v>0</v>
      </c>
      <c r="L170" s="26">
        <f>H170*108.7/100</f>
        <v>0</v>
      </c>
      <c r="M170" s="641">
        <v>0</v>
      </c>
      <c r="N170" s="642"/>
      <c r="O170" s="11">
        <v>0</v>
      </c>
      <c r="P170" s="634">
        <f t="shared" si="6"/>
        <v>0</v>
      </c>
      <c r="Q170" s="642"/>
    </row>
    <row r="171" spans="1:17" ht="18.600000000000001" customHeight="1" x14ac:dyDescent="0.25">
      <c r="A171" s="16"/>
      <c r="B171" s="98">
        <v>2240</v>
      </c>
      <c r="C171" s="638" t="s">
        <v>77</v>
      </c>
      <c r="D171" s="639"/>
      <c r="E171" s="639"/>
      <c r="F171" s="639"/>
      <c r="G171" s="640"/>
      <c r="H171" s="26">
        <f t="shared" ref="H171:H179" si="8">L93*110.3/100</f>
        <v>955.19799999999998</v>
      </c>
      <c r="I171" s="11">
        <v>0</v>
      </c>
      <c r="J171" s="11">
        <v>0</v>
      </c>
      <c r="K171" s="26">
        <f t="shared" si="7"/>
        <v>955.19799999999998</v>
      </c>
      <c r="L171" s="26">
        <f>H171*108.7/100</f>
        <v>1038.3002260000001</v>
      </c>
      <c r="M171" s="641">
        <v>0</v>
      </c>
      <c r="N171" s="642"/>
      <c r="O171" s="11">
        <v>0</v>
      </c>
      <c r="P171" s="634">
        <f t="shared" si="6"/>
        <v>1038.3002260000001</v>
      </c>
      <c r="Q171" s="642"/>
    </row>
    <row r="172" spans="1:17" ht="18.600000000000001" hidden="1" customHeight="1" x14ac:dyDescent="0.25">
      <c r="A172" s="16"/>
      <c r="B172" s="98">
        <v>2250</v>
      </c>
      <c r="C172" s="638" t="s">
        <v>357</v>
      </c>
      <c r="D172" s="639"/>
      <c r="E172" s="639"/>
      <c r="F172" s="639"/>
      <c r="G172" s="640"/>
      <c r="H172" s="26">
        <f t="shared" si="8"/>
        <v>0</v>
      </c>
      <c r="I172" s="11"/>
      <c r="J172" s="11"/>
      <c r="K172" s="26">
        <f t="shared" si="7"/>
        <v>0</v>
      </c>
      <c r="L172" s="26">
        <f t="shared" ref="L172:L192" si="9">H172*108.7/100</f>
        <v>0</v>
      </c>
      <c r="M172" s="641"/>
      <c r="N172" s="642"/>
      <c r="O172" s="11"/>
      <c r="P172" s="66"/>
      <c r="Q172" s="74"/>
    </row>
    <row r="173" spans="1:17" ht="18.600000000000001" hidden="1" customHeight="1" x14ac:dyDescent="0.25">
      <c r="A173" s="16"/>
      <c r="B173" s="98">
        <v>2270</v>
      </c>
      <c r="C173" s="638" t="s">
        <v>358</v>
      </c>
      <c r="D173" s="639"/>
      <c r="E173" s="639"/>
      <c r="F173" s="639"/>
      <c r="G173" s="640"/>
      <c r="H173" s="26">
        <f t="shared" si="8"/>
        <v>0</v>
      </c>
      <c r="I173" s="11"/>
      <c r="J173" s="11"/>
      <c r="K173" s="26">
        <f t="shared" si="7"/>
        <v>0</v>
      </c>
      <c r="L173" s="26">
        <f t="shared" si="9"/>
        <v>0</v>
      </c>
      <c r="M173" s="641"/>
      <c r="N173" s="642"/>
      <c r="O173" s="11"/>
      <c r="P173" s="66"/>
      <c r="Q173" s="74"/>
    </row>
    <row r="174" spans="1:17" ht="18.600000000000001" hidden="1" customHeight="1" x14ac:dyDescent="0.25">
      <c r="A174" s="16"/>
      <c r="B174" s="98">
        <v>2271</v>
      </c>
      <c r="C174" s="638" t="s">
        <v>78</v>
      </c>
      <c r="D174" s="639"/>
      <c r="E174" s="639"/>
      <c r="F174" s="639"/>
      <c r="G174" s="640"/>
      <c r="H174" s="26">
        <f t="shared" si="8"/>
        <v>0</v>
      </c>
      <c r="I174" s="11"/>
      <c r="J174" s="11"/>
      <c r="K174" s="26">
        <f t="shared" si="7"/>
        <v>0</v>
      </c>
      <c r="L174" s="26">
        <f t="shared" si="9"/>
        <v>0</v>
      </c>
      <c r="M174" s="641"/>
      <c r="N174" s="642"/>
      <c r="O174" s="11"/>
      <c r="P174" s="66"/>
      <c r="Q174" s="74"/>
    </row>
    <row r="175" spans="1:17" ht="18.600000000000001" hidden="1" customHeight="1" x14ac:dyDescent="0.25">
      <c r="A175" s="16"/>
      <c r="B175" s="98">
        <v>2272</v>
      </c>
      <c r="C175" s="638" t="s">
        <v>79</v>
      </c>
      <c r="D175" s="639"/>
      <c r="E175" s="639"/>
      <c r="F175" s="639"/>
      <c r="G175" s="640"/>
      <c r="H175" s="26">
        <f t="shared" si="8"/>
        <v>0</v>
      </c>
      <c r="I175" s="11"/>
      <c r="J175" s="11"/>
      <c r="K175" s="26">
        <f t="shared" si="7"/>
        <v>0</v>
      </c>
      <c r="L175" s="26">
        <f t="shared" si="9"/>
        <v>0</v>
      </c>
      <c r="M175" s="641"/>
      <c r="N175" s="642"/>
      <c r="O175" s="11"/>
      <c r="P175" s="66"/>
      <c r="Q175" s="74"/>
    </row>
    <row r="176" spans="1:17" ht="18.600000000000001" hidden="1" customHeight="1" x14ac:dyDescent="0.25">
      <c r="A176" s="16"/>
      <c r="B176" s="98">
        <v>2273</v>
      </c>
      <c r="C176" s="638" t="s">
        <v>80</v>
      </c>
      <c r="D176" s="639"/>
      <c r="E176" s="639"/>
      <c r="F176" s="639"/>
      <c r="G176" s="640"/>
      <c r="H176" s="26">
        <f t="shared" si="8"/>
        <v>0</v>
      </c>
      <c r="I176" s="11"/>
      <c r="J176" s="11"/>
      <c r="K176" s="26">
        <f t="shared" si="7"/>
        <v>0</v>
      </c>
      <c r="L176" s="26">
        <f t="shared" si="9"/>
        <v>0</v>
      </c>
      <c r="M176" s="641"/>
      <c r="N176" s="642"/>
      <c r="O176" s="11"/>
      <c r="P176" s="66"/>
      <c r="Q176" s="74"/>
    </row>
    <row r="177" spans="1:17" ht="18.600000000000001" hidden="1" customHeight="1" x14ac:dyDescent="0.25">
      <c r="A177" s="16"/>
      <c r="B177" s="98">
        <v>2274</v>
      </c>
      <c r="C177" s="638" t="s">
        <v>359</v>
      </c>
      <c r="D177" s="639"/>
      <c r="E177" s="639"/>
      <c r="F177" s="639"/>
      <c r="G177" s="640"/>
      <c r="H177" s="26">
        <f t="shared" si="8"/>
        <v>0</v>
      </c>
      <c r="I177" s="11"/>
      <c r="J177" s="11"/>
      <c r="K177" s="26">
        <f t="shared" si="7"/>
        <v>0</v>
      </c>
      <c r="L177" s="26">
        <f t="shared" si="9"/>
        <v>0</v>
      </c>
      <c r="M177" s="641"/>
      <c r="N177" s="642"/>
      <c r="O177" s="11"/>
      <c r="P177" s="66"/>
      <c r="Q177" s="74"/>
    </row>
    <row r="178" spans="1:17" ht="18.600000000000001" hidden="1" customHeight="1" x14ac:dyDescent="0.25">
      <c r="A178" s="16"/>
      <c r="B178" s="98">
        <v>2275</v>
      </c>
      <c r="C178" s="638" t="s">
        <v>81</v>
      </c>
      <c r="D178" s="639"/>
      <c r="E178" s="639"/>
      <c r="F178" s="639"/>
      <c r="G178" s="640"/>
      <c r="H178" s="26">
        <f t="shared" si="8"/>
        <v>0</v>
      </c>
      <c r="I178" s="11"/>
      <c r="J178" s="11"/>
      <c r="K178" s="26">
        <f t="shared" si="7"/>
        <v>0</v>
      </c>
      <c r="L178" s="26">
        <f t="shared" si="9"/>
        <v>0</v>
      </c>
      <c r="M178" s="641"/>
      <c r="N178" s="642"/>
      <c r="O178" s="11"/>
      <c r="P178" s="66"/>
      <c r="Q178" s="74"/>
    </row>
    <row r="179" spans="1:17" ht="37.5" hidden="1" customHeight="1" x14ac:dyDescent="0.25">
      <c r="A179" s="16"/>
      <c r="B179" s="98">
        <v>2282</v>
      </c>
      <c r="C179" s="659" t="s">
        <v>360</v>
      </c>
      <c r="D179" s="660"/>
      <c r="E179" s="660"/>
      <c r="F179" s="660"/>
      <c r="G179" s="661"/>
      <c r="H179" s="26">
        <f t="shared" si="8"/>
        <v>0</v>
      </c>
      <c r="I179" s="11"/>
      <c r="J179" s="11"/>
      <c r="K179" s="26">
        <f t="shared" si="7"/>
        <v>0</v>
      </c>
      <c r="L179" s="26">
        <f t="shared" si="9"/>
        <v>0</v>
      </c>
      <c r="M179" s="641"/>
      <c r="N179" s="642"/>
      <c r="O179" s="11"/>
      <c r="P179" s="66"/>
      <c r="Q179" s="74"/>
    </row>
    <row r="180" spans="1:17" ht="18.600000000000001" customHeight="1" x14ac:dyDescent="0.25">
      <c r="A180" s="16"/>
      <c r="B180" s="16">
        <v>2730</v>
      </c>
      <c r="C180" s="638" t="s">
        <v>583</v>
      </c>
      <c r="D180" s="639"/>
      <c r="E180" s="639"/>
      <c r="F180" s="639"/>
      <c r="G180" s="640"/>
      <c r="H180" s="26">
        <f>L114*110.3/100</f>
        <v>0</v>
      </c>
      <c r="I180" s="11">
        <v>0</v>
      </c>
      <c r="J180" s="11">
        <v>0</v>
      </c>
      <c r="K180" s="26">
        <f t="shared" si="7"/>
        <v>0</v>
      </c>
      <c r="L180" s="26">
        <f t="shared" si="9"/>
        <v>0</v>
      </c>
      <c r="M180" s="641">
        <v>0</v>
      </c>
      <c r="N180" s="642"/>
      <c r="O180" s="11">
        <v>0</v>
      </c>
      <c r="P180" s="634">
        <f>L180+M180</f>
        <v>0</v>
      </c>
      <c r="Q180" s="642"/>
    </row>
    <row r="181" spans="1:17" ht="18.600000000000001" hidden="1" customHeight="1" x14ac:dyDescent="0.25">
      <c r="A181" s="16"/>
      <c r="B181" s="98">
        <v>2800</v>
      </c>
      <c r="C181" s="638" t="s">
        <v>361</v>
      </c>
      <c r="D181" s="639"/>
      <c r="E181" s="639"/>
      <c r="F181" s="639"/>
      <c r="G181" s="640"/>
      <c r="H181" s="26">
        <f t="shared" ref="H181:H191" si="10">L103*111/100</f>
        <v>0</v>
      </c>
      <c r="I181" s="11"/>
      <c r="J181" s="11"/>
      <c r="K181" s="26">
        <f t="shared" si="7"/>
        <v>0</v>
      </c>
      <c r="L181" s="26">
        <f t="shared" si="9"/>
        <v>0</v>
      </c>
      <c r="M181" s="66"/>
      <c r="N181" s="74"/>
      <c r="O181" s="11"/>
      <c r="P181" s="66"/>
      <c r="Q181" s="74"/>
    </row>
    <row r="182" spans="1:17" ht="18.600000000000001" hidden="1" customHeight="1" x14ac:dyDescent="0.25">
      <c r="A182" s="16"/>
      <c r="B182" s="98">
        <v>3000</v>
      </c>
      <c r="C182" s="638" t="s">
        <v>82</v>
      </c>
      <c r="D182" s="639"/>
      <c r="E182" s="639"/>
      <c r="F182" s="639"/>
      <c r="G182" s="640"/>
      <c r="H182" s="26">
        <f t="shared" si="10"/>
        <v>0</v>
      </c>
      <c r="I182" s="11"/>
      <c r="J182" s="11"/>
      <c r="K182" s="26">
        <f t="shared" si="7"/>
        <v>0</v>
      </c>
      <c r="L182" s="26">
        <f t="shared" si="9"/>
        <v>0</v>
      </c>
      <c r="M182" s="66"/>
      <c r="N182" s="74"/>
      <c r="O182" s="11"/>
      <c r="P182" s="66"/>
      <c r="Q182" s="74"/>
    </row>
    <row r="183" spans="1:17" ht="18.600000000000001" hidden="1" customHeight="1" x14ac:dyDescent="0.25">
      <c r="A183" s="16"/>
      <c r="B183" s="98">
        <v>3110</v>
      </c>
      <c r="C183" s="638" t="s">
        <v>362</v>
      </c>
      <c r="D183" s="639"/>
      <c r="E183" s="639"/>
      <c r="F183" s="639"/>
      <c r="G183" s="640"/>
      <c r="H183" s="26">
        <f t="shared" si="10"/>
        <v>0</v>
      </c>
      <c r="I183" s="11"/>
      <c r="J183" s="11"/>
      <c r="K183" s="26">
        <f t="shared" si="7"/>
        <v>0</v>
      </c>
      <c r="L183" s="26">
        <f t="shared" si="9"/>
        <v>0</v>
      </c>
      <c r="M183" s="66"/>
      <c r="N183" s="74"/>
      <c r="O183" s="11"/>
      <c r="P183" s="66"/>
      <c r="Q183" s="74"/>
    </row>
    <row r="184" spans="1:17" ht="18.600000000000001" hidden="1" customHeight="1" x14ac:dyDescent="0.25">
      <c r="A184" s="16"/>
      <c r="B184" s="98">
        <v>3130</v>
      </c>
      <c r="C184" s="638" t="s">
        <v>83</v>
      </c>
      <c r="D184" s="639"/>
      <c r="E184" s="639"/>
      <c r="F184" s="639"/>
      <c r="G184" s="640"/>
      <c r="H184" s="26">
        <f t="shared" si="10"/>
        <v>0</v>
      </c>
      <c r="I184" s="11"/>
      <c r="J184" s="11"/>
      <c r="K184" s="26">
        <f t="shared" si="7"/>
        <v>0</v>
      </c>
      <c r="L184" s="26">
        <f t="shared" si="9"/>
        <v>0</v>
      </c>
      <c r="M184" s="66"/>
      <c r="N184" s="74"/>
      <c r="O184" s="11"/>
      <c r="P184" s="66"/>
      <c r="Q184" s="74"/>
    </row>
    <row r="185" spans="1:17" ht="18.600000000000001" hidden="1" customHeight="1" x14ac:dyDescent="0.25">
      <c r="A185" s="16"/>
      <c r="B185" s="98">
        <v>3132</v>
      </c>
      <c r="C185" s="638" t="s">
        <v>589</v>
      </c>
      <c r="D185" s="639"/>
      <c r="E185" s="639"/>
      <c r="F185" s="639"/>
      <c r="G185" s="640"/>
      <c r="H185" s="26">
        <f t="shared" si="10"/>
        <v>0</v>
      </c>
      <c r="I185" s="11"/>
      <c r="J185" s="11"/>
      <c r="K185" s="26">
        <f t="shared" si="7"/>
        <v>0</v>
      </c>
      <c r="L185" s="26">
        <f t="shared" si="9"/>
        <v>0</v>
      </c>
      <c r="M185" s="66"/>
      <c r="N185" s="74"/>
      <c r="O185" s="11"/>
      <c r="P185" s="66"/>
      <c r="Q185" s="74"/>
    </row>
    <row r="186" spans="1:17" ht="18.600000000000001" hidden="1" customHeight="1" x14ac:dyDescent="0.25">
      <c r="A186" s="16"/>
      <c r="B186" s="98">
        <v>3140</v>
      </c>
      <c r="C186" s="638" t="s">
        <v>365</v>
      </c>
      <c r="D186" s="639"/>
      <c r="E186" s="639"/>
      <c r="F186" s="639"/>
      <c r="G186" s="640"/>
      <c r="H186" s="26">
        <f t="shared" si="10"/>
        <v>0</v>
      </c>
      <c r="I186" s="11"/>
      <c r="J186" s="11"/>
      <c r="K186" s="26">
        <f t="shared" si="7"/>
        <v>0</v>
      </c>
      <c r="L186" s="26">
        <f t="shared" si="9"/>
        <v>0</v>
      </c>
      <c r="M186" s="66"/>
      <c r="N186" s="74"/>
      <c r="O186" s="11"/>
      <c r="P186" s="66"/>
      <c r="Q186" s="74"/>
    </row>
    <row r="187" spans="1:17" ht="18.600000000000001" hidden="1" customHeight="1" x14ac:dyDescent="0.25">
      <c r="A187" s="16"/>
      <c r="B187" s="98">
        <v>3142</v>
      </c>
      <c r="C187" s="638" t="s">
        <v>590</v>
      </c>
      <c r="D187" s="639"/>
      <c r="E187" s="639"/>
      <c r="F187" s="639"/>
      <c r="G187" s="640"/>
      <c r="H187" s="26">
        <f t="shared" si="10"/>
        <v>0</v>
      </c>
      <c r="I187" s="11"/>
      <c r="J187" s="11"/>
      <c r="K187" s="26">
        <f t="shared" si="7"/>
        <v>0</v>
      </c>
      <c r="L187" s="26">
        <f t="shared" si="9"/>
        <v>0</v>
      </c>
      <c r="M187" s="66"/>
      <c r="N187" s="74"/>
      <c r="O187" s="11"/>
      <c r="P187" s="66"/>
      <c r="Q187" s="74"/>
    </row>
    <row r="188" spans="1:17" ht="18.600000000000001" hidden="1" customHeight="1" x14ac:dyDescent="0.25">
      <c r="A188" s="16"/>
      <c r="B188" s="98">
        <v>3143</v>
      </c>
      <c r="C188" s="638" t="s">
        <v>591</v>
      </c>
      <c r="D188" s="639"/>
      <c r="E188" s="639"/>
      <c r="F188" s="639"/>
      <c r="G188" s="640"/>
      <c r="H188" s="26">
        <f t="shared" si="10"/>
        <v>0</v>
      </c>
      <c r="I188" s="11"/>
      <c r="J188" s="11"/>
      <c r="K188" s="26">
        <f t="shared" si="7"/>
        <v>0</v>
      </c>
      <c r="L188" s="26">
        <f t="shared" si="9"/>
        <v>0</v>
      </c>
      <c r="M188" s="66"/>
      <c r="N188" s="74"/>
      <c r="O188" s="11"/>
      <c r="P188" s="66"/>
      <c r="Q188" s="74"/>
    </row>
    <row r="189" spans="1:17" ht="18.600000000000001" hidden="1" customHeight="1" x14ac:dyDescent="0.25">
      <c r="A189" s="16"/>
      <c r="B189" s="98">
        <v>3210</v>
      </c>
      <c r="C189" s="638" t="s">
        <v>367</v>
      </c>
      <c r="D189" s="639"/>
      <c r="E189" s="639"/>
      <c r="F189" s="639"/>
      <c r="G189" s="640"/>
      <c r="H189" s="26">
        <f t="shared" si="10"/>
        <v>0</v>
      </c>
      <c r="I189" s="11"/>
      <c r="J189" s="11"/>
      <c r="K189" s="26">
        <f t="shared" si="7"/>
        <v>0</v>
      </c>
      <c r="L189" s="26">
        <f t="shared" si="9"/>
        <v>0</v>
      </c>
      <c r="M189" s="641"/>
      <c r="N189" s="642"/>
      <c r="O189" s="11"/>
      <c r="P189" s="641"/>
      <c r="Q189" s="642"/>
    </row>
    <row r="190" spans="1:17" ht="18.600000000000001" hidden="1" customHeight="1" x14ac:dyDescent="0.25">
      <c r="A190" s="16"/>
      <c r="B190" s="98"/>
      <c r="C190" s="646" t="s">
        <v>252</v>
      </c>
      <c r="D190" s="647"/>
      <c r="E190" s="647"/>
      <c r="F190" s="647"/>
      <c r="G190" s="648"/>
      <c r="H190" s="26">
        <f t="shared" si="10"/>
        <v>1234.81062</v>
      </c>
      <c r="I190" s="11"/>
      <c r="J190" s="11"/>
      <c r="K190" s="26">
        <f t="shared" si="7"/>
        <v>1234.81062</v>
      </c>
      <c r="L190" s="26">
        <f t="shared" si="9"/>
        <v>1342.2391439399998</v>
      </c>
      <c r="M190" s="626"/>
      <c r="N190" s="626"/>
      <c r="O190" s="11"/>
      <c r="P190" s="626"/>
      <c r="Q190" s="626"/>
    </row>
    <row r="191" spans="1:17" ht="18.600000000000001" hidden="1" customHeight="1" x14ac:dyDescent="0.25">
      <c r="A191" s="16"/>
      <c r="B191" s="98"/>
      <c r="C191" s="638" t="s">
        <v>31</v>
      </c>
      <c r="D191" s="639"/>
      <c r="E191" s="639"/>
      <c r="F191" s="639"/>
      <c r="G191" s="640"/>
      <c r="H191" s="26">
        <f t="shared" si="10"/>
        <v>0</v>
      </c>
      <c r="I191" s="11"/>
      <c r="J191" s="11"/>
      <c r="K191" s="26">
        <f t="shared" si="7"/>
        <v>0</v>
      </c>
      <c r="L191" s="26">
        <f t="shared" si="9"/>
        <v>0</v>
      </c>
      <c r="M191" s="626"/>
      <c r="N191" s="626"/>
      <c r="O191" s="11"/>
      <c r="P191" s="626"/>
      <c r="Q191" s="626"/>
    </row>
    <row r="192" spans="1:17" ht="18.600000000000001" customHeight="1" x14ac:dyDescent="0.25">
      <c r="A192" s="16"/>
      <c r="B192" s="98"/>
      <c r="C192" s="638" t="s">
        <v>28</v>
      </c>
      <c r="D192" s="639"/>
      <c r="E192" s="639"/>
      <c r="F192" s="639"/>
      <c r="G192" s="640"/>
      <c r="H192" s="26">
        <f>H164</f>
        <v>1478.02</v>
      </c>
      <c r="I192" s="11">
        <v>0</v>
      </c>
      <c r="J192" s="11">
        <v>0</v>
      </c>
      <c r="K192" s="26">
        <f t="shared" si="7"/>
        <v>1478.02</v>
      </c>
      <c r="L192" s="26">
        <f t="shared" si="9"/>
        <v>1606.6077400000001</v>
      </c>
      <c r="M192" s="641">
        <v>0</v>
      </c>
      <c r="N192" s="642"/>
      <c r="O192" s="11">
        <v>0</v>
      </c>
      <c r="P192" s="627">
        <f>L192+M192</f>
        <v>1606.6077400000001</v>
      </c>
      <c r="Q192" s="626"/>
    </row>
    <row r="193" spans="1:17" ht="13.5" customHeight="1" x14ac:dyDescent="0.25">
      <c r="A193" s="29"/>
      <c r="B193" s="98"/>
      <c r="C193" s="4"/>
      <c r="D193" s="4"/>
      <c r="E193" s="65"/>
      <c r="F193" s="65"/>
      <c r="G193" s="65"/>
      <c r="H193" s="65"/>
      <c r="I193" s="65"/>
      <c r="J193" s="65"/>
      <c r="K193" s="65"/>
      <c r="L193" s="65"/>
      <c r="M193" s="65"/>
      <c r="N193" s="29"/>
      <c r="O193" s="29"/>
      <c r="P193" s="64"/>
      <c r="Q193" s="64"/>
    </row>
    <row r="194" spans="1:17" ht="18.600000000000001" customHeight="1" x14ac:dyDescent="0.25">
      <c r="A194" s="36" t="s">
        <v>273</v>
      </c>
      <c r="B194" s="637" t="s">
        <v>443</v>
      </c>
      <c r="C194" s="637"/>
      <c r="D194" s="637"/>
      <c r="E194" s="637"/>
      <c r="F194" s="637"/>
      <c r="G194" s="637"/>
      <c r="H194" s="637"/>
      <c r="I194" s="637"/>
      <c r="J194" s="637"/>
      <c r="K194" s="637"/>
      <c r="L194" s="637"/>
      <c r="M194" s="637"/>
      <c r="N194" s="637"/>
      <c r="O194" s="637"/>
      <c r="P194" s="637"/>
      <c r="Q194" s="637"/>
    </row>
    <row r="195" spans="1:17" ht="13.5" customHeight="1" x14ac:dyDescent="0.25">
      <c r="A195" s="29"/>
      <c r="B195" s="29"/>
      <c r="C195" s="4"/>
      <c r="D195" s="4"/>
      <c r="E195" s="65"/>
      <c r="F195" s="65"/>
      <c r="G195" s="65"/>
      <c r="H195" s="65"/>
      <c r="I195" s="65"/>
      <c r="J195" s="65"/>
      <c r="K195" s="65"/>
      <c r="L195" s="65"/>
      <c r="M195" s="65"/>
      <c r="N195" s="29"/>
      <c r="O195" s="29"/>
      <c r="P195" s="64"/>
      <c r="Q195" s="64"/>
    </row>
    <row r="196" spans="1:17" ht="18.600000000000001" customHeight="1" x14ac:dyDescent="0.25">
      <c r="A196" s="630" t="s">
        <v>32</v>
      </c>
      <c r="B196" s="631" t="s">
        <v>69</v>
      </c>
      <c r="C196" s="650" t="s">
        <v>259</v>
      </c>
      <c r="D196" s="651"/>
      <c r="E196" s="651"/>
      <c r="F196" s="651"/>
      <c r="G196" s="652"/>
      <c r="H196" s="626" t="s">
        <v>435</v>
      </c>
      <c r="I196" s="626"/>
      <c r="J196" s="626"/>
      <c r="K196" s="626"/>
      <c r="L196" s="626" t="s">
        <v>436</v>
      </c>
      <c r="M196" s="626"/>
      <c r="N196" s="626"/>
      <c r="O196" s="626"/>
      <c r="P196" s="626"/>
      <c r="Q196" s="626"/>
    </row>
    <row r="197" spans="1:17" ht="75.75" customHeight="1" x14ac:dyDescent="0.25">
      <c r="A197" s="630"/>
      <c r="B197" s="632"/>
      <c r="C197" s="653"/>
      <c r="D197" s="629"/>
      <c r="E197" s="629"/>
      <c r="F197" s="629"/>
      <c r="G197" s="654"/>
      <c r="H197" s="12" t="s">
        <v>71</v>
      </c>
      <c r="I197" s="12" t="s">
        <v>72</v>
      </c>
      <c r="J197" s="63" t="s">
        <v>14</v>
      </c>
      <c r="K197" s="12" t="s">
        <v>253</v>
      </c>
      <c r="L197" s="12" t="s">
        <v>71</v>
      </c>
      <c r="M197" s="655" t="s">
        <v>72</v>
      </c>
      <c r="N197" s="656"/>
      <c r="O197" s="63" t="s">
        <v>14</v>
      </c>
      <c r="P197" s="657" t="s">
        <v>257</v>
      </c>
      <c r="Q197" s="658"/>
    </row>
    <row r="198" spans="1:17" ht="18.600000000000001" customHeight="1" x14ac:dyDescent="0.25">
      <c r="A198" s="11">
        <v>1</v>
      </c>
      <c r="B198" s="11">
        <v>2</v>
      </c>
      <c r="C198" s="641">
        <v>3</v>
      </c>
      <c r="D198" s="645"/>
      <c r="E198" s="645"/>
      <c r="F198" s="645"/>
      <c r="G198" s="642"/>
      <c r="H198" s="11">
        <v>4</v>
      </c>
      <c r="I198" s="11">
        <v>5</v>
      </c>
      <c r="J198" s="11">
        <v>6</v>
      </c>
      <c r="K198" s="11">
        <v>7</v>
      </c>
      <c r="L198" s="11">
        <v>8</v>
      </c>
      <c r="M198" s="641">
        <v>9</v>
      </c>
      <c r="N198" s="642"/>
      <c r="O198" s="11">
        <v>10</v>
      </c>
      <c r="P198" s="641">
        <v>11</v>
      </c>
      <c r="Q198" s="642"/>
    </row>
    <row r="199" spans="1:17" ht="18.600000000000001" customHeight="1" x14ac:dyDescent="0.25">
      <c r="A199" s="16"/>
      <c r="B199" s="16"/>
      <c r="C199" s="646" t="s">
        <v>262</v>
      </c>
      <c r="D199" s="647"/>
      <c r="E199" s="647"/>
      <c r="F199" s="647"/>
      <c r="G199" s="648"/>
      <c r="H199" s="16"/>
      <c r="I199" s="16"/>
      <c r="J199" s="16"/>
      <c r="K199" s="16"/>
      <c r="L199" s="16"/>
      <c r="M199" s="626"/>
      <c r="N199" s="626"/>
      <c r="O199" s="16"/>
      <c r="P199" s="626"/>
      <c r="Q199" s="626"/>
    </row>
    <row r="200" spans="1:17" ht="18.600000000000001" customHeight="1" x14ac:dyDescent="0.25">
      <c r="A200" s="16"/>
      <c r="B200" s="16"/>
      <c r="C200" s="638" t="s">
        <v>31</v>
      </c>
      <c r="D200" s="639"/>
      <c r="E200" s="639"/>
      <c r="F200" s="639"/>
      <c r="G200" s="640"/>
      <c r="H200" s="11"/>
      <c r="I200" s="11"/>
      <c r="J200" s="11"/>
      <c r="K200" s="11"/>
      <c r="L200" s="11"/>
      <c r="M200" s="641"/>
      <c r="N200" s="642"/>
      <c r="O200" s="11"/>
      <c r="P200" s="641"/>
      <c r="Q200" s="642"/>
    </row>
    <row r="201" spans="1:17" ht="18.600000000000001" customHeight="1" x14ac:dyDescent="0.25">
      <c r="A201" s="16"/>
      <c r="B201" s="16"/>
      <c r="C201" s="646" t="s">
        <v>252</v>
      </c>
      <c r="D201" s="647"/>
      <c r="E201" s="647"/>
      <c r="F201" s="647"/>
      <c r="G201" s="648"/>
      <c r="H201" s="11"/>
      <c r="I201" s="11"/>
      <c r="J201" s="11"/>
      <c r="K201" s="11"/>
      <c r="L201" s="11"/>
      <c r="M201" s="626"/>
      <c r="N201" s="626"/>
      <c r="O201" s="11"/>
      <c r="P201" s="626"/>
      <c r="Q201" s="626"/>
    </row>
    <row r="202" spans="1:17" ht="18.600000000000001" customHeight="1" x14ac:dyDescent="0.25">
      <c r="A202" s="16"/>
      <c r="B202" s="16"/>
      <c r="C202" s="638" t="s">
        <v>31</v>
      </c>
      <c r="D202" s="639"/>
      <c r="E202" s="639"/>
      <c r="F202" s="639"/>
      <c r="G202" s="640"/>
      <c r="H202" s="11"/>
      <c r="I202" s="11"/>
      <c r="J202" s="11"/>
      <c r="K202" s="11"/>
      <c r="L202" s="11"/>
      <c r="M202" s="626"/>
      <c r="N202" s="626"/>
      <c r="O202" s="11"/>
      <c r="P202" s="626"/>
      <c r="Q202" s="626"/>
    </row>
    <row r="203" spans="1:17" ht="18.600000000000001" customHeight="1" x14ac:dyDescent="0.25">
      <c r="A203" s="16"/>
      <c r="B203" s="16"/>
      <c r="C203" s="638" t="s">
        <v>28</v>
      </c>
      <c r="D203" s="639"/>
      <c r="E203" s="639"/>
      <c r="F203" s="639"/>
      <c r="G203" s="640"/>
      <c r="H203" s="11"/>
      <c r="I203" s="11"/>
      <c r="J203" s="11"/>
      <c r="K203" s="11"/>
      <c r="L203" s="11"/>
      <c r="M203" s="626"/>
      <c r="N203" s="626"/>
      <c r="O203" s="11"/>
      <c r="P203" s="626"/>
      <c r="Q203" s="626"/>
    </row>
    <row r="204" spans="1:17" ht="18.600000000000001" customHeight="1" x14ac:dyDescent="0.25">
      <c r="A204" s="29"/>
      <c r="B204" s="29"/>
      <c r="C204" s="4"/>
      <c r="D204" s="4"/>
      <c r="E204" s="65"/>
      <c r="F204" s="65"/>
      <c r="G204" s="65"/>
      <c r="H204" s="65"/>
      <c r="I204" s="65"/>
      <c r="J204" s="65"/>
      <c r="K204" s="65"/>
      <c r="L204" s="65"/>
      <c r="M204" s="65"/>
      <c r="N204" s="29"/>
      <c r="O204" s="29"/>
      <c r="P204" s="64"/>
      <c r="Q204" s="64"/>
    </row>
    <row r="205" spans="1:17" ht="16.5" customHeight="1" x14ac:dyDescent="0.25">
      <c r="A205" s="33" t="s">
        <v>92</v>
      </c>
      <c r="B205" s="663" t="s">
        <v>275</v>
      </c>
      <c r="C205" s="663"/>
      <c r="D205" s="663"/>
      <c r="E205" s="663"/>
      <c r="F205" s="663"/>
      <c r="G205" s="663"/>
      <c r="H205" s="663"/>
      <c r="I205" s="663"/>
      <c r="J205" s="663"/>
      <c r="K205" s="663"/>
      <c r="L205" s="663"/>
      <c r="M205" s="663"/>
      <c r="N205" s="663"/>
      <c r="O205" s="663"/>
      <c r="P205" s="663"/>
      <c r="Q205" s="663"/>
    </row>
    <row r="206" spans="1:17" ht="12" customHeight="1" x14ac:dyDescent="0.25">
      <c r="A206" s="33"/>
      <c r="B206" s="67"/>
      <c r="C206" s="8"/>
      <c r="D206" s="3"/>
      <c r="E206" s="3"/>
      <c r="F206" s="3"/>
      <c r="G206" s="3"/>
      <c r="H206" s="3"/>
      <c r="I206" s="3"/>
      <c r="J206" s="3"/>
      <c r="K206" s="3"/>
      <c r="L206" s="3"/>
      <c r="M206" s="3"/>
      <c r="N206" s="3"/>
      <c r="O206" s="3"/>
      <c r="P206" s="3"/>
      <c r="Q206" s="3"/>
    </row>
    <row r="207" spans="1:17" ht="13.5" customHeight="1" x14ac:dyDescent="0.25">
      <c r="A207" s="128" t="s">
        <v>93</v>
      </c>
      <c r="B207" s="663" t="s">
        <v>444</v>
      </c>
      <c r="C207" s="663"/>
      <c r="D207" s="663"/>
      <c r="E207" s="663"/>
      <c r="F207" s="663"/>
      <c r="G207" s="663"/>
      <c r="H207" s="663"/>
      <c r="I207" s="663"/>
      <c r="J207" s="663"/>
      <c r="K207" s="663"/>
      <c r="L207" s="663"/>
      <c r="M207" s="663"/>
      <c r="N207" s="663"/>
      <c r="O207" s="663"/>
      <c r="P207" s="663"/>
      <c r="Q207" s="663"/>
    </row>
    <row r="208" spans="1:17" ht="12.75" customHeight="1" x14ac:dyDescent="0.25">
      <c r="A208" s="93"/>
      <c r="B208" s="93"/>
      <c r="C208" s="3"/>
      <c r="D208" s="3"/>
      <c r="E208" s="3"/>
      <c r="F208" s="3"/>
      <c r="G208" s="3"/>
      <c r="H208" s="3"/>
      <c r="I208" s="3"/>
      <c r="J208" s="3"/>
      <c r="K208" s="3"/>
      <c r="L208" s="3"/>
      <c r="M208" s="3"/>
      <c r="N208" s="3"/>
      <c r="O208" s="3"/>
      <c r="P208" s="3"/>
      <c r="Q208" s="3"/>
    </row>
    <row r="209" spans="1:17" ht="53.25" customHeight="1" x14ac:dyDescent="0.2">
      <c r="A209" s="664" t="s">
        <v>32</v>
      </c>
      <c r="B209" s="1302" t="s">
        <v>222</v>
      </c>
      <c r="C209" s="1303"/>
      <c r="D209" s="1303"/>
      <c r="E209" s="671" t="s">
        <v>439</v>
      </c>
      <c r="F209" s="671"/>
      <c r="G209" s="671"/>
      <c r="H209" s="671"/>
      <c r="I209" s="671" t="s">
        <v>440</v>
      </c>
      <c r="J209" s="671"/>
      <c r="K209" s="671"/>
      <c r="L209" s="671"/>
      <c r="M209" s="671" t="s">
        <v>441</v>
      </c>
      <c r="N209" s="671"/>
      <c r="O209" s="671"/>
      <c r="P209" s="671"/>
      <c r="Q209" s="671"/>
    </row>
    <row r="210" spans="1:17" ht="67.5" customHeight="1" x14ac:dyDescent="0.2">
      <c r="A210" s="664"/>
      <c r="B210" s="1270"/>
      <c r="C210" s="1271"/>
      <c r="D210" s="1271"/>
      <c r="E210" s="12" t="s">
        <v>71</v>
      </c>
      <c r="F210" s="12" t="s">
        <v>72</v>
      </c>
      <c r="G210" s="13" t="s">
        <v>14</v>
      </c>
      <c r="H210" s="12" t="s">
        <v>253</v>
      </c>
      <c r="I210" s="12" t="s">
        <v>71</v>
      </c>
      <c r="J210" s="12" t="s">
        <v>72</v>
      </c>
      <c r="K210" s="13" t="s">
        <v>14</v>
      </c>
      <c r="L210" s="12" t="s">
        <v>257</v>
      </c>
      <c r="M210" s="12" t="s">
        <v>71</v>
      </c>
      <c r="N210" s="12" t="s">
        <v>72</v>
      </c>
      <c r="O210" s="13" t="s">
        <v>14</v>
      </c>
      <c r="P210" s="602" t="s">
        <v>258</v>
      </c>
      <c r="Q210" s="607"/>
    </row>
    <row r="211" spans="1:17" ht="17.649999999999999" customHeight="1" x14ac:dyDescent="0.25">
      <c r="A211" s="11">
        <v>1</v>
      </c>
      <c r="B211" s="641">
        <v>2</v>
      </c>
      <c r="C211" s="645"/>
      <c r="D211" s="642"/>
      <c r="E211" s="11">
        <v>3</v>
      </c>
      <c r="F211" s="11">
        <v>4</v>
      </c>
      <c r="G211" s="11">
        <v>5</v>
      </c>
      <c r="H211" s="11">
        <v>6</v>
      </c>
      <c r="I211" s="11">
        <v>7</v>
      </c>
      <c r="J211" s="11">
        <v>8</v>
      </c>
      <c r="K211" s="11">
        <v>9</v>
      </c>
      <c r="L211" s="11">
        <v>10</v>
      </c>
      <c r="M211" s="11">
        <v>11</v>
      </c>
      <c r="N211" s="11">
        <v>12</v>
      </c>
      <c r="O211" s="11">
        <v>13</v>
      </c>
      <c r="P211" s="676">
        <v>14</v>
      </c>
      <c r="Q211" s="677"/>
    </row>
    <row r="212" spans="1:17" ht="17.25" customHeight="1" x14ac:dyDescent="0.25">
      <c r="A212" s="16">
        <v>2414030</v>
      </c>
      <c r="B212" s="638" t="s">
        <v>250</v>
      </c>
      <c r="C212" s="639"/>
      <c r="D212" s="679"/>
      <c r="E212" s="124"/>
      <c r="F212" s="124"/>
      <c r="G212" s="124"/>
      <c r="H212" s="124"/>
      <c r="I212" s="124"/>
      <c r="J212" s="124"/>
      <c r="K212" s="124"/>
      <c r="L212" s="124"/>
      <c r="M212" s="124"/>
      <c r="N212" s="126"/>
      <c r="O212" s="126"/>
      <c r="P212" s="602"/>
      <c r="Q212" s="607"/>
    </row>
    <row r="213" spans="1:17" ht="17.25" customHeight="1" x14ac:dyDescent="0.25">
      <c r="A213" s="16"/>
      <c r="B213" s="659" t="s">
        <v>87</v>
      </c>
      <c r="C213" s="660"/>
      <c r="D213" s="673"/>
      <c r="E213" s="124">
        <f t="shared" ref="E213:P213" si="11">E214</f>
        <v>1985.2</v>
      </c>
      <c r="F213" s="124">
        <f t="shared" si="11"/>
        <v>0</v>
      </c>
      <c r="G213" s="124">
        <f t="shared" si="11"/>
        <v>0</v>
      </c>
      <c r="H213" s="124">
        <f t="shared" si="11"/>
        <v>1985.2</v>
      </c>
      <c r="I213" s="124">
        <f t="shared" si="11"/>
        <v>1002.2</v>
      </c>
      <c r="J213" s="124">
        <f t="shared" si="11"/>
        <v>0</v>
      </c>
      <c r="K213" s="124">
        <f t="shared" si="11"/>
        <v>0</v>
      </c>
      <c r="L213" s="124">
        <f t="shared" si="11"/>
        <v>1002.2</v>
      </c>
      <c r="M213" s="177">
        <f t="shared" si="11"/>
        <v>1340</v>
      </c>
      <c r="N213" s="177">
        <f t="shared" si="11"/>
        <v>0</v>
      </c>
      <c r="O213" s="177">
        <f t="shared" si="11"/>
        <v>0</v>
      </c>
      <c r="P213" s="611">
        <f t="shared" si="11"/>
        <v>1340</v>
      </c>
      <c r="Q213" s="607"/>
    </row>
    <row r="214" spans="1:17" ht="48" customHeight="1" x14ac:dyDescent="0.25">
      <c r="A214" s="119"/>
      <c r="B214" s="680" t="s">
        <v>90</v>
      </c>
      <c r="C214" s="681"/>
      <c r="D214" s="682"/>
      <c r="E214" s="124">
        <f>D115</f>
        <v>1985.2</v>
      </c>
      <c r="F214" s="124">
        <f>E115</f>
        <v>0</v>
      </c>
      <c r="G214" s="124">
        <f>F115</f>
        <v>0</v>
      </c>
      <c r="H214" s="124">
        <f>E214+F214</f>
        <v>1985.2</v>
      </c>
      <c r="I214" s="124">
        <f>H115</f>
        <v>1002.2</v>
      </c>
      <c r="J214" s="124">
        <f>J127</f>
        <v>0</v>
      </c>
      <c r="K214" s="124">
        <f>J115</f>
        <v>0</v>
      </c>
      <c r="L214" s="124">
        <f>I214+J214</f>
        <v>1002.2</v>
      </c>
      <c r="M214" s="194">
        <f>L115</f>
        <v>1340</v>
      </c>
      <c r="N214" s="199">
        <f>M115</f>
        <v>0</v>
      </c>
      <c r="O214" s="202">
        <f>O115</f>
        <v>0</v>
      </c>
      <c r="P214" s="611">
        <f>M214+N214</f>
        <v>1340</v>
      </c>
      <c r="Q214" s="607"/>
    </row>
    <row r="215" spans="1:17" ht="17.25" hidden="1" customHeight="1" x14ac:dyDescent="0.25">
      <c r="A215" s="126"/>
      <c r="B215" s="770" t="s">
        <v>88</v>
      </c>
      <c r="C215" s="770"/>
      <c r="D215" s="770"/>
      <c r="E215" s="129"/>
      <c r="F215" s="129"/>
      <c r="G215" s="129"/>
      <c r="H215" s="129"/>
      <c r="I215" s="129"/>
      <c r="J215" s="129"/>
      <c r="K215" s="129"/>
      <c r="L215" s="129"/>
      <c r="M215" s="183"/>
      <c r="N215" s="189"/>
      <c r="O215" s="189"/>
      <c r="P215" s="667"/>
      <c r="Q215" s="668"/>
    </row>
    <row r="216" spans="1:17" ht="17.25" hidden="1" customHeight="1" x14ac:dyDescent="0.25">
      <c r="A216" s="126"/>
      <c r="B216" s="708" t="s">
        <v>31</v>
      </c>
      <c r="C216" s="709"/>
      <c r="D216" s="710"/>
      <c r="E216" s="129"/>
      <c r="F216" s="129"/>
      <c r="G216" s="129"/>
      <c r="H216" s="129"/>
      <c r="I216" s="129"/>
      <c r="J216" s="129"/>
      <c r="K216" s="129"/>
      <c r="L216" s="129"/>
      <c r="M216" s="183"/>
      <c r="N216" s="189"/>
      <c r="O216" s="189"/>
      <c r="P216" s="602"/>
      <c r="Q216" s="607"/>
    </row>
    <row r="217" spans="1:17" ht="16.7" customHeight="1" x14ac:dyDescent="0.25">
      <c r="A217" s="126"/>
      <c r="B217" s="684" t="s">
        <v>28</v>
      </c>
      <c r="C217" s="685"/>
      <c r="D217" s="686"/>
      <c r="E217" s="124">
        <f t="shared" ref="E217:P217" si="12">E213</f>
        <v>1985.2</v>
      </c>
      <c r="F217" s="124">
        <f t="shared" si="12"/>
        <v>0</v>
      </c>
      <c r="G217" s="124">
        <f t="shared" si="12"/>
        <v>0</v>
      </c>
      <c r="H217" s="124">
        <f t="shared" si="12"/>
        <v>1985.2</v>
      </c>
      <c r="I217" s="124">
        <f t="shared" si="12"/>
        <v>1002.2</v>
      </c>
      <c r="J217" s="124">
        <f t="shared" si="12"/>
        <v>0</v>
      </c>
      <c r="K217" s="124">
        <f t="shared" si="12"/>
        <v>0</v>
      </c>
      <c r="L217" s="124">
        <f t="shared" si="12"/>
        <v>1002.2</v>
      </c>
      <c r="M217" s="177">
        <f t="shared" si="12"/>
        <v>1340</v>
      </c>
      <c r="N217" s="177">
        <f t="shared" si="12"/>
        <v>0</v>
      </c>
      <c r="O217" s="177">
        <f t="shared" si="12"/>
        <v>0</v>
      </c>
      <c r="P217" s="683">
        <f t="shared" si="12"/>
        <v>1340</v>
      </c>
      <c r="Q217" s="671"/>
    </row>
    <row r="218" spans="1:17" ht="15.75" customHeight="1" x14ac:dyDescent="0.25">
      <c r="A218" s="29"/>
      <c r="B218" s="29"/>
      <c r="C218" s="616"/>
      <c r="D218" s="616"/>
      <c r="E218" s="619"/>
      <c r="F218" s="619"/>
      <c r="G218" s="30"/>
      <c r="H218" s="30"/>
      <c r="I218" s="30"/>
      <c r="J218" s="30"/>
      <c r="K218" s="30"/>
      <c r="L218" s="30"/>
      <c r="M218" s="30"/>
      <c r="N218" s="30"/>
      <c r="O218" s="30"/>
      <c r="P218" s="29"/>
      <c r="Q218" s="29"/>
    </row>
    <row r="219" spans="1:17" ht="12.75" customHeight="1" x14ac:dyDescent="0.25">
      <c r="A219" s="128" t="s">
        <v>191</v>
      </c>
      <c r="B219" s="663" t="s">
        <v>446</v>
      </c>
      <c r="C219" s="663"/>
      <c r="D219" s="663"/>
      <c r="E219" s="663"/>
      <c r="F219" s="663"/>
      <c r="G219" s="663"/>
      <c r="H219" s="663"/>
      <c r="I219" s="663"/>
      <c r="J219" s="663"/>
      <c r="K219" s="663"/>
      <c r="L219" s="663"/>
      <c r="M219" s="663"/>
      <c r="N219" s="663"/>
      <c r="O219" s="663"/>
      <c r="P219" s="663"/>
      <c r="Q219" s="663"/>
    </row>
    <row r="220" spans="1:17" ht="12.75" customHeight="1" x14ac:dyDescent="0.25">
      <c r="A220" s="70"/>
      <c r="B220" s="70"/>
      <c r="C220" s="8"/>
      <c r="D220" s="3"/>
      <c r="E220" s="3"/>
      <c r="F220" s="3"/>
      <c r="G220" s="3"/>
      <c r="H220" s="3"/>
      <c r="I220" s="3"/>
      <c r="J220" s="3"/>
      <c r="K220" s="3"/>
      <c r="L220" s="3"/>
      <c r="M220" s="3"/>
      <c r="N220" s="3"/>
      <c r="O220" s="3"/>
      <c r="P220" s="3"/>
      <c r="Q220" s="3"/>
    </row>
    <row r="221" spans="1:17" ht="18" customHeight="1" x14ac:dyDescent="0.25">
      <c r="A221" s="693" t="s">
        <v>32</v>
      </c>
      <c r="B221" s="694"/>
      <c r="C221" s="650" t="s">
        <v>259</v>
      </c>
      <c r="D221" s="651"/>
      <c r="E221" s="651"/>
      <c r="F221" s="651"/>
      <c r="G221" s="652"/>
      <c r="H221" s="626" t="s">
        <v>435</v>
      </c>
      <c r="I221" s="626"/>
      <c r="J221" s="626"/>
      <c r="K221" s="626"/>
      <c r="L221" s="626" t="s">
        <v>436</v>
      </c>
      <c r="M221" s="626"/>
      <c r="N221" s="626"/>
      <c r="O221" s="626"/>
      <c r="P221" s="626"/>
      <c r="Q221" s="626"/>
    </row>
    <row r="222" spans="1:17" ht="45.75" customHeight="1" x14ac:dyDescent="0.25">
      <c r="A222" s="695"/>
      <c r="B222" s="696"/>
      <c r="C222" s="653"/>
      <c r="D222" s="629"/>
      <c r="E222" s="629"/>
      <c r="F222" s="629"/>
      <c r="G222" s="654"/>
      <c r="H222" s="12" t="s">
        <v>71</v>
      </c>
      <c r="I222" s="12" t="s">
        <v>72</v>
      </c>
      <c r="J222" s="63" t="s">
        <v>14</v>
      </c>
      <c r="K222" s="12" t="s">
        <v>15</v>
      </c>
      <c r="L222" s="12" t="s">
        <v>71</v>
      </c>
      <c r="M222" s="655" t="s">
        <v>72</v>
      </c>
      <c r="N222" s="656"/>
      <c r="O222" s="63" t="s">
        <v>14</v>
      </c>
      <c r="P222" s="657" t="s">
        <v>16</v>
      </c>
      <c r="Q222" s="658"/>
    </row>
    <row r="223" spans="1:17" ht="18" customHeight="1" x14ac:dyDescent="0.25">
      <c r="A223" s="641">
        <v>1</v>
      </c>
      <c r="B223" s="642"/>
      <c r="C223" s="641">
        <v>2</v>
      </c>
      <c r="D223" s="645"/>
      <c r="E223" s="645"/>
      <c r="F223" s="645"/>
      <c r="G223" s="642"/>
      <c r="H223" s="11">
        <v>3</v>
      </c>
      <c r="I223" s="11">
        <v>4</v>
      </c>
      <c r="J223" s="11">
        <v>5</v>
      </c>
      <c r="K223" s="11">
        <v>6</v>
      </c>
      <c r="L223" s="11">
        <v>7</v>
      </c>
      <c r="M223" s="641">
        <v>8</v>
      </c>
      <c r="N223" s="642"/>
      <c r="O223" s="11">
        <v>9</v>
      </c>
      <c r="P223" s="641">
        <v>10</v>
      </c>
      <c r="Q223" s="642"/>
    </row>
    <row r="224" spans="1:17" ht="18" customHeight="1" x14ac:dyDescent="0.25">
      <c r="A224" s="641">
        <v>2414030</v>
      </c>
      <c r="B224" s="642"/>
      <c r="C224" s="638" t="s">
        <v>262</v>
      </c>
      <c r="D224" s="639"/>
      <c r="E224" s="639"/>
      <c r="F224" s="639"/>
      <c r="G224" s="640"/>
      <c r="H224" s="16"/>
      <c r="I224" s="16"/>
      <c r="J224" s="16"/>
      <c r="K224" s="16"/>
      <c r="L224" s="16"/>
      <c r="M224" s="626"/>
      <c r="N224" s="626"/>
      <c r="O224" s="16"/>
      <c r="P224" s="626"/>
      <c r="Q224" s="626"/>
    </row>
    <row r="225" spans="1:17" ht="18" customHeight="1" x14ac:dyDescent="0.25">
      <c r="A225" s="66"/>
      <c r="B225" s="74"/>
      <c r="C225" s="638" t="s">
        <v>87</v>
      </c>
      <c r="D225" s="639"/>
      <c r="E225" s="639"/>
      <c r="F225" s="639"/>
      <c r="G225" s="640"/>
      <c r="H225" s="26">
        <f t="shared" ref="H225:M225" si="13">H226</f>
        <v>1478.02</v>
      </c>
      <c r="I225" s="26">
        <f t="shared" si="13"/>
        <v>0</v>
      </c>
      <c r="J225" s="26">
        <f t="shared" si="13"/>
        <v>0</v>
      </c>
      <c r="K225" s="26">
        <f t="shared" si="13"/>
        <v>1478.02</v>
      </c>
      <c r="L225" s="26">
        <f t="shared" si="13"/>
        <v>1606.6077400000001</v>
      </c>
      <c r="M225" s="641">
        <f t="shared" si="13"/>
        <v>0</v>
      </c>
      <c r="N225" s="642"/>
      <c r="O225" s="11">
        <f>O226</f>
        <v>0</v>
      </c>
      <c r="P225" s="634">
        <f>P226</f>
        <v>1606.6077400000001</v>
      </c>
      <c r="Q225" s="642"/>
    </row>
    <row r="226" spans="1:17" ht="38.25" customHeight="1" x14ac:dyDescent="0.25">
      <c r="A226" s="641"/>
      <c r="B226" s="642"/>
      <c r="C226" s="659" t="s">
        <v>90</v>
      </c>
      <c r="D226" s="660"/>
      <c r="E226" s="660"/>
      <c r="F226" s="660"/>
      <c r="G226" s="661"/>
      <c r="H226" s="27">
        <f>H192</f>
        <v>1478.02</v>
      </c>
      <c r="I226" s="11">
        <f>I192</f>
        <v>0</v>
      </c>
      <c r="J226" s="11">
        <f>J192</f>
        <v>0</v>
      </c>
      <c r="K226" s="27">
        <f>H226+I226</f>
        <v>1478.02</v>
      </c>
      <c r="L226" s="27">
        <f>L192</f>
        <v>1606.6077400000001</v>
      </c>
      <c r="M226" s="641">
        <f>M192</f>
        <v>0</v>
      </c>
      <c r="N226" s="642"/>
      <c r="O226" s="11">
        <f>O192</f>
        <v>0</v>
      </c>
      <c r="P226" s="634">
        <f>L226+M226</f>
        <v>1606.6077400000001</v>
      </c>
      <c r="Q226" s="642"/>
    </row>
    <row r="227" spans="1:17" ht="18" hidden="1" customHeight="1" x14ac:dyDescent="0.25">
      <c r="A227" s="641"/>
      <c r="B227" s="642"/>
      <c r="C227" s="638" t="s">
        <v>88</v>
      </c>
      <c r="D227" s="639"/>
      <c r="E227" s="639"/>
      <c r="F227" s="639"/>
      <c r="G227" s="640"/>
      <c r="H227" s="11"/>
      <c r="I227" s="11"/>
      <c r="J227" s="11"/>
      <c r="K227" s="11"/>
      <c r="L227" s="11"/>
      <c r="M227" s="626"/>
      <c r="N227" s="626"/>
      <c r="O227" s="11"/>
      <c r="P227" s="626"/>
      <c r="Q227" s="626"/>
    </row>
    <row r="228" spans="1:17" ht="18" hidden="1" customHeight="1" x14ac:dyDescent="0.25">
      <c r="A228" s="641"/>
      <c r="B228" s="642"/>
      <c r="C228" s="638" t="s">
        <v>31</v>
      </c>
      <c r="D228" s="639"/>
      <c r="E228" s="639"/>
      <c r="F228" s="639"/>
      <c r="G228" s="640"/>
      <c r="H228" s="11"/>
      <c r="I228" s="11"/>
      <c r="J228" s="11"/>
      <c r="K228" s="11"/>
      <c r="L228" s="11"/>
      <c r="M228" s="626"/>
      <c r="N228" s="626"/>
      <c r="O228" s="11"/>
      <c r="P228" s="626"/>
      <c r="Q228" s="626"/>
    </row>
    <row r="229" spans="1:17" ht="18" customHeight="1" x14ac:dyDescent="0.25">
      <c r="A229" s="641"/>
      <c r="B229" s="642"/>
      <c r="C229" s="638" t="s">
        <v>28</v>
      </c>
      <c r="D229" s="639"/>
      <c r="E229" s="639"/>
      <c r="F229" s="639"/>
      <c r="G229" s="640"/>
      <c r="H229" s="27">
        <f t="shared" ref="H229:M229" si="14">H225</f>
        <v>1478.02</v>
      </c>
      <c r="I229" s="27">
        <f t="shared" si="14"/>
        <v>0</v>
      </c>
      <c r="J229" s="27">
        <f t="shared" si="14"/>
        <v>0</v>
      </c>
      <c r="K229" s="27">
        <f t="shared" si="14"/>
        <v>1478.02</v>
      </c>
      <c r="L229" s="27">
        <f t="shared" si="14"/>
        <v>1606.6077400000001</v>
      </c>
      <c r="M229" s="626">
        <f t="shared" si="14"/>
        <v>0</v>
      </c>
      <c r="N229" s="626"/>
      <c r="O229" s="11">
        <f>O225</f>
        <v>0</v>
      </c>
      <c r="P229" s="627">
        <f>P225</f>
        <v>1606.6077400000001</v>
      </c>
      <c r="Q229" s="626"/>
    </row>
    <row r="230" spans="1:17" ht="18" customHeight="1" x14ac:dyDescent="0.25">
      <c r="A230" s="29"/>
      <c r="B230" s="29"/>
      <c r="C230" s="616"/>
      <c r="D230" s="616"/>
      <c r="E230" s="619"/>
      <c r="F230" s="619"/>
      <c r="G230" s="619"/>
      <c r="H230" s="619"/>
      <c r="I230" s="619"/>
      <c r="J230" s="619"/>
      <c r="K230" s="619"/>
      <c r="L230" s="619"/>
      <c r="M230" s="30"/>
      <c r="N230" s="30"/>
      <c r="O230" s="30"/>
      <c r="P230" s="3"/>
      <c r="Q230" s="3"/>
    </row>
    <row r="231" spans="1:17" ht="17.25" customHeight="1" x14ac:dyDescent="0.25">
      <c r="A231" s="33" t="s">
        <v>193</v>
      </c>
      <c r="B231" s="663" t="s">
        <v>277</v>
      </c>
      <c r="C231" s="663"/>
      <c r="D231" s="663"/>
      <c r="E231" s="663"/>
      <c r="F231" s="663"/>
      <c r="G231" s="663"/>
      <c r="H231" s="663"/>
      <c r="I231" s="663"/>
      <c r="J231" s="663"/>
      <c r="K231" s="663"/>
      <c r="L231" s="663"/>
      <c r="M231" s="663"/>
      <c r="N231" s="663"/>
      <c r="O231" s="663"/>
      <c r="P231" s="663"/>
      <c r="Q231" s="663"/>
    </row>
    <row r="232" spans="1:17" ht="17.25" customHeight="1" x14ac:dyDescent="0.25">
      <c r="A232" s="33" t="s">
        <v>278</v>
      </c>
      <c r="B232" s="663" t="s">
        <v>447</v>
      </c>
      <c r="C232" s="663"/>
      <c r="D232" s="663"/>
      <c r="E232" s="663"/>
      <c r="F232" s="663"/>
      <c r="G232" s="663"/>
      <c r="H232" s="663"/>
      <c r="I232" s="663"/>
      <c r="J232" s="663"/>
      <c r="K232" s="663"/>
      <c r="L232" s="663"/>
      <c r="M232" s="663"/>
      <c r="N232" s="663"/>
      <c r="O232" s="663"/>
      <c r="P232" s="663"/>
      <c r="Q232" s="663"/>
    </row>
    <row r="233" spans="1:17" ht="17.25" customHeight="1" x14ac:dyDescent="0.25">
      <c r="A233" s="33"/>
      <c r="B233" s="57"/>
      <c r="C233" s="57"/>
      <c r="D233" s="57"/>
      <c r="E233" s="57"/>
      <c r="F233" s="57"/>
      <c r="G233" s="57"/>
      <c r="H233" s="57"/>
      <c r="I233" s="57"/>
      <c r="J233" s="57"/>
      <c r="K233" s="57"/>
      <c r="L233" s="57"/>
      <c r="M233" s="57"/>
      <c r="N233" s="57"/>
      <c r="O233" s="57"/>
      <c r="P233" s="57"/>
      <c r="Q233" s="57"/>
    </row>
    <row r="234" spans="1:17" ht="17.25" customHeight="1" x14ac:dyDescent="0.25">
      <c r="A234" s="697" t="s">
        <v>32</v>
      </c>
      <c r="B234" s="698"/>
      <c r="C234" s="701" t="s">
        <v>94</v>
      </c>
      <c r="D234" s="703" t="s">
        <v>95</v>
      </c>
      <c r="E234" s="703" t="s">
        <v>96</v>
      </c>
      <c r="F234" s="705" t="s">
        <v>439</v>
      </c>
      <c r="G234" s="706"/>
      <c r="H234" s="706"/>
      <c r="I234" s="707"/>
      <c r="J234" s="705" t="s">
        <v>448</v>
      </c>
      <c r="K234" s="706"/>
      <c r="L234" s="706"/>
      <c r="M234" s="707"/>
      <c r="N234" s="705" t="s">
        <v>441</v>
      </c>
      <c r="O234" s="706"/>
      <c r="P234" s="706"/>
      <c r="Q234" s="707"/>
    </row>
    <row r="235" spans="1:17" ht="17.25" customHeight="1" x14ac:dyDescent="0.2">
      <c r="A235" s="699"/>
      <c r="B235" s="700"/>
      <c r="C235" s="702"/>
      <c r="D235" s="704"/>
      <c r="E235" s="704"/>
      <c r="F235" s="602" t="s">
        <v>197</v>
      </c>
      <c r="G235" s="607"/>
      <c r="H235" s="602" t="s">
        <v>198</v>
      </c>
      <c r="I235" s="607"/>
      <c r="J235" s="602" t="s">
        <v>197</v>
      </c>
      <c r="K235" s="607"/>
      <c r="L235" s="602" t="s">
        <v>198</v>
      </c>
      <c r="M235" s="607"/>
      <c r="N235" s="602" t="s">
        <v>197</v>
      </c>
      <c r="O235" s="607"/>
      <c r="P235" s="602" t="s">
        <v>198</v>
      </c>
      <c r="Q235" s="607"/>
    </row>
    <row r="236" spans="1:17" ht="17.25" customHeight="1" x14ac:dyDescent="0.25">
      <c r="A236" s="705">
        <v>1</v>
      </c>
      <c r="B236" s="707"/>
      <c r="C236" s="202">
        <v>2</v>
      </c>
      <c r="D236" s="202">
        <v>3</v>
      </c>
      <c r="E236" s="202">
        <v>4</v>
      </c>
      <c r="F236" s="705">
        <v>5</v>
      </c>
      <c r="G236" s="707"/>
      <c r="H236" s="705">
        <v>6</v>
      </c>
      <c r="I236" s="707"/>
      <c r="J236" s="705">
        <v>7</v>
      </c>
      <c r="K236" s="707"/>
      <c r="L236" s="705">
        <v>8</v>
      </c>
      <c r="M236" s="707"/>
      <c r="N236" s="705">
        <v>9</v>
      </c>
      <c r="O236" s="707"/>
      <c r="P236" s="705">
        <v>10</v>
      </c>
      <c r="Q236" s="707"/>
    </row>
    <row r="237" spans="1:17" ht="17.25" customHeight="1" x14ac:dyDescent="0.25">
      <c r="A237" s="597">
        <v>2414030</v>
      </c>
      <c r="B237" s="598"/>
      <c r="C237" s="169" t="s">
        <v>262</v>
      </c>
      <c r="D237" s="126"/>
      <c r="E237" s="126"/>
      <c r="F237" s="602"/>
      <c r="G237" s="607"/>
      <c r="H237" s="602"/>
      <c r="I237" s="607"/>
      <c r="J237" s="602"/>
      <c r="K237" s="607"/>
      <c r="L237" s="602"/>
      <c r="M237" s="607"/>
      <c r="N237" s="602"/>
      <c r="O237" s="607"/>
      <c r="P237" s="602"/>
      <c r="Q237" s="607"/>
    </row>
    <row r="238" spans="1:17" ht="17.25" customHeight="1" x14ac:dyDescent="0.25">
      <c r="A238" s="597"/>
      <c r="B238" s="598"/>
      <c r="C238" s="171" t="s">
        <v>87</v>
      </c>
      <c r="D238" s="203"/>
      <c r="E238" s="203"/>
      <c r="F238" s="602"/>
      <c r="G238" s="607"/>
      <c r="H238" s="602"/>
      <c r="I238" s="607"/>
      <c r="J238" s="602"/>
      <c r="K238" s="607"/>
      <c r="L238" s="602"/>
      <c r="M238" s="607"/>
      <c r="N238" s="602"/>
      <c r="O238" s="607"/>
      <c r="P238" s="602"/>
      <c r="Q238" s="607"/>
    </row>
    <row r="239" spans="1:17" ht="17.25" customHeight="1" x14ac:dyDescent="0.25">
      <c r="A239" s="597"/>
      <c r="B239" s="598"/>
      <c r="C239" s="169" t="s">
        <v>228</v>
      </c>
      <c r="D239" s="203"/>
      <c r="E239" s="203"/>
      <c r="F239" s="602"/>
      <c r="G239" s="607"/>
      <c r="H239" s="602"/>
      <c r="I239" s="607"/>
      <c r="J239" s="602"/>
      <c r="K239" s="607"/>
      <c r="L239" s="602"/>
      <c r="M239" s="607"/>
      <c r="N239" s="602"/>
      <c r="O239" s="607"/>
      <c r="P239" s="602"/>
      <c r="Q239" s="607"/>
    </row>
    <row r="240" spans="1:17" ht="171.75" customHeight="1" x14ac:dyDescent="0.25">
      <c r="A240" s="597"/>
      <c r="B240" s="598"/>
      <c r="C240" s="171" t="s">
        <v>98</v>
      </c>
      <c r="D240" s="203" t="s">
        <v>99</v>
      </c>
      <c r="E240" s="210" t="s">
        <v>100</v>
      </c>
      <c r="F240" s="602">
        <v>0</v>
      </c>
      <c r="G240" s="607"/>
      <c r="H240" s="602">
        <v>0</v>
      </c>
      <c r="I240" s="607"/>
      <c r="J240" s="602">
        <v>0</v>
      </c>
      <c r="K240" s="607"/>
      <c r="L240" s="602">
        <v>0</v>
      </c>
      <c r="M240" s="607"/>
      <c r="N240" s="602">
        <v>0</v>
      </c>
      <c r="O240" s="607"/>
      <c r="P240" s="602">
        <v>0</v>
      </c>
      <c r="Q240" s="607"/>
    </row>
    <row r="241" spans="1:17" ht="17.25" customHeight="1" x14ac:dyDescent="0.25">
      <c r="A241" s="597"/>
      <c r="B241" s="598"/>
      <c r="C241" s="169" t="s">
        <v>281</v>
      </c>
      <c r="D241" s="203"/>
      <c r="E241" s="203"/>
      <c r="F241" s="602"/>
      <c r="G241" s="607"/>
      <c r="H241" s="602"/>
      <c r="I241" s="607"/>
      <c r="J241" s="602"/>
      <c r="K241" s="607"/>
      <c r="L241" s="602"/>
      <c r="M241" s="607"/>
      <c r="N241" s="602"/>
      <c r="O241" s="607"/>
      <c r="P241" s="602"/>
      <c r="Q241" s="607"/>
    </row>
    <row r="242" spans="1:17" ht="45" customHeight="1" x14ac:dyDescent="0.25">
      <c r="A242" s="597"/>
      <c r="B242" s="598"/>
      <c r="C242" s="204" t="s">
        <v>159</v>
      </c>
      <c r="D242" s="203" t="s">
        <v>99</v>
      </c>
      <c r="E242" s="210" t="s">
        <v>133</v>
      </c>
      <c r="F242" s="602">
        <f>F243+F244+F245+F246+F247</f>
        <v>25</v>
      </c>
      <c r="G242" s="607"/>
      <c r="H242" s="602">
        <v>0</v>
      </c>
      <c r="I242" s="607"/>
      <c r="J242" s="602">
        <f>J243+J244+J245+J246+J247</f>
        <v>25</v>
      </c>
      <c r="K242" s="607"/>
      <c r="L242" s="602">
        <v>0</v>
      </c>
      <c r="M242" s="607"/>
      <c r="N242" s="602">
        <f>N243+N244+N245+N246+N247</f>
        <v>25</v>
      </c>
      <c r="O242" s="607"/>
      <c r="P242" s="602">
        <v>0</v>
      </c>
      <c r="Q242" s="607"/>
    </row>
    <row r="243" spans="1:17" ht="47.25" customHeight="1" x14ac:dyDescent="0.25">
      <c r="A243" s="597"/>
      <c r="B243" s="598"/>
      <c r="C243" s="171" t="s">
        <v>160</v>
      </c>
      <c r="D243" s="203" t="s">
        <v>99</v>
      </c>
      <c r="E243" s="210" t="s">
        <v>133</v>
      </c>
      <c r="F243" s="602">
        <v>13</v>
      </c>
      <c r="G243" s="607"/>
      <c r="H243" s="602">
        <v>0</v>
      </c>
      <c r="I243" s="607"/>
      <c r="J243" s="602">
        <v>10</v>
      </c>
      <c r="K243" s="607"/>
      <c r="L243" s="602">
        <v>0</v>
      </c>
      <c r="M243" s="607"/>
      <c r="N243" s="602">
        <v>10</v>
      </c>
      <c r="O243" s="607"/>
      <c r="P243" s="602">
        <v>0</v>
      </c>
      <c r="Q243" s="607"/>
    </row>
    <row r="244" spans="1:17" ht="48.75" customHeight="1" x14ac:dyDescent="0.25">
      <c r="A244" s="597"/>
      <c r="B244" s="598"/>
      <c r="C244" s="171" t="s">
        <v>161</v>
      </c>
      <c r="D244" s="203" t="s">
        <v>99</v>
      </c>
      <c r="E244" s="210" t="s">
        <v>133</v>
      </c>
      <c r="F244" s="602">
        <v>4</v>
      </c>
      <c r="G244" s="607"/>
      <c r="H244" s="602">
        <v>0</v>
      </c>
      <c r="I244" s="607"/>
      <c r="J244" s="602">
        <v>4</v>
      </c>
      <c r="K244" s="607"/>
      <c r="L244" s="602">
        <v>0</v>
      </c>
      <c r="M244" s="607"/>
      <c r="N244" s="602">
        <v>4</v>
      </c>
      <c r="O244" s="607"/>
      <c r="P244" s="602">
        <v>0</v>
      </c>
      <c r="Q244" s="607"/>
    </row>
    <row r="245" spans="1:17" ht="42" customHeight="1" x14ac:dyDescent="0.25">
      <c r="A245" s="597"/>
      <c r="B245" s="598"/>
      <c r="C245" s="171" t="s">
        <v>162</v>
      </c>
      <c r="D245" s="203" t="s">
        <v>99</v>
      </c>
      <c r="E245" s="210" t="s">
        <v>133</v>
      </c>
      <c r="F245" s="602">
        <v>0</v>
      </c>
      <c r="G245" s="607"/>
      <c r="H245" s="602">
        <v>0</v>
      </c>
      <c r="I245" s="607"/>
      <c r="J245" s="602">
        <v>0</v>
      </c>
      <c r="K245" s="607"/>
      <c r="L245" s="602">
        <v>0</v>
      </c>
      <c r="M245" s="607"/>
      <c r="N245" s="602">
        <v>0</v>
      </c>
      <c r="O245" s="607"/>
      <c r="P245" s="602">
        <v>0</v>
      </c>
      <c r="Q245" s="607"/>
    </row>
    <row r="246" spans="1:17" ht="45.75" customHeight="1" x14ac:dyDescent="0.25">
      <c r="A246" s="597"/>
      <c r="B246" s="598"/>
      <c r="C246" s="171" t="s">
        <v>163</v>
      </c>
      <c r="D246" s="203" t="s">
        <v>99</v>
      </c>
      <c r="E246" s="210" t="s">
        <v>133</v>
      </c>
      <c r="F246" s="602">
        <v>0</v>
      </c>
      <c r="G246" s="607"/>
      <c r="H246" s="602">
        <v>0</v>
      </c>
      <c r="I246" s="607"/>
      <c r="J246" s="602">
        <v>0</v>
      </c>
      <c r="K246" s="607"/>
      <c r="L246" s="602">
        <v>0</v>
      </c>
      <c r="M246" s="607"/>
      <c r="N246" s="602">
        <v>0</v>
      </c>
      <c r="O246" s="607"/>
      <c r="P246" s="602">
        <v>0</v>
      </c>
      <c r="Q246" s="607"/>
    </row>
    <row r="247" spans="1:17" ht="46.5" customHeight="1" x14ac:dyDescent="0.25">
      <c r="A247" s="597"/>
      <c r="B247" s="598"/>
      <c r="C247" s="204" t="s">
        <v>164</v>
      </c>
      <c r="D247" s="203" t="s">
        <v>99</v>
      </c>
      <c r="E247" s="210" t="s">
        <v>133</v>
      </c>
      <c r="F247" s="602">
        <v>8</v>
      </c>
      <c r="G247" s="607"/>
      <c r="H247" s="602">
        <v>0</v>
      </c>
      <c r="I247" s="607"/>
      <c r="J247" s="602">
        <v>11</v>
      </c>
      <c r="K247" s="607"/>
      <c r="L247" s="602">
        <v>0</v>
      </c>
      <c r="M247" s="607"/>
      <c r="N247" s="602">
        <v>11</v>
      </c>
      <c r="O247" s="607"/>
      <c r="P247" s="602">
        <v>0</v>
      </c>
      <c r="Q247" s="607"/>
    </row>
    <row r="248" spans="1:17" ht="30" customHeight="1" x14ac:dyDescent="0.25">
      <c r="A248" s="597"/>
      <c r="B248" s="598"/>
      <c r="C248" s="204" t="s">
        <v>165</v>
      </c>
      <c r="D248" s="203" t="s">
        <v>135</v>
      </c>
      <c r="E248" s="203"/>
      <c r="F248" s="602">
        <v>0</v>
      </c>
      <c r="G248" s="607"/>
      <c r="H248" s="602">
        <v>0</v>
      </c>
      <c r="I248" s="607"/>
      <c r="J248" s="602">
        <v>0</v>
      </c>
      <c r="K248" s="607"/>
      <c r="L248" s="602">
        <v>0</v>
      </c>
      <c r="M248" s="607"/>
      <c r="N248" s="602">
        <v>0</v>
      </c>
      <c r="O248" s="607"/>
      <c r="P248" s="602">
        <v>0</v>
      </c>
      <c r="Q248" s="607"/>
    </row>
    <row r="249" spans="1:17" ht="17.25" customHeight="1" x14ac:dyDescent="0.25">
      <c r="A249" s="597"/>
      <c r="B249" s="598"/>
      <c r="C249" s="171" t="s">
        <v>166</v>
      </c>
      <c r="D249" s="203" t="s">
        <v>135</v>
      </c>
      <c r="E249" s="203"/>
      <c r="F249" s="602">
        <v>0</v>
      </c>
      <c r="G249" s="607"/>
      <c r="H249" s="602">
        <v>0</v>
      </c>
      <c r="I249" s="607"/>
      <c r="J249" s="602">
        <v>0</v>
      </c>
      <c r="K249" s="607"/>
      <c r="L249" s="602">
        <v>0</v>
      </c>
      <c r="M249" s="607"/>
      <c r="N249" s="602">
        <v>0</v>
      </c>
      <c r="O249" s="607"/>
      <c r="P249" s="602">
        <v>0</v>
      </c>
      <c r="Q249" s="607"/>
    </row>
    <row r="250" spans="1:17" ht="17.25" customHeight="1" x14ac:dyDescent="0.25">
      <c r="A250" s="597"/>
      <c r="B250" s="598"/>
      <c r="C250" s="171" t="s">
        <v>167</v>
      </c>
      <c r="D250" s="203" t="s">
        <v>135</v>
      </c>
      <c r="E250" s="203"/>
      <c r="F250" s="602">
        <v>0</v>
      </c>
      <c r="G250" s="607"/>
      <c r="H250" s="602">
        <v>0</v>
      </c>
      <c r="I250" s="607"/>
      <c r="J250" s="602">
        <v>0</v>
      </c>
      <c r="K250" s="607"/>
      <c r="L250" s="602">
        <v>0</v>
      </c>
      <c r="M250" s="607"/>
      <c r="N250" s="602">
        <v>0</v>
      </c>
      <c r="O250" s="607"/>
      <c r="P250" s="602">
        <v>0</v>
      </c>
      <c r="Q250" s="607"/>
    </row>
    <row r="251" spans="1:17" ht="17.25" customHeight="1" x14ac:dyDescent="0.25">
      <c r="A251" s="597"/>
      <c r="B251" s="598"/>
      <c r="C251" s="171" t="s">
        <v>168</v>
      </c>
      <c r="D251" s="203" t="s">
        <v>135</v>
      </c>
      <c r="E251" s="203"/>
      <c r="F251" s="602">
        <v>0</v>
      </c>
      <c r="G251" s="607"/>
      <c r="H251" s="602">
        <v>0</v>
      </c>
      <c r="I251" s="607"/>
      <c r="J251" s="602">
        <v>0</v>
      </c>
      <c r="K251" s="607"/>
      <c r="L251" s="602">
        <v>0</v>
      </c>
      <c r="M251" s="607"/>
      <c r="N251" s="602">
        <v>0</v>
      </c>
      <c r="O251" s="607"/>
      <c r="P251" s="602">
        <v>0</v>
      </c>
      <c r="Q251" s="607"/>
    </row>
    <row r="252" spans="1:17" ht="17.25" customHeight="1" x14ac:dyDescent="0.25">
      <c r="A252" s="597"/>
      <c r="B252" s="598"/>
      <c r="C252" s="170" t="s">
        <v>282</v>
      </c>
      <c r="D252" s="199"/>
      <c r="E252" s="203"/>
      <c r="F252" s="602"/>
      <c r="G252" s="607"/>
      <c r="H252" s="602"/>
      <c r="I252" s="607"/>
      <c r="J252" s="602"/>
      <c r="K252" s="607"/>
      <c r="L252" s="602"/>
      <c r="M252" s="607"/>
      <c r="N252" s="602"/>
      <c r="O252" s="607"/>
      <c r="P252" s="602"/>
      <c r="Q252" s="607"/>
    </row>
    <row r="253" spans="1:17" ht="89.25" customHeight="1" x14ac:dyDescent="0.25">
      <c r="A253" s="597"/>
      <c r="B253" s="598"/>
      <c r="C253" s="204" t="s">
        <v>169</v>
      </c>
      <c r="D253" s="199" t="s">
        <v>113</v>
      </c>
      <c r="E253" s="210" t="s">
        <v>170</v>
      </c>
      <c r="F253" s="602">
        <v>79408</v>
      </c>
      <c r="G253" s="607"/>
      <c r="H253" s="602">
        <v>0</v>
      </c>
      <c r="I253" s="607"/>
      <c r="J253" s="602">
        <v>40088</v>
      </c>
      <c r="K253" s="607"/>
      <c r="L253" s="602">
        <v>0</v>
      </c>
      <c r="M253" s="607"/>
      <c r="N253" s="602">
        <f>M217/N242*1000</f>
        <v>53600</v>
      </c>
      <c r="O253" s="607"/>
      <c r="P253" s="602">
        <v>0</v>
      </c>
      <c r="Q253" s="607"/>
    </row>
    <row r="254" spans="1:17" ht="93" customHeight="1" x14ac:dyDescent="0.25">
      <c r="A254" s="597"/>
      <c r="B254" s="598"/>
      <c r="C254" s="204" t="s">
        <v>171</v>
      </c>
      <c r="D254" s="199" t="s">
        <v>113</v>
      </c>
      <c r="E254" s="210" t="s">
        <v>172</v>
      </c>
      <c r="F254" s="602">
        <v>41292</v>
      </c>
      <c r="G254" s="607"/>
      <c r="H254" s="602">
        <v>0</v>
      </c>
      <c r="I254" s="607"/>
      <c r="J254" s="602">
        <v>16035.2</v>
      </c>
      <c r="K254" s="607"/>
      <c r="L254" s="602">
        <v>0</v>
      </c>
      <c r="M254" s="607"/>
      <c r="N254" s="606">
        <f>N253/25*N243</f>
        <v>21440</v>
      </c>
      <c r="O254" s="719"/>
      <c r="P254" s="602">
        <v>0</v>
      </c>
      <c r="Q254" s="607"/>
    </row>
    <row r="255" spans="1:17" ht="90" customHeight="1" x14ac:dyDescent="0.25">
      <c r="A255" s="597"/>
      <c r="B255" s="598"/>
      <c r="C255" s="204" t="s">
        <v>173</v>
      </c>
      <c r="D255" s="199" t="s">
        <v>113</v>
      </c>
      <c r="E255" s="210" t="s">
        <v>174</v>
      </c>
      <c r="F255" s="602">
        <v>12705</v>
      </c>
      <c r="G255" s="607"/>
      <c r="H255" s="602">
        <v>0</v>
      </c>
      <c r="I255" s="607"/>
      <c r="J255" s="602">
        <v>6414.1</v>
      </c>
      <c r="K255" s="607"/>
      <c r="L255" s="602">
        <v>0</v>
      </c>
      <c r="M255" s="607"/>
      <c r="N255" s="606">
        <f>N253/25*N244</f>
        <v>8576</v>
      </c>
      <c r="O255" s="719"/>
      <c r="P255" s="602">
        <v>0</v>
      </c>
      <c r="Q255" s="607"/>
    </row>
    <row r="256" spans="1:17" ht="102.75" customHeight="1" x14ac:dyDescent="0.25">
      <c r="A256" s="597"/>
      <c r="B256" s="598"/>
      <c r="C256" s="204" t="s">
        <v>175</v>
      </c>
      <c r="D256" s="199" t="s">
        <v>113</v>
      </c>
      <c r="E256" s="210" t="s">
        <v>176</v>
      </c>
      <c r="F256" s="602">
        <v>0</v>
      </c>
      <c r="G256" s="607"/>
      <c r="H256" s="602">
        <v>0</v>
      </c>
      <c r="I256" s="607"/>
      <c r="J256" s="602">
        <v>0</v>
      </c>
      <c r="K256" s="607"/>
      <c r="L256" s="602">
        <v>0</v>
      </c>
      <c r="M256" s="607"/>
      <c r="N256" s="606">
        <v>0</v>
      </c>
      <c r="O256" s="719"/>
      <c r="P256" s="602">
        <v>0</v>
      </c>
      <c r="Q256" s="607"/>
    </row>
    <row r="257" spans="1:17" ht="91.5" customHeight="1" x14ac:dyDescent="0.25">
      <c r="A257" s="597"/>
      <c r="B257" s="598"/>
      <c r="C257" s="204" t="s">
        <v>177</v>
      </c>
      <c r="D257" s="199" t="s">
        <v>113</v>
      </c>
      <c r="E257" s="210" t="s">
        <v>178</v>
      </c>
      <c r="F257" s="602">
        <v>0</v>
      </c>
      <c r="G257" s="607"/>
      <c r="H257" s="602">
        <v>0</v>
      </c>
      <c r="I257" s="607"/>
      <c r="J257" s="602">
        <v>0</v>
      </c>
      <c r="K257" s="607"/>
      <c r="L257" s="602">
        <v>0</v>
      </c>
      <c r="M257" s="607"/>
      <c r="N257" s="602">
        <v>0</v>
      </c>
      <c r="O257" s="607"/>
      <c r="P257" s="602">
        <v>0</v>
      </c>
      <c r="Q257" s="607"/>
    </row>
    <row r="258" spans="1:17" ht="103.5" customHeight="1" x14ac:dyDescent="0.25">
      <c r="A258" s="597"/>
      <c r="B258" s="598"/>
      <c r="C258" s="204" t="s">
        <v>179</v>
      </c>
      <c r="D258" s="199" t="s">
        <v>113</v>
      </c>
      <c r="E258" s="210" t="s">
        <v>180</v>
      </c>
      <c r="F258" s="602">
        <v>25411</v>
      </c>
      <c r="G258" s="607"/>
      <c r="H258" s="602">
        <v>0</v>
      </c>
      <c r="I258" s="607"/>
      <c r="J258" s="602">
        <v>17638.7</v>
      </c>
      <c r="K258" s="607"/>
      <c r="L258" s="602">
        <v>0</v>
      </c>
      <c r="M258" s="607"/>
      <c r="N258" s="606">
        <f>N253/N242*N247</f>
        <v>23584</v>
      </c>
      <c r="O258" s="719"/>
      <c r="P258" s="602">
        <v>0</v>
      </c>
      <c r="Q258" s="607"/>
    </row>
    <row r="259" spans="1:17" ht="75" hidden="1" customHeight="1" x14ac:dyDescent="0.25">
      <c r="A259" s="597"/>
      <c r="B259" s="598"/>
      <c r="C259" s="204" t="s">
        <v>181</v>
      </c>
      <c r="D259" s="199" t="s">
        <v>113</v>
      </c>
      <c r="E259" s="210" t="s">
        <v>182</v>
      </c>
      <c r="F259" s="602"/>
      <c r="G259" s="607"/>
      <c r="H259" s="602"/>
      <c r="I259" s="607"/>
      <c r="J259" s="602"/>
      <c r="K259" s="607"/>
      <c r="L259" s="602"/>
      <c r="M259" s="607"/>
      <c r="N259" s="602"/>
      <c r="O259" s="607"/>
      <c r="P259" s="602"/>
      <c r="Q259" s="607"/>
    </row>
    <row r="260" spans="1:17" ht="88.5" hidden="1" customHeight="1" x14ac:dyDescent="0.25">
      <c r="A260" s="597"/>
      <c r="B260" s="598"/>
      <c r="C260" s="204" t="s">
        <v>183</v>
      </c>
      <c r="D260" s="199" t="s">
        <v>113</v>
      </c>
      <c r="E260" s="210" t="s">
        <v>184</v>
      </c>
      <c r="F260" s="602"/>
      <c r="G260" s="607"/>
      <c r="H260" s="602"/>
      <c r="I260" s="607"/>
      <c r="J260" s="602"/>
      <c r="K260" s="607"/>
      <c r="L260" s="602"/>
      <c r="M260" s="607"/>
      <c r="N260" s="602"/>
      <c r="O260" s="607"/>
      <c r="P260" s="602"/>
      <c r="Q260" s="607"/>
    </row>
    <row r="261" spans="1:17" ht="17.25" customHeight="1" x14ac:dyDescent="0.25">
      <c r="A261" s="597"/>
      <c r="B261" s="598"/>
      <c r="C261" s="170" t="s">
        <v>229</v>
      </c>
      <c r="D261" s="199"/>
      <c r="E261" s="203"/>
      <c r="F261" s="602"/>
      <c r="G261" s="607"/>
      <c r="H261" s="602"/>
      <c r="I261" s="607"/>
      <c r="J261" s="602"/>
      <c r="K261" s="607"/>
      <c r="L261" s="602"/>
      <c r="M261" s="607"/>
      <c r="N261" s="602"/>
      <c r="O261" s="607"/>
      <c r="P261" s="602"/>
      <c r="Q261" s="607"/>
    </row>
    <row r="262" spans="1:17" ht="17.25" customHeight="1" x14ac:dyDescent="0.25">
      <c r="A262" s="597"/>
      <c r="B262" s="598"/>
      <c r="C262" s="204" t="s">
        <v>592</v>
      </c>
      <c r="D262" s="199"/>
      <c r="E262" s="203"/>
      <c r="F262" s="602">
        <v>0</v>
      </c>
      <c r="G262" s="607"/>
      <c r="H262" s="602">
        <v>0</v>
      </c>
      <c r="I262" s="607"/>
      <c r="J262" s="602">
        <v>0</v>
      </c>
      <c r="K262" s="607"/>
      <c r="L262" s="602">
        <v>0</v>
      </c>
      <c r="M262" s="607"/>
      <c r="N262" s="602">
        <v>0</v>
      </c>
      <c r="O262" s="607"/>
      <c r="P262" s="602">
        <v>0</v>
      </c>
      <c r="Q262" s="607"/>
    </row>
    <row r="263" spans="1:17" ht="100.5" customHeight="1" x14ac:dyDescent="0.25">
      <c r="A263" s="597"/>
      <c r="B263" s="598"/>
      <c r="C263" s="204" t="s">
        <v>185</v>
      </c>
      <c r="D263" s="199" t="s">
        <v>117</v>
      </c>
      <c r="E263" s="210" t="s">
        <v>186</v>
      </c>
      <c r="F263" s="602">
        <v>0</v>
      </c>
      <c r="G263" s="607"/>
      <c r="H263" s="602">
        <v>0</v>
      </c>
      <c r="I263" s="607"/>
      <c r="J263" s="602">
        <v>0</v>
      </c>
      <c r="K263" s="607"/>
      <c r="L263" s="602">
        <v>0</v>
      </c>
      <c r="M263" s="607"/>
      <c r="N263" s="602">
        <v>0</v>
      </c>
      <c r="O263" s="607"/>
      <c r="P263" s="602">
        <v>0</v>
      </c>
      <c r="Q263" s="607"/>
    </row>
    <row r="264" spans="1:17" ht="105.75" customHeight="1" x14ac:dyDescent="0.25">
      <c r="A264" s="597"/>
      <c r="B264" s="598"/>
      <c r="C264" s="204" t="s">
        <v>187</v>
      </c>
      <c r="D264" s="199" t="s">
        <v>117</v>
      </c>
      <c r="E264" s="210" t="s">
        <v>188</v>
      </c>
      <c r="F264" s="602">
        <v>1.4</v>
      </c>
      <c r="G264" s="607"/>
      <c r="H264" s="602">
        <v>0</v>
      </c>
      <c r="I264" s="607"/>
      <c r="J264" s="602">
        <v>0</v>
      </c>
      <c r="K264" s="607"/>
      <c r="L264" s="602">
        <v>0</v>
      </c>
      <c r="M264" s="607"/>
      <c r="N264" s="602">
        <v>0</v>
      </c>
      <c r="O264" s="607"/>
      <c r="P264" s="602">
        <v>0</v>
      </c>
      <c r="Q264" s="607"/>
    </row>
    <row r="265" spans="1:17" ht="116.25" customHeight="1" x14ac:dyDescent="0.25">
      <c r="A265" s="597"/>
      <c r="B265" s="598"/>
      <c r="C265" s="204" t="s">
        <v>189</v>
      </c>
      <c r="D265" s="199" t="s">
        <v>117</v>
      </c>
      <c r="E265" s="210" t="s">
        <v>190</v>
      </c>
      <c r="F265" s="602">
        <v>0</v>
      </c>
      <c r="G265" s="607"/>
      <c r="H265" s="602">
        <v>0</v>
      </c>
      <c r="I265" s="607"/>
      <c r="J265" s="602">
        <v>0</v>
      </c>
      <c r="K265" s="607"/>
      <c r="L265" s="602">
        <v>0</v>
      </c>
      <c r="M265" s="607"/>
      <c r="N265" s="602">
        <v>0</v>
      </c>
      <c r="O265" s="607"/>
      <c r="P265" s="602">
        <v>0</v>
      </c>
      <c r="Q265" s="607"/>
    </row>
    <row r="266" spans="1:17" ht="17.25" hidden="1" customHeight="1" x14ac:dyDescent="0.25">
      <c r="A266" s="597"/>
      <c r="B266" s="598"/>
      <c r="C266" s="204" t="s">
        <v>283</v>
      </c>
      <c r="D266" s="199"/>
      <c r="E266" s="203"/>
      <c r="F266" s="602"/>
      <c r="G266" s="607"/>
      <c r="H266" s="602"/>
      <c r="I266" s="607"/>
      <c r="J266" s="602"/>
      <c r="K266" s="607"/>
      <c r="L266" s="602"/>
      <c r="M266" s="607"/>
      <c r="N266" s="602"/>
      <c r="O266" s="607"/>
      <c r="P266" s="602"/>
      <c r="Q266" s="607"/>
    </row>
    <row r="267" spans="1:17" ht="17.25" hidden="1" customHeight="1" x14ac:dyDescent="0.25">
      <c r="A267" s="597"/>
      <c r="B267" s="598"/>
      <c r="C267" s="171" t="s">
        <v>228</v>
      </c>
      <c r="D267" s="203"/>
      <c r="E267" s="203"/>
      <c r="F267" s="602"/>
      <c r="G267" s="607"/>
      <c r="H267" s="602"/>
      <c r="I267" s="607"/>
      <c r="J267" s="602"/>
      <c r="K267" s="607"/>
      <c r="L267" s="602"/>
      <c r="M267" s="607"/>
      <c r="N267" s="602"/>
      <c r="O267" s="607"/>
      <c r="P267" s="602"/>
      <c r="Q267" s="607"/>
    </row>
    <row r="268" spans="1:17" ht="17.25" hidden="1" customHeight="1" x14ac:dyDescent="0.25">
      <c r="A268" s="597"/>
      <c r="B268" s="598"/>
      <c r="C268" s="171" t="s">
        <v>31</v>
      </c>
      <c r="D268" s="203"/>
      <c r="E268" s="203"/>
      <c r="F268" s="602"/>
      <c r="G268" s="607"/>
      <c r="H268" s="602"/>
      <c r="I268" s="607"/>
      <c r="J268" s="602"/>
      <c r="K268" s="607"/>
      <c r="L268" s="602"/>
      <c r="M268" s="607"/>
      <c r="N268" s="602"/>
      <c r="O268" s="607"/>
      <c r="P268" s="602"/>
      <c r="Q268" s="607"/>
    </row>
    <row r="269" spans="1:17" ht="17.25" hidden="1" customHeight="1" x14ac:dyDescent="0.25">
      <c r="A269" s="597"/>
      <c r="B269" s="598"/>
      <c r="C269" s="171" t="s">
        <v>281</v>
      </c>
      <c r="D269" s="203"/>
      <c r="E269" s="203"/>
      <c r="F269" s="602"/>
      <c r="G269" s="607"/>
      <c r="H269" s="602"/>
      <c r="I269" s="607"/>
      <c r="J269" s="602"/>
      <c r="K269" s="607"/>
      <c r="L269" s="602"/>
      <c r="M269" s="607"/>
      <c r="N269" s="602"/>
      <c r="O269" s="607"/>
      <c r="P269" s="602"/>
      <c r="Q269" s="607"/>
    </row>
    <row r="270" spans="1:17" ht="17.25" hidden="1" customHeight="1" x14ac:dyDescent="0.25">
      <c r="A270" s="597"/>
      <c r="B270" s="598"/>
      <c r="C270" s="171" t="s">
        <v>31</v>
      </c>
      <c r="D270" s="203"/>
      <c r="E270" s="203"/>
      <c r="F270" s="602"/>
      <c r="G270" s="607"/>
      <c r="H270" s="602"/>
      <c r="I270" s="607"/>
      <c r="J270" s="602"/>
      <c r="K270" s="607"/>
      <c r="L270" s="602"/>
      <c r="M270" s="607"/>
      <c r="N270" s="602"/>
      <c r="O270" s="607"/>
      <c r="P270" s="602"/>
      <c r="Q270" s="607"/>
    </row>
    <row r="271" spans="1:17" ht="17.25" hidden="1" customHeight="1" x14ac:dyDescent="0.25">
      <c r="A271" s="597"/>
      <c r="B271" s="598"/>
      <c r="C271" s="171" t="s">
        <v>282</v>
      </c>
      <c r="D271" s="203"/>
      <c r="E271" s="203"/>
      <c r="F271" s="602"/>
      <c r="G271" s="607"/>
      <c r="H271" s="602"/>
      <c r="I271" s="607"/>
      <c r="J271" s="602"/>
      <c r="K271" s="607"/>
      <c r="L271" s="602"/>
      <c r="M271" s="607"/>
      <c r="N271" s="602"/>
      <c r="O271" s="607"/>
      <c r="P271" s="602"/>
      <c r="Q271" s="607"/>
    </row>
    <row r="272" spans="1:17" ht="17.25" hidden="1" customHeight="1" x14ac:dyDescent="0.25">
      <c r="A272" s="597"/>
      <c r="B272" s="598"/>
      <c r="C272" s="169" t="s">
        <v>31</v>
      </c>
      <c r="D272" s="203"/>
      <c r="E272" s="203"/>
      <c r="F272" s="602"/>
      <c r="G272" s="607"/>
      <c r="H272" s="602"/>
      <c r="I272" s="607"/>
      <c r="J272" s="602"/>
      <c r="K272" s="607"/>
      <c r="L272" s="602"/>
      <c r="M272" s="607"/>
      <c r="N272" s="602"/>
      <c r="O272" s="607"/>
      <c r="P272" s="602"/>
      <c r="Q272" s="607"/>
    </row>
    <row r="273" spans="1:17" ht="17.25" hidden="1" customHeight="1" x14ac:dyDescent="0.25">
      <c r="A273" s="597"/>
      <c r="B273" s="598"/>
      <c r="C273" s="169" t="s">
        <v>229</v>
      </c>
      <c r="D273" s="203"/>
      <c r="E273" s="203"/>
      <c r="F273" s="602"/>
      <c r="G273" s="607"/>
      <c r="H273" s="602"/>
      <c r="I273" s="607"/>
      <c r="J273" s="602"/>
      <c r="K273" s="607"/>
      <c r="L273" s="602"/>
      <c r="M273" s="607"/>
      <c r="N273" s="602"/>
      <c r="O273" s="607"/>
      <c r="P273" s="602"/>
      <c r="Q273" s="607"/>
    </row>
    <row r="274" spans="1:17" ht="17.25" customHeight="1" x14ac:dyDescent="0.25">
      <c r="A274" s="211"/>
      <c r="B274" s="211"/>
      <c r="C274" s="21"/>
      <c r="D274" s="212"/>
      <c r="E274" s="212"/>
      <c r="F274" s="64"/>
      <c r="G274" s="64"/>
      <c r="H274" s="64"/>
      <c r="I274" s="64"/>
      <c r="J274" s="64"/>
      <c r="K274" s="64"/>
      <c r="L274" s="64"/>
      <c r="M274" s="64"/>
      <c r="N274" s="64"/>
      <c r="O274" s="64"/>
      <c r="P274" s="64"/>
      <c r="Q274" s="64"/>
    </row>
    <row r="275" spans="1:17" ht="17.25" customHeight="1" x14ac:dyDescent="0.25">
      <c r="A275" s="33" t="s">
        <v>284</v>
      </c>
      <c r="B275" s="663" t="s">
        <v>285</v>
      </c>
      <c r="C275" s="663"/>
      <c r="D275" s="663"/>
      <c r="E275" s="663"/>
      <c r="F275" s="663"/>
      <c r="G275" s="663"/>
      <c r="H275" s="663"/>
      <c r="I275" s="663"/>
      <c r="J275" s="663"/>
      <c r="K275" s="663"/>
      <c r="L275" s="663"/>
      <c r="M275" s="663"/>
      <c r="N275" s="663"/>
      <c r="O275" s="663"/>
      <c r="P275" s="663"/>
      <c r="Q275" s="663"/>
    </row>
    <row r="276" spans="1:17" ht="17.25" customHeight="1" x14ac:dyDescent="0.25">
      <c r="A276" s="211"/>
      <c r="B276" s="211"/>
      <c r="C276" s="21"/>
      <c r="D276" s="212"/>
      <c r="E276" s="212"/>
      <c r="F276" s="64"/>
      <c r="G276" s="64"/>
      <c r="H276" s="64"/>
      <c r="I276" s="64"/>
      <c r="J276" s="64"/>
      <c r="K276" s="64"/>
      <c r="L276" s="64"/>
      <c r="M276" s="64"/>
      <c r="N276" s="64"/>
      <c r="O276" s="64"/>
      <c r="P276" s="64"/>
      <c r="Q276" s="64"/>
    </row>
    <row r="277" spans="1:17" ht="17.25" customHeight="1" x14ac:dyDescent="0.25">
      <c r="A277" s="697" t="s">
        <v>32</v>
      </c>
      <c r="B277" s="698"/>
      <c r="C277" s="701" t="s">
        <v>94</v>
      </c>
      <c r="D277" s="703" t="s">
        <v>95</v>
      </c>
      <c r="E277" s="760" t="s">
        <v>96</v>
      </c>
      <c r="F277" s="689" t="s">
        <v>261</v>
      </c>
      <c r="G277" s="689"/>
      <c r="H277" s="689"/>
      <c r="I277" s="689"/>
      <c r="J277" s="689"/>
      <c r="K277" s="689"/>
      <c r="L277" s="689" t="s">
        <v>261</v>
      </c>
      <c r="M277" s="689"/>
      <c r="N277" s="689"/>
      <c r="O277" s="689"/>
      <c r="P277" s="689"/>
      <c r="Q277" s="689"/>
    </row>
    <row r="278" spans="1:17" ht="17.25" customHeight="1" x14ac:dyDescent="0.2">
      <c r="A278" s="699"/>
      <c r="B278" s="700"/>
      <c r="C278" s="702"/>
      <c r="D278" s="704"/>
      <c r="E278" s="762"/>
      <c r="F278" s="602" t="s">
        <v>197</v>
      </c>
      <c r="G278" s="603"/>
      <c r="H278" s="607"/>
      <c r="I278" s="602" t="s">
        <v>198</v>
      </c>
      <c r="J278" s="603"/>
      <c r="K278" s="607"/>
      <c r="L278" s="602" t="s">
        <v>197</v>
      </c>
      <c r="M278" s="603"/>
      <c r="N278" s="607"/>
      <c r="O278" s="602" t="s">
        <v>198</v>
      </c>
      <c r="P278" s="603"/>
      <c r="Q278" s="607"/>
    </row>
    <row r="279" spans="1:17" ht="17.25" customHeight="1" x14ac:dyDescent="0.25">
      <c r="A279" s="705">
        <v>1</v>
      </c>
      <c r="B279" s="707"/>
      <c r="C279" s="202">
        <v>2</v>
      </c>
      <c r="D279" s="202">
        <v>3</v>
      </c>
      <c r="E279" s="200">
        <v>4</v>
      </c>
      <c r="F279" s="602">
        <v>5</v>
      </c>
      <c r="G279" s="603"/>
      <c r="H279" s="607"/>
      <c r="I279" s="602">
        <v>6</v>
      </c>
      <c r="J279" s="603"/>
      <c r="K279" s="607"/>
      <c r="L279" s="602">
        <v>7</v>
      </c>
      <c r="M279" s="603"/>
      <c r="N279" s="607"/>
      <c r="O279" s="602">
        <v>8</v>
      </c>
      <c r="P279" s="603"/>
      <c r="Q279" s="607"/>
    </row>
    <row r="280" spans="1:17" ht="17.25" customHeight="1" x14ac:dyDescent="0.25">
      <c r="A280" s="597">
        <v>2414030</v>
      </c>
      <c r="B280" s="598"/>
      <c r="C280" s="169" t="s">
        <v>262</v>
      </c>
      <c r="D280" s="126"/>
      <c r="E280" s="214"/>
      <c r="F280" s="602"/>
      <c r="G280" s="603"/>
      <c r="H280" s="607"/>
      <c r="I280" s="602"/>
      <c r="J280" s="603"/>
      <c r="K280" s="607"/>
      <c r="L280" s="602"/>
      <c r="M280" s="603"/>
      <c r="N280" s="607"/>
      <c r="O280" s="602"/>
      <c r="P280" s="603"/>
      <c r="Q280" s="607"/>
    </row>
    <row r="281" spans="1:17" ht="17.25" customHeight="1" x14ac:dyDescent="0.25">
      <c r="A281" s="597"/>
      <c r="B281" s="598"/>
      <c r="C281" s="171" t="s">
        <v>87</v>
      </c>
      <c r="D281" s="203"/>
      <c r="E281" s="215"/>
      <c r="F281" s="602"/>
      <c r="G281" s="603"/>
      <c r="H281" s="607"/>
      <c r="I281" s="602"/>
      <c r="J281" s="603"/>
      <c r="K281" s="607"/>
      <c r="L281" s="602"/>
      <c r="M281" s="603"/>
      <c r="N281" s="607"/>
      <c r="O281" s="602"/>
      <c r="P281" s="603"/>
      <c r="Q281" s="607"/>
    </row>
    <row r="282" spans="1:17" ht="17.25" customHeight="1" x14ac:dyDescent="0.25">
      <c r="A282" s="597"/>
      <c r="B282" s="598"/>
      <c r="C282" s="169" t="s">
        <v>228</v>
      </c>
      <c r="D282" s="203"/>
      <c r="E282" s="215"/>
      <c r="F282" s="602"/>
      <c r="G282" s="603"/>
      <c r="H282" s="607"/>
      <c r="I282" s="602"/>
      <c r="J282" s="603"/>
      <c r="K282" s="607"/>
      <c r="L282" s="602"/>
      <c r="M282" s="603"/>
      <c r="N282" s="607"/>
      <c r="O282" s="602"/>
      <c r="P282" s="603"/>
      <c r="Q282" s="607"/>
    </row>
    <row r="283" spans="1:17" ht="109.5" customHeight="1" x14ac:dyDescent="0.25">
      <c r="A283" s="597"/>
      <c r="B283" s="598"/>
      <c r="C283" s="171" t="s">
        <v>98</v>
      </c>
      <c r="D283" s="203" t="s">
        <v>99</v>
      </c>
      <c r="E283" s="210" t="s">
        <v>100</v>
      </c>
      <c r="F283" s="602">
        <v>0</v>
      </c>
      <c r="G283" s="603"/>
      <c r="H283" s="607"/>
      <c r="I283" s="602">
        <v>0</v>
      </c>
      <c r="J283" s="603"/>
      <c r="K283" s="607"/>
      <c r="L283" s="602">
        <v>0</v>
      </c>
      <c r="M283" s="603"/>
      <c r="N283" s="607"/>
      <c r="O283" s="602">
        <v>0</v>
      </c>
      <c r="P283" s="603"/>
      <c r="Q283" s="607"/>
    </row>
    <row r="284" spans="1:17" ht="32.25" customHeight="1" x14ac:dyDescent="0.25">
      <c r="A284" s="597"/>
      <c r="B284" s="598"/>
      <c r="C284" s="169" t="s">
        <v>281</v>
      </c>
      <c r="D284" s="203" t="s">
        <v>99</v>
      </c>
      <c r="E284" s="210" t="s">
        <v>133</v>
      </c>
      <c r="F284" s="602"/>
      <c r="G284" s="603"/>
      <c r="H284" s="607"/>
      <c r="I284" s="602"/>
      <c r="J284" s="603"/>
      <c r="K284" s="607"/>
      <c r="L284" s="602"/>
      <c r="M284" s="603"/>
      <c r="N284" s="607"/>
      <c r="O284" s="602"/>
      <c r="P284" s="603"/>
      <c r="Q284" s="607"/>
    </row>
    <row r="285" spans="1:17" ht="33" customHeight="1" x14ac:dyDescent="0.25">
      <c r="A285" s="597"/>
      <c r="B285" s="598"/>
      <c r="C285" s="204" t="s">
        <v>159</v>
      </c>
      <c r="D285" s="203" t="s">
        <v>99</v>
      </c>
      <c r="E285" s="210" t="s">
        <v>133</v>
      </c>
      <c r="F285" s="602">
        <f>F286+F287+F288+F289+F290</f>
        <v>25</v>
      </c>
      <c r="G285" s="603"/>
      <c r="H285" s="607"/>
      <c r="I285" s="602">
        <v>0</v>
      </c>
      <c r="J285" s="603"/>
      <c r="K285" s="607"/>
      <c r="L285" s="602">
        <f>L286+L287+L288+L289+L290</f>
        <v>25</v>
      </c>
      <c r="M285" s="603"/>
      <c r="N285" s="607"/>
      <c r="O285" s="602"/>
      <c r="P285" s="603"/>
      <c r="Q285" s="607"/>
    </row>
    <row r="286" spans="1:17" ht="28.5" customHeight="1" x14ac:dyDescent="0.25">
      <c r="A286" s="597"/>
      <c r="B286" s="598"/>
      <c r="C286" s="171" t="s">
        <v>160</v>
      </c>
      <c r="D286" s="203" t="s">
        <v>99</v>
      </c>
      <c r="E286" s="210" t="s">
        <v>133</v>
      </c>
      <c r="F286" s="602">
        <v>10</v>
      </c>
      <c r="G286" s="603"/>
      <c r="H286" s="607"/>
      <c r="I286" s="602">
        <v>0</v>
      </c>
      <c r="J286" s="603"/>
      <c r="K286" s="607"/>
      <c r="L286" s="602">
        <v>10</v>
      </c>
      <c r="M286" s="603"/>
      <c r="N286" s="607"/>
      <c r="O286" s="602"/>
      <c r="P286" s="603"/>
      <c r="Q286" s="607"/>
    </row>
    <row r="287" spans="1:17" ht="31.5" customHeight="1" x14ac:dyDescent="0.25">
      <c r="A287" s="597"/>
      <c r="B287" s="598"/>
      <c r="C287" s="171" t="s">
        <v>161</v>
      </c>
      <c r="D287" s="203" t="s">
        <v>99</v>
      </c>
      <c r="E287" s="210" t="s">
        <v>133</v>
      </c>
      <c r="F287" s="602">
        <v>4</v>
      </c>
      <c r="G287" s="603"/>
      <c r="H287" s="607"/>
      <c r="I287" s="602">
        <v>0</v>
      </c>
      <c r="J287" s="603"/>
      <c r="K287" s="607"/>
      <c r="L287" s="602">
        <v>4</v>
      </c>
      <c r="M287" s="603"/>
      <c r="N287" s="607"/>
      <c r="O287" s="602"/>
      <c r="P287" s="603"/>
      <c r="Q287" s="607"/>
    </row>
    <row r="288" spans="1:17" ht="30.75" customHeight="1" x14ac:dyDescent="0.25">
      <c r="A288" s="597"/>
      <c r="B288" s="598"/>
      <c r="C288" s="171" t="s">
        <v>162</v>
      </c>
      <c r="D288" s="203" t="s">
        <v>99</v>
      </c>
      <c r="E288" s="210" t="s">
        <v>133</v>
      </c>
      <c r="F288" s="602">
        <v>0</v>
      </c>
      <c r="G288" s="603"/>
      <c r="H288" s="607"/>
      <c r="I288" s="602">
        <v>0</v>
      </c>
      <c r="J288" s="603"/>
      <c r="K288" s="607"/>
      <c r="L288" s="602">
        <v>0</v>
      </c>
      <c r="M288" s="603"/>
      <c r="N288" s="607"/>
      <c r="O288" s="602"/>
      <c r="P288" s="603"/>
      <c r="Q288" s="607"/>
    </row>
    <row r="289" spans="1:17" ht="30.75" customHeight="1" x14ac:dyDescent="0.25">
      <c r="A289" s="597"/>
      <c r="B289" s="598"/>
      <c r="C289" s="171" t="s">
        <v>163</v>
      </c>
      <c r="D289" s="203" t="s">
        <v>99</v>
      </c>
      <c r="E289" s="210" t="s">
        <v>133</v>
      </c>
      <c r="F289" s="602">
        <v>0</v>
      </c>
      <c r="G289" s="603"/>
      <c r="H289" s="607"/>
      <c r="I289" s="602">
        <v>0</v>
      </c>
      <c r="J289" s="603"/>
      <c r="K289" s="607"/>
      <c r="L289" s="602">
        <v>0</v>
      </c>
      <c r="M289" s="603"/>
      <c r="N289" s="607"/>
      <c r="O289" s="602"/>
      <c r="P289" s="603"/>
      <c r="Q289" s="607"/>
    </row>
    <row r="290" spans="1:17" ht="27" customHeight="1" x14ac:dyDescent="0.25">
      <c r="A290" s="597"/>
      <c r="B290" s="598"/>
      <c r="C290" s="204" t="s">
        <v>164</v>
      </c>
      <c r="D290" s="203" t="s">
        <v>135</v>
      </c>
      <c r="E290" s="203"/>
      <c r="F290" s="602">
        <v>11</v>
      </c>
      <c r="G290" s="603"/>
      <c r="H290" s="607"/>
      <c r="I290" s="602">
        <v>0</v>
      </c>
      <c r="J290" s="603"/>
      <c r="K290" s="607"/>
      <c r="L290" s="602">
        <v>11</v>
      </c>
      <c r="M290" s="603"/>
      <c r="N290" s="607"/>
      <c r="O290" s="602"/>
      <c r="P290" s="603"/>
      <c r="Q290" s="607"/>
    </row>
    <row r="291" spans="1:17" ht="27" customHeight="1" x14ac:dyDescent="0.25">
      <c r="A291" s="597"/>
      <c r="B291" s="598"/>
      <c r="C291" s="204" t="s">
        <v>165</v>
      </c>
      <c r="D291" s="203" t="s">
        <v>135</v>
      </c>
      <c r="E291" s="203"/>
      <c r="F291" s="602">
        <v>0</v>
      </c>
      <c r="G291" s="603"/>
      <c r="H291" s="607"/>
      <c r="I291" s="602">
        <v>0</v>
      </c>
      <c r="J291" s="603"/>
      <c r="K291" s="607"/>
      <c r="L291" s="602">
        <v>0</v>
      </c>
      <c r="M291" s="603"/>
      <c r="N291" s="607"/>
      <c r="O291" s="602">
        <v>0</v>
      </c>
      <c r="P291" s="603"/>
      <c r="Q291" s="607"/>
    </row>
    <row r="292" spans="1:17" ht="20.25" customHeight="1" x14ac:dyDescent="0.25">
      <c r="A292" s="597"/>
      <c r="B292" s="598"/>
      <c r="C292" s="171" t="s">
        <v>166</v>
      </c>
      <c r="D292" s="203" t="s">
        <v>135</v>
      </c>
      <c r="E292" s="203"/>
      <c r="F292" s="602">
        <v>0</v>
      </c>
      <c r="G292" s="603"/>
      <c r="H292" s="607"/>
      <c r="I292" s="602">
        <v>0</v>
      </c>
      <c r="J292" s="603"/>
      <c r="K292" s="607"/>
      <c r="L292" s="602">
        <v>0</v>
      </c>
      <c r="M292" s="603"/>
      <c r="N292" s="607"/>
      <c r="O292" s="602">
        <v>0</v>
      </c>
      <c r="P292" s="603"/>
      <c r="Q292" s="607"/>
    </row>
    <row r="293" spans="1:17" ht="17.25" customHeight="1" x14ac:dyDescent="0.25">
      <c r="A293" s="597"/>
      <c r="B293" s="598"/>
      <c r="C293" s="171" t="s">
        <v>167</v>
      </c>
      <c r="D293" s="203" t="s">
        <v>135</v>
      </c>
      <c r="E293" s="203"/>
      <c r="F293" s="602">
        <v>0</v>
      </c>
      <c r="G293" s="603"/>
      <c r="H293" s="607"/>
      <c r="I293" s="602">
        <v>0</v>
      </c>
      <c r="J293" s="603"/>
      <c r="K293" s="607"/>
      <c r="L293" s="602">
        <v>0</v>
      </c>
      <c r="M293" s="603"/>
      <c r="N293" s="607"/>
      <c r="O293" s="602">
        <v>0</v>
      </c>
      <c r="P293" s="603"/>
      <c r="Q293" s="607"/>
    </row>
    <row r="294" spans="1:17" ht="17.25" customHeight="1" x14ac:dyDescent="0.25">
      <c r="A294" s="597"/>
      <c r="B294" s="598"/>
      <c r="C294" s="171" t="s">
        <v>168</v>
      </c>
      <c r="D294" s="203" t="s">
        <v>452</v>
      </c>
      <c r="E294" s="215"/>
      <c r="F294" s="602">
        <v>0</v>
      </c>
      <c r="G294" s="603"/>
      <c r="H294" s="607"/>
      <c r="I294" s="602">
        <v>0</v>
      </c>
      <c r="J294" s="603"/>
      <c r="K294" s="607"/>
      <c r="L294" s="602">
        <v>0</v>
      </c>
      <c r="M294" s="603"/>
      <c r="N294" s="607"/>
      <c r="O294" s="602">
        <v>0</v>
      </c>
      <c r="P294" s="603"/>
      <c r="Q294" s="607"/>
    </row>
    <row r="295" spans="1:17" ht="17.25" customHeight="1" x14ac:dyDescent="0.25">
      <c r="A295" s="597"/>
      <c r="B295" s="598"/>
      <c r="C295" s="169" t="s">
        <v>282</v>
      </c>
      <c r="D295" s="199"/>
      <c r="E295" s="215"/>
      <c r="F295" s="602"/>
      <c r="G295" s="603"/>
      <c r="H295" s="607"/>
      <c r="I295" s="602"/>
      <c r="J295" s="603"/>
      <c r="K295" s="607"/>
      <c r="L295" s="602"/>
      <c r="M295" s="603"/>
      <c r="N295" s="607"/>
      <c r="O295" s="602"/>
      <c r="P295" s="603"/>
      <c r="Q295" s="607"/>
    </row>
    <row r="296" spans="1:17" ht="39" customHeight="1" x14ac:dyDescent="0.25">
      <c r="A296" s="597"/>
      <c r="B296" s="598"/>
      <c r="C296" s="204" t="s">
        <v>593</v>
      </c>
      <c r="D296" s="199" t="s">
        <v>113</v>
      </c>
      <c r="E296" s="210" t="s">
        <v>170</v>
      </c>
      <c r="F296" s="611">
        <f>H229/F285*1000</f>
        <v>59120.800000000003</v>
      </c>
      <c r="G296" s="612"/>
      <c r="H296" s="613"/>
      <c r="I296" s="602">
        <v>0</v>
      </c>
      <c r="J296" s="603"/>
      <c r="K296" s="607"/>
      <c r="L296" s="606">
        <f>L229/L285*1000</f>
        <v>64264.309600000008</v>
      </c>
      <c r="M296" s="777"/>
      <c r="N296" s="719"/>
      <c r="O296" s="602">
        <v>0</v>
      </c>
      <c r="P296" s="603"/>
      <c r="Q296" s="607"/>
    </row>
    <row r="297" spans="1:17" ht="89.25" customHeight="1" x14ac:dyDescent="0.25">
      <c r="A297" s="597"/>
      <c r="B297" s="598"/>
      <c r="C297" s="204" t="s">
        <v>171</v>
      </c>
      <c r="D297" s="199" t="s">
        <v>113</v>
      </c>
      <c r="E297" s="210" t="s">
        <v>172</v>
      </c>
      <c r="F297" s="606">
        <f>F296/F285*F286</f>
        <v>23648.320000000003</v>
      </c>
      <c r="G297" s="777"/>
      <c r="H297" s="719"/>
      <c r="I297" s="602">
        <v>0</v>
      </c>
      <c r="J297" s="603"/>
      <c r="K297" s="607"/>
      <c r="L297" s="606">
        <f>L296/L285*L286</f>
        <v>25705.723840000006</v>
      </c>
      <c r="M297" s="777"/>
      <c r="N297" s="719"/>
      <c r="O297" s="602">
        <v>0</v>
      </c>
      <c r="P297" s="603"/>
      <c r="Q297" s="607"/>
    </row>
    <row r="298" spans="1:17" ht="89.25" customHeight="1" x14ac:dyDescent="0.25">
      <c r="A298" s="597"/>
      <c r="B298" s="598"/>
      <c r="C298" s="204" t="s">
        <v>594</v>
      </c>
      <c r="D298" s="199" t="s">
        <v>113</v>
      </c>
      <c r="E298" s="210" t="s">
        <v>174</v>
      </c>
      <c r="F298" s="606">
        <f>F296/F285*F287</f>
        <v>9459.3280000000013</v>
      </c>
      <c r="G298" s="777"/>
      <c r="H298" s="719"/>
      <c r="I298" s="602">
        <v>0</v>
      </c>
      <c r="J298" s="603"/>
      <c r="K298" s="607"/>
      <c r="L298" s="606">
        <f>L296/25*L287</f>
        <v>10282.289536000002</v>
      </c>
      <c r="M298" s="777"/>
      <c r="N298" s="719"/>
      <c r="O298" s="602">
        <v>0</v>
      </c>
      <c r="P298" s="603"/>
      <c r="Q298" s="607"/>
    </row>
    <row r="299" spans="1:17" ht="89.25" customHeight="1" x14ac:dyDescent="0.25">
      <c r="A299" s="597"/>
      <c r="B299" s="598"/>
      <c r="C299" s="204" t="s">
        <v>595</v>
      </c>
      <c r="D299" s="199" t="s">
        <v>113</v>
      </c>
      <c r="E299" s="210" t="s">
        <v>176</v>
      </c>
      <c r="F299" s="611">
        <v>0</v>
      </c>
      <c r="G299" s="612"/>
      <c r="H299" s="613"/>
      <c r="I299" s="602">
        <v>0</v>
      </c>
      <c r="J299" s="603"/>
      <c r="K299" s="607"/>
      <c r="L299" s="606">
        <v>0</v>
      </c>
      <c r="M299" s="777"/>
      <c r="N299" s="719"/>
      <c r="O299" s="602">
        <v>0</v>
      </c>
      <c r="P299" s="603"/>
      <c r="Q299" s="607"/>
    </row>
    <row r="300" spans="1:17" ht="89.25" customHeight="1" x14ac:dyDescent="0.25">
      <c r="A300" s="597"/>
      <c r="B300" s="598"/>
      <c r="C300" s="204" t="s">
        <v>596</v>
      </c>
      <c r="D300" s="199" t="s">
        <v>113</v>
      </c>
      <c r="E300" s="210" t="s">
        <v>178</v>
      </c>
      <c r="F300" s="606">
        <v>0</v>
      </c>
      <c r="G300" s="777"/>
      <c r="H300" s="719"/>
      <c r="I300" s="602">
        <v>0</v>
      </c>
      <c r="J300" s="603"/>
      <c r="K300" s="607"/>
      <c r="L300" s="606">
        <v>0</v>
      </c>
      <c r="M300" s="777"/>
      <c r="N300" s="719"/>
      <c r="O300" s="602">
        <v>0</v>
      </c>
      <c r="P300" s="603"/>
      <c r="Q300" s="607"/>
    </row>
    <row r="301" spans="1:17" ht="89.25" customHeight="1" x14ac:dyDescent="0.25">
      <c r="A301" s="597"/>
      <c r="B301" s="598"/>
      <c r="C301" s="204" t="s">
        <v>597</v>
      </c>
      <c r="D301" s="199" t="s">
        <v>113</v>
      </c>
      <c r="E301" s="210" t="s">
        <v>180</v>
      </c>
      <c r="F301" s="606">
        <f>F296/F285*F290</f>
        <v>26013.152000000002</v>
      </c>
      <c r="G301" s="777"/>
      <c r="H301" s="719"/>
      <c r="I301" s="602">
        <v>0</v>
      </c>
      <c r="J301" s="603"/>
      <c r="K301" s="607"/>
      <c r="L301" s="606">
        <f>L296/L285*L290</f>
        <v>28276.296224000005</v>
      </c>
      <c r="M301" s="777"/>
      <c r="N301" s="719"/>
      <c r="O301" s="602">
        <v>0</v>
      </c>
      <c r="P301" s="603"/>
      <c r="Q301" s="607"/>
    </row>
    <row r="302" spans="1:17" ht="78.75" customHeight="1" x14ac:dyDescent="0.25">
      <c r="A302" s="597"/>
      <c r="B302" s="598"/>
      <c r="C302" s="204" t="s">
        <v>181</v>
      </c>
      <c r="D302" s="199" t="s">
        <v>113</v>
      </c>
      <c r="E302" s="210" t="s">
        <v>182</v>
      </c>
      <c r="F302" s="602">
        <v>0</v>
      </c>
      <c r="G302" s="603"/>
      <c r="H302" s="607"/>
      <c r="I302" s="602">
        <v>0</v>
      </c>
      <c r="J302" s="603"/>
      <c r="K302" s="607"/>
      <c r="L302" s="602">
        <v>0</v>
      </c>
      <c r="M302" s="603"/>
      <c r="N302" s="607"/>
      <c r="O302" s="602">
        <v>0</v>
      </c>
      <c r="P302" s="603"/>
      <c r="Q302" s="607"/>
    </row>
    <row r="303" spans="1:17" ht="89.25" customHeight="1" x14ac:dyDescent="0.25">
      <c r="A303" s="597"/>
      <c r="B303" s="598"/>
      <c r="C303" s="204" t="s">
        <v>598</v>
      </c>
      <c r="D303" s="199" t="s">
        <v>113</v>
      </c>
      <c r="E303" s="210" t="s">
        <v>184</v>
      </c>
      <c r="F303" s="602">
        <v>0</v>
      </c>
      <c r="G303" s="603"/>
      <c r="H303" s="607"/>
      <c r="I303" s="602">
        <v>0</v>
      </c>
      <c r="J303" s="603"/>
      <c r="K303" s="607"/>
      <c r="L303" s="602">
        <v>0</v>
      </c>
      <c r="M303" s="603"/>
      <c r="N303" s="607"/>
      <c r="O303" s="602">
        <v>0</v>
      </c>
      <c r="P303" s="603"/>
      <c r="Q303" s="607"/>
    </row>
    <row r="304" spans="1:17" ht="17.25" customHeight="1" x14ac:dyDescent="0.25">
      <c r="A304" s="597"/>
      <c r="B304" s="598"/>
      <c r="C304" s="169" t="s">
        <v>229</v>
      </c>
      <c r="D304" s="199"/>
      <c r="E304" s="203"/>
      <c r="F304" s="602"/>
      <c r="G304" s="603"/>
      <c r="H304" s="607"/>
      <c r="I304" s="602"/>
      <c r="J304" s="603"/>
      <c r="K304" s="607"/>
      <c r="L304" s="602"/>
      <c r="M304" s="603"/>
      <c r="N304" s="607"/>
      <c r="O304" s="602"/>
      <c r="P304" s="603"/>
      <c r="Q304" s="607"/>
    </row>
    <row r="305" spans="1:18" ht="24.75" customHeight="1" x14ac:dyDescent="0.25">
      <c r="A305" s="597"/>
      <c r="B305" s="598"/>
      <c r="C305" s="204" t="s">
        <v>599</v>
      </c>
      <c r="D305" s="199"/>
      <c r="E305" s="203"/>
      <c r="F305" s="602"/>
      <c r="G305" s="603"/>
      <c r="H305" s="607"/>
      <c r="I305" s="602"/>
      <c r="J305" s="603"/>
      <c r="K305" s="607"/>
      <c r="L305" s="602"/>
      <c r="M305" s="603"/>
      <c r="N305" s="607"/>
      <c r="O305" s="602"/>
      <c r="P305" s="603"/>
      <c r="Q305" s="607"/>
    </row>
    <row r="306" spans="1:18" ht="102" customHeight="1" x14ac:dyDescent="0.25">
      <c r="A306" s="597"/>
      <c r="B306" s="598"/>
      <c r="C306" s="204" t="s">
        <v>600</v>
      </c>
      <c r="D306" s="199" t="s">
        <v>117</v>
      </c>
      <c r="E306" s="210" t="s">
        <v>186</v>
      </c>
      <c r="F306" s="602">
        <v>0</v>
      </c>
      <c r="G306" s="603"/>
      <c r="H306" s="607"/>
      <c r="I306" s="602">
        <v>0</v>
      </c>
      <c r="J306" s="603"/>
      <c r="K306" s="607"/>
      <c r="L306" s="602">
        <v>0</v>
      </c>
      <c r="M306" s="603"/>
      <c r="N306" s="607"/>
      <c r="O306" s="602">
        <v>0</v>
      </c>
      <c r="P306" s="603"/>
      <c r="Q306" s="607"/>
    </row>
    <row r="307" spans="1:18" ht="102" customHeight="1" x14ac:dyDescent="0.25">
      <c r="A307" s="597"/>
      <c r="B307" s="598"/>
      <c r="C307" s="204" t="s">
        <v>601</v>
      </c>
      <c r="D307" s="199" t="s">
        <v>117</v>
      </c>
      <c r="E307" s="210" t="s">
        <v>188</v>
      </c>
      <c r="F307" s="602">
        <v>0</v>
      </c>
      <c r="G307" s="603"/>
      <c r="H307" s="607"/>
      <c r="I307" s="602">
        <v>0</v>
      </c>
      <c r="J307" s="603"/>
      <c r="K307" s="607"/>
      <c r="L307" s="602">
        <v>0</v>
      </c>
      <c r="M307" s="603"/>
      <c r="N307" s="607"/>
      <c r="O307" s="602">
        <v>0</v>
      </c>
      <c r="P307" s="603"/>
      <c r="Q307" s="607"/>
    </row>
    <row r="308" spans="1:18" ht="102" customHeight="1" x14ac:dyDescent="0.25">
      <c r="A308" s="597"/>
      <c r="B308" s="598"/>
      <c r="C308" s="204" t="s">
        <v>602</v>
      </c>
      <c r="D308" s="199" t="s">
        <v>117</v>
      </c>
      <c r="E308" s="210" t="s">
        <v>190</v>
      </c>
      <c r="F308" s="602">
        <v>0</v>
      </c>
      <c r="G308" s="603"/>
      <c r="H308" s="607"/>
      <c r="I308" s="602">
        <v>0</v>
      </c>
      <c r="J308" s="603"/>
      <c r="K308" s="607"/>
      <c r="L308" s="602">
        <v>0</v>
      </c>
      <c r="M308" s="603"/>
      <c r="N308" s="607"/>
      <c r="O308" s="602">
        <v>0</v>
      </c>
      <c r="P308" s="603"/>
      <c r="Q308" s="607"/>
    </row>
    <row r="309" spans="1:18" ht="17.25" customHeight="1" x14ac:dyDescent="0.25">
      <c r="A309" s="211"/>
      <c r="B309" s="211"/>
      <c r="C309" s="21"/>
      <c r="D309" s="212"/>
      <c r="E309" s="212"/>
      <c r="F309" s="64"/>
      <c r="G309" s="64"/>
      <c r="H309" s="64"/>
      <c r="I309" s="64"/>
      <c r="J309" s="64"/>
      <c r="K309" s="64"/>
      <c r="L309" s="64"/>
      <c r="M309" s="64"/>
      <c r="N309" s="64"/>
      <c r="O309" s="64"/>
      <c r="P309" s="64"/>
      <c r="Q309" s="64"/>
    </row>
    <row r="310" spans="1:18" s="28" customFormat="1" ht="12.75" customHeight="1" x14ac:dyDescent="0.25">
      <c r="A310" s="21" t="s">
        <v>576</v>
      </c>
      <c r="B310" s="21"/>
      <c r="C310" s="21"/>
      <c r="D310" s="7"/>
      <c r="E310" s="7"/>
      <c r="F310" s="29"/>
      <c r="G310" s="29"/>
      <c r="H310" s="29"/>
      <c r="I310" s="29"/>
      <c r="J310" s="29"/>
      <c r="K310" s="29"/>
      <c r="L310" s="29"/>
      <c r="M310" s="29"/>
      <c r="N310" s="29"/>
      <c r="O310" s="29"/>
      <c r="P310" s="29"/>
      <c r="Q310" s="29"/>
    </row>
    <row r="311" spans="1:18" s="28" customFormat="1" ht="12.75" customHeight="1" x14ac:dyDescent="0.25">
      <c r="A311" s="21"/>
      <c r="B311" s="21"/>
      <c r="C311" s="21"/>
      <c r="D311" s="7"/>
      <c r="E311" s="7"/>
      <c r="F311" s="29"/>
      <c r="G311" s="29"/>
      <c r="H311" s="29"/>
      <c r="I311" s="29"/>
      <c r="J311" s="29"/>
      <c r="K311" s="29"/>
      <c r="L311" s="29"/>
      <c r="M311" s="29"/>
      <c r="N311" s="29"/>
      <c r="O311" s="29"/>
      <c r="P311" s="29"/>
      <c r="Q311" s="29"/>
    </row>
    <row r="312" spans="1:18" s="19" customFormat="1" ht="18" customHeight="1" x14ac:dyDescent="0.2">
      <c r="A312" s="667" t="s">
        <v>32</v>
      </c>
      <c r="B312" s="668"/>
      <c r="C312" s="609" t="s">
        <v>222</v>
      </c>
      <c r="D312" s="602" t="s">
        <v>439</v>
      </c>
      <c r="E312" s="607"/>
      <c r="F312" s="602" t="s">
        <v>448</v>
      </c>
      <c r="G312" s="607"/>
      <c r="H312" s="602" t="s">
        <v>455</v>
      </c>
      <c r="I312" s="607"/>
      <c r="J312" s="602" t="s">
        <v>456</v>
      </c>
      <c r="K312" s="607"/>
      <c r="L312" s="602" t="s">
        <v>436</v>
      </c>
      <c r="M312" s="607"/>
      <c r="N312" s="65"/>
      <c r="O312" s="65"/>
      <c r="P312" s="65"/>
      <c r="Q312" s="65"/>
    </row>
    <row r="313" spans="1:18" s="19" customFormat="1" ht="36.75" customHeight="1" x14ac:dyDescent="0.2">
      <c r="A313" s="731"/>
      <c r="B313" s="732"/>
      <c r="C313" s="610"/>
      <c r="D313" s="124" t="s">
        <v>197</v>
      </c>
      <c r="E313" s="124" t="s">
        <v>198</v>
      </c>
      <c r="F313" s="124" t="s">
        <v>197</v>
      </c>
      <c r="G313" s="124" t="s">
        <v>198</v>
      </c>
      <c r="H313" s="124" t="s">
        <v>197</v>
      </c>
      <c r="I313" s="124" t="s">
        <v>198</v>
      </c>
      <c r="J313" s="124" t="s">
        <v>197</v>
      </c>
      <c r="K313" s="124" t="s">
        <v>198</v>
      </c>
      <c r="L313" s="124" t="s">
        <v>197</v>
      </c>
      <c r="M313" s="124" t="s">
        <v>198</v>
      </c>
      <c r="N313" s="65"/>
      <c r="O313" s="65"/>
      <c r="P313" s="65"/>
      <c r="Q313" s="65"/>
    </row>
    <row r="314" spans="1:18" ht="18" customHeight="1" x14ac:dyDescent="0.2">
      <c r="A314" s="602">
        <v>1</v>
      </c>
      <c r="B314" s="607"/>
      <c r="C314" s="177">
        <v>2</v>
      </c>
      <c r="D314" s="177">
        <v>3</v>
      </c>
      <c r="E314" s="177">
        <v>4</v>
      </c>
      <c r="F314" s="177">
        <v>5</v>
      </c>
      <c r="G314" s="177">
        <v>6</v>
      </c>
      <c r="H314" s="177">
        <v>7</v>
      </c>
      <c r="I314" s="177">
        <v>8</v>
      </c>
      <c r="J314" s="177">
        <v>9</v>
      </c>
      <c r="K314" s="177">
        <v>10</v>
      </c>
      <c r="L314" s="177">
        <v>11</v>
      </c>
      <c r="M314" s="177">
        <v>12</v>
      </c>
      <c r="N314" s="65"/>
      <c r="O314" s="65"/>
      <c r="P314" s="65"/>
      <c r="Q314" s="65"/>
      <c r="R314" s="19"/>
    </row>
    <row r="315" spans="1:18" ht="18" customHeight="1" x14ac:dyDescent="0.2">
      <c r="A315" s="602"/>
      <c r="B315" s="607"/>
      <c r="C315" s="124" t="s">
        <v>577</v>
      </c>
      <c r="D315" s="124"/>
      <c r="E315" s="124"/>
      <c r="F315" s="124"/>
      <c r="G315" s="124"/>
      <c r="H315" s="124"/>
      <c r="I315" s="124"/>
      <c r="J315" s="124"/>
      <c r="K315" s="124"/>
      <c r="L315" s="124"/>
      <c r="M315" s="124"/>
      <c r="N315" s="65"/>
      <c r="O315" s="65"/>
      <c r="P315" s="65"/>
      <c r="Q315" s="65"/>
    </row>
    <row r="316" spans="1:18" ht="18" customHeight="1" x14ac:dyDescent="0.2">
      <c r="A316" s="602"/>
      <c r="B316" s="607"/>
      <c r="C316" s="124" t="s">
        <v>572</v>
      </c>
      <c r="D316" s="124"/>
      <c r="E316" s="124"/>
      <c r="F316" s="124"/>
      <c r="G316" s="124"/>
      <c r="H316" s="124"/>
      <c r="I316" s="124"/>
      <c r="J316" s="124"/>
      <c r="K316" s="124"/>
      <c r="L316" s="124"/>
      <c r="M316" s="124"/>
      <c r="N316" s="65"/>
      <c r="O316" s="65"/>
      <c r="P316" s="65"/>
      <c r="Q316" s="65"/>
    </row>
    <row r="317" spans="1:18" ht="18" customHeight="1" x14ac:dyDescent="0.2">
      <c r="A317" s="602"/>
      <c r="B317" s="607"/>
      <c r="C317" s="124" t="s">
        <v>459</v>
      </c>
      <c r="D317" s="124"/>
      <c r="E317" s="124"/>
      <c r="F317" s="124"/>
      <c r="G317" s="124"/>
      <c r="H317" s="124"/>
      <c r="I317" s="124"/>
      <c r="J317" s="124"/>
      <c r="K317" s="124"/>
      <c r="L317" s="124"/>
      <c r="M317" s="124"/>
      <c r="N317" s="65"/>
      <c r="O317" s="65"/>
      <c r="P317" s="65"/>
      <c r="Q317" s="65"/>
    </row>
    <row r="318" spans="1:18" ht="18" customHeight="1" x14ac:dyDescent="0.2">
      <c r="A318" s="184"/>
      <c r="B318" s="185"/>
      <c r="C318" s="124" t="s">
        <v>460</v>
      </c>
      <c r="D318" s="124"/>
      <c r="E318" s="124"/>
      <c r="F318" s="124"/>
      <c r="G318" s="124"/>
      <c r="H318" s="124"/>
      <c r="I318" s="124"/>
      <c r="J318" s="124"/>
      <c r="K318" s="124"/>
      <c r="L318" s="124"/>
      <c r="M318" s="124"/>
      <c r="N318" s="65"/>
      <c r="O318" s="65"/>
      <c r="P318" s="65"/>
      <c r="Q318" s="65"/>
    </row>
    <row r="319" spans="1:18" ht="18" customHeight="1" x14ac:dyDescent="0.2">
      <c r="A319" s="602"/>
      <c r="B319" s="607"/>
      <c r="C319" s="124" t="s">
        <v>578</v>
      </c>
      <c r="D319" s="124"/>
      <c r="E319" s="124"/>
      <c r="F319" s="124"/>
      <c r="G319" s="124"/>
      <c r="H319" s="124"/>
      <c r="I319" s="124"/>
      <c r="J319" s="124"/>
      <c r="K319" s="124"/>
      <c r="L319" s="124"/>
      <c r="M319" s="124"/>
      <c r="N319" s="65"/>
      <c r="O319" s="65"/>
      <c r="P319" s="65"/>
      <c r="Q319" s="65"/>
    </row>
    <row r="320" spans="1:18" ht="18" customHeight="1" x14ac:dyDescent="0.2">
      <c r="A320" s="602"/>
      <c r="B320" s="607"/>
      <c r="C320" s="124" t="s">
        <v>28</v>
      </c>
      <c r="D320" s="124"/>
      <c r="E320" s="124"/>
      <c r="F320" s="124"/>
      <c r="G320" s="124"/>
      <c r="H320" s="124"/>
      <c r="I320" s="124"/>
      <c r="J320" s="124"/>
      <c r="K320" s="124"/>
      <c r="L320" s="124"/>
      <c r="M320" s="124"/>
      <c r="N320" s="65"/>
      <c r="O320" s="65"/>
      <c r="P320" s="65"/>
      <c r="Q320" s="65"/>
    </row>
    <row r="321" spans="1:17" ht="48.75" customHeight="1" x14ac:dyDescent="0.2">
      <c r="A321" s="602"/>
      <c r="B321" s="607"/>
      <c r="C321" s="124" t="s">
        <v>289</v>
      </c>
      <c r="D321" s="124"/>
      <c r="E321" s="124"/>
      <c r="F321" s="124"/>
      <c r="G321" s="124"/>
      <c r="H321" s="124"/>
      <c r="I321" s="124"/>
      <c r="J321" s="124"/>
      <c r="K321" s="124"/>
      <c r="L321" s="124"/>
      <c r="M321" s="124"/>
      <c r="N321" s="65"/>
      <c r="O321" s="65"/>
      <c r="P321" s="65"/>
      <c r="Q321" s="65"/>
    </row>
    <row r="322" spans="1:17" ht="12.75" hidden="1" customHeight="1" x14ac:dyDescent="0.25">
      <c r="A322" s="3"/>
      <c r="B322" s="3"/>
      <c r="C322" s="3"/>
      <c r="D322" s="3"/>
      <c r="E322" s="3"/>
      <c r="F322" s="3"/>
      <c r="G322" s="3"/>
      <c r="H322" s="3"/>
      <c r="I322" s="3"/>
      <c r="J322" s="3"/>
      <c r="K322" s="3"/>
      <c r="L322" s="3"/>
      <c r="M322" s="3"/>
      <c r="N322" s="619"/>
      <c r="O322" s="619"/>
      <c r="P322" s="619"/>
      <c r="Q322" s="3"/>
    </row>
    <row r="323" spans="1:17" ht="12.75" customHeight="1" x14ac:dyDescent="0.25">
      <c r="A323" s="3"/>
      <c r="B323" s="3"/>
      <c r="C323" s="3"/>
      <c r="D323" s="3"/>
      <c r="E323" s="3"/>
      <c r="F323" s="3"/>
      <c r="G323" s="3"/>
      <c r="H323" s="3"/>
      <c r="I323" s="3"/>
      <c r="J323" s="3"/>
      <c r="K323" s="3"/>
      <c r="L323" s="3"/>
      <c r="M323" s="3"/>
      <c r="N323" s="30"/>
      <c r="O323" s="30"/>
      <c r="P323" s="30"/>
      <c r="Q323" s="3"/>
    </row>
    <row r="324" spans="1:17" ht="12.75" customHeight="1" x14ac:dyDescent="0.25">
      <c r="A324" s="21" t="s">
        <v>290</v>
      </c>
      <c r="B324" s="637" t="s">
        <v>291</v>
      </c>
      <c r="C324" s="637"/>
      <c r="D324" s="637"/>
      <c r="E324" s="637"/>
      <c r="F324" s="637"/>
      <c r="G324" s="637"/>
      <c r="H324" s="637"/>
      <c r="I324" s="637"/>
      <c r="J324" s="637"/>
      <c r="K324" s="637"/>
      <c r="L324" s="637"/>
      <c r="M324" s="637"/>
      <c r="N324" s="637"/>
      <c r="O324" s="637"/>
      <c r="P324" s="637"/>
      <c r="Q324" s="637"/>
    </row>
    <row r="325" spans="1:17" ht="12.75" customHeight="1" x14ac:dyDescent="0.25">
      <c r="A325" s="57"/>
      <c r="B325" s="57"/>
      <c r="C325" s="57"/>
      <c r="D325" s="57"/>
      <c r="E325" s="57"/>
      <c r="F325" s="57"/>
      <c r="G325" s="57"/>
      <c r="H325" s="57"/>
      <c r="I325" s="57"/>
      <c r="J325" s="57"/>
      <c r="K325" s="57"/>
      <c r="L325" s="57"/>
      <c r="M325" s="57"/>
      <c r="N325" s="57"/>
      <c r="O325" s="57"/>
      <c r="P325" s="57" t="s">
        <v>30</v>
      </c>
      <c r="Q325" s="3"/>
    </row>
    <row r="326" spans="1:17" ht="31.5" customHeight="1" x14ac:dyDescent="0.2">
      <c r="A326" s="609" t="s">
        <v>32</v>
      </c>
      <c r="B326" s="667" t="s">
        <v>196</v>
      </c>
      <c r="C326" s="668"/>
      <c r="D326" s="602" t="s">
        <v>461</v>
      </c>
      <c r="E326" s="603"/>
      <c r="F326" s="603"/>
      <c r="G326" s="607"/>
      <c r="H326" s="602" t="s">
        <v>462</v>
      </c>
      <c r="I326" s="603"/>
      <c r="J326" s="603"/>
      <c r="K326" s="607"/>
      <c r="L326" s="602" t="s">
        <v>463</v>
      </c>
      <c r="M326" s="607"/>
      <c r="N326" s="602" t="s">
        <v>464</v>
      </c>
      <c r="O326" s="607"/>
      <c r="P326" s="602" t="s">
        <v>465</v>
      </c>
      <c r="Q326" s="607"/>
    </row>
    <row r="327" spans="1:17" ht="42" customHeight="1" x14ac:dyDescent="0.2">
      <c r="A327" s="728"/>
      <c r="B327" s="729"/>
      <c r="C327" s="730"/>
      <c r="D327" s="602" t="s">
        <v>197</v>
      </c>
      <c r="E327" s="607"/>
      <c r="F327" s="602" t="s">
        <v>198</v>
      </c>
      <c r="G327" s="607"/>
      <c r="H327" s="602" t="s">
        <v>197</v>
      </c>
      <c r="I327" s="607"/>
      <c r="J327" s="602" t="s">
        <v>198</v>
      </c>
      <c r="K327" s="607"/>
      <c r="L327" s="726" t="s">
        <v>197</v>
      </c>
      <c r="M327" s="726" t="s">
        <v>198</v>
      </c>
      <c r="N327" s="726" t="s">
        <v>197</v>
      </c>
      <c r="O327" s="726" t="s">
        <v>198</v>
      </c>
      <c r="P327" s="726" t="s">
        <v>197</v>
      </c>
      <c r="Q327" s="726" t="s">
        <v>198</v>
      </c>
    </row>
    <row r="328" spans="1:17" ht="36" customHeight="1" x14ac:dyDescent="0.25">
      <c r="A328" s="610"/>
      <c r="B328" s="731"/>
      <c r="C328" s="732"/>
      <c r="D328" s="171" t="s">
        <v>293</v>
      </c>
      <c r="E328" s="171" t="s">
        <v>294</v>
      </c>
      <c r="F328" s="171" t="s">
        <v>293</v>
      </c>
      <c r="G328" s="171" t="s">
        <v>294</v>
      </c>
      <c r="H328" s="171" t="s">
        <v>293</v>
      </c>
      <c r="I328" s="171" t="s">
        <v>294</v>
      </c>
      <c r="J328" s="171" t="s">
        <v>293</v>
      </c>
      <c r="K328" s="171" t="s">
        <v>294</v>
      </c>
      <c r="L328" s="727"/>
      <c r="M328" s="727"/>
      <c r="N328" s="727"/>
      <c r="O328" s="727"/>
      <c r="P328" s="727"/>
      <c r="Q328" s="727"/>
    </row>
    <row r="329" spans="1:17" ht="13.5" customHeight="1" x14ac:dyDescent="0.25">
      <c r="A329" s="216">
        <v>1</v>
      </c>
      <c r="B329" s="602">
        <v>2</v>
      </c>
      <c r="C329" s="607"/>
      <c r="D329" s="171">
        <v>3</v>
      </c>
      <c r="E329" s="171">
        <v>4</v>
      </c>
      <c r="F329" s="171">
        <v>5</v>
      </c>
      <c r="G329" s="171">
        <v>6</v>
      </c>
      <c r="H329" s="171">
        <v>7</v>
      </c>
      <c r="I329" s="171">
        <v>8</v>
      </c>
      <c r="J329" s="171">
        <v>9</v>
      </c>
      <c r="K329" s="171">
        <v>10</v>
      </c>
      <c r="L329" s="207">
        <v>11</v>
      </c>
      <c r="M329" s="207">
        <v>12</v>
      </c>
      <c r="N329" s="207">
        <v>13</v>
      </c>
      <c r="O329" s="207">
        <v>14</v>
      </c>
      <c r="P329" s="207">
        <v>15</v>
      </c>
      <c r="Q329" s="207">
        <v>16</v>
      </c>
    </row>
    <row r="330" spans="1:17" ht="13.5" customHeight="1" x14ac:dyDescent="0.25">
      <c r="A330" s="216"/>
      <c r="B330" s="734" t="s">
        <v>262</v>
      </c>
      <c r="C330" s="735"/>
      <c r="D330" s="171"/>
      <c r="E330" s="171"/>
      <c r="F330" s="171"/>
      <c r="G330" s="171"/>
      <c r="H330" s="171"/>
      <c r="I330" s="171"/>
      <c r="J330" s="171"/>
      <c r="K330" s="171"/>
      <c r="L330" s="207"/>
      <c r="M330" s="207"/>
      <c r="N330" s="207"/>
      <c r="O330" s="207"/>
      <c r="P330" s="207"/>
      <c r="Q330" s="207"/>
    </row>
    <row r="331" spans="1:17" ht="13.5" customHeight="1" x14ac:dyDescent="0.25">
      <c r="A331" s="216"/>
      <c r="B331" s="734" t="s">
        <v>31</v>
      </c>
      <c r="C331" s="735"/>
      <c r="D331" s="171"/>
      <c r="E331" s="171"/>
      <c r="F331" s="171"/>
      <c r="G331" s="171"/>
      <c r="H331" s="171"/>
      <c r="I331" s="171"/>
      <c r="J331" s="171"/>
      <c r="K331" s="171"/>
      <c r="L331" s="207"/>
      <c r="M331" s="207"/>
      <c r="N331" s="207"/>
      <c r="O331" s="207"/>
      <c r="P331" s="207"/>
      <c r="Q331" s="207"/>
    </row>
    <row r="332" spans="1:17" ht="12.75" customHeight="1" x14ac:dyDescent="0.25">
      <c r="A332" s="126"/>
      <c r="B332" s="734" t="s">
        <v>252</v>
      </c>
      <c r="C332" s="735"/>
      <c r="D332" s="171"/>
      <c r="E332" s="171"/>
      <c r="F332" s="171"/>
      <c r="G332" s="171"/>
      <c r="H332" s="171"/>
      <c r="I332" s="171"/>
      <c r="J332" s="126"/>
      <c r="K332" s="126"/>
      <c r="L332" s="171"/>
      <c r="M332" s="171"/>
      <c r="N332" s="171"/>
      <c r="O332" s="171"/>
      <c r="P332" s="171"/>
      <c r="Q332" s="171"/>
    </row>
    <row r="333" spans="1:17" ht="13.5" customHeight="1" x14ac:dyDescent="0.25">
      <c r="A333" s="126"/>
      <c r="B333" s="734" t="s">
        <v>31</v>
      </c>
      <c r="C333" s="735"/>
      <c r="D333" s="204"/>
      <c r="E333" s="204"/>
      <c r="F333" s="204"/>
      <c r="G333" s="204"/>
      <c r="H333" s="204"/>
      <c r="I333" s="204"/>
      <c r="J333" s="203"/>
      <c r="K333" s="203"/>
      <c r="L333" s="120"/>
      <c r="M333" s="120"/>
      <c r="N333" s="120"/>
      <c r="O333" s="120"/>
      <c r="P333" s="171"/>
      <c r="Q333" s="171"/>
    </row>
    <row r="334" spans="1:17" ht="12.75" customHeight="1" x14ac:dyDescent="0.25">
      <c r="A334" s="126"/>
      <c r="B334" s="734" t="s">
        <v>204</v>
      </c>
      <c r="C334" s="735"/>
      <c r="D334" s="171"/>
      <c r="E334" s="171"/>
      <c r="F334" s="171"/>
      <c r="G334" s="171"/>
      <c r="H334" s="171"/>
      <c r="I334" s="171"/>
      <c r="J334" s="203"/>
      <c r="K334" s="203"/>
      <c r="L334" s="120"/>
      <c r="M334" s="120"/>
      <c r="N334" s="120"/>
      <c r="O334" s="120"/>
      <c r="P334" s="171"/>
      <c r="Q334" s="171"/>
    </row>
    <row r="335" spans="1:17" ht="31.5" customHeight="1" x14ac:dyDescent="0.25">
      <c r="A335" s="126"/>
      <c r="B335" s="734" t="s">
        <v>205</v>
      </c>
      <c r="C335" s="735"/>
      <c r="D335" s="204" t="s">
        <v>194</v>
      </c>
      <c r="E335" s="171" t="s">
        <v>194</v>
      </c>
      <c r="F335" s="171"/>
      <c r="G335" s="171"/>
      <c r="H335" s="171" t="s">
        <v>194</v>
      </c>
      <c r="I335" s="171" t="s">
        <v>194</v>
      </c>
      <c r="J335" s="203"/>
      <c r="K335" s="203"/>
      <c r="L335" s="120" t="s">
        <v>194</v>
      </c>
      <c r="M335" s="120"/>
      <c r="N335" s="120" t="s">
        <v>194</v>
      </c>
      <c r="O335" s="120"/>
      <c r="P335" s="171" t="s">
        <v>194</v>
      </c>
      <c r="Q335" s="171"/>
    </row>
    <row r="336" spans="1:17" s="82" customFormat="1" ht="16.5" customHeight="1" x14ac:dyDescent="0.25">
      <c r="A336" s="86"/>
      <c r="B336" s="86"/>
      <c r="C336" s="628"/>
      <c r="D336" s="628"/>
      <c r="E336" s="628"/>
      <c r="F336" s="628"/>
      <c r="G336" s="628"/>
      <c r="H336" s="628"/>
      <c r="I336" s="628"/>
      <c r="J336" s="628"/>
      <c r="K336" s="628"/>
      <c r="L336" s="628"/>
      <c r="M336" s="628"/>
      <c r="N336" s="628"/>
      <c r="O336" s="628"/>
      <c r="P336" s="628"/>
      <c r="Q336" s="628"/>
    </row>
    <row r="337" spans="1:17" s="82" customFormat="1" ht="14.1" customHeight="1" x14ac:dyDescent="0.25">
      <c r="A337" s="86" t="s">
        <v>297</v>
      </c>
      <c r="B337" s="736" t="s">
        <v>298</v>
      </c>
      <c r="C337" s="736"/>
      <c r="D337" s="736"/>
      <c r="E337" s="736"/>
      <c r="F337" s="736"/>
      <c r="G337" s="736"/>
      <c r="H337" s="736"/>
      <c r="I337" s="736"/>
      <c r="J337" s="736"/>
      <c r="K337" s="736"/>
      <c r="L337" s="736"/>
      <c r="M337" s="736"/>
      <c r="N337" s="736"/>
      <c r="O337" s="736"/>
      <c r="P337" s="736"/>
      <c r="Q337" s="736"/>
    </row>
    <row r="338" spans="1:17" s="82" customFormat="1" ht="10.5" customHeight="1" x14ac:dyDescent="0.25">
      <c r="A338" s="86"/>
      <c r="B338" s="86"/>
      <c r="C338" s="109"/>
      <c r="D338" s="109"/>
      <c r="E338" s="109"/>
      <c r="F338" s="109"/>
      <c r="G338" s="109"/>
      <c r="H338" s="109"/>
      <c r="I338" s="109"/>
      <c r="J338" s="109"/>
      <c r="K338" s="109"/>
      <c r="L338" s="109"/>
      <c r="M338" s="109"/>
      <c r="N338" s="109"/>
      <c r="O338" s="109"/>
      <c r="P338" s="109"/>
      <c r="Q338" s="109"/>
    </row>
    <row r="339" spans="1:17" s="82" customFormat="1" ht="14.1" customHeight="1" x14ac:dyDescent="0.25">
      <c r="A339" s="86" t="s">
        <v>209</v>
      </c>
      <c r="B339" s="736" t="s">
        <v>467</v>
      </c>
      <c r="C339" s="736"/>
      <c r="D339" s="736"/>
      <c r="E339" s="736"/>
      <c r="F339" s="736"/>
      <c r="G339" s="736"/>
      <c r="H339" s="736"/>
      <c r="I339" s="736"/>
      <c r="J339" s="736"/>
      <c r="K339" s="736"/>
      <c r="L339" s="736"/>
      <c r="M339" s="736"/>
      <c r="N339" s="736"/>
      <c r="O339" s="736"/>
      <c r="P339" s="736"/>
      <c r="Q339" s="736"/>
    </row>
    <row r="340" spans="1:17" s="82" customFormat="1" ht="14.1" customHeight="1" x14ac:dyDescent="0.25">
      <c r="A340" s="86"/>
      <c r="B340" s="86"/>
      <c r="C340" s="217"/>
      <c r="D340" s="217"/>
      <c r="E340" s="217"/>
      <c r="F340" s="217"/>
      <c r="G340" s="109"/>
      <c r="H340" s="109"/>
      <c r="I340" s="109"/>
      <c r="J340" s="217"/>
      <c r="K340" s="217"/>
      <c r="L340" s="217"/>
      <c r="M340" s="218"/>
      <c r="N340" s="91"/>
      <c r="O340" s="3" t="s">
        <v>30</v>
      </c>
      <c r="P340" s="218"/>
      <c r="Q340" s="91"/>
    </row>
    <row r="341" spans="1:17" ht="40.5" customHeight="1" x14ac:dyDescent="0.25">
      <c r="A341" s="625" t="s">
        <v>86</v>
      </c>
      <c r="B341" s="737" t="s">
        <v>222</v>
      </c>
      <c r="C341" s="738"/>
      <c r="D341" s="739"/>
      <c r="E341" s="625" t="s">
        <v>206</v>
      </c>
      <c r="F341" s="625"/>
      <c r="G341" s="625" t="s">
        <v>207</v>
      </c>
      <c r="H341" s="625"/>
      <c r="I341" s="625"/>
      <c r="J341" s="625" t="s">
        <v>461</v>
      </c>
      <c r="K341" s="625"/>
      <c r="L341" s="625" t="s">
        <v>468</v>
      </c>
      <c r="M341" s="625"/>
      <c r="N341" s="625" t="s">
        <v>469</v>
      </c>
      <c r="O341" s="625"/>
      <c r="P341" s="3"/>
      <c r="Q341" s="3"/>
    </row>
    <row r="342" spans="1:17" ht="42" customHeight="1" x14ac:dyDescent="0.25">
      <c r="A342" s="625"/>
      <c r="B342" s="740"/>
      <c r="C342" s="741"/>
      <c r="D342" s="742"/>
      <c r="E342" s="625"/>
      <c r="F342" s="625"/>
      <c r="G342" s="625"/>
      <c r="H342" s="625"/>
      <c r="I342" s="625"/>
      <c r="J342" s="10" t="s">
        <v>71</v>
      </c>
      <c r="K342" s="10" t="s">
        <v>72</v>
      </c>
      <c r="L342" s="10" t="s">
        <v>71</v>
      </c>
      <c r="M342" s="10" t="s">
        <v>72</v>
      </c>
      <c r="N342" s="10" t="s">
        <v>71</v>
      </c>
      <c r="O342" s="10" t="s">
        <v>72</v>
      </c>
      <c r="P342" s="3"/>
      <c r="Q342" s="3"/>
    </row>
    <row r="343" spans="1:17" ht="12.75" customHeight="1" x14ac:dyDescent="0.25">
      <c r="A343" s="11">
        <v>1</v>
      </c>
      <c r="B343" s="641">
        <v>2</v>
      </c>
      <c r="C343" s="645"/>
      <c r="D343" s="642"/>
      <c r="E343" s="626">
        <v>3</v>
      </c>
      <c r="F343" s="626"/>
      <c r="G343" s="626">
        <v>4</v>
      </c>
      <c r="H343" s="626"/>
      <c r="I343" s="626"/>
      <c r="J343" s="10">
        <v>5</v>
      </c>
      <c r="K343" s="10">
        <v>6</v>
      </c>
      <c r="L343" s="11">
        <v>7</v>
      </c>
      <c r="M343" s="11">
        <v>8</v>
      </c>
      <c r="N343" s="11">
        <v>9</v>
      </c>
      <c r="O343" s="11">
        <v>10</v>
      </c>
      <c r="P343" s="3"/>
      <c r="Q343" s="3"/>
    </row>
    <row r="344" spans="1:17" ht="12.75" customHeight="1" x14ac:dyDescent="0.25">
      <c r="A344" s="16"/>
      <c r="B344" s="638"/>
      <c r="C344" s="639"/>
      <c r="D344" s="640"/>
      <c r="E344" s="626"/>
      <c r="F344" s="626"/>
      <c r="G344" s="626"/>
      <c r="H344" s="626"/>
      <c r="I344" s="626"/>
      <c r="J344" s="16"/>
      <c r="K344" s="16"/>
      <c r="L344" s="16"/>
      <c r="M344" s="16"/>
      <c r="N344" s="16"/>
      <c r="O344" s="16"/>
      <c r="P344" s="3"/>
      <c r="Q344" s="3"/>
    </row>
    <row r="345" spans="1:17" ht="12.75" customHeight="1" x14ac:dyDescent="0.25">
      <c r="A345" s="16"/>
      <c r="B345" s="638"/>
      <c r="C345" s="639"/>
      <c r="D345" s="640"/>
      <c r="E345" s="633"/>
      <c r="F345" s="633"/>
      <c r="G345" s="633"/>
      <c r="H345" s="633"/>
      <c r="I345" s="633"/>
      <c r="J345" s="26"/>
      <c r="K345" s="26"/>
      <c r="L345" s="26"/>
      <c r="M345" s="26"/>
      <c r="N345" s="26"/>
      <c r="O345" s="26"/>
      <c r="P345" s="3"/>
      <c r="Q345" s="3"/>
    </row>
    <row r="346" spans="1:17" ht="12.75" customHeight="1" x14ac:dyDescent="0.25">
      <c r="A346" s="16"/>
      <c r="B346" s="638"/>
      <c r="C346" s="639"/>
      <c r="D346" s="640"/>
      <c r="E346" s="626"/>
      <c r="F346" s="626"/>
      <c r="G346" s="626"/>
      <c r="H346" s="626"/>
      <c r="I346" s="626"/>
      <c r="J346" s="16"/>
      <c r="K346" s="16"/>
      <c r="L346" s="16"/>
      <c r="M346" s="16"/>
      <c r="N346" s="16"/>
      <c r="O346" s="16"/>
      <c r="P346" s="3"/>
      <c r="Q346" s="3"/>
    </row>
    <row r="347" spans="1:17" ht="12.75" customHeight="1" x14ac:dyDescent="0.25">
      <c r="A347" s="16"/>
      <c r="B347" s="638"/>
      <c r="C347" s="639"/>
      <c r="D347" s="640"/>
      <c r="E347" s="626"/>
      <c r="F347" s="626"/>
      <c r="G347" s="626"/>
      <c r="H347" s="626"/>
      <c r="I347" s="626"/>
      <c r="J347" s="26"/>
      <c r="K347" s="26"/>
      <c r="L347" s="26"/>
      <c r="M347" s="26"/>
      <c r="N347" s="26"/>
      <c r="O347" s="26"/>
      <c r="P347" s="3"/>
      <c r="Q347" s="3"/>
    </row>
    <row r="348" spans="1:17" ht="12.75" customHeight="1" x14ac:dyDescent="0.25">
      <c r="A348" s="16"/>
      <c r="B348" s="638" t="s">
        <v>28</v>
      </c>
      <c r="C348" s="639"/>
      <c r="D348" s="640"/>
      <c r="E348" s="626"/>
      <c r="F348" s="626"/>
      <c r="G348" s="626"/>
      <c r="H348" s="626"/>
      <c r="I348" s="626"/>
      <c r="J348" s="26"/>
      <c r="K348" s="26"/>
      <c r="L348" s="26"/>
      <c r="M348" s="26"/>
      <c r="N348" s="26"/>
      <c r="O348" s="26"/>
      <c r="P348" s="3"/>
      <c r="Q348" s="3"/>
    </row>
    <row r="349" spans="1:17" ht="12.75" hidden="1" customHeight="1" x14ac:dyDescent="0.25">
      <c r="A349" s="3"/>
      <c r="B349" s="3"/>
      <c r="C349" s="3"/>
      <c r="D349" s="3"/>
      <c r="E349" s="3"/>
      <c r="F349" s="3"/>
      <c r="G349" s="3"/>
      <c r="H349" s="3"/>
      <c r="I349" s="3"/>
      <c r="J349" s="3"/>
      <c r="K349" s="3"/>
      <c r="L349" s="3"/>
      <c r="M349" s="3"/>
      <c r="N349" s="83"/>
      <c r="O349" s="83"/>
      <c r="P349" s="3"/>
      <c r="Q349" s="3"/>
    </row>
    <row r="350" spans="1:17" ht="12.75" customHeight="1" x14ac:dyDescent="0.25">
      <c r="A350" s="8"/>
      <c r="B350" s="8"/>
      <c r="C350" s="8"/>
      <c r="D350" s="8"/>
      <c r="E350" s="8"/>
      <c r="F350" s="8"/>
      <c r="G350" s="3"/>
      <c r="H350" s="3"/>
      <c r="I350" s="3"/>
      <c r="J350" s="3"/>
      <c r="K350" s="3"/>
      <c r="L350" s="3"/>
      <c r="M350" s="3"/>
      <c r="N350" s="3"/>
      <c r="O350" s="3"/>
      <c r="P350" s="3"/>
      <c r="Q350" s="3"/>
    </row>
    <row r="351" spans="1:17" ht="12.75" customHeight="1" x14ac:dyDescent="0.25">
      <c r="A351" s="8" t="s">
        <v>213</v>
      </c>
      <c r="B351" s="663" t="s">
        <v>470</v>
      </c>
      <c r="C351" s="663"/>
      <c r="D351" s="663"/>
      <c r="E351" s="663"/>
      <c r="F351" s="663"/>
      <c r="G351" s="663"/>
      <c r="H351" s="663"/>
      <c r="I351" s="663"/>
      <c r="J351" s="663"/>
      <c r="K351" s="663"/>
      <c r="L351" s="663"/>
      <c r="M351" s="663"/>
      <c r="N351" s="663"/>
      <c r="O351" s="663"/>
      <c r="P351" s="3"/>
      <c r="Q351" s="3"/>
    </row>
    <row r="352" spans="1:17" ht="12.75" customHeight="1" x14ac:dyDescent="0.25">
      <c r="A352" s="8"/>
      <c r="B352" s="8"/>
      <c r="C352" s="8"/>
      <c r="D352" s="8"/>
      <c r="E352" s="8"/>
      <c r="F352" s="8"/>
      <c r="G352" s="8"/>
      <c r="H352" s="8"/>
      <c r="I352" s="8"/>
      <c r="J352" s="8"/>
      <c r="K352" s="3"/>
      <c r="L352" s="3"/>
      <c r="M352" s="3"/>
      <c r="N352" s="3"/>
      <c r="O352" s="3" t="s">
        <v>30</v>
      </c>
      <c r="P352" s="3"/>
      <c r="Q352" s="3"/>
    </row>
    <row r="353" spans="1:17" ht="38.25" customHeight="1" x14ac:dyDescent="0.2">
      <c r="A353" s="625" t="s">
        <v>86</v>
      </c>
      <c r="B353" s="737" t="s">
        <v>222</v>
      </c>
      <c r="C353" s="738"/>
      <c r="D353" s="739"/>
      <c r="E353" s="625" t="s">
        <v>206</v>
      </c>
      <c r="F353" s="625"/>
      <c r="G353" s="625" t="s">
        <v>207</v>
      </c>
      <c r="H353" s="625"/>
      <c r="I353" s="625"/>
      <c r="J353" s="655" t="s">
        <v>435</v>
      </c>
      <c r="K353" s="743"/>
      <c r="L353" s="743"/>
      <c r="M353" s="656"/>
      <c r="N353" s="655" t="s">
        <v>454</v>
      </c>
      <c r="O353" s="743"/>
      <c r="P353" s="743"/>
      <c r="Q353" s="656"/>
    </row>
    <row r="354" spans="1:17" ht="33" customHeight="1" x14ac:dyDescent="0.25">
      <c r="A354" s="625"/>
      <c r="B354" s="740"/>
      <c r="C354" s="741"/>
      <c r="D354" s="742"/>
      <c r="E354" s="625"/>
      <c r="F354" s="625"/>
      <c r="G354" s="625"/>
      <c r="H354" s="625"/>
      <c r="I354" s="625"/>
      <c r="J354" s="657" t="s">
        <v>71</v>
      </c>
      <c r="K354" s="658"/>
      <c r="L354" s="657" t="s">
        <v>72</v>
      </c>
      <c r="M354" s="658"/>
      <c r="N354" s="657" t="s">
        <v>71</v>
      </c>
      <c r="O354" s="658"/>
      <c r="P354" s="657" t="s">
        <v>72</v>
      </c>
      <c r="Q354" s="658"/>
    </row>
    <row r="355" spans="1:17" ht="12.75" customHeight="1" x14ac:dyDescent="0.25">
      <c r="A355" s="11">
        <v>1</v>
      </c>
      <c r="B355" s="641">
        <v>2</v>
      </c>
      <c r="C355" s="645"/>
      <c r="D355" s="642"/>
      <c r="E355" s="626">
        <v>3</v>
      </c>
      <c r="F355" s="626"/>
      <c r="G355" s="626">
        <v>4</v>
      </c>
      <c r="H355" s="626"/>
      <c r="I355" s="626"/>
      <c r="J355" s="657">
        <v>5</v>
      </c>
      <c r="K355" s="658"/>
      <c r="L355" s="641">
        <v>6</v>
      </c>
      <c r="M355" s="642"/>
      <c r="N355" s="657">
        <v>7</v>
      </c>
      <c r="O355" s="658"/>
      <c r="P355" s="641">
        <v>8</v>
      </c>
      <c r="Q355" s="642"/>
    </row>
    <row r="356" spans="1:17" ht="12.75" customHeight="1" x14ac:dyDescent="0.25">
      <c r="A356" s="16"/>
      <c r="B356" s="638"/>
      <c r="C356" s="639"/>
      <c r="D356" s="640"/>
      <c r="E356" s="626"/>
      <c r="F356" s="626"/>
      <c r="G356" s="626"/>
      <c r="H356" s="626"/>
      <c r="I356" s="626"/>
      <c r="J356" s="641"/>
      <c r="K356" s="642"/>
      <c r="L356" s="641"/>
      <c r="M356" s="642"/>
      <c r="N356" s="641"/>
      <c r="O356" s="642"/>
      <c r="P356" s="641"/>
      <c r="Q356" s="642"/>
    </row>
    <row r="357" spans="1:17" ht="12.75" customHeight="1" x14ac:dyDescent="0.25">
      <c r="A357" s="16"/>
      <c r="B357" s="638"/>
      <c r="C357" s="639"/>
      <c r="D357" s="640"/>
      <c r="E357" s="633"/>
      <c r="F357" s="633"/>
      <c r="G357" s="633"/>
      <c r="H357" s="633"/>
      <c r="I357" s="633"/>
      <c r="J357" s="641"/>
      <c r="K357" s="642"/>
      <c r="L357" s="641"/>
      <c r="M357" s="642"/>
      <c r="N357" s="641"/>
      <c r="O357" s="642"/>
      <c r="P357" s="641"/>
      <c r="Q357" s="642"/>
    </row>
    <row r="358" spans="1:17" ht="12.75" customHeight="1" x14ac:dyDescent="0.25">
      <c r="A358" s="16"/>
      <c r="B358" s="638"/>
      <c r="C358" s="639"/>
      <c r="D358" s="640"/>
      <c r="E358" s="626"/>
      <c r="F358" s="626"/>
      <c r="G358" s="626"/>
      <c r="H358" s="626"/>
      <c r="I358" s="626"/>
      <c r="J358" s="641"/>
      <c r="K358" s="642"/>
      <c r="L358" s="641"/>
      <c r="M358" s="642"/>
      <c r="N358" s="641"/>
      <c r="O358" s="642"/>
      <c r="P358" s="641"/>
      <c r="Q358" s="642"/>
    </row>
    <row r="359" spans="1:17" ht="12.75" customHeight="1" x14ac:dyDescent="0.25">
      <c r="A359" s="16"/>
      <c r="B359" s="638"/>
      <c r="C359" s="639"/>
      <c r="D359" s="640"/>
      <c r="E359" s="626"/>
      <c r="F359" s="626"/>
      <c r="G359" s="626"/>
      <c r="H359" s="626"/>
      <c r="I359" s="626"/>
      <c r="J359" s="641"/>
      <c r="K359" s="642"/>
      <c r="L359" s="641"/>
      <c r="M359" s="642"/>
      <c r="N359" s="641"/>
      <c r="O359" s="642"/>
      <c r="P359" s="641"/>
      <c r="Q359" s="642"/>
    </row>
    <row r="360" spans="1:17" ht="12.75" customHeight="1" x14ac:dyDescent="0.25">
      <c r="A360" s="16"/>
      <c r="B360" s="638" t="s">
        <v>28</v>
      </c>
      <c r="C360" s="639"/>
      <c r="D360" s="640"/>
      <c r="E360" s="626"/>
      <c r="F360" s="626"/>
      <c r="G360" s="626"/>
      <c r="H360" s="626"/>
      <c r="I360" s="626"/>
      <c r="J360" s="641"/>
      <c r="K360" s="642"/>
      <c r="L360" s="641"/>
      <c r="M360" s="642"/>
      <c r="N360" s="641"/>
      <c r="O360" s="642"/>
      <c r="P360" s="641"/>
      <c r="Q360" s="642"/>
    </row>
    <row r="361" spans="1:17" ht="12.75" customHeight="1" x14ac:dyDescent="0.25">
      <c r="A361" s="29"/>
      <c r="B361" s="29"/>
      <c r="C361" s="35"/>
      <c r="D361" s="35"/>
      <c r="E361" s="29"/>
      <c r="F361" s="29"/>
      <c r="G361" s="29"/>
      <c r="H361" s="29"/>
      <c r="I361" s="29"/>
      <c r="J361" s="29"/>
      <c r="K361" s="29"/>
      <c r="L361" s="29"/>
      <c r="M361" s="29"/>
      <c r="N361" s="35"/>
      <c r="O361" s="35"/>
      <c r="P361" s="3"/>
      <c r="Q361" s="3"/>
    </row>
    <row r="362" spans="1:17" ht="30.75" customHeight="1" x14ac:dyDescent="0.25">
      <c r="A362" s="67" t="s">
        <v>214</v>
      </c>
      <c r="B362" s="663" t="s">
        <v>303</v>
      </c>
      <c r="C362" s="663"/>
      <c r="D362" s="663"/>
      <c r="E362" s="663"/>
      <c r="F362" s="663"/>
      <c r="G362" s="663"/>
      <c r="H362" s="663"/>
      <c r="I362" s="663"/>
      <c r="J362" s="663"/>
      <c r="K362" s="663"/>
      <c r="L362" s="663"/>
      <c r="M362" s="663"/>
      <c r="N362" s="663"/>
      <c r="O362" s="663"/>
      <c r="P362" s="663"/>
      <c r="Q362" s="663"/>
    </row>
    <row r="363" spans="1:17" ht="11.25" customHeight="1" x14ac:dyDescent="0.25">
      <c r="A363" s="67"/>
      <c r="B363" s="67"/>
      <c r="C363" s="91"/>
      <c r="D363" s="91"/>
      <c r="E363" s="91"/>
      <c r="F363" s="91"/>
      <c r="G363" s="91"/>
      <c r="H363" s="91"/>
      <c r="I363" s="91"/>
      <c r="J363" s="91"/>
      <c r="K363" s="91"/>
      <c r="L363" s="91"/>
      <c r="M363" s="91"/>
      <c r="N363" s="91"/>
      <c r="O363" s="91"/>
      <c r="P363" s="3"/>
      <c r="Q363" s="3"/>
    </row>
    <row r="364" spans="1:17" ht="21.75" customHeight="1" x14ac:dyDescent="0.25">
      <c r="A364" s="67" t="s">
        <v>215</v>
      </c>
      <c r="B364" s="663" t="s">
        <v>471</v>
      </c>
      <c r="C364" s="663"/>
      <c r="D364" s="663"/>
      <c r="E364" s="663"/>
      <c r="F364" s="663"/>
      <c r="G364" s="663"/>
      <c r="H364" s="663"/>
      <c r="I364" s="663"/>
      <c r="J364" s="663"/>
      <c r="K364" s="663"/>
      <c r="L364" s="663"/>
      <c r="M364" s="663"/>
      <c r="N364" s="663"/>
      <c r="O364" s="663"/>
      <c r="P364" s="663"/>
      <c r="Q364" s="663"/>
    </row>
    <row r="365" spans="1:17" ht="11.25" customHeight="1" x14ac:dyDescent="0.25">
      <c r="A365" s="67"/>
      <c r="B365" s="67"/>
      <c r="C365" s="91"/>
      <c r="D365" s="91"/>
      <c r="E365" s="91"/>
      <c r="F365" s="91"/>
      <c r="G365" s="91"/>
      <c r="H365" s="91"/>
      <c r="I365" s="91"/>
      <c r="J365" s="91"/>
      <c r="K365" s="91"/>
      <c r="L365" s="91"/>
      <c r="M365" s="91"/>
      <c r="N365" s="35"/>
      <c r="O365" s="35" t="s">
        <v>30</v>
      </c>
      <c r="P365" s="3"/>
      <c r="Q365" s="3"/>
    </row>
    <row r="366" spans="1:17" ht="14.1" customHeight="1" x14ac:dyDescent="0.25">
      <c r="A366" s="744" t="s">
        <v>32</v>
      </c>
      <c r="B366" s="746" t="s">
        <v>305</v>
      </c>
      <c r="C366" s="747"/>
      <c r="D366" s="602" t="s">
        <v>439</v>
      </c>
      <c r="E366" s="603"/>
      <c r="F366" s="607"/>
      <c r="G366" s="602" t="s">
        <v>472</v>
      </c>
      <c r="H366" s="603"/>
      <c r="I366" s="607"/>
      <c r="J366" s="602" t="s">
        <v>473</v>
      </c>
      <c r="K366" s="603"/>
      <c r="L366" s="607"/>
      <c r="M366" s="667" t="s">
        <v>210</v>
      </c>
      <c r="N366" s="750"/>
      <c r="O366" s="668"/>
      <c r="P366" s="29"/>
      <c r="Q366" s="29"/>
    </row>
    <row r="367" spans="1:17" ht="27" customHeight="1" x14ac:dyDescent="0.25">
      <c r="A367" s="745"/>
      <c r="B367" s="748"/>
      <c r="C367" s="749"/>
      <c r="D367" s="124" t="s">
        <v>197</v>
      </c>
      <c r="E367" s="124" t="s">
        <v>198</v>
      </c>
      <c r="F367" s="124" t="s">
        <v>308</v>
      </c>
      <c r="G367" s="124" t="s">
        <v>197</v>
      </c>
      <c r="H367" s="124" t="s">
        <v>198</v>
      </c>
      <c r="I367" s="124" t="s">
        <v>308</v>
      </c>
      <c r="J367" s="124" t="s">
        <v>197</v>
      </c>
      <c r="K367" s="124" t="s">
        <v>198</v>
      </c>
      <c r="L367" s="124" t="s">
        <v>308</v>
      </c>
      <c r="M367" s="731"/>
      <c r="N367" s="751"/>
      <c r="O367" s="732"/>
      <c r="P367" s="29"/>
      <c r="Q367" s="29"/>
    </row>
    <row r="368" spans="1:17" ht="17.25" customHeight="1" x14ac:dyDescent="0.25">
      <c r="A368" s="219">
        <v>1</v>
      </c>
      <c r="B368" s="758">
        <v>2</v>
      </c>
      <c r="C368" s="759"/>
      <c r="D368" s="177">
        <v>3</v>
      </c>
      <c r="E368" s="177">
        <v>4</v>
      </c>
      <c r="F368" s="177">
        <v>5</v>
      </c>
      <c r="G368" s="177">
        <v>6</v>
      </c>
      <c r="H368" s="177">
        <v>7</v>
      </c>
      <c r="I368" s="177">
        <v>8</v>
      </c>
      <c r="J368" s="177">
        <v>9</v>
      </c>
      <c r="K368" s="177">
        <v>10</v>
      </c>
      <c r="L368" s="177">
        <v>11</v>
      </c>
      <c r="M368" s="602">
        <v>12</v>
      </c>
      <c r="N368" s="603"/>
      <c r="O368" s="607"/>
      <c r="P368" s="29"/>
      <c r="Q368" s="29"/>
    </row>
    <row r="369" spans="1:17" ht="14.1" customHeight="1" x14ac:dyDescent="0.25">
      <c r="A369" s="220"/>
      <c r="B369" s="752" t="s">
        <v>262</v>
      </c>
      <c r="C369" s="753"/>
      <c r="D369" s="124"/>
      <c r="E369" s="124"/>
      <c r="F369" s="124"/>
      <c r="G369" s="124"/>
      <c r="H369" s="124"/>
      <c r="I369" s="124"/>
      <c r="J369" s="124"/>
      <c r="K369" s="124"/>
      <c r="L369" s="177"/>
      <c r="M369" s="671"/>
      <c r="N369" s="671"/>
      <c r="O369" s="671"/>
      <c r="P369" s="29"/>
      <c r="Q369" s="29"/>
    </row>
    <row r="370" spans="1:17" ht="14.1" customHeight="1" x14ac:dyDescent="0.25">
      <c r="A370" s="202"/>
      <c r="B370" s="752" t="s">
        <v>309</v>
      </c>
      <c r="C370" s="753"/>
      <c r="D370" s="202"/>
      <c r="E370" s="202"/>
      <c r="F370" s="171"/>
      <c r="G370" s="171"/>
      <c r="H370" s="171"/>
      <c r="I370" s="171"/>
      <c r="J370" s="171"/>
      <c r="K370" s="171"/>
      <c r="L370" s="202"/>
      <c r="M370" s="671"/>
      <c r="N370" s="671"/>
      <c r="O370" s="671"/>
      <c r="P370" s="29"/>
      <c r="Q370" s="29"/>
    </row>
    <row r="371" spans="1:17" ht="14.1" customHeight="1" x14ac:dyDescent="0.25">
      <c r="A371" s="126"/>
      <c r="B371" s="752" t="s">
        <v>211</v>
      </c>
      <c r="C371" s="753"/>
      <c r="D371" s="126"/>
      <c r="E371" s="126"/>
      <c r="F371" s="171"/>
      <c r="G371" s="171"/>
      <c r="H371" s="171"/>
      <c r="I371" s="171"/>
      <c r="J371" s="171"/>
      <c r="K371" s="171"/>
      <c r="L371" s="126"/>
      <c r="M371" s="671"/>
      <c r="N371" s="671"/>
      <c r="O371" s="671"/>
      <c r="P371" s="29"/>
      <c r="Q371" s="29"/>
    </row>
    <row r="372" spans="1:17" ht="14.1" customHeight="1" x14ac:dyDescent="0.25">
      <c r="A372" s="126"/>
      <c r="B372" s="752" t="s">
        <v>212</v>
      </c>
      <c r="C372" s="753"/>
      <c r="D372" s="126" t="s">
        <v>194</v>
      </c>
      <c r="E372" s="126"/>
      <c r="F372" s="202"/>
      <c r="G372" s="202" t="s">
        <v>194</v>
      </c>
      <c r="H372" s="202"/>
      <c r="I372" s="202"/>
      <c r="J372" s="202" t="s">
        <v>194</v>
      </c>
      <c r="K372" s="202"/>
      <c r="L372" s="126"/>
      <c r="M372" s="671"/>
      <c r="N372" s="671"/>
      <c r="O372" s="671"/>
      <c r="P372" s="29"/>
      <c r="Q372" s="29"/>
    </row>
    <row r="373" spans="1:17" ht="14.1" customHeight="1" x14ac:dyDescent="0.25">
      <c r="A373" s="126"/>
      <c r="B373" s="752" t="s">
        <v>310</v>
      </c>
      <c r="C373" s="753"/>
      <c r="D373" s="202"/>
      <c r="E373" s="202"/>
      <c r="F373" s="171"/>
      <c r="G373" s="171"/>
      <c r="H373" s="171"/>
      <c r="I373" s="171"/>
      <c r="J373" s="171"/>
      <c r="K373" s="171"/>
      <c r="L373" s="202"/>
      <c r="M373" s="671"/>
      <c r="N373" s="671"/>
      <c r="O373" s="671"/>
      <c r="P373" s="29"/>
      <c r="Q373" s="29"/>
    </row>
    <row r="374" spans="1:17" ht="14.1" customHeight="1" x14ac:dyDescent="0.25">
      <c r="A374" s="126"/>
      <c r="B374" s="752" t="s">
        <v>31</v>
      </c>
      <c r="C374" s="753"/>
      <c r="D374" s="202"/>
      <c r="E374" s="202"/>
      <c r="F374" s="171"/>
      <c r="G374" s="171"/>
      <c r="H374" s="171"/>
      <c r="I374" s="171"/>
      <c r="J374" s="171"/>
      <c r="K374" s="171"/>
      <c r="L374" s="126"/>
      <c r="M374" s="671"/>
      <c r="N374" s="671"/>
      <c r="O374" s="671"/>
      <c r="P374" s="29"/>
      <c r="Q374" s="29"/>
    </row>
    <row r="375" spans="1:17" ht="14.1" customHeight="1" x14ac:dyDescent="0.25">
      <c r="A375" s="126"/>
      <c r="B375" s="752" t="s">
        <v>28</v>
      </c>
      <c r="C375" s="753"/>
      <c r="D375" s="202"/>
      <c r="E375" s="202"/>
      <c r="F375" s="171"/>
      <c r="G375" s="171"/>
      <c r="H375" s="171"/>
      <c r="I375" s="171"/>
      <c r="J375" s="171"/>
      <c r="K375" s="171"/>
      <c r="L375" s="126"/>
      <c r="M375" s="671"/>
      <c r="N375" s="671"/>
      <c r="O375" s="671"/>
      <c r="P375" s="29"/>
      <c r="Q375" s="29"/>
    </row>
    <row r="376" spans="1:17" ht="12.75" customHeight="1" x14ac:dyDescent="0.25">
      <c r="A376" s="3"/>
      <c r="B376" s="3"/>
      <c r="C376" s="3"/>
      <c r="D376" s="3"/>
      <c r="E376" s="3"/>
      <c r="F376" s="3"/>
      <c r="G376" s="3"/>
      <c r="H376" s="3"/>
      <c r="I376" s="3"/>
      <c r="J376" s="3"/>
      <c r="K376" s="3"/>
      <c r="L376" s="3"/>
      <c r="M376" s="3"/>
      <c r="N376" s="3"/>
      <c r="O376" s="3"/>
      <c r="P376" s="3"/>
      <c r="Q376" s="3"/>
    </row>
    <row r="377" spans="1:17" ht="12.75" hidden="1" customHeight="1" x14ac:dyDescent="0.25">
      <c r="A377" s="3"/>
      <c r="B377" s="3"/>
      <c r="C377" s="3"/>
      <c r="D377" s="3"/>
      <c r="E377" s="3"/>
      <c r="F377" s="3"/>
      <c r="G377" s="3"/>
      <c r="H377" s="3"/>
      <c r="I377" s="3"/>
      <c r="J377" s="3"/>
      <c r="K377" s="3"/>
      <c r="L377" s="3"/>
      <c r="M377" s="3"/>
      <c r="N377" s="3"/>
      <c r="O377" s="3"/>
      <c r="P377" s="3"/>
      <c r="Q377" s="3"/>
    </row>
    <row r="378" spans="1:17" ht="17.649999999999999" customHeight="1" x14ac:dyDescent="0.25">
      <c r="A378" s="67" t="s">
        <v>219</v>
      </c>
      <c r="B378" s="5" t="s">
        <v>474</v>
      </c>
      <c r="C378" s="5"/>
      <c r="D378" s="5"/>
      <c r="E378" s="5"/>
      <c r="F378" s="5"/>
      <c r="G378" s="5"/>
      <c r="H378" s="5"/>
      <c r="I378" s="5"/>
      <c r="J378" s="5"/>
      <c r="K378" s="5"/>
      <c r="L378" s="5"/>
      <c r="M378" s="5"/>
      <c r="N378" s="5"/>
      <c r="O378" s="5"/>
      <c r="P378" s="5"/>
      <c r="Q378" s="5"/>
    </row>
    <row r="379" spans="1:17" ht="12.75" customHeight="1" x14ac:dyDescent="0.25">
      <c r="A379" s="3"/>
      <c r="B379" s="3"/>
      <c r="C379" s="3"/>
      <c r="D379" s="3"/>
      <c r="E379" s="3"/>
      <c r="F379" s="3"/>
      <c r="G379" s="3"/>
      <c r="H379" s="3"/>
      <c r="I379" s="3"/>
      <c r="J379" s="3"/>
      <c r="K379" s="3"/>
      <c r="L379" s="3"/>
      <c r="M379" s="3"/>
      <c r="N379" s="3"/>
      <c r="O379" s="3" t="s">
        <v>30</v>
      </c>
      <c r="P379" s="3"/>
      <c r="Q379" s="3"/>
    </row>
    <row r="380" spans="1:17" ht="24.75" customHeight="1" x14ac:dyDescent="0.25">
      <c r="A380" s="609" t="s">
        <v>32</v>
      </c>
      <c r="B380" s="667" t="s">
        <v>305</v>
      </c>
      <c r="C380" s="668"/>
      <c r="D380" s="705" t="s">
        <v>456</v>
      </c>
      <c r="E380" s="706"/>
      <c r="F380" s="706"/>
      <c r="G380" s="706"/>
      <c r="H380" s="706"/>
      <c r="I380" s="707"/>
      <c r="J380" s="705" t="s">
        <v>454</v>
      </c>
      <c r="K380" s="706"/>
      <c r="L380" s="706"/>
      <c r="M380" s="706"/>
      <c r="N380" s="706"/>
      <c r="O380" s="707"/>
      <c r="P380" s="760" t="s">
        <v>210</v>
      </c>
      <c r="Q380" s="761"/>
    </row>
    <row r="381" spans="1:17" ht="33" customHeight="1" x14ac:dyDescent="0.2">
      <c r="A381" s="610"/>
      <c r="B381" s="731"/>
      <c r="C381" s="732"/>
      <c r="D381" s="602" t="s">
        <v>197</v>
      </c>
      <c r="E381" s="607"/>
      <c r="F381" s="602" t="s">
        <v>198</v>
      </c>
      <c r="G381" s="607"/>
      <c r="H381" s="602" t="s">
        <v>308</v>
      </c>
      <c r="I381" s="607"/>
      <c r="J381" s="602" t="s">
        <v>197</v>
      </c>
      <c r="K381" s="607"/>
      <c r="L381" s="602" t="s">
        <v>198</v>
      </c>
      <c r="M381" s="607"/>
      <c r="N381" s="602" t="s">
        <v>308</v>
      </c>
      <c r="O381" s="607"/>
      <c r="P381" s="762"/>
      <c r="Q381" s="763"/>
    </row>
    <row r="382" spans="1:17" ht="13.5" customHeight="1" x14ac:dyDescent="0.25">
      <c r="A382" s="177">
        <v>1</v>
      </c>
      <c r="B382" s="602">
        <v>2</v>
      </c>
      <c r="C382" s="607"/>
      <c r="D382" s="602">
        <v>3</v>
      </c>
      <c r="E382" s="607"/>
      <c r="F382" s="602">
        <v>4</v>
      </c>
      <c r="G382" s="607"/>
      <c r="H382" s="602">
        <v>5</v>
      </c>
      <c r="I382" s="607"/>
      <c r="J382" s="602">
        <v>6</v>
      </c>
      <c r="K382" s="607"/>
      <c r="L382" s="602">
        <v>7</v>
      </c>
      <c r="M382" s="607"/>
      <c r="N382" s="602">
        <v>8</v>
      </c>
      <c r="O382" s="607"/>
      <c r="P382" s="705">
        <v>9</v>
      </c>
      <c r="Q382" s="707"/>
    </row>
    <row r="383" spans="1:17" ht="13.5" customHeight="1" x14ac:dyDescent="0.25">
      <c r="A383" s="202"/>
      <c r="B383" s="734" t="s">
        <v>262</v>
      </c>
      <c r="C383" s="735"/>
      <c r="D383" s="602"/>
      <c r="E383" s="607"/>
      <c r="F383" s="602"/>
      <c r="G383" s="607"/>
      <c r="H383" s="602"/>
      <c r="I383" s="607"/>
      <c r="J383" s="602"/>
      <c r="K383" s="607"/>
      <c r="L383" s="602"/>
      <c r="M383" s="607"/>
      <c r="N383" s="602"/>
      <c r="O383" s="607"/>
      <c r="P383" s="705"/>
      <c r="Q383" s="707"/>
    </row>
    <row r="384" spans="1:17" ht="13.5" customHeight="1" x14ac:dyDescent="0.25">
      <c r="A384" s="126"/>
      <c r="B384" s="734" t="s">
        <v>309</v>
      </c>
      <c r="C384" s="735"/>
      <c r="D384" s="602"/>
      <c r="E384" s="607"/>
      <c r="F384" s="602"/>
      <c r="G384" s="607"/>
      <c r="H384" s="602"/>
      <c r="I384" s="607"/>
      <c r="J384" s="602"/>
      <c r="K384" s="607"/>
      <c r="L384" s="602"/>
      <c r="M384" s="607"/>
      <c r="N384" s="602"/>
      <c r="O384" s="607"/>
      <c r="P384" s="705"/>
      <c r="Q384" s="707"/>
    </row>
    <row r="385" spans="1:17" ht="13.5" customHeight="1" x14ac:dyDescent="0.25">
      <c r="A385" s="126"/>
      <c r="B385" s="734" t="s">
        <v>211</v>
      </c>
      <c r="C385" s="735"/>
      <c r="D385" s="602"/>
      <c r="E385" s="607"/>
      <c r="F385" s="602"/>
      <c r="G385" s="607"/>
      <c r="H385" s="602"/>
      <c r="I385" s="607"/>
      <c r="J385" s="602"/>
      <c r="K385" s="607"/>
      <c r="L385" s="602"/>
      <c r="M385" s="607"/>
      <c r="N385" s="602"/>
      <c r="O385" s="607"/>
      <c r="P385" s="705"/>
      <c r="Q385" s="707"/>
    </row>
    <row r="386" spans="1:17" ht="13.5" customHeight="1" x14ac:dyDescent="0.25">
      <c r="A386" s="126"/>
      <c r="B386" s="734" t="s">
        <v>212</v>
      </c>
      <c r="C386" s="735"/>
      <c r="D386" s="602" t="s">
        <v>194</v>
      </c>
      <c r="E386" s="607"/>
      <c r="F386" s="602"/>
      <c r="G386" s="607"/>
      <c r="H386" s="602"/>
      <c r="I386" s="607"/>
      <c r="J386" s="602" t="s">
        <v>194</v>
      </c>
      <c r="K386" s="607"/>
      <c r="L386" s="602"/>
      <c r="M386" s="607"/>
      <c r="N386" s="602"/>
      <c r="O386" s="607"/>
      <c r="P386" s="705"/>
      <c r="Q386" s="707"/>
    </row>
    <row r="387" spans="1:17" ht="13.5" customHeight="1" x14ac:dyDescent="0.25">
      <c r="A387" s="126"/>
      <c r="B387" s="734" t="s">
        <v>310</v>
      </c>
      <c r="C387" s="735"/>
      <c r="D387" s="602"/>
      <c r="E387" s="607"/>
      <c r="F387" s="602"/>
      <c r="G387" s="607"/>
      <c r="H387" s="602"/>
      <c r="I387" s="607"/>
      <c r="J387" s="602"/>
      <c r="K387" s="607"/>
      <c r="L387" s="602"/>
      <c r="M387" s="607"/>
      <c r="N387" s="602"/>
      <c r="O387" s="607"/>
      <c r="P387" s="705"/>
      <c r="Q387" s="707"/>
    </row>
    <row r="388" spans="1:17" ht="13.5" customHeight="1" x14ac:dyDescent="0.25">
      <c r="A388" s="126"/>
      <c r="B388" s="734" t="s">
        <v>31</v>
      </c>
      <c r="C388" s="735"/>
      <c r="D388" s="602"/>
      <c r="E388" s="607"/>
      <c r="F388" s="602"/>
      <c r="G388" s="607"/>
      <c r="H388" s="602"/>
      <c r="I388" s="607"/>
      <c r="J388" s="602"/>
      <c r="K388" s="607"/>
      <c r="L388" s="602"/>
      <c r="M388" s="607"/>
      <c r="N388" s="602"/>
      <c r="O388" s="607"/>
      <c r="P388" s="705"/>
      <c r="Q388" s="707"/>
    </row>
    <row r="389" spans="1:17" ht="13.5" customHeight="1" x14ac:dyDescent="0.25">
      <c r="A389" s="126"/>
      <c r="B389" s="734" t="s">
        <v>28</v>
      </c>
      <c r="C389" s="735"/>
      <c r="D389" s="602"/>
      <c r="E389" s="607"/>
      <c r="F389" s="602"/>
      <c r="G389" s="607"/>
      <c r="H389" s="602"/>
      <c r="I389" s="607"/>
      <c r="J389" s="602"/>
      <c r="K389" s="607"/>
      <c r="L389" s="602"/>
      <c r="M389" s="607"/>
      <c r="N389" s="602"/>
      <c r="O389" s="607"/>
      <c r="P389" s="705"/>
      <c r="Q389" s="707"/>
    </row>
    <row r="390" spans="1:17" ht="12.75" customHeight="1" x14ac:dyDescent="0.25">
      <c r="A390" s="29"/>
      <c r="B390" s="29"/>
      <c r="C390" s="29"/>
      <c r="D390" s="29"/>
      <c r="E390" s="29"/>
      <c r="F390" s="29"/>
      <c r="G390" s="29"/>
      <c r="H390" s="30"/>
      <c r="I390" s="30"/>
      <c r="J390" s="29"/>
      <c r="K390" s="29"/>
      <c r="L390" s="29"/>
      <c r="M390" s="29"/>
      <c r="N390" s="30"/>
      <c r="O390" s="30"/>
      <c r="P390" s="3"/>
      <c r="Q390" s="3"/>
    </row>
    <row r="391" spans="1:17" ht="34.5" customHeight="1" x14ac:dyDescent="0.25">
      <c r="A391" s="67" t="s">
        <v>224</v>
      </c>
      <c r="B391" s="736" t="s">
        <v>475</v>
      </c>
      <c r="C391" s="736"/>
      <c r="D391" s="736"/>
      <c r="E391" s="736"/>
      <c r="F391" s="736"/>
      <c r="G391" s="736"/>
      <c r="H391" s="736"/>
      <c r="I391" s="736"/>
      <c r="J391" s="736"/>
      <c r="K391" s="736"/>
      <c r="L391" s="736"/>
      <c r="M391" s="736"/>
      <c r="N391" s="736"/>
      <c r="O391" s="736"/>
      <c r="P391" s="736"/>
      <c r="Q391" s="736"/>
    </row>
    <row r="392" spans="1:17" ht="14.25" customHeight="1" x14ac:dyDescent="0.25">
      <c r="A392" s="67"/>
      <c r="B392" s="37"/>
      <c r="C392" s="37"/>
      <c r="D392" s="37"/>
      <c r="E392" s="37"/>
      <c r="F392" s="37"/>
      <c r="G392" s="37"/>
      <c r="H392" s="37"/>
      <c r="I392" s="37"/>
      <c r="J392" s="37"/>
      <c r="K392" s="37"/>
      <c r="L392" s="37"/>
      <c r="M392" s="37"/>
      <c r="N392" s="37"/>
      <c r="O392" s="37"/>
      <c r="P392" s="37"/>
      <c r="Q392" s="37"/>
    </row>
    <row r="393" spans="1:17" ht="17.25" customHeight="1" x14ac:dyDescent="0.25">
      <c r="A393" s="67" t="s">
        <v>225</v>
      </c>
      <c r="B393" s="736" t="s">
        <v>580</v>
      </c>
      <c r="C393" s="736"/>
      <c r="D393" s="736"/>
      <c r="E393" s="736"/>
      <c r="F393" s="736"/>
      <c r="G393" s="736"/>
      <c r="H393" s="736"/>
      <c r="I393" s="736"/>
      <c r="J393" s="736"/>
      <c r="K393" s="736"/>
      <c r="L393" s="736"/>
      <c r="M393" s="736"/>
      <c r="N393" s="736"/>
      <c r="O393" s="736"/>
      <c r="P393" s="736"/>
      <c r="Q393" s="736"/>
    </row>
    <row r="394" spans="1:17" ht="17.25" customHeight="1" x14ac:dyDescent="0.25">
      <c r="A394" s="67"/>
      <c r="B394" s="37"/>
      <c r="C394" s="37"/>
      <c r="D394" s="37"/>
      <c r="E394" s="37"/>
      <c r="F394" s="37"/>
      <c r="G394" s="37"/>
      <c r="H394" s="37"/>
      <c r="I394" s="37"/>
      <c r="J394" s="37"/>
      <c r="K394" s="37"/>
      <c r="L394" s="37"/>
      <c r="M394" s="37"/>
      <c r="N394" s="37"/>
      <c r="O394" s="37"/>
      <c r="P394" s="37"/>
      <c r="Q394" s="37"/>
    </row>
    <row r="395" spans="1:17" ht="17.25" customHeight="1" x14ac:dyDescent="0.25">
      <c r="A395" s="67" t="s">
        <v>314</v>
      </c>
      <c r="B395" s="736" t="s">
        <v>476</v>
      </c>
      <c r="C395" s="736"/>
      <c r="D395" s="736"/>
      <c r="E395" s="736"/>
      <c r="F395" s="736"/>
      <c r="G395" s="736"/>
      <c r="H395" s="736"/>
      <c r="I395" s="736"/>
      <c r="J395" s="736"/>
      <c r="K395" s="736"/>
      <c r="L395" s="736"/>
      <c r="M395" s="736"/>
      <c r="N395" s="736"/>
      <c r="O395" s="736"/>
      <c r="P395" s="736"/>
      <c r="Q395" s="736"/>
    </row>
    <row r="396" spans="1:17" ht="18" customHeight="1" x14ac:dyDescent="0.25">
      <c r="A396" s="67"/>
      <c r="B396" s="37"/>
      <c r="C396" s="37"/>
      <c r="D396" s="37"/>
      <c r="E396" s="37"/>
      <c r="F396" s="37"/>
      <c r="G396" s="37"/>
      <c r="H396" s="37"/>
      <c r="I396" s="37"/>
      <c r="J396" s="37"/>
      <c r="K396" s="37"/>
      <c r="L396" s="37"/>
      <c r="M396" s="37"/>
      <c r="N396" s="37"/>
      <c r="O396" s="37"/>
      <c r="P396" s="37"/>
      <c r="Q396" s="37"/>
    </row>
    <row r="397" spans="1:17" ht="12.75" customHeight="1" x14ac:dyDescent="0.25">
      <c r="A397" s="3"/>
      <c r="B397" s="3"/>
      <c r="C397" s="3"/>
      <c r="D397" s="3"/>
      <c r="E397" s="3"/>
      <c r="F397" s="3"/>
      <c r="G397" s="3"/>
      <c r="H397" s="3"/>
      <c r="I397" s="3"/>
      <c r="J397" s="3"/>
      <c r="K397" s="3"/>
      <c r="L397" s="3"/>
      <c r="M397" s="3"/>
      <c r="N397" s="3"/>
      <c r="O397" s="3" t="s">
        <v>30</v>
      </c>
      <c r="P397" s="3"/>
      <c r="Q397" s="3"/>
    </row>
    <row r="398" spans="1:17" ht="12.75" customHeight="1" x14ac:dyDescent="0.2">
      <c r="A398" s="625" t="s">
        <v>32</v>
      </c>
      <c r="B398" s="625" t="s">
        <v>216</v>
      </c>
      <c r="C398" s="625" t="s">
        <v>222</v>
      </c>
      <c r="D398" s="625" t="s">
        <v>217</v>
      </c>
      <c r="E398" s="625" t="s">
        <v>218</v>
      </c>
      <c r="F398" s="625" t="s">
        <v>477</v>
      </c>
      <c r="G398" s="625"/>
      <c r="H398" s="625" t="s">
        <v>478</v>
      </c>
      <c r="I398" s="625"/>
      <c r="J398" s="625" t="s">
        <v>317</v>
      </c>
      <c r="K398" s="655"/>
      <c r="L398" s="671" t="s">
        <v>318</v>
      </c>
      <c r="M398" s="671"/>
      <c r="N398" s="671"/>
      <c r="O398" s="602"/>
      <c r="P398" s="667" t="s">
        <v>320</v>
      </c>
      <c r="Q398" s="668"/>
    </row>
    <row r="399" spans="1:17" ht="12.75" customHeight="1" x14ac:dyDescent="0.2">
      <c r="A399" s="625"/>
      <c r="B399" s="625"/>
      <c r="C399" s="625"/>
      <c r="D399" s="625"/>
      <c r="E399" s="625"/>
      <c r="F399" s="625"/>
      <c r="G399" s="625"/>
      <c r="H399" s="625"/>
      <c r="I399" s="625"/>
      <c r="J399" s="625"/>
      <c r="K399" s="655"/>
      <c r="L399" s="671"/>
      <c r="M399" s="671"/>
      <c r="N399" s="671"/>
      <c r="O399" s="602"/>
      <c r="P399" s="729"/>
      <c r="Q399" s="730"/>
    </row>
    <row r="400" spans="1:17" ht="31.5" customHeight="1" x14ac:dyDescent="0.2">
      <c r="A400" s="625"/>
      <c r="B400" s="625"/>
      <c r="C400" s="625"/>
      <c r="D400" s="625"/>
      <c r="E400" s="625"/>
      <c r="F400" s="625"/>
      <c r="G400" s="625"/>
      <c r="H400" s="625"/>
      <c r="I400" s="625"/>
      <c r="J400" s="625"/>
      <c r="K400" s="655"/>
      <c r="L400" s="671" t="s">
        <v>220</v>
      </c>
      <c r="M400" s="671"/>
      <c r="N400" s="671" t="s">
        <v>319</v>
      </c>
      <c r="O400" s="602"/>
      <c r="P400" s="731"/>
      <c r="Q400" s="732"/>
    </row>
    <row r="401" spans="1:17" ht="12.75" customHeight="1" x14ac:dyDescent="0.25">
      <c r="A401" s="11">
        <v>1</v>
      </c>
      <c r="B401" s="11">
        <v>2</v>
      </c>
      <c r="C401" s="11">
        <v>3</v>
      </c>
      <c r="D401" s="11">
        <v>4</v>
      </c>
      <c r="E401" s="11">
        <v>5</v>
      </c>
      <c r="F401" s="626">
        <v>6</v>
      </c>
      <c r="G401" s="626"/>
      <c r="H401" s="626">
        <v>7</v>
      </c>
      <c r="I401" s="626"/>
      <c r="J401" s="626">
        <v>8</v>
      </c>
      <c r="K401" s="626"/>
      <c r="L401" s="765">
        <v>9</v>
      </c>
      <c r="M401" s="765"/>
      <c r="N401" s="765">
        <v>10</v>
      </c>
      <c r="O401" s="687"/>
      <c r="P401" s="689">
        <v>11</v>
      </c>
      <c r="Q401" s="689"/>
    </row>
    <row r="402" spans="1:17" ht="16.5" customHeight="1" x14ac:dyDescent="0.25">
      <c r="A402" s="16"/>
      <c r="B402" s="16"/>
      <c r="C402" s="119" t="s">
        <v>262</v>
      </c>
      <c r="D402" s="119"/>
      <c r="E402" s="119"/>
      <c r="F402" s="1300"/>
      <c r="G402" s="1301"/>
      <c r="H402" s="641"/>
      <c r="I402" s="642"/>
      <c r="J402" s="641"/>
      <c r="K402" s="642"/>
      <c r="L402" s="641"/>
      <c r="M402" s="642"/>
      <c r="N402" s="641"/>
      <c r="O402" s="767"/>
      <c r="P402" s="705"/>
      <c r="Q402" s="707"/>
    </row>
    <row r="403" spans="1:17" ht="16.5" customHeight="1" x14ac:dyDescent="0.25">
      <c r="A403" s="16">
        <v>2414030</v>
      </c>
      <c r="B403" s="98">
        <v>2000</v>
      </c>
      <c r="C403" s="171" t="s">
        <v>353</v>
      </c>
      <c r="D403" s="202">
        <f>D406+D419</f>
        <v>1985.3</v>
      </c>
      <c r="E403" s="202">
        <f>E406+E419</f>
        <v>1985.2</v>
      </c>
      <c r="F403" s="689">
        <v>0</v>
      </c>
      <c r="G403" s="689"/>
      <c r="H403" s="1097">
        <v>0</v>
      </c>
      <c r="I403" s="642"/>
      <c r="J403" s="641">
        <f>H403-F403</f>
        <v>0</v>
      </c>
      <c r="K403" s="642"/>
      <c r="L403" s="641">
        <v>0</v>
      </c>
      <c r="M403" s="642"/>
      <c r="N403" s="641">
        <v>0</v>
      </c>
      <c r="O403" s="767"/>
      <c r="P403" s="705">
        <f t="shared" ref="P403:P410" si="15">E403+H403</f>
        <v>1985.2</v>
      </c>
      <c r="Q403" s="707"/>
    </row>
    <row r="404" spans="1:17" ht="21.75" hidden="1" customHeight="1" x14ac:dyDescent="0.25">
      <c r="A404" s="16"/>
      <c r="B404" s="16">
        <v>2111</v>
      </c>
      <c r="C404" s="111" t="s">
        <v>74</v>
      </c>
      <c r="D404" s="221"/>
      <c r="E404" s="221"/>
      <c r="F404" s="687"/>
      <c r="G404" s="688"/>
      <c r="H404" s="641"/>
      <c r="I404" s="642"/>
      <c r="J404" s="641">
        <f t="shared" ref="J404:J409" si="16">H404-F404</f>
        <v>0</v>
      </c>
      <c r="K404" s="642"/>
      <c r="L404" s="641"/>
      <c r="M404" s="642"/>
      <c r="N404" s="641"/>
      <c r="O404" s="767"/>
      <c r="P404" s="705">
        <f t="shared" si="15"/>
        <v>0</v>
      </c>
      <c r="Q404" s="707"/>
    </row>
    <row r="405" spans="1:17" ht="24" hidden="1" customHeight="1" x14ac:dyDescent="0.25">
      <c r="A405" s="16"/>
      <c r="B405" s="16">
        <v>2120</v>
      </c>
      <c r="C405" s="16" t="s">
        <v>75</v>
      </c>
      <c r="D405" s="11"/>
      <c r="E405" s="11"/>
      <c r="F405" s="641"/>
      <c r="G405" s="642"/>
      <c r="H405" s="641"/>
      <c r="I405" s="642"/>
      <c r="J405" s="641">
        <f t="shared" si="16"/>
        <v>0</v>
      </c>
      <c r="K405" s="642"/>
      <c r="L405" s="641"/>
      <c r="M405" s="642"/>
      <c r="N405" s="641"/>
      <c r="O405" s="767"/>
      <c r="P405" s="705">
        <f t="shared" si="15"/>
        <v>0</v>
      </c>
      <c r="Q405" s="707"/>
    </row>
    <row r="406" spans="1:17" ht="16.5" customHeight="1" x14ac:dyDescent="0.25">
      <c r="A406" s="16"/>
      <c r="B406" s="16">
        <v>2200</v>
      </c>
      <c r="C406" s="16" t="s">
        <v>354</v>
      </c>
      <c r="D406" s="11">
        <f>D407+D410</f>
        <v>1515.1</v>
      </c>
      <c r="E406" s="11">
        <f>E407+E410</f>
        <v>1515</v>
      </c>
      <c r="F406" s="641">
        <v>0</v>
      </c>
      <c r="G406" s="642"/>
      <c r="H406" s="641">
        <v>0</v>
      </c>
      <c r="I406" s="642"/>
      <c r="J406" s="641">
        <f t="shared" si="16"/>
        <v>0</v>
      </c>
      <c r="K406" s="642"/>
      <c r="L406" s="641">
        <v>0</v>
      </c>
      <c r="M406" s="642"/>
      <c r="N406" s="641">
        <v>0</v>
      </c>
      <c r="O406" s="767"/>
      <c r="P406" s="705">
        <f t="shared" si="15"/>
        <v>1515</v>
      </c>
      <c r="Q406" s="707"/>
    </row>
    <row r="407" spans="1:17" ht="30" customHeight="1" x14ac:dyDescent="0.25">
      <c r="A407" s="16"/>
      <c r="B407" s="16">
        <v>2210</v>
      </c>
      <c r="C407" s="15" t="s">
        <v>355</v>
      </c>
      <c r="D407" s="11">
        <v>562.20000000000005</v>
      </c>
      <c r="E407" s="27">
        <f>D90</f>
        <v>562.20000000000005</v>
      </c>
      <c r="F407" s="626">
        <v>0</v>
      </c>
      <c r="G407" s="626"/>
      <c r="H407" s="626">
        <v>0</v>
      </c>
      <c r="I407" s="626"/>
      <c r="J407" s="641">
        <f t="shared" si="16"/>
        <v>0</v>
      </c>
      <c r="K407" s="642"/>
      <c r="L407" s="626">
        <v>0</v>
      </c>
      <c r="M407" s="626"/>
      <c r="N407" s="626">
        <v>0</v>
      </c>
      <c r="O407" s="641"/>
      <c r="P407" s="705">
        <f t="shared" si="15"/>
        <v>562.20000000000005</v>
      </c>
      <c r="Q407" s="707"/>
    </row>
    <row r="408" spans="1:17" ht="27.75" customHeight="1" x14ac:dyDescent="0.25">
      <c r="A408" s="16"/>
      <c r="B408" s="16">
        <v>2220</v>
      </c>
      <c r="C408" s="16" t="s">
        <v>644</v>
      </c>
      <c r="D408" s="11"/>
      <c r="E408" s="27">
        <f>H169</f>
        <v>0</v>
      </c>
      <c r="F408" s="626">
        <v>0</v>
      </c>
      <c r="G408" s="626"/>
      <c r="H408" s="626">
        <v>0</v>
      </c>
      <c r="I408" s="626"/>
      <c r="J408" s="641">
        <f t="shared" si="16"/>
        <v>0</v>
      </c>
      <c r="K408" s="642"/>
      <c r="L408" s="626">
        <v>0</v>
      </c>
      <c r="M408" s="626"/>
      <c r="N408" s="626">
        <v>0</v>
      </c>
      <c r="O408" s="641"/>
      <c r="P408" s="705">
        <f t="shared" si="15"/>
        <v>0</v>
      </c>
      <c r="Q408" s="707"/>
    </row>
    <row r="409" spans="1:17" ht="16.5" customHeight="1" x14ac:dyDescent="0.25">
      <c r="A409" s="16"/>
      <c r="B409" s="16">
        <v>2230</v>
      </c>
      <c r="C409" s="16" t="s">
        <v>76</v>
      </c>
      <c r="D409" s="11"/>
      <c r="E409" s="27">
        <f>H170</f>
        <v>0</v>
      </c>
      <c r="F409" s="626">
        <v>0</v>
      </c>
      <c r="G409" s="626"/>
      <c r="H409" s="626">
        <v>0</v>
      </c>
      <c r="I409" s="626"/>
      <c r="J409" s="641">
        <f t="shared" si="16"/>
        <v>0</v>
      </c>
      <c r="K409" s="642"/>
      <c r="L409" s="626">
        <v>0</v>
      </c>
      <c r="M409" s="626"/>
      <c r="N409" s="626">
        <v>0</v>
      </c>
      <c r="O409" s="641"/>
      <c r="P409" s="705">
        <f t="shared" si="15"/>
        <v>0</v>
      </c>
      <c r="Q409" s="707"/>
    </row>
    <row r="410" spans="1:17" ht="16.5" customHeight="1" x14ac:dyDescent="0.25">
      <c r="A410" s="16"/>
      <c r="B410" s="16">
        <v>2240</v>
      </c>
      <c r="C410" s="16" t="s">
        <v>77</v>
      </c>
      <c r="D410" s="11">
        <v>952.9</v>
      </c>
      <c r="E410" s="27">
        <f>D93</f>
        <v>952.8</v>
      </c>
      <c r="F410" s="626">
        <v>0</v>
      </c>
      <c r="G410" s="626"/>
      <c r="H410" s="626">
        <v>0</v>
      </c>
      <c r="I410" s="626"/>
      <c r="J410" s="641">
        <f t="shared" ref="J410:J419" si="17">H410-F410</f>
        <v>0</v>
      </c>
      <c r="K410" s="642"/>
      <c r="L410" s="626">
        <v>0</v>
      </c>
      <c r="M410" s="626"/>
      <c r="N410" s="626">
        <v>0</v>
      </c>
      <c r="O410" s="641"/>
      <c r="P410" s="705">
        <f t="shared" si="15"/>
        <v>952.8</v>
      </c>
      <c r="Q410" s="707"/>
    </row>
    <row r="411" spans="1:17" ht="16.5" hidden="1" customHeight="1" x14ac:dyDescent="0.25">
      <c r="A411" s="16"/>
      <c r="B411" s="16">
        <v>2250</v>
      </c>
      <c r="C411" s="16" t="s">
        <v>357</v>
      </c>
      <c r="D411" s="11"/>
      <c r="E411" s="27">
        <f t="shared" ref="E411:E418" si="18">H172</f>
        <v>0</v>
      </c>
      <c r="F411" s="626"/>
      <c r="G411" s="626"/>
      <c r="H411" s="626"/>
      <c r="I411" s="626"/>
      <c r="J411" s="641">
        <f t="shared" si="17"/>
        <v>0</v>
      </c>
      <c r="K411" s="642"/>
      <c r="L411" s="626"/>
      <c r="M411" s="626"/>
      <c r="N411" s="626"/>
      <c r="O411" s="641"/>
      <c r="P411" s="705">
        <f t="shared" ref="P411:P420" si="19">E411+H411</f>
        <v>0</v>
      </c>
      <c r="Q411" s="707"/>
    </row>
    <row r="412" spans="1:17" ht="16.5" hidden="1" customHeight="1" x14ac:dyDescent="0.25">
      <c r="A412" s="16"/>
      <c r="B412" s="16">
        <v>2270</v>
      </c>
      <c r="C412" s="16" t="s">
        <v>358</v>
      </c>
      <c r="D412" s="11"/>
      <c r="E412" s="27">
        <f t="shared" si="18"/>
        <v>0</v>
      </c>
      <c r="F412" s="626"/>
      <c r="G412" s="626"/>
      <c r="H412" s="626"/>
      <c r="I412" s="626"/>
      <c r="J412" s="641">
        <f t="shared" si="17"/>
        <v>0</v>
      </c>
      <c r="K412" s="642"/>
      <c r="L412" s="626"/>
      <c r="M412" s="626"/>
      <c r="N412" s="626"/>
      <c r="O412" s="641"/>
      <c r="P412" s="705">
        <f t="shared" si="19"/>
        <v>0</v>
      </c>
      <c r="Q412" s="707"/>
    </row>
    <row r="413" spans="1:17" ht="16.5" hidden="1" customHeight="1" x14ac:dyDescent="0.25">
      <c r="A413" s="16"/>
      <c r="B413" s="16">
        <v>2271</v>
      </c>
      <c r="C413" s="16" t="s">
        <v>78</v>
      </c>
      <c r="D413" s="11"/>
      <c r="E413" s="27">
        <f t="shared" si="18"/>
        <v>0</v>
      </c>
      <c r="F413" s="626"/>
      <c r="G413" s="626"/>
      <c r="H413" s="626"/>
      <c r="I413" s="626"/>
      <c r="J413" s="641">
        <f t="shared" si="17"/>
        <v>0</v>
      </c>
      <c r="K413" s="642"/>
      <c r="L413" s="626"/>
      <c r="M413" s="626"/>
      <c r="N413" s="626"/>
      <c r="O413" s="641"/>
      <c r="P413" s="705">
        <f t="shared" si="19"/>
        <v>0</v>
      </c>
      <c r="Q413" s="707"/>
    </row>
    <row r="414" spans="1:17" ht="16.5" hidden="1" customHeight="1" x14ac:dyDescent="0.25">
      <c r="A414" s="16"/>
      <c r="B414" s="16">
        <v>2272</v>
      </c>
      <c r="C414" s="16" t="s">
        <v>79</v>
      </c>
      <c r="D414" s="11"/>
      <c r="E414" s="27">
        <f t="shared" si="18"/>
        <v>0</v>
      </c>
      <c r="F414" s="626"/>
      <c r="G414" s="626"/>
      <c r="H414" s="626"/>
      <c r="I414" s="626"/>
      <c r="J414" s="641">
        <f t="shared" si="17"/>
        <v>0</v>
      </c>
      <c r="K414" s="642"/>
      <c r="L414" s="626"/>
      <c r="M414" s="626"/>
      <c r="N414" s="626"/>
      <c r="O414" s="641"/>
      <c r="P414" s="705">
        <f t="shared" si="19"/>
        <v>0</v>
      </c>
      <c r="Q414" s="707"/>
    </row>
    <row r="415" spans="1:17" ht="16.5" hidden="1" customHeight="1" x14ac:dyDescent="0.25">
      <c r="A415" s="16"/>
      <c r="B415" s="16">
        <v>2273</v>
      </c>
      <c r="C415" s="16" t="s">
        <v>80</v>
      </c>
      <c r="D415" s="11"/>
      <c r="E415" s="27">
        <f t="shared" si="18"/>
        <v>0</v>
      </c>
      <c r="F415" s="626"/>
      <c r="G415" s="626"/>
      <c r="H415" s="626"/>
      <c r="I415" s="626"/>
      <c r="J415" s="641">
        <f t="shared" si="17"/>
        <v>0</v>
      </c>
      <c r="K415" s="642"/>
      <c r="L415" s="626"/>
      <c r="M415" s="626"/>
      <c r="N415" s="626"/>
      <c r="O415" s="641"/>
      <c r="P415" s="705">
        <f t="shared" si="19"/>
        <v>0</v>
      </c>
      <c r="Q415" s="707"/>
    </row>
    <row r="416" spans="1:17" ht="16.5" hidden="1" customHeight="1" x14ac:dyDescent="0.25">
      <c r="A416" s="16"/>
      <c r="B416" s="16">
        <v>2274</v>
      </c>
      <c r="C416" s="16" t="s">
        <v>359</v>
      </c>
      <c r="D416" s="11"/>
      <c r="E416" s="27">
        <f t="shared" si="18"/>
        <v>0</v>
      </c>
      <c r="F416" s="626"/>
      <c r="G416" s="626"/>
      <c r="H416" s="626"/>
      <c r="I416" s="626"/>
      <c r="J416" s="641">
        <f t="shared" si="17"/>
        <v>0</v>
      </c>
      <c r="K416" s="642"/>
      <c r="L416" s="626"/>
      <c r="M416" s="626"/>
      <c r="N416" s="626"/>
      <c r="O416" s="641"/>
      <c r="P416" s="705">
        <f t="shared" si="19"/>
        <v>0</v>
      </c>
      <c r="Q416" s="707"/>
    </row>
    <row r="417" spans="1:21" ht="16.5" hidden="1" customHeight="1" x14ac:dyDescent="0.25">
      <c r="A417" s="16"/>
      <c r="B417" s="16">
        <v>2275</v>
      </c>
      <c r="C417" s="16" t="s">
        <v>81</v>
      </c>
      <c r="D417" s="11"/>
      <c r="E417" s="27">
        <f t="shared" si="18"/>
        <v>0</v>
      </c>
      <c r="F417" s="626"/>
      <c r="G417" s="626"/>
      <c r="H417" s="626"/>
      <c r="I417" s="626"/>
      <c r="J417" s="641">
        <f t="shared" si="17"/>
        <v>0</v>
      </c>
      <c r="K417" s="642"/>
      <c r="L417" s="626"/>
      <c r="M417" s="626"/>
      <c r="N417" s="626"/>
      <c r="O417" s="641"/>
      <c r="P417" s="705">
        <f t="shared" si="19"/>
        <v>0</v>
      </c>
      <c r="Q417" s="707"/>
    </row>
    <row r="418" spans="1:21" ht="36" hidden="1" customHeight="1" x14ac:dyDescent="0.25">
      <c r="A418" s="16"/>
      <c r="B418" s="16">
        <v>2282</v>
      </c>
      <c r="C418" s="15" t="s">
        <v>360</v>
      </c>
      <c r="D418" s="11"/>
      <c r="E418" s="27">
        <f t="shared" si="18"/>
        <v>0</v>
      </c>
      <c r="F418" s="626"/>
      <c r="G418" s="626"/>
      <c r="H418" s="626"/>
      <c r="I418" s="626"/>
      <c r="J418" s="641">
        <f t="shared" si="17"/>
        <v>0</v>
      </c>
      <c r="K418" s="642"/>
      <c r="L418" s="626"/>
      <c r="M418" s="626"/>
      <c r="N418" s="626"/>
      <c r="O418" s="641"/>
      <c r="P418" s="705">
        <f t="shared" si="19"/>
        <v>0</v>
      </c>
      <c r="Q418" s="707"/>
    </row>
    <row r="419" spans="1:21" ht="26.25" customHeight="1" x14ac:dyDescent="0.25">
      <c r="A419" s="16"/>
      <c r="B419" s="16">
        <v>2610</v>
      </c>
      <c r="C419" s="15" t="s">
        <v>586</v>
      </c>
      <c r="D419" s="11">
        <v>470.2</v>
      </c>
      <c r="E419" s="27">
        <f>D102</f>
        <v>470.2</v>
      </c>
      <c r="F419" s="641">
        <v>0</v>
      </c>
      <c r="G419" s="642"/>
      <c r="H419" s="641">
        <v>0</v>
      </c>
      <c r="I419" s="642"/>
      <c r="J419" s="641">
        <f t="shared" si="17"/>
        <v>0</v>
      </c>
      <c r="K419" s="642"/>
      <c r="L419" s="641">
        <v>0</v>
      </c>
      <c r="M419" s="642"/>
      <c r="N419" s="641">
        <v>0</v>
      </c>
      <c r="O419" s="767"/>
      <c r="P419" s="705">
        <f t="shared" si="19"/>
        <v>470.2</v>
      </c>
      <c r="Q419" s="707"/>
      <c r="T419" s="43"/>
      <c r="U419" s="43"/>
    </row>
    <row r="420" spans="1:21" ht="20.25" customHeight="1" x14ac:dyDescent="0.25">
      <c r="A420" s="16"/>
      <c r="B420" s="16">
        <v>2730</v>
      </c>
      <c r="C420" s="15" t="s">
        <v>583</v>
      </c>
      <c r="D420" s="11"/>
      <c r="E420" s="11"/>
      <c r="F420" s="641">
        <v>0</v>
      </c>
      <c r="G420" s="642"/>
      <c r="H420" s="641">
        <v>0</v>
      </c>
      <c r="I420" s="642"/>
      <c r="J420" s="641">
        <f>H420-F420</f>
        <v>0</v>
      </c>
      <c r="K420" s="642"/>
      <c r="L420" s="641">
        <v>0</v>
      </c>
      <c r="M420" s="642"/>
      <c r="N420" s="641">
        <v>0</v>
      </c>
      <c r="O420" s="767"/>
      <c r="P420" s="705">
        <f t="shared" si="19"/>
        <v>0</v>
      </c>
      <c r="Q420" s="707"/>
    </row>
    <row r="421" spans="1:21" ht="23.25" hidden="1" customHeight="1" x14ac:dyDescent="0.25">
      <c r="A421" s="16"/>
      <c r="B421" s="16">
        <v>2800</v>
      </c>
      <c r="C421" s="16" t="s">
        <v>361</v>
      </c>
      <c r="D421" s="11"/>
      <c r="E421" s="11"/>
      <c r="F421" s="641"/>
      <c r="G421" s="642"/>
      <c r="H421" s="641"/>
      <c r="I421" s="642"/>
      <c r="J421" s="641">
        <f t="shared" ref="J421:J435" si="20">H421-F421</f>
        <v>0</v>
      </c>
      <c r="K421" s="642"/>
      <c r="L421" s="641"/>
      <c r="M421" s="642"/>
      <c r="N421" s="641"/>
      <c r="O421" s="767"/>
      <c r="P421" s="705">
        <f t="shared" ref="P421:P435" si="21">E421+H421</f>
        <v>0</v>
      </c>
      <c r="Q421" s="707"/>
    </row>
    <row r="422" spans="1:21" ht="16.5" hidden="1" customHeight="1" x14ac:dyDescent="0.25">
      <c r="A422" s="16"/>
      <c r="B422" s="16">
        <v>3000</v>
      </c>
      <c r="C422" s="16" t="s">
        <v>82</v>
      </c>
      <c r="D422" s="11"/>
      <c r="E422" s="11"/>
      <c r="F422" s="626"/>
      <c r="G422" s="626"/>
      <c r="H422" s="626"/>
      <c r="I422" s="626"/>
      <c r="J422" s="641">
        <f t="shared" si="20"/>
        <v>0</v>
      </c>
      <c r="K422" s="642"/>
      <c r="L422" s="626"/>
      <c r="M422" s="626"/>
      <c r="N422" s="626"/>
      <c r="O422" s="641"/>
      <c r="P422" s="705">
        <f t="shared" si="21"/>
        <v>0</v>
      </c>
      <c r="Q422" s="707"/>
    </row>
    <row r="423" spans="1:21" ht="31.5" hidden="1" customHeight="1" x14ac:dyDescent="0.25">
      <c r="A423" s="16"/>
      <c r="B423" s="16">
        <v>3110</v>
      </c>
      <c r="C423" s="15" t="s">
        <v>362</v>
      </c>
      <c r="D423" s="11"/>
      <c r="E423" s="11"/>
      <c r="F423" s="626"/>
      <c r="G423" s="626"/>
      <c r="H423" s="626"/>
      <c r="I423" s="626"/>
      <c r="J423" s="641">
        <f t="shared" si="20"/>
        <v>0</v>
      </c>
      <c r="K423" s="642"/>
      <c r="L423" s="626"/>
      <c r="M423" s="626"/>
      <c r="N423" s="626"/>
      <c r="O423" s="641"/>
      <c r="P423" s="705">
        <f t="shared" si="21"/>
        <v>0</v>
      </c>
      <c r="Q423" s="707"/>
    </row>
    <row r="424" spans="1:21" ht="16.5" hidden="1" customHeight="1" x14ac:dyDescent="0.25">
      <c r="A424" s="16"/>
      <c r="B424" s="16">
        <v>3130</v>
      </c>
      <c r="C424" s="16" t="s">
        <v>83</v>
      </c>
      <c r="D424" s="11"/>
      <c r="E424" s="11"/>
      <c r="F424" s="626"/>
      <c r="G424" s="626"/>
      <c r="H424" s="626"/>
      <c r="I424" s="626"/>
      <c r="J424" s="641">
        <f t="shared" si="20"/>
        <v>0</v>
      </c>
      <c r="K424" s="642"/>
      <c r="L424" s="626"/>
      <c r="M424" s="626"/>
      <c r="N424" s="626"/>
      <c r="O424" s="641"/>
      <c r="P424" s="705">
        <f t="shared" si="21"/>
        <v>0</v>
      </c>
      <c r="Q424" s="707"/>
    </row>
    <row r="425" spans="1:21" ht="16.5" hidden="1" customHeight="1" x14ac:dyDescent="0.25">
      <c r="A425" s="16"/>
      <c r="B425" s="16">
        <v>3132</v>
      </c>
      <c r="C425" s="16" t="s">
        <v>645</v>
      </c>
      <c r="D425" s="11"/>
      <c r="E425" s="11"/>
      <c r="F425" s="626"/>
      <c r="G425" s="626"/>
      <c r="H425" s="626"/>
      <c r="I425" s="626"/>
      <c r="J425" s="641">
        <f t="shared" si="20"/>
        <v>0</v>
      </c>
      <c r="K425" s="642"/>
      <c r="L425" s="626"/>
      <c r="M425" s="626"/>
      <c r="N425" s="626"/>
      <c r="O425" s="641"/>
      <c r="P425" s="705">
        <f t="shared" si="21"/>
        <v>0</v>
      </c>
      <c r="Q425" s="707"/>
    </row>
    <row r="426" spans="1:21" ht="16.5" hidden="1" customHeight="1" x14ac:dyDescent="0.25">
      <c r="A426" s="16"/>
      <c r="B426" s="16">
        <v>3140</v>
      </c>
      <c r="C426" s="16" t="s">
        <v>365</v>
      </c>
      <c r="D426" s="11"/>
      <c r="E426" s="11"/>
      <c r="F426" s="626"/>
      <c r="G426" s="626"/>
      <c r="H426" s="626"/>
      <c r="I426" s="626"/>
      <c r="J426" s="641">
        <f t="shared" si="20"/>
        <v>0</v>
      </c>
      <c r="K426" s="642"/>
      <c r="L426" s="626"/>
      <c r="M426" s="626"/>
      <c r="N426" s="626"/>
      <c r="O426" s="641"/>
      <c r="P426" s="705">
        <f t="shared" si="21"/>
        <v>0</v>
      </c>
      <c r="Q426" s="707"/>
    </row>
    <row r="427" spans="1:21" ht="16.5" hidden="1" customHeight="1" x14ac:dyDescent="0.25">
      <c r="A427" s="16"/>
      <c r="B427" s="16">
        <v>3142</v>
      </c>
      <c r="C427" s="16" t="s">
        <v>646</v>
      </c>
      <c r="D427" s="11"/>
      <c r="E427" s="11"/>
      <c r="F427" s="626"/>
      <c r="G427" s="626"/>
      <c r="H427" s="626"/>
      <c r="I427" s="626"/>
      <c r="J427" s="641">
        <f t="shared" si="20"/>
        <v>0</v>
      </c>
      <c r="K427" s="642"/>
      <c r="L427" s="626"/>
      <c r="M427" s="626"/>
      <c r="N427" s="626"/>
      <c r="O427" s="641"/>
      <c r="P427" s="705">
        <f t="shared" si="21"/>
        <v>0</v>
      </c>
      <c r="Q427" s="707"/>
    </row>
    <row r="428" spans="1:21" ht="16.5" hidden="1" customHeight="1" x14ac:dyDescent="0.25">
      <c r="A428" s="16"/>
      <c r="B428" s="16">
        <v>3143</v>
      </c>
      <c r="C428" s="15" t="s">
        <v>647</v>
      </c>
      <c r="D428" s="11"/>
      <c r="E428" s="11"/>
      <c r="F428" s="626"/>
      <c r="G428" s="626"/>
      <c r="H428" s="626"/>
      <c r="I428" s="626"/>
      <c r="J428" s="641">
        <f t="shared" si="20"/>
        <v>0</v>
      </c>
      <c r="K428" s="642"/>
      <c r="L428" s="626"/>
      <c r="M428" s="626"/>
      <c r="N428" s="626"/>
      <c r="O428" s="641"/>
      <c r="P428" s="705">
        <f t="shared" si="21"/>
        <v>0</v>
      </c>
      <c r="Q428" s="707"/>
    </row>
    <row r="429" spans="1:21" ht="16.5" hidden="1" customHeight="1" x14ac:dyDescent="0.25">
      <c r="A429" s="16"/>
      <c r="B429" s="16">
        <v>3210</v>
      </c>
      <c r="C429" s="15" t="s">
        <v>367</v>
      </c>
      <c r="D429" s="11"/>
      <c r="E429" s="11"/>
      <c r="F429" s="626"/>
      <c r="G429" s="626"/>
      <c r="H429" s="626"/>
      <c r="I429" s="626"/>
      <c r="J429" s="641">
        <f t="shared" si="20"/>
        <v>0</v>
      </c>
      <c r="K429" s="642"/>
      <c r="L429" s="626"/>
      <c r="M429" s="626"/>
      <c r="N429" s="626"/>
      <c r="O429" s="641"/>
      <c r="P429" s="705">
        <f t="shared" si="21"/>
        <v>0</v>
      </c>
      <c r="Q429" s="707"/>
    </row>
    <row r="430" spans="1:21" ht="16.5" hidden="1" customHeight="1" x14ac:dyDescent="0.25">
      <c r="A430" s="16"/>
      <c r="B430" s="98"/>
      <c r="C430" s="98"/>
      <c r="D430" s="11"/>
      <c r="E430" s="11"/>
      <c r="F430" s="626"/>
      <c r="G430" s="626"/>
      <c r="H430" s="626"/>
      <c r="I430" s="626"/>
      <c r="J430" s="641">
        <f t="shared" si="20"/>
        <v>0</v>
      </c>
      <c r="K430" s="642"/>
      <c r="L430" s="626"/>
      <c r="M430" s="626"/>
      <c r="N430" s="626"/>
      <c r="O430" s="641"/>
      <c r="P430" s="705">
        <f t="shared" si="21"/>
        <v>0</v>
      </c>
      <c r="Q430" s="707"/>
    </row>
    <row r="431" spans="1:21" ht="17.649999999999999" hidden="1" customHeight="1" x14ac:dyDescent="0.25">
      <c r="A431" s="16"/>
      <c r="B431" s="98"/>
      <c r="C431" s="79"/>
      <c r="D431" s="11"/>
      <c r="E431" s="11"/>
      <c r="F431" s="626"/>
      <c r="G431" s="626"/>
      <c r="H431" s="626"/>
      <c r="I431" s="626"/>
      <c r="J431" s="641">
        <f t="shared" si="20"/>
        <v>0</v>
      </c>
      <c r="K431" s="642"/>
      <c r="L431" s="626"/>
      <c r="M431" s="626"/>
      <c r="N431" s="626"/>
      <c r="O431" s="641"/>
      <c r="P431" s="705">
        <f t="shared" si="21"/>
        <v>0</v>
      </c>
      <c r="Q431" s="707"/>
    </row>
    <row r="432" spans="1:21" ht="15.75" hidden="1" customHeight="1" x14ac:dyDescent="0.25">
      <c r="A432" s="16"/>
      <c r="B432" s="98"/>
      <c r="C432" s="79"/>
      <c r="D432" s="11"/>
      <c r="E432" s="11"/>
      <c r="F432" s="626"/>
      <c r="G432" s="626"/>
      <c r="H432" s="626"/>
      <c r="I432" s="626"/>
      <c r="J432" s="641">
        <f t="shared" si="20"/>
        <v>0</v>
      </c>
      <c r="K432" s="642"/>
      <c r="L432" s="626"/>
      <c r="M432" s="626"/>
      <c r="N432" s="626"/>
      <c r="O432" s="641"/>
      <c r="P432" s="705">
        <f t="shared" si="21"/>
        <v>0</v>
      </c>
      <c r="Q432" s="707"/>
    </row>
    <row r="433" spans="1:17" ht="17.649999999999999" hidden="1" customHeight="1" x14ac:dyDescent="0.25">
      <c r="A433" s="16"/>
      <c r="B433" s="98"/>
      <c r="C433" s="191" t="s">
        <v>252</v>
      </c>
      <c r="D433" s="11"/>
      <c r="E433" s="11"/>
      <c r="F433" s="626"/>
      <c r="G433" s="626"/>
      <c r="H433" s="626"/>
      <c r="I433" s="626"/>
      <c r="J433" s="641">
        <f t="shared" si="20"/>
        <v>0</v>
      </c>
      <c r="K433" s="642"/>
      <c r="L433" s="626"/>
      <c r="M433" s="626"/>
      <c r="N433" s="626"/>
      <c r="O433" s="641"/>
      <c r="P433" s="705">
        <f t="shared" si="21"/>
        <v>0</v>
      </c>
      <c r="Q433" s="707"/>
    </row>
    <row r="434" spans="1:17" ht="16.7" hidden="1" customHeight="1" x14ac:dyDescent="0.25">
      <c r="A434" s="16"/>
      <c r="B434" s="98"/>
      <c r="C434" s="191" t="s">
        <v>31</v>
      </c>
      <c r="D434" s="11"/>
      <c r="E434" s="11"/>
      <c r="F434" s="626"/>
      <c r="G434" s="626"/>
      <c r="H434" s="626"/>
      <c r="I434" s="626"/>
      <c r="J434" s="641">
        <f t="shared" si="20"/>
        <v>0</v>
      </c>
      <c r="K434" s="642"/>
      <c r="L434" s="626"/>
      <c r="M434" s="626"/>
      <c r="N434" s="626"/>
      <c r="O434" s="641"/>
      <c r="P434" s="705">
        <f t="shared" si="21"/>
        <v>0</v>
      </c>
      <c r="Q434" s="707"/>
    </row>
    <row r="435" spans="1:17" ht="15.75" customHeight="1" x14ac:dyDescent="0.25">
      <c r="A435" s="16"/>
      <c r="B435" s="98"/>
      <c r="C435" s="222" t="s">
        <v>28</v>
      </c>
      <c r="D435" s="11">
        <f>D403</f>
        <v>1985.3</v>
      </c>
      <c r="E435" s="11">
        <f>E403</f>
        <v>1985.2</v>
      </c>
      <c r="F435" s="626">
        <v>0</v>
      </c>
      <c r="G435" s="626"/>
      <c r="H435" s="626">
        <v>0</v>
      </c>
      <c r="I435" s="626"/>
      <c r="J435" s="641">
        <f t="shared" si="20"/>
        <v>0</v>
      </c>
      <c r="K435" s="642"/>
      <c r="L435" s="626">
        <v>0</v>
      </c>
      <c r="M435" s="626"/>
      <c r="N435" s="626">
        <v>0</v>
      </c>
      <c r="O435" s="641"/>
      <c r="P435" s="705">
        <f t="shared" si="21"/>
        <v>1985.2</v>
      </c>
      <c r="Q435" s="707"/>
    </row>
    <row r="436" spans="1:17" ht="12.75" customHeight="1" x14ac:dyDescent="0.25">
      <c r="A436" s="3"/>
      <c r="B436" s="3"/>
      <c r="C436" s="3"/>
      <c r="D436" s="3"/>
      <c r="E436" s="3"/>
      <c r="F436" s="3"/>
      <c r="G436" s="3"/>
      <c r="H436" s="3"/>
      <c r="I436" s="3"/>
      <c r="J436" s="3"/>
      <c r="K436" s="3"/>
      <c r="L436" s="3"/>
      <c r="M436" s="3"/>
      <c r="N436" s="3"/>
      <c r="O436" s="3"/>
      <c r="P436" s="3"/>
      <c r="Q436" s="3"/>
    </row>
    <row r="437" spans="1:17" ht="24.75" customHeight="1" x14ac:dyDescent="0.25">
      <c r="A437" s="67" t="s">
        <v>323</v>
      </c>
      <c r="B437" s="663" t="s">
        <v>581</v>
      </c>
      <c r="C437" s="663"/>
      <c r="D437" s="663"/>
      <c r="E437" s="663"/>
      <c r="F437" s="663"/>
      <c r="G437" s="663"/>
      <c r="H437" s="663"/>
      <c r="I437" s="663"/>
      <c r="J437" s="663"/>
      <c r="K437" s="663"/>
      <c r="L437" s="663"/>
      <c r="M437" s="663"/>
      <c r="N437" s="663"/>
      <c r="O437" s="663"/>
      <c r="P437" s="663"/>
      <c r="Q437" s="663"/>
    </row>
    <row r="438" spans="1:17" ht="16.5" customHeight="1" x14ac:dyDescent="0.25">
      <c r="A438" s="67"/>
      <c r="B438" s="57"/>
      <c r="C438" s="57"/>
      <c r="D438" s="57"/>
      <c r="E438" s="57"/>
      <c r="F438" s="57"/>
      <c r="G438" s="57"/>
      <c r="H438" s="57"/>
      <c r="I438" s="57"/>
      <c r="J438" s="57"/>
      <c r="K438" s="57"/>
      <c r="L438" s="57"/>
      <c r="M438" s="3" t="s">
        <v>30</v>
      </c>
      <c r="N438" s="57"/>
      <c r="O438" s="57"/>
      <c r="P438" s="57"/>
      <c r="Q438" s="57"/>
    </row>
    <row r="439" spans="1:17" ht="16.5" customHeight="1" x14ac:dyDescent="0.2">
      <c r="A439" s="609" t="s">
        <v>32</v>
      </c>
      <c r="B439" s="609" t="s">
        <v>216</v>
      </c>
      <c r="C439" s="609" t="s">
        <v>222</v>
      </c>
      <c r="D439" s="602" t="s">
        <v>480</v>
      </c>
      <c r="E439" s="603"/>
      <c r="F439" s="603"/>
      <c r="G439" s="603"/>
      <c r="H439" s="607"/>
      <c r="I439" s="671" t="s">
        <v>481</v>
      </c>
      <c r="J439" s="671"/>
      <c r="K439" s="671"/>
      <c r="L439" s="671"/>
      <c r="M439" s="671"/>
      <c r="N439" s="671"/>
      <c r="O439" s="766"/>
      <c r="P439" s="766"/>
      <c r="Q439" s="766"/>
    </row>
    <row r="440" spans="1:17" ht="54" customHeight="1" x14ac:dyDescent="0.2">
      <c r="A440" s="728"/>
      <c r="B440" s="728"/>
      <c r="C440" s="728"/>
      <c r="D440" s="609" t="s">
        <v>326</v>
      </c>
      <c r="E440" s="609" t="s">
        <v>482</v>
      </c>
      <c r="F440" s="602" t="s">
        <v>328</v>
      </c>
      <c r="G440" s="607"/>
      <c r="H440" s="609" t="s">
        <v>329</v>
      </c>
      <c r="I440" s="671" t="s">
        <v>330</v>
      </c>
      <c r="J440" s="671" t="s">
        <v>483</v>
      </c>
      <c r="K440" s="671" t="s">
        <v>328</v>
      </c>
      <c r="L440" s="671"/>
      <c r="M440" s="671" t="s">
        <v>332</v>
      </c>
      <c r="N440" s="671"/>
      <c r="O440" s="766"/>
      <c r="P440" s="766"/>
      <c r="Q440" s="766"/>
    </row>
    <row r="441" spans="1:17" ht="39.75" customHeight="1" x14ac:dyDescent="0.25">
      <c r="A441" s="610"/>
      <c r="B441" s="610"/>
      <c r="C441" s="610"/>
      <c r="D441" s="610"/>
      <c r="E441" s="610"/>
      <c r="F441" s="183" t="s">
        <v>220</v>
      </c>
      <c r="G441" s="183" t="s">
        <v>319</v>
      </c>
      <c r="H441" s="610"/>
      <c r="I441" s="671"/>
      <c r="J441" s="671"/>
      <c r="K441" s="177" t="s">
        <v>220</v>
      </c>
      <c r="L441" s="177" t="s">
        <v>319</v>
      </c>
      <c r="M441" s="671"/>
      <c r="N441" s="671"/>
      <c r="O441" s="115"/>
      <c r="P441" s="115"/>
      <c r="Q441" s="115"/>
    </row>
    <row r="442" spans="1:17" ht="16.5" customHeight="1" x14ac:dyDescent="0.25">
      <c r="A442" s="177">
        <v>1</v>
      </c>
      <c r="B442" s="177">
        <v>2</v>
      </c>
      <c r="C442" s="177">
        <v>3</v>
      </c>
      <c r="D442" s="177">
        <v>4</v>
      </c>
      <c r="E442" s="177">
        <v>5</v>
      </c>
      <c r="F442" s="177">
        <v>6</v>
      </c>
      <c r="G442" s="177">
        <v>7</v>
      </c>
      <c r="H442" s="177">
        <v>8</v>
      </c>
      <c r="I442" s="177">
        <v>9</v>
      </c>
      <c r="J442" s="177">
        <v>10</v>
      </c>
      <c r="K442" s="177">
        <v>11</v>
      </c>
      <c r="L442" s="177">
        <v>12</v>
      </c>
      <c r="M442" s="671">
        <v>13</v>
      </c>
      <c r="N442" s="671"/>
      <c r="O442" s="115"/>
      <c r="P442" s="115"/>
      <c r="Q442" s="115"/>
    </row>
    <row r="443" spans="1:17" ht="16.5" customHeight="1" x14ac:dyDescent="0.25">
      <c r="A443" s="223">
        <v>2414030</v>
      </c>
      <c r="B443" s="224"/>
      <c r="C443" s="182" t="s">
        <v>262</v>
      </c>
      <c r="D443" s="224"/>
      <c r="E443" s="224"/>
      <c r="F443" s="224"/>
      <c r="G443" s="224"/>
      <c r="H443" s="224"/>
      <c r="I443" s="224"/>
      <c r="J443" s="224"/>
      <c r="K443" s="224"/>
      <c r="L443" s="224"/>
      <c r="M443" s="771"/>
      <c r="N443" s="771"/>
      <c r="O443" s="115"/>
      <c r="P443" s="115"/>
      <c r="Q443" s="115"/>
    </row>
    <row r="444" spans="1:17" ht="16.5" customHeight="1" x14ac:dyDescent="0.25">
      <c r="A444" s="223"/>
      <c r="B444" s="98">
        <v>2000</v>
      </c>
      <c r="C444" s="171" t="s">
        <v>353</v>
      </c>
      <c r="D444" s="199">
        <f>D448+D462</f>
        <v>1002.2</v>
      </c>
      <c r="E444" s="202">
        <v>0</v>
      </c>
      <c r="F444" s="202">
        <v>0</v>
      </c>
      <c r="G444" s="202">
        <v>0</v>
      </c>
      <c r="H444" s="199">
        <f>D444-F444</f>
        <v>1002.2</v>
      </c>
      <c r="I444" s="199">
        <f>I448+I462</f>
        <v>1340</v>
      </c>
      <c r="J444" s="202">
        <v>0</v>
      </c>
      <c r="K444" s="202">
        <v>0</v>
      </c>
      <c r="L444" s="202">
        <v>0</v>
      </c>
      <c r="M444" s="723">
        <f>I444-K444</f>
        <v>1340</v>
      </c>
      <c r="N444" s="689"/>
      <c r="O444" s="115"/>
      <c r="P444" s="115"/>
      <c r="Q444" s="115"/>
    </row>
    <row r="445" spans="1:17" ht="16.5" hidden="1" customHeight="1" x14ac:dyDescent="0.25">
      <c r="A445" s="223"/>
      <c r="B445" s="16">
        <v>2200</v>
      </c>
      <c r="C445" s="111" t="s">
        <v>354</v>
      </c>
      <c r="D445" s="206"/>
      <c r="E445" s="226"/>
      <c r="F445" s="226"/>
      <c r="G445" s="226"/>
      <c r="H445" s="199">
        <f t="shared" ref="H445:H462" si="22">D445-F445</f>
        <v>0</v>
      </c>
      <c r="I445" s="202"/>
      <c r="J445" s="202"/>
      <c r="K445" s="202"/>
      <c r="L445" s="202"/>
      <c r="M445" s="723">
        <f t="shared" ref="M445:M451" si="23">I445-K445</f>
        <v>0</v>
      </c>
      <c r="N445" s="689"/>
      <c r="O445" s="115"/>
      <c r="P445" s="115"/>
      <c r="Q445" s="115"/>
    </row>
    <row r="446" spans="1:17" ht="16.5" hidden="1" customHeight="1" x14ac:dyDescent="0.25">
      <c r="A446" s="223"/>
      <c r="B446" s="16">
        <v>2111</v>
      </c>
      <c r="C446" s="16" t="s">
        <v>74</v>
      </c>
      <c r="D446" s="225"/>
      <c r="E446" s="202"/>
      <c r="F446" s="202"/>
      <c r="G446" s="202"/>
      <c r="H446" s="199">
        <f t="shared" si="22"/>
        <v>0</v>
      </c>
      <c r="I446" s="202"/>
      <c r="J446" s="202"/>
      <c r="K446" s="202"/>
      <c r="L446" s="202"/>
      <c r="M446" s="723">
        <f t="shared" si="23"/>
        <v>0</v>
      </c>
      <c r="N446" s="689"/>
      <c r="O446" s="115"/>
      <c r="P446" s="115"/>
      <c r="Q446" s="115"/>
    </row>
    <row r="447" spans="1:17" ht="16.5" hidden="1" customHeight="1" x14ac:dyDescent="0.25">
      <c r="A447" s="223"/>
      <c r="B447" s="16">
        <v>2120</v>
      </c>
      <c r="C447" s="16" t="s">
        <v>75</v>
      </c>
      <c r="D447" s="225"/>
      <c r="E447" s="202"/>
      <c r="F447" s="202"/>
      <c r="G447" s="202"/>
      <c r="H447" s="199">
        <f t="shared" si="22"/>
        <v>0</v>
      </c>
      <c r="I447" s="202"/>
      <c r="J447" s="202"/>
      <c r="K447" s="202"/>
      <c r="L447" s="202"/>
      <c r="M447" s="723">
        <f t="shared" si="23"/>
        <v>0</v>
      </c>
      <c r="N447" s="689"/>
      <c r="O447" s="115"/>
      <c r="P447" s="115"/>
      <c r="Q447" s="115"/>
    </row>
    <row r="448" spans="1:17" ht="16.5" customHeight="1" x14ac:dyDescent="0.25">
      <c r="A448" s="223"/>
      <c r="B448" s="16">
        <v>2200</v>
      </c>
      <c r="C448" s="16" t="s">
        <v>354</v>
      </c>
      <c r="D448" s="202">
        <f>D449+D452</f>
        <v>934</v>
      </c>
      <c r="E448" s="202">
        <v>0</v>
      </c>
      <c r="F448" s="202">
        <v>0</v>
      </c>
      <c r="G448" s="202">
        <v>0</v>
      </c>
      <c r="H448" s="199">
        <f t="shared" si="22"/>
        <v>934</v>
      </c>
      <c r="I448" s="199">
        <f>I449+I452</f>
        <v>1340</v>
      </c>
      <c r="J448" s="202">
        <v>0</v>
      </c>
      <c r="K448" s="202">
        <v>0</v>
      </c>
      <c r="L448" s="202">
        <v>0</v>
      </c>
      <c r="M448" s="723">
        <f t="shared" si="23"/>
        <v>1340</v>
      </c>
      <c r="N448" s="689"/>
      <c r="O448" s="115"/>
      <c r="P448" s="115"/>
      <c r="Q448" s="115"/>
    </row>
    <row r="449" spans="1:17" ht="16.5" customHeight="1" x14ac:dyDescent="0.25">
      <c r="A449" s="223"/>
      <c r="B449" s="16">
        <v>2210</v>
      </c>
      <c r="C449" s="15" t="s">
        <v>355</v>
      </c>
      <c r="D449" s="202">
        <f>H90</f>
        <v>402.2</v>
      </c>
      <c r="E449" s="202">
        <v>0</v>
      </c>
      <c r="F449" s="202">
        <v>0</v>
      </c>
      <c r="G449" s="202">
        <v>0</v>
      </c>
      <c r="H449" s="199">
        <f t="shared" si="22"/>
        <v>402.2</v>
      </c>
      <c r="I449" s="199">
        <f>L90</f>
        <v>474</v>
      </c>
      <c r="J449" s="202">
        <v>0</v>
      </c>
      <c r="K449" s="202">
        <v>0</v>
      </c>
      <c r="L449" s="202">
        <v>0</v>
      </c>
      <c r="M449" s="723">
        <f t="shared" si="23"/>
        <v>474</v>
      </c>
      <c r="N449" s="689"/>
      <c r="O449" s="115"/>
      <c r="P449" s="115"/>
      <c r="Q449" s="115"/>
    </row>
    <row r="450" spans="1:17" ht="16.5" customHeight="1" x14ac:dyDescent="0.25">
      <c r="A450" s="223"/>
      <c r="B450" s="16">
        <v>2220</v>
      </c>
      <c r="C450" s="16" t="s">
        <v>644</v>
      </c>
      <c r="D450" s="202">
        <v>0</v>
      </c>
      <c r="E450" s="202">
        <v>0</v>
      </c>
      <c r="F450" s="202">
        <v>0</v>
      </c>
      <c r="G450" s="202">
        <v>0</v>
      </c>
      <c r="H450" s="199">
        <f t="shared" si="22"/>
        <v>0</v>
      </c>
      <c r="I450" s="199">
        <f>M91</f>
        <v>0</v>
      </c>
      <c r="J450" s="202">
        <v>0</v>
      </c>
      <c r="K450" s="202">
        <v>0</v>
      </c>
      <c r="L450" s="202">
        <v>0</v>
      </c>
      <c r="M450" s="723">
        <f t="shared" si="23"/>
        <v>0</v>
      </c>
      <c r="N450" s="689"/>
      <c r="O450" s="115"/>
      <c r="P450" s="115"/>
      <c r="Q450" s="115"/>
    </row>
    <row r="451" spans="1:17" ht="16.5" customHeight="1" x14ac:dyDescent="0.25">
      <c r="A451" s="223"/>
      <c r="B451" s="16">
        <v>2230</v>
      </c>
      <c r="C451" s="16" t="s">
        <v>76</v>
      </c>
      <c r="D451" s="202">
        <v>0</v>
      </c>
      <c r="E451" s="202">
        <v>0</v>
      </c>
      <c r="F451" s="202">
        <v>0</v>
      </c>
      <c r="G451" s="202">
        <v>0</v>
      </c>
      <c r="H451" s="199">
        <f t="shared" si="22"/>
        <v>0</v>
      </c>
      <c r="I451" s="199">
        <f>M92</f>
        <v>0</v>
      </c>
      <c r="J451" s="202">
        <v>0</v>
      </c>
      <c r="K451" s="202">
        <v>0</v>
      </c>
      <c r="L451" s="202">
        <v>0</v>
      </c>
      <c r="M451" s="723">
        <f t="shared" si="23"/>
        <v>0</v>
      </c>
      <c r="N451" s="689"/>
      <c r="O451" s="115"/>
      <c r="P451" s="115"/>
      <c r="Q451" s="115"/>
    </row>
    <row r="452" spans="1:17" ht="16.5" customHeight="1" x14ac:dyDescent="0.25">
      <c r="A452" s="223"/>
      <c r="B452" s="16">
        <v>2240</v>
      </c>
      <c r="C452" s="16" t="s">
        <v>77</v>
      </c>
      <c r="D452" s="202">
        <f>H93</f>
        <v>531.79999999999995</v>
      </c>
      <c r="E452" s="202">
        <v>0</v>
      </c>
      <c r="F452" s="202">
        <v>0</v>
      </c>
      <c r="G452" s="202">
        <v>0</v>
      </c>
      <c r="H452" s="199">
        <f t="shared" si="22"/>
        <v>531.79999999999995</v>
      </c>
      <c r="I452" s="199">
        <f>L93</f>
        <v>866</v>
      </c>
      <c r="J452" s="202">
        <v>0</v>
      </c>
      <c r="K452" s="202">
        <v>0</v>
      </c>
      <c r="L452" s="202">
        <v>0</v>
      </c>
      <c r="M452" s="723">
        <f t="shared" ref="M452:M461" si="24">I452-K452</f>
        <v>866</v>
      </c>
      <c r="N452" s="689"/>
      <c r="O452" s="115"/>
      <c r="P452" s="115"/>
      <c r="Q452" s="115"/>
    </row>
    <row r="453" spans="1:17" ht="16.5" hidden="1" customHeight="1" x14ac:dyDescent="0.25">
      <c r="A453" s="223"/>
      <c r="B453" s="16">
        <v>2250</v>
      </c>
      <c r="C453" s="16" t="s">
        <v>357</v>
      </c>
      <c r="D453" s="202"/>
      <c r="E453" s="202"/>
      <c r="F453" s="202"/>
      <c r="G453" s="202"/>
      <c r="H453" s="199">
        <f t="shared" si="22"/>
        <v>0</v>
      </c>
      <c r="I453" s="202"/>
      <c r="J453" s="202"/>
      <c r="K453" s="202"/>
      <c r="L453" s="202"/>
      <c r="M453" s="723">
        <f t="shared" si="24"/>
        <v>0</v>
      </c>
      <c r="N453" s="689"/>
      <c r="O453" s="115"/>
      <c r="P453" s="115"/>
      <c r="Q453" s="115"/>
    </row>
    <row r="454" spans="1:17" ht="16.5" hidden="1" customHeight="1" x14ac:dyDescent="0.25">
      <c r="A454" s="223"/>
      <c r="B454" s="16">
        <v>2270</v>
      </c>
      <c r="C454" s="16" t="s">
        <v>358</v>
      </c>
      <c r="D454" s="202"/>
      <c r="E454" s="202"/>
      <c r="F454" s="202"/>
      <c r="G454" s="202"/>
      <c r="H454" s="199">
        <f t="shared" si="22"/>
        <v>0</v>
      </c>
      <c r="I454" s="202"/>
      <c r="J454" s="202"/>
      <c r="K454" s="202"/>
      <c r="L454" s="202"/>
      <c r="M454" s="723">
        <f t="shared" si="24"/>
        <v>0</v>
      </c>
      <c r="N454" s="689"/>
      <c r="O454" s="115"/>
      <c r="P454" s="115"/>
      <c r="Q454" s="115"/>
    </row>
    <row r="455" spans="1:17" ht="16.5" hidden="1" customHeight="1" x14ac:dyDescent="0.25">
      <c r="A455" s="223"/>
      <c r="B455" s="16">
        <v>2271</v>
      </c>
      <c r="C455" s="16" t="s">
        <v>78</v>
      </c>
      <c r="D455" s="202"/>
      <c r="E455" s="202"/>
      <c r="F455" s="202"/>
      <c r="G455" s="202"/>
      <c r="H455" s="199">
        <f t="shared" si="22"/>
        <v>0</v>
      </c>
      <c r="I455" s="202"/>
      <c r="J455" s="202"/>
      <c r="K455" s="202"/>
      <c r="L455" s="202"/>
      <c r="M455" s="723">
        <f t="shared" si="24"/>
        <v>0</v>
      </c>
      <c r="N455" s="689"/>
      <c r="O455" s="115"/>
      <c r="P455" s="115"/>
      <c r="Q455" s="115"/>
    </row>
    <row r="456" spans="1:17" ht="16.5" hidden="1" customHeight="1" x14ac:dyDescent="0.25">
      <c r="A456" s="223"/>
      <c r="B456" s="16">
        <v>2272</v>
      </c>
      <c r="C456" s="16" t="s">
        <v>79</v>
      </c>
      <c r="D456" s="202"/>
      <c r="E456" s="202"/>
      <c r="F456" s="202"/>
      <c r="G456" s="202"/>
      <c r="H456" s="199">
        <f t="shared" si="22"/>
        <v>0</v>
      </c>
      <c r="I456" s="202"/>
      <c r="J456" s="202"/>
      <c r="K456" s="202"/>
      <c r="L456" s="202"/>
      <c r="M456" s="723">
        <f t="shared" si="24"/>
        <v>0</v>
      </c>
      <c r="N456" s="689"/>
      <c r="O456" s="115"/>
      <c r="P456" s="115"/>
      <c r="Q456" s="115"/>
    </row>
    <row r="457" spans="1:17" ht="16.5" hidden="1" customHeight="1" x14ac:dyDescent="0.25">
      <c r="A457" s="223"/>
      <c r="B457" s="16">
        <v>2273</v>
      </c>
      <c r="C457" s="16" t="s">
        <v>80</v>
      </c>
      <c r="D457" s="202"/>
      <c r="E457" s="202"/>
      <c r="F457" s="202"/>
      <c r="G457" s="202"/>
      <c r="H457" s="199">
        <f t="shared" si="22"/>
        <v>0</v>
      </c>
      <c r="I457" s="202"/>
      <c r="J457" s="202"/>
      <c r="K457" s="202"/>
      <c r="L457" s="202"/>
      <c r="M457" s="723">
        <f t="shared" si="24"/>
        <v>0</v>
      </c>
      <c r="N457" s="689"/>
      <c r="O457" s="115"/>
      <c r="P457" s="115"/>
      <c r="Q457" s="115"/>
    </row>
    <row r="458" spans="1:17" ht="16.5" hidden="1" customHeight="1" x14ac:dyDescent="0.25">
      <c r="A458" s="223"/>
      <c r="B458" s="16">
        <v>2274</v>
      </c>
      <c r="C458" s="16" t="s">
        <v>359</v>
      </c>
      <c r="D458" s="202"/>
      <c r="E458" s="202"/>
      <c r="F458" s="202"/>
      <c r="G458" s="202"/>
      <c r="H458" s="199">
        <f t="shared" si="22"/>
        <v>0</v>
      </c>
      <c r="I458" s="202"/>
      <c r="J458" s="202"/>
      <c r="K458" s="202"/>
      <c r="L458" s="202"/>
      <c r="M458" s="723">
        <f t="shared" si="24"/>
        <v>0</v>
      </c>
      <c r="N458" s="689"/>
      <c r="O458" s="115"/>
      <c r="P458" s="115"/>
      <c r="Q458" s="115"/>
    </row>
    <row r="459" spans="1:17" ht="16.5" hidden="1" customHeight="1" x14ac:dyDescent="0.25">
      <c r="A459" s="223"/>
      <c r="B459" s="16">
        <v>2275</v>
      </c>
      <c r="C459" s="16" t="s">
        <v>81</v>
      </c>
      <c r="D459" s="202"/>
      <c r="E459" s="202"/>
      <c r="F459" s="202"/>
      <c r="G459" s="202"/>
      <c r="H459" s="199">
        <f t="shared" si="22"/>
        <v>0</v>
      </c>
      <c r="I459" s="202"/>
      <c r="J459" s="202"/>
      <c r="K459" s="202"/>
      <c r="L459" s="202"/>
      <c r="M459" s="723">
        <f t="shared" si="24"/>
        <v>0</v>
      </c>
      <c r="N459" s="689"/>
      <c r="O459" s="115"/>
      <c r="P459" s="115"/>
      <c r="Q459" s="115"/>
    </row>
    <row r="460" spans="1:17" ht="16.5" hidden="1" customHeight="1" x14ac:dyDescent="0.25">
      <c r="A460" s="223"/>
      <c r="B460" s="16">
        <v>2282</v>
      </c>
      <c r="C460" s="15" t="s">
        <v>360</v>
      </c>
      <c r="D460" s="202"/>
      <c r="E460" s="202"/>
      <c r="F460" s="202"/>
      <c r="G460" s="202"/>
      <c r="H460" s="199">
        <f t="shared" si="22"/>
        <v>0</v>
      </c>
      <c r="I460" s="202"/>
      <c r="J460" s="202"/>
      <c r="K460" s="202"/>
      <c r="L460" s="202"/>
      <c r="M460" s="723">
        <f t="shared" si="24"/>
        <v>0</v>
      </c>
      <c r="N460" s="689"/>
      <c r="O460" s="115"/>
      <c r="P460" s="115"/>
      <c r="Q460" s="115"/>
    </row>
    <row r="461" spans="1:17" ht="16.5" customHeight="1" x14ac:dyDescent="0.25">
      <c r="A461" s="223"/>
      <c r="B461" s="16">
        <v>2610</v>
      </c>
      <c r="C461" s="15" t="s">
        <v>586</v>
      </c>
      <c r="D461" s="202">
        <v>0</v>
      </c>
      <c r="E461" s="202">
        <v>0</v>
      </c>
      <c r="F461" s="202">
        <v>0</v>
      </c>
      <c r="G461" s="202">
        <v>0</v>
      </c>
      <c r="H461" s="199">
        <f t="shared" si="22"/>
        <v>0</v>
      </c>
      <c r="I461" s="202">
        <v>0</v>
      </c>
      <c r="J461" s="202">
        <v>0</v>
      </c>
      <c r="K461" s="202">
        <v>0</v>
      </c>
      <c r="L461" s="202">
        <v>0</v>
      </c>
      <c r="M461" s="723">
        <f t="shared" si="24"/>
        <v>0</v>
      </c>
      <c r="N461" s="689"/>
      <c r="O461" s="115"/>
      <c r="P461" s="115"/>
      <c r="Q461" s="115"/>
    </row>
    <row r="462" spans="1:17" ht="16.5" customHeight="1" x14ac:dyDescent="0.25">
      <c r="A462" s="223"/>
      <c r="B462" s="16">
        <v>2730</v>
      </c>
      <c r="C462" s="15" t="s">
        <v>583</v>
      </c>
      <c r="D462" s="199">
        <f>H114</f>
        <v>68.2</v>
      </c>
      <c r="E462" s="202">
        <v>0</v>
      </c>
      <c r="F462" s="202">
        <v>0</v>
      </c>
      <c r="G462" s="202">
        <v>0</v>
      </c>
      <c r="H462" s="199">
        <f t="shared" si="22"/>
        <v>68.2</v>
      </c>
      <c r="I462" s="199">
        <f>L114</f>
        <v>0</v>
      </c>
      <c r="J462" s="202">
        <v>0</v>
      </c>
      <c r="K462" s="202">
        <v>0</v>
      </c>
      <c r="L462" s="202">
        <v>0</v>
      </c>
      <c r="M462" s="723">
        <f>I462-K462</f>
        <v>0</v>
      </c>
      <c r="N462" s="689"/>
      <c r="O462" s="115"/>
      <c r="P462" s="115"/>
      <c r="Q462" s="115"/>
    </row>
    <row r="463" spans="1:17" ht="16.5" hidden="1" customHeight="1" x14ac:dyDescent="0.25">
      <c r="A463" s="223"/>
      <c r="B463" s="16">
        <v>2800</v>
      </c>
      <c r="C463" s="16" t="s">
        <v>361</v>
      </c>
      <c r="D463" s="225"/>
      <c r="E463" s="202"/>
      <c r="F463" s="202"/>
      <c r="G463" s="202"/>
      <c r="H463" s="202"/>
      <c r="I463" s="202"/>
      <c r="J463" s="202"/>
      <c r="K463" s="202"/>
      <c r="L463" s="202"/>
      <c r="M463" s="202"/>
      <c r="N463" s="202"/>
      <c r="O463" s="115"/>
      <c r="P463" s="115"/>
      <c r="Q463" s="115"/>
    </row>
    <row r="464" spans="1:17" ht="16.5" hidden="1" customHeight="1" x14ac:dyDescent="0.25">
      <c r="A464" s="223"/>
      <c r="B464" s="16">
        <v>3000</v>
      </c>
      <c r="C464" s="16" t="s">
        <v>82</v>
      </c>
      <c r="D464" s="225"/>
      <c r="E464" s="202"/>
      <c r="F464" s="202"/>
      <c r="G464" s="202"/>
      <c r="H464" s="202"/>
      <c r="I464" s="202"/>
      <c r="J464" s="202"/>
      <c r="K464" s="202"/>
      <c r="L464" s="202"/>
      <c r="M464" s="202"/>
      <c r="N464" s="202"/>
      <c r="O464" s="115"/>
      <c r="P464" s="115"/>
      <c r="Q464" s="115"/>
    </row>
    <row r="465" spans="1:17" ht="16.5" hidden="1" customHeight="1" x14ac:dyDescent="0.25">
      <c r="A465" s="223"/>
      <c r="B465" s="16">
        <v>3110</v>
      </c>
      <c r="C465" s="15" t="s">
        <v>362</v>
      </c>
      <c r="D465" s="225"/>
      <c r="E465" s="202"/>
      <c r="F465" s="202"/>
      <c r="G465" s="202"/>
      <c r="H465" s="202"/>
      <c r="I465" s="202"/>
      <c r="J465" s="202"/>
      <c r="K465" s="202"/>
      <c r="L465" s="202"/>
      <c r="M465" s="202"/>
      <c r="N465" s="202"/>
      <c r="O465" s="115"/>
      <c r="P465" s="115"/>
      <c r="Q465" s="115"/>
    </row>
    <row r="466" spans="1:17" ht="16.5" hidden="1" customHeight="1" x14ac:dyDescent="0.25">
      <c r="A466" s="223"/>
      <c r="B466" s="16">
        <v>3130</v>
      </c>
      <c r="C466" s="16" t="s">
        <v>83</v>
      </c>
      <c r="D466" s="225"/>
      <c r="E466" s="202"/>
      <c r="F466" s="202"/>
      <c r="G466" s="202"/>
      <c r="H466" s="202"/>
      <c r="I466" s="202"/>
      <c r="J466" s="202"/>
      <c r="K466" s="202"/>
      <c r="L466" s="202"/>
      <c r="M466" s="202"/>
      <c r="N466" s="202"/>
      <c r="O466" s="115"/>
      <c r="P466" s="115"/>
      <c r="Q466" s="115"/>
    </row>
    <row r="467" spans="1:17" ht="16.5" hidden="1" customHeight="1" x14ac:dyDescent="0.25">
      <c r="A467" s="223"/>
      <c r="B467" s="16">
        <v>3132</v>
      </c>
      <c r="C467" s="16" t="s">
        <v>645</v>
      </c>
      <c r="D467" s="225"/>
      <c r="E467" s="202"/>
      <c r="F467" s="202"/>
      <c r="G467" s="202"/>
      <c r="H467" s="202"/>
      <c r="I467" s="202"/>
      <c r="J467" s="202"/>
      <c r="K467" s="202"/>
      <c r="L467" s="202"/>
      <c r="M467" s="202"/>
      <c r="N467" s="202"/>
      <c r="O467" s="115"/>
      <c r="P467" s="115"/>
      <c r="Q467" s="115"/>
    </row>
    <row r="468" spans="1:17" ht="16.5" hidden="1" customHeight="1" x14ac:dyDescent="0.25">
      <c r="A468" s="223"/>
      <c r="B468" s="16">
        <v>3140</v>
      </c>
      <c r="C468" s="16" t="s">
        <v>365</v>
      </c>
      <c r="D468" s="225"/>
      <c r="E468" s="202"/>
      <c r="F468" s="202"/>
      <c r="G468" s="202"/>
      <c r="H468" s="202"/>
      <c r="I468" s="202"/>
      <c r="J468" s="202"/>
      <c r="K468" s="202"/>
      <c r="L468" s="202"/>
      <c r="M468" s="202"/>
      <c r="N468" s="202"/>
      <c r="O468" s="115"/>
      <c r="P468" s="115"/>
      <c r="Q468" s="115"/>
    </row>
    <row r="469" spans="1:17" ht="16.5" hidden="1" customHeight="1" x14ac:dyDescent="0.25">
      <c r="A469" s="223"/>
      <c r="B469" s="16">
        <v>3142</v>
      </c>
      <c r="C469" s="16" t="s">
        <v>646</v>
      </c>
      <c r="D469" s="225"/>
      <c r="E469" s="202"/>
      <c r="F469" s="202"/>
      <c r="G469" s="202"/>
      <c r="H469" s="202"/>
      <c r="I469" s="202"/>
      <c r="J469" s="202"/>
      <c r="K469" s="202"/>
      <c r="L469" s="202"/>
      <c r="M469" s="202"/>
      <c r="N469" s="202"/>
      <c r="O469" s="115"/>
      <c r="P469" s="115"/>
      <c r="Q469" s="115"/>
    </row>
    <row r="470" spans="1:17" ht="16.5" hidden="1" customHeight="1" x14ac:dyDescent="0.25">
      <c r="A470" s="223"/>
      <c r="B470" s="16">
        <v>3143</v>
      </c>
      <c r="C470" s="15" t="s">
        <v>647</v>
      </c>
      <c r="D470" s="225"/>
      <c r="E470" s="202"/>
      <c r="F470" s="202"/>
      <c r="G470" s="202"/>
      <c r="H470" s="202"/>
      <c r="I470" s="202"/>
      <c r="J470" s="202"/>
      <c r="K470" s="202"/>
      <c r="L470" s="202"/>
      <c r="M470" s="202"/>
      <c r="N470" s="202"/>
      <c r="O470" s="115"/>
      <c r="P470" s="115"/>
      <c r="Q470" s="115"/>
    </row>
    <row r="471" spans="1:17" ht="16.5" hidden="1" customHeight="1" x14ac:dyDescent="0.25">
      <c r="A471" s="223"/>
      <c r="B471" s="16">
        <v>3210</v>
      </c>
      <c r="C471" s="15" t="s">
        <v>367</v>
      </c>
      <c r="D471" s="225"/>
      <c r="E471" s="202"/>
      <c r="F471" s="202"/>
      <c r="G471" s="202"/>
      <c r="H471" s="202"/>
      <c r="I471" s="202"/>
      <c r="J471" s="202"/>
      <c r="K471" s="202"/>
      <c r="L471" s="202"/>
      <c r="M471" s="202"/>
      <c r="N471" s="202"/>
      <c r="O471" s="115"/>
      <c r="P471" s="115"/>
      <c r="Q471" s="115"/>
    </row>
    <row r="472" spans="1:17" ht="16.5" hidden="1" customHeight="1" x14ac:dyDescent="0.25">
      <c r="A472" s="223"/>
      <c r="B472" s="224"/>
      <c r="C472" s="182"/>
      <c r="D472" s="225"/>
      <c r="E472" s="202"/>
      <c r="F472" s="202"/>
      <c r="G472" s="202"/>
      <c r="H472" s="202"/>
      <c r="I472" s="202"/>
      <c r="J472" s="202"/>
      <c r="K472" s="202"/>
      <c r="L472" s="202"/>
      <c r="M472" s="202"/>
      <c r="N472" s="202"/>
      <c r="O472" s="115"/>
      <c r="P472" s="115"/>
      <c r="Q472" s="115"/>
    </row>
    <row r="473" spans="1:17" ht="17.25" hidden="1" customHeight="1" x14ac:dyDescent="0.25">
      <c r="A473" s="126"/>
      <c r="B473" s="126"/>
      <c r="C473" s="182"/>
      <c r="D473" s="202"/>
      <c r="E473" s="177"/>
      <c r="F473" s="177"/>
      <c r="G473" s="227"/>
      <c r="H473" s="227"/>
      <c r="I473" s="227"/>
      <c r="J473" s="227"/>
      <c r="K473" s="177"/>
      <c r="L473" s="177"/>
      <c r="M473" s="689"/>
      <c r="N473" s="689"/>
      <c r="O473" s="65"/>
      <c r="P473" s="29"/>
      <c r="Q473" s="29"/>
    </row>
    <row r="474" spans="1:17" ht="17.25" hidden="1" customHeight="1" x14ac:dyDescent="0.25">
      <c r="A474" s="126"/>
      <c r="B474" s="126"/>
      <c r="C474" s="182"/>
      <c r="D474" s="202"/>
      <c r="E474" s="202"/>
      <c r="F474" s="202"/>
      <c r="G474" s="202"/>
      <c r="H474" s="202"/>
      <c r="I474" s="202"/>
      <c r="J474" s="202"/>
      <c r="K474" s="202"/>
      <c r="L474" s="202"/>
      <c r="M474" s="689"/>
      <c r="N474" s="689"/>
      <c r="O474" s="35"/>
      <c r="P474" s="29"/>
      <c r="Q474" s="29"/>
    </row>
    <row r="475" spans="1:17" ht="17.25" hidden="1" customHeight="1" x14ac:dyDescent="0.25">
      <c r="A475" s="126"/>
      <c r="B475" s="126"/>
      <c r="C475" s="182" t="s">
        <v>252</v>
      </c>
      <c r="D475" s="202"/>
      <c r="E475" s="202"/>
      <c r="F475" s="202"/>
      <c r="G475" s="202"/>
      <c r="H475" s="202"/>
      <c r="I475" s="202"/>
      <c r="J475" s="202"/>
      <c r="K475" s="202"/>
      <c r="L475" s="202"/>
      <c r="M475" s="689"/>
      <c r="N475" s="689"/>
      <c r="O475" s="35"/>
      <c r="P475" s="29"/>
      <c r="Q475" s="29"/>
    </row>
    <row r="476" spans="1:17" ht="17.25" hidden="1" customHeight="1" x14ac:dyDescent="0.25">
      <c r="A476" s="126"/>
      <c r="B476" s="126"/>
      <c r="C476" s="182" t="s">
        <v>31</v>
      </c>
      <c r="D476" s="227"/>
      <c r="E476" s="202"/>
      <c r="F476" s="202"/>
      <c r="G476" s="202"/>
      <c r="H476" s="202"/>
      <c r="I476" s="202"/>
      <c r="J476" s="202"/>
      <c r="K476" s="202"/>
      <c r="L476" s="202"/>
      <c r="M476" s="689"/>
      <c r="N476" s="689"/>
      <c r="O476" s="35"/>
      <c r="P476" s="29"/>
      <c r="Q476" s="29"/>
    </row>
    <row r="477" spans="1:17" ht="17.25" customHeight="1" x14ac:dyDescent="0.25">
      <c r="A477" s="126"/>
      <c r="B477" s="126"/>
      <c r="C477" s="182" t="s">
        <v>28</v>
      </c>
      <c r="D477" s="199">
        <f>D444</f>
        <v>1002.2</v>
      </c>
      <c r="E477" s="202">
        <v>0</v>
      </c>
      <c r="F477" s="202">
        <v>0</v>
      </c>
      <c r="G477" s="202">
        <v>0</v>
      </c>
      <c r="H477" s="199">
        <f>H444</f>
        <v>1002.2</v>
      </c>
      <c r="I477" s="199">
        <f>I444</f>
        <v>1340</v>
      </c>
      <c r="J477" s="202">
        <v>0</v>
      </c>
      <c r="K477" s="202">
        <v>0</v>
      </c>
      <c r="L477" s="202">
        <v>0</v>
      </c>
      <c r="M477" s="723">
        <f>M444</f>
        <v>1340</v>
      </c>
      <c r="N477" s="689"/>
      <c r="O477" s="35"/>
      <c r="P477" s="29"/>
      <c r="Q477" s="29"/>
    </row>
    <row r="478" spans="1:17" ht="17.25" customHeight="1" x14ac:dyDescent="0.25">
      <c r="A478" s="29"/>
      <c r="B478" s="29"/>
      <c r="C478" s="4"/>
      <c r="D478" s="35"/>
      <c r="E478" s="35"/>
      <c r="F478" s="35"/>
      <c r="G478" s="35"/>
      <c r="H478" s="35"/>
      <c r="I478" s="35"/>
      <c r="J478" s="35"/>
      <c r="K478" s="35"/>
      <c r="L478" s="35"/>
      <c r="M478" s="211"/>
      <c r="N478" s="211"/>
      <c r="O478" s="35"/>
      <c r="P478" s="29"/>
      <c r="Q478" s="29"/>
    </row>
    <row r="479" spans="1:17" ht="17.25" customHeight="1" x14ac:dyDescent="0.25">
      <c r="A479" s="67" t="s">
        <v>334</v>
      </c>
      <c r="B479" s="663" t="s">
        <v>484</v>
      </c>
      <c r="C479" s="663"/>
      <c r="D479" s="663"/>
      <c r="E479" s="663"/>
      <c r="F479" s="663"/>
      <c r="G479" s="663"/>
      <c r="H479" s="663"/>
      <c r="I479" s="663"/>
      <c r="J479" s="663"/>
      <c r="K479" s="663"/>
      <c r="L479" s="663"/>
      <c r="M479" s="663"/>
      <c r="N479" s="663"/>
      <c r="O479" s="663"/>
      <c r="P479" s="663"/>
      <c r="Q479" s="663"/>
    </row>
    <row r="480" spans="1:17" ht="17.25" customHeight="1" x14ac:dyDescent="0.25">
      <c r="A480" s="29"/>
      <c r="B480" s="29"/>
      <c r="C480" s="4"/>
      <c r="D480" s="35"/>
      <c r="E480" s="35"/>
      <c r="F480" s="35"/>
      <c r="G480" s="35"/>
      <c r="H480" s="35"/>
      <c r="I480" s="35"/>
      <c r="J480" s="35"/>
      <c r="K480" s="35"/>
      <c r="L480" s="35"/>
      <c r="M480" s="211"/>
      <c r="N480" s="211"/>
      <c r="O480" s="3" t="s">
        <v>30</v>
      </c>
      <c r="P480" s="29"/>
      <c r="Q480" s="29"/>
    </row>
    <row r="481" spans="1:17" ht="17.25" customHeight="1" x14ac:dyDescent="0.2">
      <c r="A481" s="625" t="s">
        <v>32</v>
      </c>
      <c r="B481" s="625" t="s">
        <v>216</v>
      </c>
      <c r="C481" s="625" t="s">
        <v>222</v>
      </c>
      <c r="D481" s="625" t="s">
        <v>217</v>
      </c>
      <c r="E481" s="625" t="s">
        <v>218</v>
      </c>
      <c r="F481" s="625" t="s">
        <v>573</v>
      </c>
      <c r="G481" s="625"/>
      <c r="H481" s="625" t="s">
        <v>574</v>
      </c>
      <c r="I481" s="625"/>
      <c r="J481" s="625" t="s">
        <v>582</v>
      </c>
      <c r="K481" s="655"/>
      <c r="L481" s="671" t="s">
        <v>221</v>
      </c>
      <c r="M481" s="671"/>
      <c r="N481" s="671" t="s">
        <v>338</v>
      </c>
      <c r="O481" s="671"/>
      <c r="P481" s="766"/>
      <c r="Q481" s="766"/>
    </row>
    <row r="482" spans="1:17" ht="17.25" customHeight="1" x14ac:dyDescent="0.2">
      <c r="A482" s="625"/>
      <c r="B482" s="625"/>
      <c r="C482" s="625"/>
      <c r="D482" s="625"/>
      <c r="E482" s="625"/>
      <c r="F482" s="625"/>
      <c r="G482" s="625"/>
      <c r="H482" s="625"/>
      <c r="I482" s="625"/>
      <c r="J482" s="625"/>
      <c r="K482" s="655"/>
      <c r="L482" s="671"/>
      <c r="M482" s="671"/>
      <c r="N482" s="671"/>
      <c r="O482" s="671"/>
      <c r="P482" s="766"/>
      <c r="Q482" s="766"/>
    </row>
    <row r="483" spans="1:17" ht="17.25" customHeight="1" x14ac:dyDescent="0.2">
      <c r="A483" s="625"/>
      <c r="B483" s="625"/>
      <c r="C483" s="625"/>
      <c r="D483" s="625"/>
      <c r="E483" s="625"/>
      <c r="F483" s="625"/>
      <c r="G483" s="625"/>
      <c r="H483" s="625"/>
      <c r="I483" s="625"/>
      <c r="J483" s="625"/>
      <c r="K483" s="655"/>
      <c r="L483" s="671"/>
      <c r="M483" s="671"/>
      <c r="N483" s="671"/>
      <c r="O483" s="671"/>
      <c r="P483" s="766"/>
      <c r="Q483" s="766"/>
    </row>
    <row r="484" spans="1:17" ht="17.25" customHeight="1" x14ac:dyDescent="0.25">
      <c r="A484" s="11">
        <v>1</v>
      </c>
      <c r="B484" s="11">
        <v>2</v>
      </c>
      <c r="C484" s="11">
        <v>3</v>
      </c>
      <c r="D484" s="11">
        <v>4</v>
      </c>
      <c r="E484" s="11">
        <v>5</v>
      </c>
      <c r="F484" s="626">
        <v>6</v>
      </c>
      <c r="G484" s="626"/>
      <c r="H484" s="626">
        <v>7</v>
      </c>
      <c r="I484" s="626"/>
      <c r="J484" s="626">
        <v>8</v>
      </c>
      <c r="K484" s="641"/>
      <c r="L484" s="705">
        <v>9</v>
      </c>
      <c r="M484" s="707"/>
      <c r="N484" s="705">
        <v>10</v>
      </c>
      <c r="O484" s="707"/>
      <c r="P484" s="619"/>
      <c r="Q484" s="619"/>
    </row>
    <row r="485" spans="1:17" ht="17.25" customHeight="1" x14ac:dyDescent="0.25">
      <c r="A485" s="16">
        <v>2414030</v>
      </c>
      <c r="B485" s="16"/>
      <c r="C485" s="119" t="s">
        <v>262</v>
      </c>
      <c r="D485" s="119"/>
      <c r="E485" s="119"/>
      <c r="F485" s="798"/>
      <c r="G485" s="798"/>
      <c r="H485" s="626"/>
      <c r="I485" s="626"/>
      <c r="J485" s="626"/>
      <c r="K485" s="641"/>
      <c r="L485" s="705"/>
      <c r="M485" s="707"/>
      <c r="N485" s="705"/>
      <c r="O485" s="707"/>
      <c r="P485" s="619"/>
      <c r="Q485" s="619"/>
    </row>
    <row r="486" spans="1:17" ht="17.25" customHeight="1" x14ac:dyDescent="0.25">
      <c r="A486" s="16"/>
      <c r="B486" s="98">
        <v>2000</v>
      </c>
      <c r="C486" s="171" t="s">
        <v>353</v>
      </c>
      <c r="D486" s="171">
        <f>D403</f>
        <v>1985.3</v>
      </c>
      <c r="E486" s="171">
        <f>E403</f>
        <v>1985.2</v>
      </c>
      <c r="F486" s="798">
        <v>0</v>
      </c>
      <c r="G486" s="798"/>
      <c r="H486" s="626">
        <v>0</v>
      </c>
      <c r="I486" s="626"/>
      <c r="J486" s="626">
        <v>0</v>
      </c>
      <c r="K486" s="641"/>
      <c r="L486" s="200"/>
      <c r="M486" s="201"/>
      <c r="N486" s="200"/>
      <c r="O486" s="201"/>
      <c r="P486" s="30"/>
      <c r="Q486" s="30"/>
    </row>
    <row r="487" spans="1:17" ht="17.25" hidden="1" customHeight="1" x14ac:dyDescent="0.25">
      <c r="A487" s="16"/>
      <c r="B487" s="16">
        <v>2200</v>
      </c>
      <c r="C487" s="111" t="s">
        <v>354</v>
      </c>
      <c r="D487" s="171">
        <f t="shared" ref="D487:E494" si="25">D404</f>
        <v>0</v>
      </c>
      <c r="E487" s="171">
        <f t="shared" si="25"/>
        <v>0</v>
      </c>
      <c r="F487" s="798"/>
      <c r="G487" s="798"/>
      <c r="H487" s="626"/>
      <c r="I487" s="626"/>
      <c r="J487" s="626"/>
      <c r="K487" s="641"/>
      <c r="L487" s="200"/>
      <c r="M487" s="201"/>
      <c r="N487" s="200"/>
      <c r="O487" s="201"/>
      <c r="P487" s="30"/>
      <c r="Q487" s="30"/>
    </row>
    <row r="488" spans="1:17" ht="17.25" hidden="1" customHeight="1" x14ac:dyDescent="0.25">
      <c r="A488" s="16"/>
      <c r="B488" s="16">
        <v>2111</v>
      </c>
      <c r="C488" s="16" t="s">
        <v>74</v>
      </c>
      <c r="D488" s="171">
        <f t="shared" si="25"/>
        <v>0</v>
      </c>
      <c r="E488" s="171">
        <f t="shared" si="25"/>
        <v>0</v>
      </c>
      <c r="F488" s="798"/>
      <c r="G488" s="798"/>
      <c r="H488" s="626"/>
      <c r="I488" s="626"/>
      <c r="J488" s="626"/>
      <c r="K488" s="641"/>
      <c r="L488" s="200"/>
      <c r="M488" s="201"/>
      <c r="N488" s="200"/>
      <c r="O488" s="201"/>
      <c r="P488" s="30"/>
      <c r="Q488" s="30"/>
    </row>
    <row r="489" spans="1:17" ht="17.25" hidden="1" customHeight="1" x14ac:dyDescent="0.25">
      <c r="A489" s="16"/>
      <c r="B489" s="16">
        <v>2120</v>
      </c>
      <c r="C489" s="16" t="s">
        <v>75</v>
      </c>
      <c r="D489" s="171">
        <f t="shared" si="25"/>
        <v>1515.1</v>
      </c>
      <c r="E489" s="171">
        <f t="shared" si="25"/>
        <v>1515</v>
      </c>
      <c r="F489" s="798"/>
      <c r="G489" s="798"/>
      <c r="H489" s="626"/>
      <c r="I489" s="626"/>
      <c r="J489" s="626"/>
      <c r="K489" s="641"/>
      <c r="L489" s="200"/>
      <c r="M489" s="201"/>
      <c r="N489" s="200"/>
      <c r="O489" s="201"/>
      <c r="P489" s="30"/>
      <c r="Q489" s="30"/>
    </row>
    <row r="490" spans="1:17" ht="17.25" customHeight="1" x14ac:dyDescent="0.25">
      <c r="A490" s="16"/>
      <c r="B490" s="16">
        <v>2200</v>
      </c>
      <c r="C490" s="16" t="s">
        <v>354</v>
      </c>
      <c r="D490" s="171">
        <f t="shared" si="25"/>
        <v>562.20000000000005</v>
      </c>
      <c r="E490" s="171">
        <f t="shared" si="25"/>
        <v>562.20000000000005</v>
      </c>
      <c r="F490" s="798">
        <v>0</v>
      </c>
      <c r="G490" s="798"/>
      <c r="H490" s="626">
        <v>0</v>
      </c>
      <c r="I490" s="626"/>
      <c r="J490" s="626">
        <v>0</v>
      </c>
      <c r="K490" s="641"/>
      <c r="L490" s="200"/>
      <c r="M490" s="201"/>
      <c r="N490" s="200"/>
      <c r="O490" s="201"/>
      <c r="P490" s="30"/>
      <c r="Q490" s="30"/>
    </row>
    <row r="491" spans="1:17" ht="27.75" customHeight="1" x14ac:dyDescent="0.25">
      <c r="A491" s="16"/>
      <c r="B491" s="16">
        <v>2210</v>
      </c>
      <c r="C491" s="15" t="s">
        <v>355</v>
      </c>
      <c r="D491" s="171">
        <f t="shared" si="25"/>
        <v>0</v>
      </c>
      <c r="E491" s="171">
        <f t="shared" si="25"/>
        <v>0</v>
      </c>
      <c r="F491" s="798">
        <v>0</v>
      </c>
      <c r="G491" s="798"/>
      <c r="H491" s="626">
        <v>0</v>
      </c>
      <c r="I491" s="626"/>
      <c r="J491" s="626">
        <v>0</v>
      </c>
      <c r="K491" s="641"/>
      <c r="L491" s="200"/>
      <c r="M491" s="201"/>
      <c r="N491" s="200"/>
      <c r="O491" s="201"/>
      <c r="P491" s="30"/>
      <c r="Q491" s="30"/>
    </row>
    <row r="492" spans="1:17" ht="17.25" customHeight="1" x14ac:dyDescent="0.25">
      <c r="A492" s="16"/>
      <c r="B492" s="16">
        <v>2220</v>
      </c>
      <c r="C492" s="16" t="s">
        <v>644</v>
      </c>
      <c r="D492" s="171">
        <f t="shared" si="25"/>
        <v>0</v>
      </c>
      <c r="E492" s="171">
        <f t="shared" si="25"/>
        <v>0</v>
      </c>
      <c r="F492" s="798">
        <v>0</v>
      </c>
      <c r="G492" s="798"/>
      <c r="H492" s="626">
        <v>0</v>
      </c>
      <c r="I492" s="626"/>
      <c r="J492" s="626">
        <v>0</v>
      </c>
      <c r="K492" s="641"/>
      <c r="L492" s="200"/>
      <c r="M492" s="201"/>
      <c r="N492" s="200"/>
      <c r="O492" s="201"/>
      <c r="P492" s="30"/>
      <c r="Q492" s="30"/>
    </row>
    <row r="493" spans="1:17" ht="17.25" customHeight="1" x14ac:dyDescent="0.25">
      <c r="A493" s="16"/>
      <c r="B493" s="16">
        <v>2230</v>
      </c>
      <c r="C493" s="16" t="s">
        <v>76</v>
      </c>
      <c r="D493" s="171">
        <f t="shared" si="25"/>
        <v>952.9</v>
      </c>
      <c r="E493" s="171">
        <f t="shared" si="25"/>
        <v>952.8</v>
      </c>
      <c r="F493" s="798">
        <v>0</v>
      </c>
      <c r="G493" s="798"/>
      <c r="H493" s="626">
        <v>0</v>
      </c>
      <c r="I493" s="626"/>
      <c r="J493" s="626">
        <v>0</v>
      </c>
      <c r="K493" s="641"/>
      <c r="L493" s="200"/>
      <c r="M493" s="201"/>
      <c r="N493" s="200"/>
      <c r="O493" s="201"/>
      <c r="P493" s="30"/>
      <c r="Q493" s="30"/>
    </row>
    <row r="494" spans="1:17" ht="17.25" customHeight="1" x14ac:dyDescent="0.25">
      <c r="A494" s="16"/>
      <c r="B494" s="16">
        <v>2240</v>
      </c>
      <c r="C494" s="16" t="s">
        <v>77</v>
      </c>
      <c r="D494" s="171">
        <f t="shared" si="25"/>
        <v>0</v>
      </c>
      <c r="E494" s="171">
        <f t="shared" si="25"/>
        <v>0</v>
      </c>
      <c r="F494" s="798">
        <v>0</v>
      </c>
      <c r="G494" s="798"/>
      <c r="H494" s="626">
        <v>0</v>
      </c>
      <c r="I494" s="626"/>
      <c r="J494" s="626">
        <v>0</v>
      </c>
      <c r="K494" s="641"/>
      <c r="L494" s="200"/>
      <c r="M494" s="201"/>
      <c r="N494" s="200"/>
      <c r="O494" s="201"/>
      <c r="P494" s="30"/>
      <c r="Q494" s="30"/>
    </row>
    <row r="495" spans="1:17" ht="17.25" hidden="1" customHeight="1" x14ac:dyDescent="0.25">
      <c r="A495" s="16"/>
      <c r="B495" s="16">
        <v>2250</v>
      </c>
      <c r="C495" s="16" t="s">
        <v>357</v>
      </c>
      <c r="D495" s="171">
        <f t="shared" ref="D495:E516" si="26">D412</f>
        <v>0</v>
      </c>
      <c r="E495" s="171">
        <f t="shared" si="26"/>
        <v>0</v>
      </c>
      <c r="F495" s="798"/>
      <c r="G495" s="798"/>
      <c r="H495" s="626"/>
      <c r="I495" s="626"/>
      <c r="J495" s="626"/>
      <c r="K495" s="641"/>
      <c r="L495" s="200"/>
      <c r="M495" s="201"/>
      <c r="N495" s="200"/>
      <c r="O495" s="201"/>
      <c r="P495" s="30"/>
      <c r="Q495" s="30"/>
    </row>
    <row r="496" spans="1:17" ht="17.25" hidden="1" customHeight="1" x14ac:dyDescent="0.25">
      <c r="A496" s="16"/>
      <c r="B496" s="16">
        <v>2270</v>
      </c>
      <c r="C496" s="16" t="s">
        <v>358</v>
      </c>
      <c r="D496" s="171">
        <f t="shared" si="26"/>
        <v>0</v>
      </c>
      <c r="E496" s="171">
        <f t="shared" si="26"/>
        <v>0</v>
      </c>
      <c r="F496" s="798"/>
      <c r="G496" s="798"/>
      <c r="H496" s="626"/>
      <c r="I496" s="626"/>
      <c r="J496" s="626"/>
      <c r="K496" s="641"/>
      <c r="L496" s="200"/>
      <c r="M496" s="201"/>
      <c r="N496" s="200"/>
      <c r="O496" s="201"/>
      <c r="P496" s="30"/>
      <c r="Q496" s="30"/>
    </row>
    <row r="497" spans="1:17" ht="17.25" hidden="1" customHeight="1" x14ac:dyDescent="0.25">
      <c r="A497" s="16"/>
      <c r="B497" s="16">
        <v>2271</v>
      </c>
      <c r="C497" s="16" t="s">
        <v>78</v>
      </c>
      <c r="D497" s="171">
        <f t="shared" si="26"/>
        <v>0</v>
      </c>
      <c r="E497" s="171">
        <f t="shared" si="26"/>
        <v>0</v>
      </c>
      <c r="F497" s="798"/>
      <c r="G497" s="798"/>
      <c r="H497" s="626"/>
      <c r="I497" s="626"/>
      <c r="J497" s="626"/>
      <c r="K497" s="641"/>
      <c r="L497" s="200"/>
      <c r="M497" s="201"/>
      <c r="N497" s="200"/>
      <c r="O497" s="201"/>
      <c r="P497" s="30"/>
      <c r="Q497" s="30"/>
    </row>
    <row r="498" spans="1:17" ht="17.25" hidden="1" customHeight="1" x14ac:dyDescent="0.25">
      <c r="A498" s="16"/>
      <c r="B498" s="16">
        <v>2272</v>
      </c>
      <c r="C498" s="16" t="s">
        <v>79</v>
      </c>
      <c r="D498" s="171">
        <f t="shared" si="26"/>
        <v>0</v>
      </c>
      <c r="E498" s="171">
        <f t="shared" si="26"/>
        <v>0</v>
      </c>
      <c r="F498" s="798"/>
      <c r="G498" s="798"/>
      <c r="H498" s="626"/>
      <c r="I498" s="626"/>
      <c r="J498" s="626"/>
      <c r="K498" s="641"/>
      <c r="L498" s="200"/>
      <c r="M498" s="201"/>
      <c r="N498" s="200"/>
      <c r="O498" s="201"/>
      <c r="P498" s="30"/>
      <c r="Q498" s="30"/>
    </row>
    <row r="499" spans="1:17" ht="17.25" hidden="1" customHeight="1" x14ac:dyDescent="0.25">
      <c r="A499" s="16"/>
      <c r="B499" s="16">
        <v>2273</v>
      </c>
      <c r="C499" s="16" t="s">
        <v>80</v>
      </c>
      <c r="D499" s="171">
        <f t="shared" si="26"/>
        <v>0</v>
      </c>
      <c r="E499" s="171">
        <f t="shared" si="26"/>
        <v>0</v>
      </c>
      <c r="F499" s="798"/>
      <c r="G499" s="798"/>
      <c r="H499" s="626"/>
      <c r="I499" s="626"/>
      <c r="J499" s="626"/>
      <c r="K499" s="641"/>
      <c r="L499" s="200"/>
      <c r="M499" s="201"/>
      <c r="N499" s="200"/>
      <c r="O499" s="201"/>
      <c r="P499" s="30"/>
      <c r="Q499" s="30"/>
    </row>
    <row r="500" spans="1:17" ht="17.25" hidden="1" customHeight="1" x14ac:dyDescent="0.25">
      <c r="A500" s="16"/>
      <c r="B500" s="16">
        <v>2274</v>
      </c>
      <c r="C500" s="16" t="s">
        <v>359</v>
      </c>
      <c r="D500" s="171">
        <f t="shared" si="26"/>
        <v>0</v>
      </c>
      <c r="E500" s="171">
        <f t="shared" si="26"/>
        <v>0</v>
      </c>
      <c r="F500" s="798"/>
      <c r="G500" s="798"/>
      <c r="H500" s="626"/>
      <c r="I500" s="626"/>
      <c r="J500" s="626"/>
      <c r="K500" s="641"/>
      <c r="L500" s="200"/>
      <c r="M500" s="201"/>
      <c r="N500" s="200"/>
      <c r="O500" s="201"/>
      <c r="P500" s="30"/>
      <c r="Q500" s="30"/>
    </row>
    <row r="501" spans="1:17" ht="17.25" hidden="1" customHeight="1" x14ac:dyDescent="0.25">
      <c r="A501" s="16"/>
      <c r="B501" s="16">
        <v>2275</v>
      </c>
      <c r="C501" s="16" t="s">
        <v>81</v>
      </c>
      <c r="D501" s="171">
        <f t="shared" si="26"/>
        <v>0</v>
      </c>
      <c r="E501" s="171">
        <f t="shared" si="26"/>
        <v>0</v>
      </c>
      <c r="F501" s="798"/>
      <c r="G501" s="798"/>
      <c r="H501" s="626"/>
      <c r="I501" s="626"/>
      <c r="J501" s="626"/>
      <c r="K501" s="641"/>
      <c r="L501" s="200"/>
      <c r="M501" s="201"/>
      <c r="N501" s="200"/>
      <c r="O501" s="201"/>
      <c r="P501" s="30"/>
      <c r="Q501" s="30"/>
    </row>
    <row r="502" spans="1:17" ht="17.25" hidden="1" customHeight="1" x14ac:dyDescent="0.25">
      <c r="A502" s="16"/>
      <c r="B502" s="16">
        <v>2282</v>
      </c>
      <c r="C502" s="15" t="s">
        <v>360</v>
      </c>
      <c r="D502" s="171">
        <f t="shared" si="26"/>
        <v>470.2</v>
      </c>
      <c r="E502" s="171">
        <f t="shared" si="26"/>
        <v>470.2</v>
      </c>
      <c r="F502" s="798"/>
      <c r="G502" s="798"/>
      <c r="H502" s="626"/>
      <c r="I502" s="626"/>
      <c r="J502" s="626"/>
      <c r="K502" s="641"/>
      <c r="L502" s="200"/>
      <c r="M502" s="201"/>
      <c r="N502" s="200"/>
      <c r="O502" s="201"/>
      <c r="P502" s="30"/>
      <c r="Q502" s="30"/>
    </row>
    <row r="503" spans="1:17" ht="26.25" customHeight="1" x14ac:dyDescent="0.25">
      <c r="A503" s="16"/>
      <c r="B503" s="16">
        <v>2610</v>
      </c>
      <c r="C503" s="15" t="s">
        <v>586</v>
      </c>
      <c r="D503" s="171">
        <f t="shared" si="26"/>
        <v>0</v>
      </c>
      <c r="E503" s="171">
        <f t="shared" si="26"/>
        <v>0</v>
      </c>
      <c r="F503" s="798">
        <v>0</v>
      </c>
      <c r="G503" s="798"/>
      <c r="H503" s="626">
        <v>0</v>
      </c>
      <c r="I503" s="626"/>
      <c r="J503" s="641">
        <v>0</v>
      </c>
      <c r="K503" s="767"/>
      <c r="L503" s="200"/>
      <c r="M503" s="201"/>
      <c r="N503" s="200"/>
      <c r="O503" s="201"/>
      <c r="P503" s="30"/>
      <c r="Q503" s="30"/>
    </row>
    <row r="504" spans="1:17" ht="17.25" customHeight="1" x14ac:dyDescent="0.25">
      <c r="A504" s="16"/>
      <c r="B504" s="16">
        <v>2730</v>
      </c>
      <c r="C504" s="15" t="s">
        <v>583</v>
      </c>
      <c r="D504" s="171">
        <f t="shared" si="26"/>
        <v>0</v>
      </c>
      <c r="E504" s="171">
        <f t="shared" si="26"/>
        <v>0</v>
      </c>
      <c r="F504" s="798">
        <v>0</v>
      </c>
      <c r="G504" s="798"/>
      <c r="H504" s="626">
        <v>0</v>
      </c>
      <c r="I504" s="626"/>
      <c r="J504" s="641">
        <v>0</v>
      </c>
      <c r="K504" s="767"/>
      <c r="L504" s="200"/>
      <c r="M504" s="201"/>
      <c r="N504" s="200"/>
      <c r="O504" s="201"/>
      <c r="P504" s="30"/>
      <c r="Q504" s="30"/>
    </row>
    <row r="505" spans="1:17" ht="17.25" hidden="1" customHeight="1" x14ac:dyDescent="0.25">
      <c r="A505" s="16"/>
      <c r="B505" s="16">
        <v>2800</v>
      </c>
      <c r="C505" s="16" t="s">
        <v>361</v>
      </c>
      <c r="D505" s="171">
        <f t="shared" si="26"/>
        <v>0</v>
      </c>
      <c r="E505" s="171">
        <f t="shared" si="26"/>
        <v>0</v>
      </c>
      <c r="F505" s="11"/>
      <c r="G505" s="11"/>
      <c r="H505" s="11"/>
      <c r="I505" s="11"/>
      <c r="J505" s="11"/>
      <c r="K505" s="66"/>
      <c r="L505" s="200"/>
      <c r="M505" s="201"/>
      <c r="N505" s="200"/>
      <c r="O505" s="201"/>
      <c r="P505" s="30"/>
      <c r="Q505" s="30"/>
    </row>
    <row r="506" spans="1:17" ht="17.25" hidden="1" customHeight="1" x14ac:dyDescent="0.25">
      <c r="A506" s="16"/>
      <c r="B506" s="16">
        <v>3000</v>
      </c>
      <c r="C506" s="16" t="s">
        <v>82</v>
      </c>
      <c r="D506" s="171">
        <f t="shared" si="26"/>
        <v>0</v>
      </c>
      <c r="E506" s="171">
        <f t="shared" si="26"/>
        <v>0</v>
      </c>
      <c r="F506" s="11"/>
      <c r="G506" s="11"/>
      <c r="H506" s="11"/>
      <c r="I506" s="11"/>
      <c r="J506" s="11"/>
      <c r="K506" s="66"/>
      <c r="L506" s="200"/>
      <c r="M506" s="201"/>
      <c r="N506" s="200"/>
      <c r="O506" s="201"/>
      <c r="P506" s="30"/>
      <c r="Q506" s="30"/>
    </row>
    <row r="507" spans="1:17" ht="17.25" hidden="1" customHeight="1" x14ac:dyDescent="0.25">
      <c r="A507" s="16"/>
      <c r="B507" s="16">
        <v>3110</v>
      </c>
      <c r="C507" s="15" t="s">
        <v>362</v>
      </c>
      <c r="D507" s="171">
        <f t="shared" si="26"/>
        <v>0</v>
      </c>
      <c r="E507" s="171">
        <f t="shared" si="26"/>
        <v>0</v>
      </c>
      <c r="F507" s="11"/>
      <c r="G507" s="11"/>
      <c r="H507" s="11"/>
      <c r="I507" s="11"/>
      <c r="J507" s="11"/>
      <c r="K507" s="66"/>
      <c r="L507" s="200"/>
      <c r="M507" s="201"/>
      <c r="N507" s="200"/>
      <c r="O507" s="201"/>
      <c r="P507" s="30"/>
      <c r="Q507" s="30"/>
    </row>
    <row r="508" spans="1:17" ht="17.25" hidden="1" customHeight="1" x14ac:dyDescent="0.25">
      <c r="A508" s="16"/>
      <c r="B508" s="16">
        <v>3130</v>
      </c>
      <c r="C508" s="16" t="s">
        <v>83</v>
      </c>
      <c r="D508" s="171">
        <f t="shared" si="26"/>
        <v>0</v>
      </c>
      <c r="E508" s="171">
        <f t="shared" si="26"/>
        <v>0</v>
      </c>
      <c r="F508" s="11"/>
      <c r="G508" s="11"/>
      <c r="H508" s="11"/>
      <c r="I508" s="11"/>
      <c r="J508" s="11"/>
      <c r="K508" s="66"/>
      <c r="L508" s="200"/>
      <c r="M508" s="201"/>
      <c r="N508" s="200"/>
      <c r="O508" s="201"/>
      <c r="P508" s="30"/>
      <c r="Q508" s="30"/>
    </row>
    <row r="509" spans="1:17" ht="17.25" hidden="1" customHeight="1" x14ac:dyDescent="0.25">
      <c r="A509" s="16"/>
      <c r="B509" s="16">
        <v>3132</v>
      </c>
      <c r="C509" s="16" t="s">
        <v>645</v>
      </c>
      <c r="D509" s="171">
        <f t="shared" si="26"/>
        <v>0</v>
      </c>
      <c r="E509" s="171">
        <f t="shared" si="26"/>
        <v>0</v>
      </c>
      <c r="F509" s="11"/>
      <c r="G509" s="11"/>
      <c r="H509" s="11"/>
      <c r="I509" s="11"/>
      <c r="J509" s="11"/>
      <c r="K509" s="66"/>
      <c r="L509" s="200"/>
      <c r="M509" s="201"/>
      <c r="N509" s="200"/>
      <c r="O509" s="201"/>
      <c r="P509" s="30"/>
      <c r="Q509" s="30"/>
    </row>
    <row r="510" spans="1:17" ht="17.25" hidden="1" customHeight="1" x14ac:dyDescent="0.25">
      <c r="A510" s="16"/>
      <c r="B510" s="16">
        <v>3140</v>
      </c>
      <c r="C510" s="16" t="s">
        <v>365</v>
      </c>
      <c r="D510" s="171">
        <f t="shared" si="26"/>
        <v>0</v>
      </c>
      <c r="E510" s="171">
        <f t="shared" si="26"/>
        <v>0</v>
      </c>
      <c r="F510" s="11"/>
      <c r="G510" s="11"/>
      <c r="H510" s="11"/>
      <c r="I510" s="11"/>
      <c r="J510" s="11"/>
      <c r="K510" s="66"/>
      <c r="L510" s="200"/>
      <c r="M510" s="201"/>
      <c r="N510" s="200"/>
      <c r="O510" s="201"/>
      <c r="P510" s="30"/>
      <c r="Q510" s="30"/>
    </row>
    <row r="511" spans="1:17" ht="17.25" hidden="1" customHeight="1" x14ac:dyDescent="0.25">
      <c r="A511" s="16"/>
      <c r="B511" s="16">
        <v>3142</v>
      </c>
      <c r="C511" s="16" t="s">
        <v>646</v>
      </c>
      <c r="D511" s="171">
        <f t="shared" si="26"/>
        <v>0</v>
      </c>
      <c r="E511" s="171">
        <f t="shared" si="26"/>
        <v>0</v>
      </c>
      <c r="F511" s="11"/>
      <c r="G511" s="11"/>
      <c r="H511" s="11"/>
      <c r="I511" s="11"/>
      <c r="J511" s="11"/>
      <c r="K511" s="66"/>
      <c r="L511" s="200"/>
      <c r="M511" s="201"/>
      <c r="N511" s="200"/>
      <c r="O511" s="201"/>
      <c r="P511" s="30"/>
      <c r="Q511" s="30"/>
    </row>
    <row r="512" spans="1:17" ht="17.25" hidden="1" customHeight="1" x14ac:dyDescent="0.25">
      <c r="A512" s="16"/>
      <c r="B512" s="16">
        <v>3143</v>
      </c>
      <c r="C512" s="15" t="s">
        <v>647</v>
      </c>
      <c r="D512" s="171">
        <f t="shared" si="26"/>
        <v>0</v>
      </c>
      <c r="E512" s="171">
        <f t="shared" si="26"/>
        <v>0</v>
      </c>
      <c r="F512" s="11"/>
      <c r="G512" s="11"/>
      <c r="H512" s="11"/>
      <c r="I512" s="11"/>
      <c r="J512" s="11"/>
      <c r="K512" s="66"/>
      <c r="L512" s="200"/>
      <c r="M512" s="201"/>
      <c r="N512" s="200"/>
      <c r="O512" s="201"/>
      <c r="P512" s="30"/>
      <c r="Q512" s="30"/>
    </row>
    <row r="513" spans="1:17" ht="17.25" hidden="1" customHeight="1" x14ac:dyDescent="0.25">
      <c r="A513" s="16"/>
      <c r="B513" s="16">
        <v>3210</v>
      </c>
      <c r="C513" s="15" t="s">
        <v>367</v>
      </c>
      <c r="D513" s="171">
        <f t="shared" si="26"/>
        <v>0</v>
      </c>
      <c r="E513" s="171">
        <f t="shared" si="26"/>
        <v>0</v>
      </c>
      <c r="F513" s="626"/>
      <c r="G513" s="626"/>
      <c r="H513" s="626"/>
      <c r="I513" s="626"/>
      <c r="J513" s="626"/>
      <c r="K513" s="641"/>
      <c r="L513" s="705"/>
      <c r="M513" s="707"/>
      <c r="N513" s="705"/>
      <c r="O513" s="707"/>
      <c r="P513" s="619"/>
      <c r="Q513" s="619"/>
    </row>
    <row r="514" spans="1:17" ht="17.25" hidden="1" customHeight="1" x14ac:dyDescent="0.25">
      <c r="A514" s="16"/>
      <c r="B514" s="98"/>
      <c r="C514" s="79"/>
      <c r="D514" s="171">
        <f t="shared" si="26"/>
        <v>0</v>
      </c>
      <c r="E514" s="171">
        <f t="shared" si="26"/>
        <v>0</v>
      </c>
      <c r="F514" s="626"/>
      <c r="G514" s="626"/>
      <c r="H514" s="626"/>
      <c r="I514" s="626"/>
      <c r="J514" s="626"/>
      <c r="K514" s="641"/>
      <c r="L514" s="705"/>
      <c r="M514" s="707"/>
      <c r="N514" s="705"/>
      <c r="O514" s="707"/>
      <c r="P514" s="619"/>
      <c r="Q514" s="619"/>
    </row>
    <row r="515" spans="1:17" ht="17.25" hidden="1" customHeight="1" x14ac:dyDescent="0.25">
      <c r="A515" s="16"/>
      <c r="B515" s="98"/>
      <c r="C515" s="191" t="s">
        <v>252</v>
      </c>
      <c r="D515" s="171">
        <f t="shared" si="26"/>
        <v>0</v>
      </c>
      <c r="E515" s="171">
        <f t="shared" si="26"/>
        <v>0</v>
      </c>
      <c r="F515" s="626"/>
      <c r="G515" s="626"/>
      <c r="H515" s="626"/>
      <c r="I515" s="626"/>
      <c r="J515" s="626"/>
      <c r="K515" s="641"/>
      <c r="L515" s="705"/>
      <c r="M515" s="707"/>
      <c r="N515" s="705"/>
      <c r="O515" s="707"/>
      <c r="P515" s="619"/>
      <c r="Q515" s="619"/>
    </row>
    <row r="516" spans="1:17" ht="17.25" hidden="1" customHeight="1" x14ac:dyDescent="0.25">
      <c r="A516" s="16"/>
      <c r="B516" s="98"/>
      <c r="C516" s="191" t="s">
        <v>31</v>
      </c>
      <c r="D516" s="171">
        <f t="shared" si="26"/>
        <v>0</v>
      </c>
      <c r="E516" s="171">
        <f t="shared" si="26"/>
        <v>0</v>
      </c>
      <c r="F516" s="626"/>
      <c r="G516" s="626"/>
      <c r="H516" s="626"/>
      <c r="I516" s="626"/>
      <c r="J516" s="626"/>
      <c r="K516" s="641"/>
      <c r="L516" s="705"/>
      <c r="M516" s="707"/>
      <c r="N516" s="705"/>
      <c r="O516" s="707"/>
      <c r="P516" s="619"/>
      <c r="Q516" s="619"/>
    </row>
    <row r="517" spans="1:17" ht="17.25" customHeight="1" x14ac:dyDescent="0.25">
      <c r="A517" s="16"/>
      <c r="B517" s="98"/>
      <c r="C517" s="222" t="s">
        <v>28</v>
      </c>
      <c r="D517" s="171">
        <f>D486</f>
        <v>1985.3</v>
      </c>
      <c r="E517" s="171">
        <f>E486</f>
        <v>1985.2</v>
      </c>
      <c r="F517" s="626">
        <v>0</v>
      </c>
      <c r="G517" s="626"/>
      <c r="H517" s="626">
        <v>0</v>
      </c>
      <c r="I517" s="626"/>
      <c r="J517" s="626">
        <v>0</v>
      </c>
      <c r="K517" s="641"/>
      <c r="L517" s="705"/>
      <c r="M517" s="707"/>
      <c r="N517" s="705"/>
      <c r="O517" s="707"/>
      <c r="P517" s="619"/>
      <c r="Q517" s="619"/>
    </row>
    <row r="518" spans="1:17" ht="17.25" customHeight="1" x14ac:dyDescent="0.25">
      <c r="A518" s="29"/>
      <c r="B518" s="29"/>
      <c r="C518" s="4"/>
      <c r="D518" s="35"/>
      <c r="E518" s="35"/>
      <c r="F518" s="35"/>
      <c r="G518" s="35"/>
      <c r="H518" s="35"/>
      <c r="I518" s="35"/>
      <c r="J518" s="35"/>
      <c r="K518" s="35"/>
      <c r="L518" s="35"/>
      <c r="M518" s="211"/>
      <c r="N518" s="211"/>
      <c r="O518" s="35"/>
      <c r="P518" s="29"/>
      <c r="Q518" s="29"/>
    </row>
    <row r="519" spans="1:17" ht="17.25" customHeight="1" x14ac:dyDescent="0.25">
      <c r="A519" s="67" t="s">
        <v>339</v>
      </c>
      <c r="B519" s="663" t="s">
        <v>340</v>
      </c>
      <c r="C519" s="663"/>
      <c r="D519" s="663"/>
      <c r="E519" s="663"/>
      <c r="F519" s="663"/>
      <c r="G519" s="663"/>
      <c r="H519" s="663"/>
      <c r="I519" s="663"/>
      <c r="J519" s="663"/>
      <c r="K519" s="663"/>
      <c r="L519" s="663"/>
      <c r="M519" s="663"/>
      <c r="N519" s="663"/>
      <c r="O519" s="663"/>
      <c r="P519" s="663"/>
      <c r="Q519" s="663"/>
    </row>
    <row r="520" spans="1:17" ht="17.25" customHeight="1" x14ac:dyDescent="0.25">
      <c r="A520" s="29"/>
      <c r="B520" s="29"/>
      <c r="C520" s="4"/>
      <c r="D520" s="35"/>
      <c r="E520" s="35"/>
      <c r="F520" s="35"/>
      <c r="G520" s="35"/>
      <c r="H520" s="35"/>
      <c r="I520" s="35"/>
      <c r="J520" s="35"/>
      <c r="K520" s="35"/>
      <c r="L520" s="35"/>
      <c r="M520" s="211"/>
      <c r="N520" s="211"/>
      <c r="O520" s="35"/>
      <c r="P520" s="29"/>
      <c r="Q520" s="29"/>
    </row>
    <row r="521" spans="1:17" ht="17.25" customHeight="1" x14ac:dyDescent="0.25">
      <c r="A521" s="126" t="s">
        <v>341</v>
      </c>
      <c r="B521" s="689" t="s">
        <v>222</v>
      </c>
      <c r="C521" s="689"/>
      <c r="D521" s="705" t="s">
        <v>342</v>
      </c>
      <c r="E521" s="707"/>
      <c r="F521" s="705" t="s">
        <v>343</v>
      </c>
      <c r="G521" s="706"/>
      <c r="H521" s="707"/>
      <c r="I521" s="705" t="s">
        <v>344</v>
      </c>
      <c r="J521" s="707"/>
      <c r="K521" s="705" t="s">
        <v>345</v>
      </c>
      <c r="L521" s="706"/>
      <c r="M521" s="707"/>
      <c r="N521" s="705" t="s">
        <v>346</v>
      </c>
      <c r="O521" s="706"/>
      <c r="P521" s="707"/>
      <c r="Q521" s="29"/>
    </row>
    <row r="522" spans="1:17" ht="17.25" customHeight="1" x14ac:dyDescent="0.25">
      <c r="A522" s="126">
        <v>1</v>
      </c>
      <c r="B522" s="689">
        <v>2</v>
      </c>
      <c r="C522" s="689"/>
      <c r="D522" s="705">
        <v>3</v>
      </c>
      <c r="E522" s="707"/>
      <c r="F522" s="705">
        <v>4</v>
      </c>
      <c r="G522" s="706"/>
      <c r="H522" s="707"/>
      <c r="I522" s="705">
        <v>5</v>
      </c>
      <c r="J522" s="707"/>
      <c r="K522" s="705">
        <v>6</v>
      </c>
      <c r="L522" s="706"/>
      <c r="M522" s="707"/>
      <c r="N522" s="705">
        <v>7</v>
      </c>
      <c r="O522" s="706"/>
      <c r="P522" s="707"/>
      <c r="Q522" s="29"/>
    </row>
    <row r="523" spans="1:17" ht="17.25" customHeight="1" x14ac:dyDescent="0.25">
      <c r="A523" s="126"/>
      <c r="B523" s="770" t="s">
        <v>223</v>
      </c>
      <c r="C523" s="770"/>
      <c r="D523" s="705"/>
      <c r="E523" s="707"/>
      <c r="F523" s="705"/>
      <c r="G523" s="706"/>
      <c r="H523" s="707"/>
      <c r="I523" s="705"/>
      <c r="J523" s="707"/>
      <c r="K523" s="705"/>
      <c r="L523" s="706"/>
      <c r="M523" s="707"/>
      <c r="N523" s="771"/>
      <c r="O523" s="771"/>
      <c r="P523" s="771"/>
      <c r="Q523" s="29"/>
    </row>
    <row r="524" spans="1:17" ht="29.25" customHeight="1" x14ac:dyDescent="0.25">
      <c r="A524" s="126"/>
      <c r="B524" s="770" t="s">
        <v>347</v>
      </c>
      <c r="C524" s="770"/>
      <c r="D524" s="705"/>
      <c r="E524" s="707"/>
      <c r="F524" s="705"/>
      <c r="G524" s="706"/>
      <c r="H524" s="707"/>
      <c r="I524" s="705"/>
      <c r="J524" s="707"/>
      <c r="K524" s="705"/>
      <c r="L524" s="706"/>
      <c r="M524" s="707"/>
      <c r="N524" s="771"/>
      <c r="O524" s="771"/>
      <c r="P524" s="771"/>
      <c r="Q524" s="29"/>
    </row>
    <row r="525" spans="1:17" ht="17.25" customHeight="1" x14ac:dyDescent="0.25">
      <c r="A525" s="126"/>
      <c r="B525" s="770" t="s">
        <v>28</v>
      </c>
      <c r="C525" s="770"/>
      <c r="D525" s="705"/>
      <c r="E525" s="707"/>
      <c r="F525" s="705"/>
      <c r="G525" s="706"/>
      <c r="H525" s="707"/>
      <c r="I525" s="705"/>
      <c r="J525" s="707"/>
      <c r="K525" s="705"/>
      <c r="L525" s="706"/>
      <c r="M525" s="707"/>
      <c r="N525" s="771"/>
      <c r="O525" s="771"/>
      <c r="P525" s="771"/>
      <c r="Q525" s="29"/>
    </row>
    <row r="526" spans="1:17" ht="17.25" customHeight="1" x14ac:dyDescent="0.25">
      <c r="A526" s="29"/>
      <c r="B526" s="29"/>
      <c r="C526" s="4"/>
      <c r="D526" s="35"/>
      <c r="E526" s="35"/>
      <c r="F526" s="35"/>
      <c r="G526" s="35"/>
      <c r="H526" s="35"/>
      <c r="I526" s="35"/>
      <c r="J526" s="35"/>
      <c r="K526" s="35"/>
      <c r="L526" s="35"/>
      <c r="M526" s="211"/>
      <c r="N526" s="211"/>
      <c r="O526" s="35"/>
      <c r="P526" s="29"/>
      <c r="Q526" s="29"/>
    </row>
    <row r="527" spans="1:17" ht="17.25" customHeight="1" x14ac:dyDescent="0.25">
      <c r="A527" s="67" t="s">
        <v>348</v>
      </c>
      <c r="B527" s="663" t="s">
        <v>485</v>
      </c>
      <c r="C527" s="663"/>
      <c r="D527" s="663"/>
      <c r="E527" s="663"/>
      <c r="F527" s="663"/>
      <c r="G527" s="663"/>
      <c r="H527" s="663"/>
      <c r="I527" s="663"/>
      <c r="J527" s="663"/>
      <c r="K527" s="663"/>
      <c r="L527" s="663"/>
      <c r="M527" s="663"/>
      <c r="N527" s="663"/>
      <c r="O527" s="663"/>
      <c r="P527" s="663"/>
      <c r="Q527" s="663"/>
    </row>
    <row r="528" spans="1:17" ht="17.25" customHeight="1" x14ac:dyDescent="0.25">
      <c r="A528" s="29"/>
      <c r="B528" s="29"/>
      <c r="C528" s="4"/>
      <c r="D528" s="35"/>
      <c r="E528" s="35"/>
      <c r="F528" s="35"/>
      <c r="G528" s="35"/>
      <c r="H528" s="35"/>
      <c r="I528" s="35"/>
      <c r="J528" s="35"/>
      <c r="K528" s="35"/>
      <c r="L528" s="35"/>
      <c r="M528" s="211"/>
      <c r="N528" s="211"/>
      <c r="O528" s="35"/>
      <c r="P528" s="29"/>
      <c r="Q528" s="29"/>
    </row>
    <row r="529" spans="1:17" ht="57" customHeight="1" x14ac:dyDescent="0.25">
      <c r="A529" s="67">
        <v>15</v>
      </c>
      <c r="B529" s="736" t="s">
        <v>585</v>
      </c>
      <c r="C529" s="736"/>
      <c r="D529" s="736"/>
      <c r="E529" s="736"/>
      <c r="F529" s="736"/>
      <c r="G529" s="736"/>
      <c r="H529" s="736"/>
      <c r="I529" s="736"/>
      <c r="J529" s="736"/>
      <c r="K529" s="736"/>
      <c r="L529" s="736"/>
      <c r="M529" s="736"/>
      <c r="N529" s="736"/>
      <c r="O529" s="736"/>
      <c r="P529" s="736"/>
      <c r="Q529" s="736"/>
    </row>
    <row r="530" spans="1:17" ht="17.25" customHeight="1" x14ac:dyDescent="0.25">
      <c r="A530" s="29"/>
      <c r="B530" s="29"/>
      <c r="C530" s="4"/>
      <c r="D530" s="35"/>
      <c r="E530" s="35"/>
      <c r="F530" s="35"/>
      <c r="G530" s="35"/>
      <c r="H530" s="35"/>
      <c r="I530" s="35"/>
      <c r="J530" s="35"/>
      <c r="K530" s="35"/>
      <c r="L530" s="35"/>
      <c r="M530" s="211"/>
      <c r="N530" s="211"/>
      <c r="O530" s="35"/>
      <c r="P530" s="29"/>
      <c r="Q530" s="29"/>
    </row>
    <row r="531" spans="1:17" ht="17.25" customHeight="1" x14ac:dyDescent="0.25">
      <c r="A531" s="29"/>
      <c r="B531" s="29"/>
      <c r="C531" s="4"/>
      <c r="D531" s="35"/>
      <c r="E531" s="35"/>
      <c r="F531" s="35"/>
      <c r="G531" s="35"/>
      <c r="H531" s="35"/>
      <c r="I531" s="35"/>
      <c r="J531" s="35"/>
      <c r="K531" s="35"/>
      <c r="L531" s="35"/>
      <c r="M531" s="211"/>
      <c r="N531" s="211"/>
      <c r="O531" s="35"/>
      <c r="P531" s="29"/>
      <c r="Q531" s="29"/>
    </row>
    <row r="532" spans="1:17" ht="12.75" customHeight="1" x14ac:dyDescent="0.25">
      <c r="A532" s="3"/>
      <c r="B532" s="3"/>
      <c r="C532" s="3"/>
      <c r="D532" s="3"/>
      <c r="E532" s="3"/>
      <c r="F532" s="3"/>
      <c r="G532" s="3"/>
      <c r="H532" s="3"/>
      <c r="I532" s="3"/>
      <c r="J532" s="3"/>
      <c r="K532" s="3"/>
      <c r="L532" s="3"/>
      <c r="M532" s="3"/>
      <c r="N532" s="3"/>
      <c r="O532" s="3"/>
      <c r="P532" s="3"/>
      <c r="Q532" s="3"/>
    </row>
    <row r="533" spans="1:17" ht="12.75" customHeight="1" x14ac:dyDescent="0.25">
      <c r="A533" s="3"/>
      <c r="B533" s="3"/>
      <c r="C533" s="3"/>
      <c r="D533" s="3"/>
      <c r="E533" s="3"/>
      <c r="F533" s="3"/>
      <c r="G533" s="3"/>
      <c r="H533" s="3"/>
      <c r="I533" s="3"/>
      <c r="J533" s="3"/>
      <c r="K533" s="3"/>
      <c r="L533" s="3"/>
      <c r="M533" s="3"/>
      <c r="N533" s="3"/>
      <c r="O533" s="3"/>
      <c r="P533" s="3"/>
      <c r="Q533" s="3"/>
    </row>
    <row r="534" spans="1:17" ht="12.75" customHeight="1" x14ac:dyDescent="0.25">
      <c r="A534" s="3"/>
      <c r="B534" s="3"/>
      <c r="C534" s="8" t="s">
        <v>49</v>
      </c>
      <c r="D534" s="3"/>
      <c r="E534" s="3"/>
      <c r="F534" s="94"/>
      <c r="G534" s="94"/>
      <c r="H534" s="94"/>
      <c r="I534" s="3"/>
      <c r="J534" s="3"/>
      <c r="K534" s="3"/>
      <c r="L534" s="94" t="s">
        <v>351</v>
      </c>
      <c r="M534" s="94"/>
      <c r="N534" s="94"/>
      <c r="O534" s="3"/>
      <c r="P534" s="3"/>
      <c r="Q534" s="3"/>
    </row>
    <row r="535" spans="1:17" ht="12.75" customHeight="1" x14ac:dyDescent="0.25">
      <c r="A535" s="3"/>
      <c r="B535" s="3"/>
      <c r="C535" s="3"/>
      <c r="D535" s="3"/>
      <c r="E535" s="3"/>
      <c r="F535" s="3"/>
      <c r="G535" s="3"/>
      <c r="H535" s="3"/>
      <c r="I535" s="3"/>
      <c r="J535" s="3"/>
      <c r="K535" s="3"/>
      <c r="L535" s="618" t="s">
        <v>51</v>
      </c>
      <c r="M535" s="618"/>
      <c r="N535" s="618"/>
      <c r="O535" s="3"/>
      <c r="P535" s="3"/>
      <c r="Q535" s="3"/>
    </row>
    <row r="536" spans="1:17" ht="9.75" customHeight="1" x14ac:dyDescent="0.25">
      <c r="A536" s="3"/>
      <c r="B536" s="3"/>
      <c r="C536" s="3"/>
      <c r="D536" s="3"/>
      <c r="E536" s="3"/>
      <c r="F536" s="3"/>
      <c r="G536" s="3"/>
      <c r="H536" s="3"/>
      <c r="I536" s="3"/>
      <c r="J536" s="3"/>
      <c r="K536" s="3"/>
      <c r="L536" s="3"/>
      <c r="M536" s="3"/>
      <c r="N536" s="3"/>
      <c r="O536" s="3"/>
      <c r="P536" s="3"/>
      <c r="Q536" s="3"/>
    </row>
    <row r="537" spans="1:17" ht="20.65" customHeight="1" x14ac:dyDescent="0.25">
      <c r="A537" s="3"/>
      <c r="B537" s="3"/>
      <c r="C537" s="8" t="s">
        <v>227</v>
      </c>
      <c r="D537" s="3"/>
      <c r="E537" s="3"/>
      <c r="F537" s="94"/>
      <c r="G537" s="94"/>
      <c r="H537" s="94"/>
      <c r="I537" s="3"/>
      <c r="J537" s="3"/>
      <c r="K537" s="3"/>
      <c r="L537" s="94" t="s">
        <v>53</v>
      </c>
      <c r="M537" s="94"/>
      <c r="N537" s="94"/>
      <c r="O537" s="3"/>
      <c r="P537" s="3"/>
      <c r="Q537" s="3"/>
    </row>
    <row r="538" spans="1:17" ht="12.75" customHeight="1" x14ac:dyDescent="0.25">
      <c r="A538" s="3"/>
      <c r="B538" s="3"/>
      <c r="C538" s="3"/>
      <c r="D538" s="3"/>
      <c r="E538" s="3"/>
      <c r="F538" s="3"/>
      <c r="G538" s="3"/>
      <c r="H538" s="3"/>
      <c r="I538" s="3"/>
      <c r="J538" s="3"/>
      <c r="K538" s="3"/>
      <c r="L538" s="618" t="s">
        <v>51</v>
      </c>
      <c r="M538" s="618"/>
      <c r="N538" s="618"/>
      <c r="O538" s="3"/>
      <c r="P538" s="3"/>
      <c r="Q538" s="3"/>
    </row>
    <row r="539" spans="1:17" ht="12.75" customHeight="1" x14ac:dyDescent="0.25">
      <c r="A539" s="3"/>
      <c r="B539" s="3"/>
      <c r="C539" s="3"/>
      <c r="D539" s="3"/>
      <c r="E539" s="3"/>
      <c r="F539" s="3"/>
      <c r="G539" s="3"/>
      <c r="H539" s="3"/>
      <c r="I539" s="3"/>
      <c r="J539" s="3"/>
      <c r="K539" s="3"/>
      <c r="L539" s="3"/>
      <c r="M539" s="3"/>
      <c r="N539" s="3"/>
      <c r="O539" s="3"/>
      <c r="P539" s="3"/>
      <c r="Q539" s="3"/>
    </row>
  </sheetData>
  <sheetProtection selectLockedCells="1" selectUnlockedCells="1"/>
  <mergeCells count="1463">
    <mergeCell ref="J504:K504"/>
    <mergeCell ref="J495:K495"/>
    <mergeCell ref="J496:K496"/>
    <mergeCell ref="J497:K497"/>
    <mergeCell ref="J498:K498"/>
    <mergeCell ref="J499:K499"/>
    <mergeCell ref="J500:K500"/>
    <mergeCell ref="H504:I504"/>
    <mergeCell ref="J486:K486"/>
    <mergeCell ref="J487:K487"/>
    <mergeCell ref="J488:K488"/>
    <mergeCell ref="J489:K489"/>
    <mergeCell ref="J490:K490"/>
    <mergeCell ref="J491:K491"/>
    <mergeCell ref="J492:K492"/>
    <mergeCell ref="J493:K493"/>
    <mergeCell ref="J494:K494"/>
    <mergeCell ref="H498:I498"/>
    <mergeCell ref="H499:I499"/>
    <mergeCell ref="H500:I500"/>
    <mergeCell ref="H501:I501"/>
    <mergeCell ref="H502:I502"/>
    <mergeCell ref="H503:I503"/>
    <mergeCell ref="H492:I492"/>
    <mergeCell ref="H493:I493"/>
    <mergeCell ref="H494:I494"/>
    <mergeCell ref="H495:I495"/>
    <mergeCell ref="H496:I496"/>
    <mergeCell ref="H497:I497"/>
    <mergeCell ref="M449:N449"/>
    <mergeCell ref="M450:N450"/>
    <mergeCell ref="M451:N451"/>
    <mergeCell ref="M452:N452"/>
    <mergeCell ref="M453:N453"/>
    <mergeCell ref="P481:Q483"/>
    <mergeCell ref="F484:G484"/>
    <mergeCell ref="H484:I484"/>
    <mergeCell ref="J484:K484"/>
    <mergeCell ref="L484:M484"/>
    <mergeCell ref="N484:O484"/>
    <mergeCell ref="P484:Q484"/>
    <mergeCell ref="F485:G485"/>
    <mergeCell ref="H485:I485"/>
    <mergeCell ref="J485:K485"/>
    <mergeCell ref="F501:G501"/>
    <mergeCell ref="F502:G502"/>
    <mergeCell ref="H486:I486"/>
    <mergeCell ref="H487:I487"/>
    <mergeCell ref="H488:I488"/>
    <mergeCell ref="H489:I489"/>
    <mergeCell ref="H490:I490"/>
    <mergeCell ref="H491:I491"/>
    <mergeCell ref="F495:G495"/>
    <mergeCell ref="F496:G496"/>
    <mergeCell ref="F497:G497"/>
    <mergeCell ref="F498:G498"/>
    <mergeCell ref="F499:G499"/>
    <mergeCell ref="F500:G500"/>
    <mergeCell ref="F489:G489"/>
    <mergeCell ref="F490:G490"/>
    <mergeCell ref="F491:G491"/>
    <mergeCell ref="L403:M403"/>
    <mergeCell ref="N403:O403"/>
    <mergeCell ref="P403:Q403"/>
    <mergeCell ref="L420:M420"/>
    <mergeCell ref="P420:Q420"/>
    <mergeCell ref="N420:O420"/>
    <mergeCell ref="P413:Q413"/>
    <mergeCell ref="P414:Q414"/>
    <mergeCell ref="P415:Q415"/>
    <mergeCell ref="P416:Q416"/>
    <mergeCell ref="H403:I403"/>
    <mergeCell ref="H420:I420"/>
    <mergeCell ref="P427:Q427"/>
    <mergeCell ref="P428:Q428"/>
    <mergeCell ref="P423:Q423"/>
    <mergeCell ref="P424:Q424"/>
    <mergeCell ref="P425:Q425"/>
    <mergeCell ref="P426:Q426"/>
    <mergeCell ref="J403:K403"/>
    <mergeCell ref="J420:K420"/>
    <mergeCell ref="N428:O428"/>
    <mergeCell ref="N404:O404"/>
    <mergeCell ref="N405:O405"/>
    <mergeCell ref="N406:O406"/>
    <mergeCell ref="N407:O407"/>
    <mergeCell ref="N408:O408"/>
    <mergeCell ref="J426:K426"/>
    <mergeCell ref="J427:K427"/>
    <mergeCell ref="J428:K428"/>
    <mergeCell ref="H421:I421"/>
    <mergeCell ref="H422:I422"/>
    <mergeCell ref="H409:I409"/>
    <mergeCell ref="P429:Q429"/>
    <mergeCell ref="P430:Q430"/>
    <mergeCell ref="F419:G419"/>
    <mergeCell ref="H419:I419"/>
    <mergeCell ref="J419:K419"/>
    <mergeCell ref="L419:M419"/>
    <mergeCell ref="N419:O419"/>
    <mergeCell ref="P419:Q419"/>
    <mergeCell ref="P421:Q421"/>
    <mergeCell ref="P422:Q422"/>
    <mergeCell ref="P417:Q417"/>
    <mergeCell ref="P418:Q418"/>
    <mergeCell ref="N430:O430"/>
    <mergeCell ref="P404:Q404"/>
    <mergeCell ref="P405:Q405"/>
    <mergeCell ref="P406:Q406"/>
    <mergeCell ref="P407:Q407"/>
    <mergeCell ref="P408:Q408"/>
    <mergeCell ref="P409:Q409"/>
    <mergeCell ref="P410:Q410"/>
    <mergeCell ref="P411:Q411"/>
    <mergeCell ref="P412:Q412"/>
    <mergeCell ref="N424:O424"/>
    <mergeCell ref="N425:O425"/>
    <mergeCell ref="N410:O410"/>
    <mergeCell ref="N411:O411"/>
    <mergeCell ref="N412:O412"/>
    <mergeCell ref="N413:O413"/>
    <mergeCell ref="N414:O414"/>
    <mergeCell ref="N415:O415"/>
    <mergeCell ref="N426:O426"/>
    <mergeCell ref="N427:O427"/>
    <mergeCell ref="N429:O429"/>
    <mergeCell ref="N416:O416"/>
    <mergeCell ref="N417:O417"/>
    <mergeCell ref="N418:O418"/>
    <mergeCell ref="N421:O421"/>
    <mergeCell ref="N422:O422"/>
    <mergeCell ref="N423:O423"/>
    <mergeCell ref="L409:M409"/>
    <mergeCell ref="L410:M410"/>
    <mergeCell ref="L427:M427"/>
    <mergeCell ref="L428:M428"/>
    <mergeCell ref="L429:M429"/>
    <mergeCell ref="L430:M430"/>
    <mergeCell ref="L421:M421"/>
    <mergeCell ref="L422:M422"/>
    <mergeCell ref="L423:M423"/>
    <mergeCell ref="L424:M424"/>
    <mergeCell ref="N409:O409"/>
    <mergeCell ref="L411:M411"/>
    <mergeCell ref="L412:M412"/>
    <mergeCell ref="L425:M425"/>
    <mergeCell ref="L426:M426"/>
    <mergeCell ref="L413:M413"/>
    <mergeCell ref="L414:M414"/>
    <mergeCell ref="L415:M415"/>
    <mergeCell ref="L416:M416"/>
    <mergeCell ref="L417:M417"/>
    <mergeCell ref="L418:M418"/>
    <mergeCell ref="H411:I411"/>
    <mergeCell ref="H412:I412"/>
    <mergeCell ref="H413:I413"/>
    <mergeCell ref="H414:I414"/>
    <mergeCell ref="J429:K429"/>
    <mergeCell ref="J430:K430"/>
    <mergeCell ref="L404:M404"/>
    <mergeCell ref="L405:M405"/>
    <mergeCell ref="L406:M406"/>
    <mergeCell ref="L407:M407"/>
    <mergeCell ref="L408:M408"/>
    <mergeCell ref="J418:K418"/>
    <mergeCell ref="J421:K421"/>
    <mergeCell ref="J422:K422"/>
    <mergeCell ref="J423:K423"/>
    <mergeCell ref="J424:K424"/>
    <mergeCell ref="J425:K425"/>
    <mergeCell ref="J412:K412"/>
    <mergeCell ref="J413:K413"/>
    <mergeCell ref="J414:K414"/>
    <mergeCell ref="J415:K415"/>
    <mergeCell ref="J416:K416"/>
    <mergeCell ref="J417:K417"/>
    <mergeCell ref="B329:C329"/>
    <mergeCell ref="B330:C330"/>
    <mergeCell ref="B331:C331"/>
    <mergeCell ref="F426:G426"/>
    <mergeCell ref="F427:G427"/>
    <mergeCell ref="F428:G428"/>
    <mergeCell ref="F429:G429"/>
    <mergeCell ref="F430:G430"/>
    <mergeCell ref="H404:I404"/>
    <mergeCell ref="H405:I405"/>
    <mergeCell ref="H406:I406"/>
    <mergeCell ref="H407:I407"/>
    <mergeCell ref="H408:I408"/>
    <mergeCell ref="F421:G421"/>
    <mergeCell ref="F422:G422"/>
    <mergeCell ref="F420:G420"/>
    <mergeCell ref="F423:G423"/>
    <mergeCell ref="F424:G424"/>
    <mergeCell ref="F425:G425"/>
    <mergeCell ref="F413:G413"/>
    <mergeCell ref="F414:G414"/>
    <mergeCell ref="F415:G415"/>
    <mergeCell ref="F416:G416"/>
    <mergeCell ref="F417:G417"/>
    <mergeCell ref="F418:G418"/>
    <mergeCell ref="H429:I429"/>
    <mergeCell ref="H430:I430"/>
    <mergeCell ref="H423:I423"/>
    <mergeCell ref="H424:I424"/>
    <mergeCell ref="H425:I425"/>
    <mergeCell ref="H426:I426"/>
    <mergeCell ref="H410:I410"/>
    <mergeCell ref="P242:Q242"/>
    <mergeCell ref="P243:Q243"/>
    <mergeCell ref="P244:Q244"/>
    <mergeCell ref="P245:Q245"/>
    <mergeCell ref="A262:B262"/>
    <mergeCell ref="A261:B261"/>
    <mergeCell ref="F409:G409"/>
    <mergeCell ref="F410:G410"/>
    <mergeCell ref="F411:G411"/>
    <mergeCell ref="F412:G412"/>
    <mergeCell ref="F404:G404"/>
    <mergeCell ref="F405:G405"/>
    <mergeCell ref="F406:G406"/>
    <mergeCell ref="F407:G407"/>
    <mergeCell ref="F408:G408"/>
    <mergeCell ref="F403:G403"/>
    <mergeCell ref="A263:B263"/>
    <mergeCell ref="A264:B264"/>
    <mergeCell ref="A253:B253"/>
    <mergeCell ref="A254:B254"/>
    <mergeCell ref="A255:B255"/>
    <mergeCell ref="A256:B256"/>
    <mergeCell ref="A257:B257"/>
    <mergeCell ref="A260:B260"/>
    <mergeCell ref="A258:B258"/>
    <mergeCell ref="A259:B259"/>
    <mergeCell ref="F283:H283"/>
    <mergeCell ref="A315:B315"/>
    <mergeCell ref="A316:B316"/>
    <mergeCell ref="A317:B317"/>
    <mergeCell ref="A319:B319"/>
    <mergeCell ref="A320:B320"/>
    <mergeCell ref="P257:Q257"/>
    <mergeCell ref="P258:Q258"/>
    <mergeCell ref="P259:Q259"/>
    <mergeCell ref="P252:Q252"/>
    <mergeCell ref="N256:O256"/>
    <mergeCell ref="N257:O257"/>
    <mergeCell ref="N258:O258"/>
    <mergeCell ref="P262:Q262"/>
    <mergeCell ref="P263:Q263"/>
    <mergeCell ref="P261:Q261"/>
    <mergeCell ref="P260:Q260"/>
    <mergeCell ref="P248:Q248"/>
    <mergeCell ref="P249:Q249"/>
    <mergeCell ref="P250:Q250"/>
    <mergeCell ref="P253:Q253"/>
    <mergeCell ref="P254:Q254"/>
    <mergeCell ref="P255:Q255"/>
    <mergeCell ref="N259:O259"/>
    <mergeCell ref="N262:O262"/>
    <mergeCell ref="N263:O263"/>
    <mergeCell ref="N260:O260"/>
    <mergeCell ref="N248:O248"/>
    <mergeCell ref="N249:O249"/>
    <mergeCell ref="N250:O250"/>
    <mergeCell ref="N253:O253"/>
    <mergeCell ref="N254:O254"/>
    <mergeCell ref="N255:O255"/>
    <mergeCell ref="P251:Q251"/>
    <mergeCell ref="L257:M257"/>
    <mergeCell ref="L258:M258"/>
    <mergeCell ref="L259:M259"/>
    <mergeCell ref="L262:M262"/>
    <mergeCell ref="L263:M263"/>
    <mergeCell ref="L260:M260"/>
    <mergeCell ref="L248:M248"/>
    <mergeCell ref="L249:M249"/>
    <mergeCell ref="L250:M250"/>
    <mergeCell ref="L253:M253"/>
    <mergeCell ref="L254:M254"/>
    <mergeCell ref="L255:M255"/>
    <mergeCell ref="L242:M242"/>
    <mergeCell ref="L243:M243"/>
    <mergeCell ref="L244:M244"/>
    <mergeCell ref="L245:M245"/>
    <mergeCell ref="L246:M246"/>
    <mergeCell ref="L247:M247"/>
    <mergeCell ref="L251:M251"/>
    <mergeCell ref="J257:K257"/>
    <mergeCell ref="J258:K258"/>
    <mergeCell ref="J259:K259"/>
    <mergeCell ref="J262:K262"/>
    <mergeCell ref="J263:K263"/>
    <mergeCell ref="J260:K260"/>
    <mergeCell ref="J261:K261"/>
    <mergeCell ref="J248:K248"/>
    <mergeCell ref="J249:K249"/>
    <mergeCell ref="J250:K250"/>
    <mergeCell ref="J253:K253"/>
    <mergeCell ref="J254:K254"/>
    <mergeCell ref="J255:K255"/>
    <mergeCell ref="J242:K242"/>
    <mergeCell ref="J243:K243"/>
    <mergeCell ref="J244:K244"/>
    <mergeCell ref="J245:K245"/>
    <mergeCell ref="J246:K246"/>
    <mergeCell ref="J247:K247"/>
    <mergeCell ref="J251:K251"/>
    <mergeCell ref="H260:I260"/>
    <mergeCell ref="H264:I264"/>
    <mergeCell ref="H261:I261"/>
    <mergeCell ref="H253:I253"/>
    <mergeCell ref="H254:I254"/>
    <mergeCell ref="H255:I255"/>
    <mergeCell ref="H256:I256"/>
    <mergeCell ref="H257:I257"/>
    <mergeCell ref="H258:I258"/>
    <mergeCell ref="F264:G264"/>
    <mergeCell ref="H242:I242"/>
    <mergeCell ref="H243:I243"/>
    <mergeCell ref="H244:I244"/>
    <mergeCell ref="H245:I245"/>
    <mergeCell ref="H246:I246"/>
    <mergeCell ref="H247:I247"/>
    <mergeCell ref="H248:I248"/>
    <mergeCell ref="H249:I249"/>
    <mergeCell ref="H250:I250"/>
    <mergeCell ref="F257:G257"/>
    <mergeCell ref="F258:G258"/>
    <mergeCell ref="F259:G259"/>
    <mergeCell ref="F262:G262"/>
    <mergeCell ref="F261:G261"/>
    <mergeCell ref="F263:G263"/>
    <mergeCell ref="F260:G260"/>
    <mergeCell ref="F247:G247"/>
    <mergeCell ref="F248:G248"/>
    <mergeCell ref="F249:G249"/>
    <mergeCell ref="H251:I251"/>
    <mergeCell ref="F255:G255"/>
    <mergeCell ref="F256:G256"/>
    <mergeCell ref="A303:B303"/>
    <mergeCell ref="A305:B305"/>
    <mergeCell ref="A306:B306"/>
    <mergeCell ref="A304:B304"/>
    <mergeCell ref="A307:B307"/>
    <mergeCell ref="F242:G242"/>
    <mergeCell ref="F243:G243"/>
    <mergeCell ref="F244:G244"/>
    <mergeCell ref="F245:G245"/>
    <mergeCell ref="F246:G246"/>
    <mergeCell ref="A298:B298"/>
    <mergeCell ref="A299:B299"/>
    <mergeCell ref="A295:B295"/>
    <mergeCell ref="A300:B300"/>
    <mergeCell ref="A301:B301"/>
    <mergeCell ref="A302:B302"/>
    <mergeCell ref="A290:B290"/>
    <mergeCell ref="A291:B291"/>
    <mergeCell ref="A292:B292"/>
    <mergeCell ref="A293:B293"/>
    <mergeCell ref="A296:B296"/>
    <mergeCell ref="A297:B297"/>
    <mergeCell ref="A268:B268"/>
    <mergeCell ref="F268:G268"/>
    <mergeCell ref="A272:B272"/>
    <mergeCell ref="F272:G272"/>
    <mergeCell ref="A279:B279"/>
    <mergeCell ref="F279:H279"/>
    <mergeCell ref="A283:B283"/>
    <mergeCell ref="H259:I259"/>
    <mergeCell ref="H262:I262"/>
    <mergeCell ref="H263:I263"/>
    <mergeCell ref="O302:Q302"/>
    <mergeCell ref="O303:Q303"/>
    <mergeCell ref="O305:Q305"/>
    <mergeCell ref="O306:Q306"/>
    <mergeCell ref="O307:Q307"/>
    <mergeCell ref="A285:B285"/>
    <mergeCell ref="A286:B286"/>
    <mergeCell ref="A287:B287"/>
    <mergeCell ref="A288:B288"/>
    <mergeCell ref="A289:B289"/>
    <mergeCell ref="O296:Q296"/>
    <mergeCell ref="O297:Q297"/>
    <mergeCell ref="O298:Q298"/>
    <mergeCell ref="O299:Q299"/>
    <mergeCell ref="O300:Q300"/>
    <mergeCell ref="O301:Q301"/>
    <mergeCell ref="L307:N307"/>
    <mergeCell ref="O285:Q285"/>
    <mergeCell ref="O286:Q286"/>
    <mergeCell ref="O287:Q287"/>
    <mergeCell ref="O288:Q288"/>
    <mergeCell ref="O289:Q289"/>
    <mergeCell ref="O290:Q290"/>
    <mergeCell ref="O291:Q291"/>
    <mergeCell ref="O292:Q292"/>
    <mergeCell ref="O293:Q293"/>
    <mergeCell ref="L300:N300"/>
    <mergeCell ref="L301:N301"/>
    <mergeCell ref="L302:N302"/>
    <mergeCell ref="L303:N303"/>
    <mergeCell ref="L305:N305"/>
    <mergeCell ref="L306:N306"/>
    <mergeCell ref="L297:N297"/>
    <mergeCell ref="L298:N298"/>
    <mergeCell ref="L299:N299"/>
    <mergeCell ref="L295:N295"/>
    <mergeCell ref="I306:K306"/>
    <mergeCell ref="I307:K307"/>
    <mergeCell ref="L285:N285"/>
    <mergeCell ref="L286:N286"/>
    <mergeCell ref="L287:N287"/>
    <mergeCell ref="L288:N288"/>
    <mergeCell ref="L289:N289"/>
    <mergeCell ref="L290:N290"/>
    <mergeCell ref="L291:N291"/>
    <mergeCell ref="L292:N292"/>
    <mergeCell ref="I299:K299"/>
    <mergeCell ref="I295:K295"/>
    <mergeCell ref="I300:K300"/>
    <mergeCell ref="I301:K301"/>
    <mergeCell ref="I302:K302"/>
    <mergeCell ref="I303:K303"/>
    <mergeCell ref="I291:K291"/>
    <mergeCell ref="I292:K292"/>
    <mergeCell ref="I293:K293"/>
    <mergeCell ref="I296:K296"/>
    <mergeCell ref="I297:K297"/>
    <mergeCell ref="I298:K298"/>
    <mergeCell ref="I285:K285"/>
    <mergeCell ref="I286:K286"/>
    <mergeCell ref="I287:K287"/>
    <mergeCell ref="I288:K288"/>
    <mergeCell ref="I304:K304"/>
    <mergeCell ref="L304:N304"/>
    <mergeCell ref="F301:H301"/>
    <mergeCell ref="F302:H302"/>
    <mergeCell ref="F303:H303"/>
    <mergeCell ref="F305:H305"/>
    <mergeCell ref="F306:H306"/>
    <mergeCell ref="F304:H304"/>
    <mergeCell ref="F296:H296"/>
    <mergeCell ref="F297:H297"/>
    <mergeCell ref="F295:H295"/>
    <mergeCell ref="F298:H298"/>
    <mergeCell ref="F299:H299"/>
    <mergeCell ref="F300:H300"/>
    <mergeCell ref="C185:G185"/>
    <mergeCell ref="C186:G186"/>
    <mergeCell ref="C187:G187"/>
    <mergeCell ref="C188:G188"/>
    <mergeCell ref="B194:Q194"/>
    <mergeCell ref="C202:G202"/>
    <mergeCell ref="M202:N202"/>
    <mergeCell ref="P202:Q202"/>
    <mergeCell ref="C203:G203"/>
    <mergeCell ref="M203:N203"/>
    <mergeCell ref="P203:Q203"/>
    <mergeCell ref="B205:Q205"/>
    <mergeCell ref="B207:Q207"/>
    <mergeCell ref="B217:D217"/>
    <mergeCell ref="P217:Q217"/>
    <mergeCell ref="C218:D218"/>
    <mergeCell ref="E218:F218"/>
    <mergeCell ref="B219:Q219"/>
    <mergeCell ref="L293:N293"/>
    <mergeCell ref="L296:N296"/>
    <mergeCell ref="C153:D153"/>
    <mergeCell ref="C179:G179"/>
    <mergeCell ref="C180:G180"/>
    <mergeCell ref="C181:G181"/>
    <mergeCell ref="C182:G182"/>
    <mergeCell ref="C183:G183"/>
    <mergeCell ref="C184:G184"/>
    <mergeCell ref="C173:G173"/>
    <mergeCell ref="C174:G174"/>
    <mergeCell ref="C175:G175"/>
    <mergeCell ref="C176:G176"/>
    <mergeCell ref="C177:G177"/>
    <mergeCell ref="C178:G178"/>
    <mergeCell ref="C167:G167"/>
    <mergeCell ref="C168:G168"/>
    <mergeCell ref="C169:G169"/>
    <mergeCell ref="C170:G170"/>
    <mergeCell ref="C171:G171"/>
    <mergeCell ref="C172:G172"/>
    <mergeCell ref="C131:D131"/>
    <mergeCell ref="C132:D132"/>
    <mergeCell ref="C133:D133"/>
    <mergeCell ref="C134:D134"/>
    <mergeCell ref="C135:D135"/>
    <mergeCell ref="O102:P102"/>
    <mergeCell ref="M114:N114"/>
    <mergeCell ref="O114:P114"/>
    <mergeCell ref="C127:D127"/>
    <mergeCell ref="C128:D128"/>
    <mergeCell ref="C129:D129"/>
    <mergeCell ref="M112:N112"/>
    <mergeCell ref="O112:P112"/>
    <mergeCell ref="M113:N113"/>
    <mergeCell ref="O113:P113"/>
    <mergeCell ref="M115:N115"/>
    <mergeCell ref="O115:P115"/>
    <mergeCell ref="M109:N109"/>
    <mergeCell ref="O109:P109"/>
    <mergeCell ref="M110:N110"/>
    <mergeCell ref="O110:P110"/>
    <mergeCell ref="M111:N111"/>
    <mergeCell ref="O111:P111"/>
    <mergeCell ref="M106:N106"/>
    <mergeCell ref="O106:P106"/>
    <mergeCell ref="M107:N107"/>
    <mergeCell ref="O107:P107"/>
    <mergeCell ref="M108:N108"/>
    <mergeCell ref="O108:P108"/>
    <mergeCell ref="M103:N103"/>
    <mergeCell ref="O103:P103"/>
    <mergeCell ref="M100:N100"/>
    <mergeCell ref="O100:P100"/>
    <mergeCell ref="M101:N101"/>
    <mergeCell ref="O101:P101"/>
    <mergeCell ref="M96:N96"/>
    <mergeCell ref="O96:P96"/>
    <mergeCell ref="M97:N97"/>
    <mergeCell ref="O97:P97"/>
    <mergeCell ref="M98:N98"/>
    <mergeCell ref="O98:P98"/>
    <mergeCell ref="M93:N93"/>
    <mergeCell ref="O93:P93"/>
    <mergeCell ref="M94:N94"/>
    <mergeCell ref="O94:P94"/>
    <mergeCell ref="M95:N95"/>
    <mergeCell ref="O95:P95"/>
    <mergeCell ref="C130:D130"/>
    <mergeCell ref="L1:M1"/>
    <mergeCell ref="L4:Q4"/>
    <mergeCell ref="C9:K9"/>
    <mergeCell ref="C10:K10"/>
    <mergeCell ref="C12:J12"/>
    <mergeCell ref="C13:K13"/>
    <mergeCell ref="C15:J15"/>
    <mergeCell ref="C16:K16"/>
    <mergeCell ref="A21:Q21"/>
    <mergeCell ref="A22:Q22"/>
    <mergeCell ref="A23:Q23"/>
    <mergeCell ref="A24:Q24"/>
    <mergeCell ref="C29:Q29"/>
    <mergeCell ref="C30:Q30"/>
    <mergeCell ref="P32:Q32"/>
    <mergeCell ref="A33:A34"/>
    <mergeCell ref="B33:B34"/>
    <mergeCell ref="C33:C34"/>
    <mergeCell ref="D33:G33"/>
    <mergeCell ref="H33:K33"/>
    <mergeCell ref="L33:Q33"/>
    <mergeCell ref="M34:N34"/>
    <mergeCell ref="P34:Q34"/>
    <mergeCell ref="A25:Q25"/>
    <mergeCell ref="A26:Q26"/>
    <mergeCell ref="A27:Q27"/>
    <mergeCell ref="A28:Q28"/>
    <mergeCell ref="A18:Q18"/>
    <mergeCell ref="M35:N35"/>
    <mergeCell ref="P35:Q35"/>
    <mergeCell ref="M36:N36"/>
    <mergeCell ref="P36:Q36"/>
    <mergeCell ref="M37:N37"/>
    <mergeCell ref="P37:Q37"/>
    <mergeCell ref="M38:N38"/>
    <mergeCell ref="P38:Q38"/>
    <mergeCell ref="M39:N39"/>
    <mergeCell ref="P39:Q39"/>
    <mergeCell ref="M40:N40"/>
    <mergeCell ref="P40:Q40"/>
    <mergeCell ref="M41:N41"/>
    <mergeCell ref="P41:Q41"/>
    <mergeCell ref="M42:N42"/>
    <mergeCell ref="P42:Q42"/>
    <mergeCell ref="M43:N43"/>
    <mergeCell ref="P43:Q43"/>
    <mergeCell ref="M44:N44"/>
    <mergeCell ref="M45:N45"/>
    <mergeCell ref="M46:N46"/>
    <mergeCell ref="M47:N47"/>
    <mergeCell ref="M48:N48"/>
    <mergeCell ref="M49:N49"/>
    <mergeCell ref="M50:N50"/>
    <mergeCell ref="M51:N51"/>
    <mergeCell ref="M52:N52"/>
    <mergeCell ref="M53:N53"/>
    <mergeCell ref="M54:N54"/>
    <mergeCell ref="M55:N55"/>
    <mergeCell ref="M56:N56"/>
    <mergeCell ref="M61:N61"/>
    <mergeCell ref="P61:Q61"/>
    <mergeCell ref="L62:Q62"/>
    <mergeCell ref="B63:Q63"/>
    <mergeCell ref="P64:Q64"/>
    <mergeCell ref="A65:A66"/>
    <mergeCell ref="B65:B66"/>
    <mergeCell ref="C65:G66"/>
    <mergeCell ref="H65:K65"/>
    <mergeCell ref="L65:Q65"/>
    <mergeCell ref="M66:N66"/>
    <mergeCell ref="P66:Q66"/>
    <mergeCell ref="C67:G67"/>
    <mergeCell ref="M67:N67"/>
    <mergeCell ref="P67:Q67"/>
    <mergeCell ref="C68:G68"/>
    <mergeCell ref="M68:N68"/>
    <mergeCell ref="P68:Q68"/>
    <mergeCell ref="C69:G69"/>
    <mergeCell ref="M69:N69"/>
    <mergeCell ref="P69:Q69"/>
    <mergeCell ref="C70:G70"/>
    <mergeCell ref="M70:N70"/>
    <mergeCell ref="P70:Q70"/>
    <mergeCell ref="C71:G71"/>
    <mergeCell ref="M71:N71"/>
    <mergeCell ref="P71:Q71"/>
    <mergeCell ref="C72:G72"/>
    <mergeCell ref="M72:N72"/>
    <mergeCell ref="P72:Q72"/>
    <mergeCell ref="C73:G73"/>
    <mergeCell ref="M73:N73"/>
    <mergeCell ref="P73:Q73"/>
    <mergeCell ref="C74:G74"/>
    <mergeCell ref="M74:N74"/>
    <mergeCell ref="P74:Q74"/>
    <mergeCell ref="C75:G75"/>
    <mergeCell ref="M75:N75"/>
    <mergeCell ref="P75:Q75"/>
    <mergeCell ref="C76:G76"/>
    <mergeCell ref="M76:N76"/>
    <mergeCell ref="P76:Q76"/>
    <mergeCell ref="B78:Q78"/>
    <mergeCell ref="B80:Q80"/>
    <mergeCell ref="P81:Q81"/>
    <mergeCell ref="A82:A83"/>
    <mergeCell ref="B82:B83"/>
    <mergeCell ref="C82:C83"/>
    <mergeCell ref="D82:G82"/>
    <mergeCell ref="H82:K82"/>
    <mergeCell ref="L82:Q82"/>
    <mergeCell ref="M83:N83"/>
    <mergeCell ref="O83:P83"/>
    <mergeCell ref="M84:N84"/>
    <mergeCell ref="O84:P84"/>
    <mergeCell ref="M85:N85"/>
    <mergeCell ref="O85:P85"/>
    <mergeCell ref="O86:P86"/>
    <mergeCell ref="M86:N86"/>
    <mergeCell ref="B121:Q121"/>
    <mergeCell ref="A123:A124"/>
    <mergeCell ref="B123:B124"/>
    <mergeCell ref="C123:D124"/>
    <mergeCell ref="E123:H123"/>
    <mergeCell ref="I123:L123"/>
    <mergeCell ref="M123:Q123"/>
    <mergeCell ref="P124:Q124"/>
    <mergeCell ref="C125:D125"/>
    <mergeCell ref="P125:Q125"/>
    <mergeCell ref="C126:D126"/>
    <mergeCell ref="P126:Q126"/>
    <mergeCell ref="M90:N90"/>
    <mergeCell ref="O90:P90"/>
    <mergeCell ref="M91:N91"/>
    <mergeCell ref="O91:P91"/>
    <mergeCell ref="M92:N92"/>
    <mergeCell ref="O92:P92"/>
    <mergeCell ref="M87:N87"/>
    <mergeCell ref="O87:P87"/>
    <mergeCell ref="M88:N88"/>
    <mergeCell ref="O88:P88"/>
    <mergeCell ref="M89:N89"/>
    <mergeCell ref="O89:P89"/>
    <mergeCell ref="M104:N104"/>
    <mergeCell ref="O104:P104"/>
    <mergeCell ref="M105:N105"/>
    <mergeCell ref="O105:P105"/>
    <mergeCell ref="M99:N99"/>
    <mergeCell ref="O99:P99"/>
    <mergeCell ref="P153:Q153"/>
    <mergeCell ref="C142:D142"/>
    <mergeCell ref="C145:D145"/>
    <mergeCell ref="C136:D136"/>
    <mergeCell ref="C137:D137"/>
    <mergeCell ref="P154:Q154"/>
    <mergeCell ref="C155:D155"/>
    <mergeCell ref="P155:Q155"/>
    <mergeCell ref="C156:D156"/>
    <mergeCell ref="P156:Q156"/>
    <mergeCell ref="B158:Q158"/>
    <mergeCell ref="A160:A161"/>
    <mergeCell ref="B160:B161"/>
    <mergeCell ref="C160:G161"/>
    <mergeCell ref="H160:K160"/>
    <mergeCell ref="L160:Q160"/>
    <mergeCell ref="M161:N161"/>
    <mergeCell ref="P161:Q161"/>
    <mergeCell ref="C146:D146"/>
    <mergeCell ref="C147:D147"/>
    <mergeCell ref="C148:D148"/>
    <mergeCell ref="C149:D149"/>
    <mergeCell ref="C140:D140"/>
    <mergeCell ref="C141:D141"/>
    <mergeCell ref="C144:D144"/>
    <mergeCell ref="C152:D152"/>
    <mergeCell ref="C143:D143"/>
    <mergeCell ref="C154:D154"/>
    <mergeCell ref="C138:D138"/>
    <mergeCell ref="C139:D139"/>
    <mergeCell ref="C150:D150"/>
    <mergeCell ref="C151:D151"/>
    <mergeCell ref="M162:N162"/>
    <mergeCell ref="P162:Q162"/>
    <mergeCell ref="C163:G163"/>
    <mergeCell ref="M163:N163"/>
    <mergeCell ref="P163:Q163"/>
    <mergeCell ref="C189:G189"/>
    <mergeCell ref="M189:N189"/>
    <mergeCell ref="P189:Q189"/>
    <mergeCell ref="M174:N174"/>
    <mergeCell ref="M175:N175"/>
    <mergeCell ref="C190:G190"/>
    <mergeCell ref="M190:N190"/>
    <mergeCell ref="P190:Q190"/>
    <mergeCell ref="C191:G191"/>
    <mergeCell ref="M191:N191"/>
    <mergeCell ref="P191:Q191"/>
    <mergeCell ref="C192:G192"/>
    <mergeCell ref="M192:N192"/>
    <mergeCell ref="P192:Q192"/>
    <mergeCell ref="M176:N176"/>
    <mergeCell ref="M177:N177"/>
    <mergeCell ref="M178:N178"/>
    <mergeCell ref="M179:N179"/>
    <mergeCell ref="C165:G165"/>
    <mergeCell ref="C166:G166"/>
    <mergeCell ref="C164:G164"/>
    <mergeCell ref="C162:G162"/>
    <mergeCell ref="M164:N164"/>
    <mergeCell ref="M165:N165"/>
    <mergeCell ref="M166:N166"/>
    <mergeCell ref="M167:N167"/>
    <mergeCell ref="M168:N168"/>
    <mergeCell ref="A196:A197"/>
    <mergeCell ref="B196:B197"/>
    <mergeCell ref="C196:G197"/>
    <mergeCell ref="H196:K196"/>
    <mergeCell ref="L196:Q196"/>
    <mergeCell ref="M197:N197"/>
    <mergeCell ref="P197:Q197"/>
    <mergeCell ref="C198:G198"/>
    <mergeCell ref="M198:N198"/>
    <mergeCell ref="P198:Q198"/>
    <mergeCell ref="C199:G199"/>
    <mergeCell ref="M199:N199"/>
    <mergeCell ref="P199:Q199"/>
    <mergeCell ref="C200:G200"/>
    <mergeCell ref="M200:N200"/>
    <mergeCell ref="P200:Q200"/>
    <mergeCell ref="C201:G201"/>
    <mergeCell ref="M201:N201"/>
    <mergeCell ref="P201:Q201"/>
    <mergeCell ref="A209:A210"/>
    <mergeCell ref="B209:D210"/>
    <mergeCell ref="E209:H209"/>
    <mergeCell ref="I209:L209"/>
    <mergeCell ref="M209:Q209"/>
    <mergeCell ref="P210:Q210"/>
    <mergeCell ref="B211:D211"/>
    <mergeCell ref="P211:Q211"/>
    <mergeCell ref="B212:D212"/>
    <mergeCell ref="P212:Q212"/>
    <mergeCell ref="B213:D213"/>
    <mergeCell ref="P213:Q213"/>
    <mergeCell ref="B214:D214"/>
    <mergeCell ref="P214:Q214"/>
    <mergeCell ref="B215:D215"/>
    <mergeCell ref="P215:Q215"/>
    <mergeCell ref="B216:D216"/>
    <mergeCell ref="P216:Q216"/>
    <mergeCell ref="A221:B222"/>
    <mergeCell ref="C221:G222"/>
    <mergeCell ref="H221:K221"/>
    <mergeCell ref="L221:Q221"/>
    <mergeCell ref="M222:N222"/>
    <mergeCell ref="P222:Q222"/>
    <mergeCell ref="A223:B223"/>
    <mergeCell ref="C223:G223"/>
    <mergeCell ref="M223:N223"/>
    <mergeCell ref="P223:Q223"/>
    <mergeCell ref="A224:B224"/>
    <mergeCell ref="C224:G224"/>
    <mergeCell ref="M224:N224"/>
    <mergeCell ref="P224:Q224"/>
    <mergeCell ref="C225:G225"/>
    <mergeCell ref="A226:B226"/>
    <mergeCell ref="C226:G226"/>
    <mergeCell ref="M226:N226"/>
    <mergeCell ref="P226:Q226"/>
    <mergeCell ref="A227:B227"/>
    <mergeCell ref="C227:G227"/>
    <mergeCell ref="M227:N227"/>
    <mergeCell ref="P227:Q227"/>
    <mergeCell ref="A228:B228"/>
    <mergeCell ref="C228:G228"/>
    <mergeCell ref="M228:N228"/>
    <mergeCell ref="P228:Q228"/>
    <mergeCell ref="A229:B229"/>
    <mergeCell ref="C229:G229"/>
    <mergeCell ref="M229:N229"/>
    <mergeCell ref="P229:Q229"/>
    <mergeCell ref="C230:D230"/>
    <mergeCell ref="E230:F230"/>
    <mergeCell ref="G230:H230"/>
    <mergeCell ref="I230:J230"/>
    <mergeCell ref="K230:L230"/>
    <mergeCell ref="B231:Q231"/>
    <mergeCell ref="B232:Q232"/>
    <mergeCell ref="A234:B235"/>
    <mergeCell ref="C234:C235"/>
    <mergeCell ref="D234:D235"/>
    <mergeCell ref="E234:E235"/>
    <mergeCell ref="F234:I234"/>
    <mergeCell ref="J234:M234"/>
    <mergeCell ref="N234:Q234"/>
    <mergeCell ref="F235:G235"/>
    <mergeCell ref="H235:I235"/>
    <mergeCell ref="A236:B236"/>
    <mergeCell ref="F236:G236"/>
    <mergeCell ref="H236:I236"/>
    <mergeCell ref="J236:K236"/>
    <mergeCell ref="L236:M236"/>
    <mergeCell ref="N236:O236"/>
    <mergeCell ref="N237:O237"/>
    <mergeCell ref="P237:Q237"/>
    <mergeCell ref="J235:K235"/>
    <mergeCell ref="L235:M235"/>
    <mergeCell ref="N235:O235"/>
    <mergeCell ref="P235:Q235"/>
    <mergeCell ref="H238:I238"/>
    <mergeCell ref="J238:K238"/>
    <mergeCell ref="L238:M238"/>
    <mergeCell ref="N238:O238"/>
    <mergeCell ref="P236:Q236"/>
    <mergeCell ref="A237:B237"/>
    <mergeCell ref="F237:G237"/>
    <mergeCell ref="H237:I237"/>
    <mergeCell ref="J237:K237"/>
    <mergeCell ref="L237:M237"/>
    <mergeCell ref="P238:Q238"/>
    <mergeCell ref="A239:B239"/>
    <mergeCell ref="F239:G239"/>
    <mergeCell ref="H239:I239"/>
    <mergeCell ref="J239:K239"/>
    <mergeCell ref="L239:M239"/>
    <mergeCell ref="N239:O239"/>
    <mergeCell ref="P239:Q239"/>
    <mergeCell ref="A238:B238"/>
    <mergeCell ref="F238:G238"/>
    <mergeCell ref="N241:O241"/>
    <mergeCell ref="P241:Q241"/>
    <mergeCell ref="A240:B240"/>
    <mergeCell ref="F240:G240"/>
    <mergeCell ref="H240:I240"/>
    <mergeCell ref="J240:K240"/>
    <mergeCell ref="L240:M240"/>
    <mergeCell ref="N240:O240"/>
    <mergeCell ref="P240:Q240"/>
    <mergeCell ref="A241:B241"/>
    <mergeCell ref="F241:G241"/>
    <mergeCell ref="H241:I241"/>
    <mergeCell ref="J241:K241"/>
    <mergeCell ref="L241:M241"/>
    <mergeCell ref="A252:B252"/>
    <mergeCell ref="F252:G252"/>
    <mergeCell ref="H252:I252"/>
    <mergeCell ref="J252:K252"/>
    <mergeCell ref="L252:M252"/>
    <mergeCell ref="A251:B251"/>
    <mergeCell ref="F251:G251"/>
    <mergeCell ref="F250:G250"/>
    <mergeCell ref="F253:G253"/>
    <mergeCell ref="F254:G254"/>
    <mergeCell ref="J256:K256"/>
    <mergeCell ref="L256:M256"/>
    <mergeCell ref="P246:Q246"/>
    <mergeCell ref="P247:Q247"/>
    <mergeCell ref="A242:B242"/>
    <mergeCell ref="A243:B243"/>
    <mergeCell ref="A244:B244"/>
    <mergeCell ref="A245:B245"/>
    <mergeCell ref="A246:B246"/>
    <mergeCell ref="N252:O252"/>
    <mergeCell ref="N242:O242"/>
    <mergeCell ref="N243:O243"/>
    <mergeCell ref="N244:O244"/>
    <mergeCell ref="N245:O245"/>
    <mergeCell ref="N246:O246"/>
    <mergeCell ref="N247:O247"/>
    <mergeCell ref="N251:O251"/>
    <mergeCell ref="A247:B247"/>
    <mergeCell ref="A248:B248"/>
    <mergeCell ref="A249:B249"/>
    <mergeCell ref="A250:B250"/>
    <mergeCell ref="P256:Q256"/>
    <mergeCell ref="N266:O266"/>
    <mergeCell ref="P266:Q266"/>
    <mergeCell ref="A265:B265"/>
    <mergeCell ref="F265:G265"/>
    <mergeCell ref="H265:I265"/>
    <mergeCell ref="J265:K265"/>
    <mergeCell ref="P265:Q265"/>
    <mergeCell ref="A266:B266"/>
    <mergeCell ref="F266:G266"/>
    <mergeCell ref="J266:K266"/>
    <mergeCell ref="H267:I267"/>
    <mergeCell ref="J267:K267"/>
    <mergeCell ref="L267:M267"/>
    <mergeCell ref="N267:O267"/>
    <mergeCell ref="L261:M261"/>
    <mergeCell ref="N261:O261"/>
    <mergeCell ref="J264:K264"/>
    <mergeCell ref="L264:M264"/>
    <mergeCell ref="N264:O264"/>
    <mergeCell ref="H266:I266"/>
    <mergeCell ref="L266:M266"/>
    <mergeCell ref="L265:M265"/>
    <mergeCell ref="N265:O265"/>
    <mergeCell ref="P267:Q267"/>
    <mergeCell ref="P264:Q264"/>
    <mergeCell ref="H268:I268"/>
    <mergeCell ref="J268:K268"/>
    <mergeCell ref="L268:M268"/>
    <mergeCell ref="N268:O268"/>
    <mergeCell ref="P268:Q268"/>
    <mergeCell ref="A267:B267"/>
    <mergeCell ref="F267:G267"/>
    <mergeCell ref="N270:O270"/>
    <mergeCell ref="P270:Q270"/>
    <mergeCell ref="A269:B269"/>
    <mergeCell ref="F269:G269"/>
    <mergeCell ref="H269:I269"/>
    <mergeCell ref="J269:K269"/>
    <mergeCell ref="L269:M269"/>
    <mergeCell ref="N269:O269"/>
    <mergeCell ref="H271:I271"/>
    <mergeCell ref="J271:K271"/>
    <mergeCell ref="L271:M271"/>
    <mergeCell ref="N271:O271"/>
    <mergeCell ref="P269:Q269"/>
    <mergeCell ref="A270:B270"/>
    <mergeCell ref="F270:G270"/>
    <mergeCell ref="H270:I270"/>
    <mergeCell ref="J270:K270"/>
    <mergeCell ref="L270:M270"/>
    <mergeCell ref="P271:Q271"/>
    <mergeCell ref="H272:I272"/>
    <mergeCell ref="J272:K272"/>
    <mergeCell ref="L272:M272"/>
    <mergeCell ref="N272:O272"/>
    <mergeCell ref="P272:Q272"/>
    <mergeCell ref="A271:B271"/>
    <mergeCell ref="F271:G271"/>
    <mergeCell ref="A273:B273"/>
    <mergeCell ref="F273:G273"/>
    <mergeCell ref="H273:I273"/>
    <mergeCell ref="J273:K273"/>
    <mergeCell ref="L273:M273"/>
    <mergeCell ref="N273:O273"/>
    <mergeCell ref="P273:Q273"/>
    <mergeCell ref="B275:Q275"/>
    <mergeCell ref="A277:B278"/>
    <mergeCell ref="C277:C278"/>
    <mergeCell ref="D277:D278"/>
    <mergeCell ref="E277:E278"/>
    <mergeCell ref="F277:K277"/>
    <mergeCell ref="L277:Q277"/>
    <mergeCell ref="F278:H278"/>
    <mergeCell ref="I278:K278"/>
    <mergeCell ref="L278:N278"/>
    <mergeCell ref="O278:Q278"/>
    <mergeCell ref="I279:K279"/>
    <mergeCell ref="L279:N279"/>
    <mergeCell ref="O279:Q279"/>
    <mergeCell ref="A280:B280"/>
    <mergeCell ref="F280:H280"/>
    <mergeCell ref="I280:K280"/>
    <mergeCell ref="L280:N280"/>
    <mergeCell ref="O280:Q280"/>
    <mergeCell ref="A281:B281"/>
    <mergeCell ref="F281:H281"/>
    <mergeCell ref="I281:K281"/>
    <mergeCell ref="L281:N281"/>
    <mergeCell ref="O281:Q281"/>
    <mergeCell ref="A282:B282"/>
    <mergeCell ref="F282:H282"/>
    <mergeCell ref="I282:K282"/>
    <mergeCell ref="L282:N282"/>
    <mergeCell ref="O282:Q282"/>
    <mergeCell ref="I283:K283"/>
    <mergeCell ref="L283:N283"/>
    <mergeCell ref="O283:Q283"/>
    <mergeCell ref="A284:B284"/>
    <mergeCell ref="F284:H284"/>
    <mergeCell ref="I284:K284"/>
    <mergeCell ref="L284:N284"/>
    <mergeCell ref="O284:Q284"/>
    <mergeCell ref="A294:B294"/>
    <mergeCell ref="F294:H294"/>
    <mergeCell ref="I294:K294"/>
    <mergeCell ref="L294:N294"/>
    <mergeCell ref="O294:Q294"/>
    <mergeCell ref="O295:Q295"/>
    <mergeCell ref="F285:H285"/>
    <mergeCell ref="F286:H286"/>
    <mergeCell ref="F287:H287"/>
    <mergeCell ref="F288:H288"/>
    <mergeCell ref="F289:H289"/>
    <mergeCell ref="F290:H290"/>
    <mergeCell ref="F291:H291"/>
    <mergeCell ref="F292:H292"/>
    <mergeCell ref="F293:H293"/>
    <mergeCell ref="I289:K289"/>
    <mergeCell ref="I290:K290"/>
    <mergeCell ref="O304:Q304"/>
    <mergeCell ref="A308:B308"/>
    <mergeCell ref="F308:H308"/>
    <mergeCell ref="I308:K308"/>
    <mergeCell ref="L308:N308"/>
    <mergeCell ref="O308:Q308"/>
    <mergeCell ref="F307:H307"/>
    <mergeCell ref="I305:K305"/>
    <mergeCell ref="H312:I312"/>
    <mergeCell ref="J312:K312"/>
    <mergeCell ref="L312:M312"/>
    <mergeCell ref="C312:C313"/>
    <mergeCell ref="D312:E312"/>
    <mergeCell ref="F312:G312"/>
    <mergeCell ref="A314:B314"/>
    <mergeCell ref="A312:B313"/>
    <mergeCell ref="N322:P322"/>
    <mergeCell ref="A321:B321"/>
    <mergeCell ref="B324:Q324"/>
    <mergeCell ref="A326:A328"/>
    <mergeCell ref="B326:C328"/>
    <mergeCell ref="D326:G326"/>
    <mergeCell ref="H326:K326"/>
    <mergeCell ref="L326:M326"/>
    <mergeCell ref="N326:O326"/>
    <mergeCell ref="P326:Q326"/>
    <mergeCell ref="D327:E327"/>
    <mergeCell ref="F327:G327"/>
    <mergeCell ref="H327:I327"/>
    <mergeCell ref="J327:K327"/>
    <mergeCell ref="L327:L328"/>
    <mergeCell ref="M327:M328"/>
    <mergeCell ref="N327:N328"/>
    <mergeCell ref="O327:O328"/>
    <mergeCell ref="P327:P328"/>
    <mergeCell ref="Q327:Q328"/>
    <mergeCell ref="B332:C332"/>
    <mergeCell ref="B333:C333"/>
    <mergeCell ref="B334:C334"/>
    <mergeCell ref="B335:C335"/>
    <mergeCell ref="C336:Q336"/>
    <mergeCell ref="B337:Q337"/>
    <mergeCell ref="B339:Q339"/>
    <mergeCell ref="A341:A342"/>
    <mergeCell ref="B341:D342"/>
    <mergeCell ref="E341:F342"/>
    <mergeCell ref="G341:I342"/>
    <mergeCell ref="J341:K341"/>
    <mergeCell ref="L341:M341"/>
    <mergeCell ref="N341:O341"/>
    <mergeCell ref="B343:D343"/>
    <mergeCell ref="E343:F343"/>
    <mergeCell ref="G343:I343"/>
    <mergeCell ref="B344:D344"/>
    <mergeCell ref="E344:F344"/>
    <mergeCell ref="G344:I344"/>
    <mergeCell ref="B345:D345"/>
    <mergeCell ref="E345:F345"/>
    <mergeCell ref="G345:I345"/>
    <mergeCell ref="B346:D346"/>
    <mergeCell ref="E346:F346"/>
    <mergeCell ref="G346:I346"/>
    <mergeCell ref="L354:M354"/>
    <mergeCell ref="N354:O354"/>
    <mergeCell ref="B347:D347"/>
    <mergeCell ref="E347:F347"/>
    <mergeCell ref="G347:I347"/>
    <mergeCell ref="B348:D348"/>
    <mergeCell ref="E348:F348"/>
    <mergeCell ref="G348:I348"/>
    <mergeCell ref="N355:O355"/>
    <mergeCell ref="P355:Q355"/>
    <mergeCell ref="B351:O351"/>
    <mergeCell ref="P358:Q358"/>
    <mergeCell ref="P359:Q359"/>
    <mergeCell ref="A353:A354"/>
    <mergeCell ref="B353:D354"/>
    <mergeCell ref="E353:F354"/>
    <mergeCell ref="G353:I354"/>
    <mergeCell ref="J353:M353"/>
    <mergeCell ref="N353:Q353"/>
    <mergeCell ref="J354:K354"/>
    <mergeCell ref="G356:I356"/>
    <mergeCell ref="J356:K356"/>
    <mergeCell ref="L356:M356"/>
    <mergeCell ref="N356:O356"/>
    <mergeCell ref="P354:Q354"/>
    <mergeCell ref="B355:D355"/>
    <mergeCell ref="E355:F355"/>
    <mergeCell ref="G355:I355"/>
    <mergeCell ref="J355:K355"/>
    <mergeCell ref="L355:M355"/>
    <mergeCell ref="P356:Q356"/>
    <mergeCell ref="B356:D356"/>
    <mergeCell ref="E356:F356"/>
    <mergeCell ref="B366:C367"/>
    <mergeCell ref="D366:F366"/>
    <mergeCell ref="G366:I366"/>
    <mergeCell ref="J366:L366"/>
    <mergeCell ref="M366:O367"/>
    <mergeCell ref="B360:D360"/>
    <mergeCell ref="B368:C368"/>
    <mergeCell ref="M368:O368"/>
    <mergeCell ref="B369:C369"/>
    <mergeCell ref="M369:O369"/>
    <mergeCell ref="B357:D357"/>
    <mergeCell ref="E357:F357"/>
    <mergeCell ref="G357:I357"/>
    <mergeCell ref="J357:K357"/>
    <mergeCell ref="L357:M357"/>
    <mergeCell ref="N357:O357"/>
    <mergeCell ref="P357:Q357"/>
    <mergeCell ref="B358:D358"/>
    <mergeCell ref="E358:F358"/>
    <mergeCell ref="G358:I358"/>
    <mergeCell ref="J358:K358"/>
    <mergeCell ref="L358:M358"/>
    <mergeCell ref="N358:O358"/>
    <mergeCell ref="B359:D359"/>
    <mergeCell ref="E359:F359"/>
    <mergeCell ref="G359:I359"/>
    <mergeCell ref="J359:K359"/>
    <mergeCell ref="L359:M359"/>
    <mergeCell ref="N359:O359"/>
    <mergeCell ref="B370:C370"/>
    <mergeCell ref="M370:O370"/>
    <mergeCell ref="B362:Q362"/>
    <mergeCell ref="B364:Q364"/>
    <mergeCell ref="E360:F360"/>
    <mergeCell ref="B371:C371"/>
    <mergeCell ref="M371:O371"/>
    <mergeCell ref="B372:C372"/>
    <mergeCell ref="M372:O372"/>
    <mergeCell ref="B373:C373"/>
    <mergeCell ref="M373:O373"/>
    <mergeCell ref="B374:C374"/>
    <mergeCell ref="M374:O374"/>
    <mergeCell ref="B375:C375"/>
    <mergeCell ref="M375:O375"/>
    <mergeCell ref="A380:A381"/>
    <mergeCell ref="B380:C381"/>
    <mergeCell ref="D380:I380"/>
    <mergeCell ref="J380:O380"/>
    <mergeCell ref="P380:Q381"/>
    <mergeCell ref="D381:E381"/>
    <mergeCell ref="F381:G381"/>
    <mergeCell ref="H381:I381"/>
    <mergeCell ref="J381:K381"/>
    <mergeCell ref="L381:M381"/>
    <mergeCell ref="N381:O381"/>
    <mergeCell ref="G360:I360"/>
    <mergeCell ref="J360:K360"/>
    <mergeCell ref="L360:M360"/>
    <mergeCell ref="N360:O360"/>
    <mergeCell ref="P360:Q360"/>
    <mergeCell ref="A366:A367"/>
    <mergeCell ref="B382:C382"/>
    <mergeCell ref="D382:E382"/>
    <mergeCell ref="F382:G382"/>
    <mergeCell ref="H382:I382"/>
    <mergeCell ref="J382:K382"/>
    <mergeCell ref="L382:M382"/>
    <mergeCell ref="N382:O382"/>
    <mergeCell ref="P382:Q382"/>
    <mergeCell ref="B383:C383"/>
    <mergeCell ref="D383:E383"/>
    <mergeCell ref="F383:G383"/>
    <mergeCell ref="H383:I383"/>
    <mergeCell ref="J383:K383"/>
    <mergeCell ref="L383:M383"/>
    <mergeCell ref="N383:O383"/>
    <mergeCell ref="P383:Q383"/>
    <mergeCell ref="B384:C384"/>
    <mergeCell ref="D384:E384"/>
    <mergeCell ref="F384:G384"/>
    <mergeCell ref="H384:I384"/>
    <mergeCell ref="J384:K384"/>
    <mergeCell ref="L384:M384"/>
    <mergeCell ref="N384:O384"/>
    <mergeCell ref="P384:Q384"/>
    <mergeCell ref="B385:C385"/>
    <mergeCell ref="D385:E385"/>
    <mergeCell ref="F385:G385"/>
    <mergeCell ref="H385:I385"/>
    <mergeCell ref="J385:K385"/>
    <mergeCell ref="L385:M385"/>
    <mergeCell ref="N385:O385"/>
    <mergeCell ref="P385:Q385"/>
    <mergeCell ref="B386:C386"/>
    <mergeCell ref="D386:E386"/>
    <mergeCell ref="F386:G386"/>
    <mergeCell ref="H386:I386"/>
    <mergeCell ref="J386:K386"/>
    <mergeCell ref="L386:M386"/>
    <mergeCell ref="N386:O386"/>
    <mergeCell ref="P386:Q386"/>
    <mergeCell ref="B387:C387"/>
    <mergeCell ref="D387:E387"/>
    <mergeCell ref="F387:G387"/>
    <mergeCell ref="H387:I387"/>
    <mergeCell ref="J387:K387"/>
    <mergeCell ref="L387:M387"/>
    <mergeCell ref="N387:O387"/>
    <mergeCell ref="P387:Q387"/>
    <mergeCell ref="B388:C388"/>
    <mergeCell ref="D388:E388"/>
    <mergeCell ref="F388:G388"/>
    <mergeCell ref="H388:I388"/>
    <mergeCell ref="J388:K388"/>
    <mergeCell ref="L388:M388"/>
    <mergeCell ref="N388:O388"/>
    <mergeCell ref="P388:Q388"/>
    <mergeCell ref="B389:C389"/>
    <mergeCell ref="D389:E389"/>
    <mergeCell ref="F389:G389"/>
    <mergeCell ref="H389:I389"/>
    <mergeCell ref="J389:K389"/>
    <mergeCell ref="L389:M389"/>
    <mergeCell ref="N389:O389"/>
    <mergeCell ref="P389:Q389"/>
    <mergeCell ref="B391:Q391"/>
    <mergeCell ref="B393:Q393"/>
    <mergeCell ref="B395:Q395"/>
    <mergeCell ref="A398:A400"/>
    <mergeCell ref="B398:B400"/>
    <mergeCell ref="C398:C400"/>
    <mergeCell ref="D398:D400"/>
    <mergeCell ref="E398:E400"/>
    <mergeCell ref="F398:G400"/>
    <mergeCell ref="H398:I400"/>
    <mergeCell ref="J398:K400"/>
    <mergeCell ref="L398:O399"/>
    <mergeCell ref="P398:Q400"/>
    <mergeCell ref="L400:M400"/>
    <mergeCell ref="N400:O400"/>
    <mergeCell ref="F401:G401"/>
    <mergeCell ref="H401:I401"/>
    <mergeCell ref="J401:K401"/>
    <mergeCell ref="L401:M401"/>
    <mergeCell ref="N401:O401"/>
    <mergeCell ref="P401:Q401"/>
    <mergeCell ref="F402:G402"/>
    <mergeCell ref="H402:I402"/>
    <mergeCell ref="J402:K402"/>
    <mergeCell ref="L402:M402"/>
    <mergeCell ref="N402:O402"/>
    <mergeCell ref="P402:Q402"/>
    <mergeCell ref="F431:G431"/>
    <mergeCell ref="H431:I431"/>
    <mergeCell ref="J431:K431"/>
    <mergeCell ref="L431:M431"/>
    <mergeCell ref="N431:O431"/>
    <mergeCell ref="P431:Q431"/>
    <mergeCell ref="F432:G432"/>
    <mergeCell ref="H432:I432"/>
    <mergeCell ref="J432:K432"/>
    <mergeCell ref="L432:M432"/>
    <mergeCell ref="N432:O432"/>
    <mergeCell ref="P432:Q432"/>
    <mergeCell ref="J404:K404"/>
    <mergeCell ref="J405:K405"/>
    <mergeCell ref="J406:K406"/>
    <mergeCell ref="J407:K407"/>
    <mergeCell ref="J408:K408"/>
    <mergeCell ref="J409:K409"/>
    <mergeCell ref="J410:K410"/>
    <mergeCell ref="J411:K411"/>
    <mergeCell ref="H427:I427"/>
    <mergeCell ref="H428:I428"/>
    <mergeCell ref="H415:I415"/>
    <mergeCell ref="H416:I416"/>
    <mergeCell ref="H417:I417"/>
    <mergeCell ref="H418:I418"/>
    <mergeCell ref="F433:G433"/>
    <mergeCell ref="H433:I433"/>
    <mergeCell ref="J433:K433"/>
    <mergeCell ref="L433:M433"/>
    <mergeCell ref="N433:O433"/>
    <mergeCell ref="P433:Q433"/>
    <mergeCell ref="F434:G434"/>
    <mergeCell ref="H434:I434"/>
    <mergeCell ref="J434:K434"/>
    <mergeCell ref="L434:M434"/>
    <mergeCell ref="N434:O434"/>
    <mergeCell ref="P434:Q434"/>
    <mergeCell ref="F435:G435"/>
    <mergeCell ref="H435:I435"/>
    <mergeCell ref="J435:K435"/>
    <mergeCell ref="L435:M435"/>
    <mergeCell ref="N435:O435"/>
    <mergeCell ref="P435:Q435"/>
    <mergeCell ref="B437:Q437"/>
    <mergeCell ref="A439:A441"/>
    <mergeCell ref="B439:B441"/>
    <mergeCell ref="C439:C441"/>
    <mergeCell ref="D439:H439"/>
    <mergeCell ref="I439:N439"/>
    <mergeCell ref="O439:O440"/>
    <mergeCell ref="P439:P440"/>
    <mergeCell ref="Q439:Q440"/>
    <mergeCell ref="D440:D441"/>
    <mergeCell ref="E440:E441"/>
    <mergeCell ref="F440:G440"/>
    <mergeCell ref="H440:H441"/>
    <mergeCell ref="I440:I441"/>
    <mergeCell ref="J440:J441"/>
    <mergeCell ref="K440:L440"/>
    <mergeCell ref="M440:N441"/>
    <mergeCell ref="M442:N442"/>
    <mergeCell ref="M443:N443"/>
    <mergeCell ref="M473:N473"/>
    <mergeCell ref="M474:N474"/>
    <mergeCell ref="M475:N475"/>
    <mergeCell ref="M444:N444"/>
    <mergeCell ref="M445:N445"/>
    <mergeCell ref="M446:N446"/>
    <mergeCell ref="M447:N447"/>
    <mergeCell ref="A481:A483"/>
    <mergeCell ref="B481:B483"/>
    <mergeCell ref="C481:C483"/>
    <mergeCell ref="D481:D483"/>
    <mergeCell ref="E481:E483"/>
    <mergeCell ref="F481:G483"/>
    <mergeCell ref="J481:K483"/>
    <mergeCell ref="L481:M483"/>
    <mergeCell ref="N481:O483"/>
    <mergeCell ref="M460:N460"/>
    <mergeCell ref="M461:N461"/>
    <mergeCell ref="M462:N462"/>
    <mergeCell ref="M476:N476"/>
    <mergeCell ref="M477:N477"/>
    <mergeCell ref="B479:Q479"/>
    <mergeCell ref="H481:I483"/>
    <mergeCell ref="M454:N454"/>
    <mergeCell ref="M455:N455"/>
    <mergeCell ref="M456:N456"/>
    <mergeCell ref="M457:N457"/>
    <mergeCell ref="M458:N458"/>
    <mergeCell ref="M459:N459"/>
    <mergeCell ref="M448:N448"/>
    <mergeCell ref="L485:M485"/>
    <mergeCell ref="N485:O485"/>
    <mergeCell ref="P485:Q485"/>
    <mergeCell ref="F513:G513"/>
    <mergeCell ref="H513:I513"/>
    <mergeCell ref="J513:K513"/>
    <mergeCell ref="L513:M513"/>
    <mergeCell ref="N513:O513"/>
    <mergeCell ref="P513:Q513"/>
    <mergeCell ref="F514:G514"/>
    <mergeCell ref="H514:I514"/>
    <mergeCell ref="J514:K514"/>
    <mergeCell ref="L514:M514"/>
    <mergeCell ref="N514:O514"/>
    <mergeCell ref="P514:Q514"/>
    <mergeCell ref="F515:G515"/>
    <mergeCell ref="H515:I515"/>
    <mergeCell ref="J515:K515"/>
    <mergeCell ref="L515:M515"/>
    <mergeCell ref="N515:O515"/>
    <mergeCell ref="P515:Q515"/>
    <mergeCell ref="F486:G486"/>
    <mergeCell ref="F487:G487"/>
    <mergeCell ref="F488:G488"/>
    <mergeCell ref="F503:G503"/>
    <mergeCell ref="F504:G504"/>
    <mergeCell ref="F492:G492"/>
    <mergeCell ref="F493:G493"/>
    <mergeCell ref="F494:G494"/>
    <mergeCell ref="J501:K501"/>
    <mergeCell ref="J502:K502"/>
    <mergeCell ref="J503:K503"/>
    <mergeCell ref="F516:G516"/>
    <mergeCell ref="H516:I516"/>
    <mergeCell ref="J516:K516"/>
    <mergeCell ref="L516:M516"/>
    <mergeCell ref="N516:O516"/>
    <mergeCell ref="P516:Q516"/>
    <mergeCell ref="F517:G517"/>
    <mergeCell ref="H517:I517"/>
    <mergeCell ref="J517:K517"/>
    <mergeCell ref="L517:M517"/>
    <mergeCell ref="N517:O517"/>
    <mergeCell ref="P517:Q517"/>
    <mergeCell ref="B519:Q519"/>
    <mergeCell ref="B521:C521"/>
    <mergeCell ref="D521:E521"/>
    <mergeCell ref="F521:H521"/>
    <mergeCell ref="I521:J521"/>
    <mergeCell ref="K521:M521"/>
    <mergeCell ref="N521:P521"/>
    <mergeCell ref="B522:C522"/>
    <mergeCell ref="D522:E522"/>
    <mergeCell ref="F522:H522"/>
    <mergeCell ref="I522:J522"/>
    <mergeCell ref="K522:M522"/>
    <mergeCell ref="N522:P522"/>
    <mergeCell ref="K524:M524"/>
    <mergeCell ref="N524:P524"/>
    <mergeCell ref="B523:C523"/>
    <mergeCell ref="D523:E523"/>
    <mergeCell ref="F523:H523"/>
    <mergeCell ref="I523:J523"/>
    <mergeCell ref="K523:M523"/>
    <mergeCell ref="N523:P523"/>
    <mergeCell ref="B529:Q529"/>
    <mergeCell ref="L535:N535"/>
    <mergeCell ref="L538:N538"/>
    <mergeCell ref="B525:C525"/>
    <mergeCell ref="D525:E525"/>
    <mergeCell ref="F525:H525"/>
    <mergeCell ref="I525:J525"/>
    <mergeCell ref="K525:M525"/>
    <mergeCell ref="N525:P525"/>
    <mergeCell ref="B527:Q527"/>
    <mergeCell ref="B524:C524"/>
    <mergeCell ref="D524:E524"/>
    <mergeCell ref="F524:H524"/>
    <mergeCell ref="I524:J524"/>
    <mergeCell ref="M169:N169"/>
    <mergeCell ref="M180:N180"/>
    <mergeCell ref="P164:Q164"/>
    <mergeCell ref="P165:Q165"/>
    <mergeCell ref="P166:Q166"/>
    <mergeCell ref="P167:Q167"/>
    <mergeCell ref="P168:Q168"/>
    <mergeCell ref="M170:N170"/>
    <mergeCell ref="M171:N171"/>
    <mergeCell ref="M172:N172"/>
    <mergeCell ref="M173:N173"/>
    <mergeCell ref="P169:Q169"/>
    <mergeCell ref="P170:Q170"/>
    <mergeCell ref="P171:Q171"/>
    <mergeCell ref="P180:Q180"/>
    <mergeCell ref="M225:N225"/>
    <mergeCell ref="P225:Q225"/>
  </mergeCells>
  <pageMargins left="0.39374999999999999" right="0.2" top="0.22013888888888888" bottom="0.2298611111111111" header="0.51180555555555551" footer="0.51180555555555551"/>
  <pageSetup paperSize="9" scale="69" firstPageNumber="0" orientation="landscape" horizontalDpi="300" verticalDpi="300" r:id="rId1"/>
  <headerFooter alignWithMargins="0"/>
  <rowBreaks count="9" manualBreakCount="9">
    <brk id="28" max="15" man="1"/>
    <brk id="76" max="16" man="1"/>
    <brk id="192" max="16" man="1"/>
    <brk id="230" max="16" man="1"/>
    <brk id="252" max="16" man="1"/>
    <brk id="335" max="15" man="1"/>
    <brk id="377" max="15" man="1"/>
    <brk id="436" max="16" man="1"/>
    <brk id="518"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8"/>
  <sheetViews>
    <sheetView view="pageBreakPreview" topLeftCell="A91" zoomScaleSheetLayoutView="100" workbookViewId="0">
      <selection activeCell="K149" sqref="K149"/>
    </sheetView>
  </sheetViews>
  <sheetFormatPr defaultRowHeight="12.75" customHeight="1" x14ac:dyDescent="0.2"/>
  <cols>
    <col min="1" max="1" width="9" style="1" customWidth="1"/>
    <col min="2" max="2" width="6.85546875" style="1" customWidth="1"/>
    <col min="3" max="3" width="36.28515625" style="1" customWidth="1"/>
    <col min="4" max="4" width="9.7109375" style="1" customWidth="1"/>
    <col min="5" max="5" width="11.28515625" style="1" customWidth="1"/>
    <col min="6" max="6" width="9.5703125" style="1" customWidth="1"/>
    <col min="7" max="7" width="9.28515625" style="1" customWidth="1"/>
    <col min="8" max="8" width="11.5703125" style="1" customWidth="1"/>
    <col min="9" max="9" width="9.5703125" style="1" customWidth="1"/>
    <col min="10" max="10" width="8.5703125" style="1" customWidth="1"/>
    <col min="11" max="11" width="11" style="1" customWidth="1"/>
    <col min="12" max="12" width="9.7109375" style="1" customWidth="1"/>
    <col min="13" max="14" width="7.7109375" style="1" customWidth="1"/>
    <col min="15" max="15" width="10" style="1" customWidth="1"/>
    <col min="16" max="16" width="7.7109375" style="1" customWidth="1"/>
    <col min="17" max="17" width="7" style="1" customWidth="1"/>
  </cols>
  <sheetData>
    <row r="1" spans="1:17" ht="12.75" customHeight="1" x14ac:dyDescent="0.25">
      <c r="A1" s="3"/>
      <c r="B1" s="3"/>
      <c r="C1" s="3"/>
      <c r="D1" s="3"/>
      <c r="E1" s="3"/>
      <c r="F1" s="3"/>
      <c r="G1" s="3"/>
      <c r="H1" s="3"/>
      <c r="I1" s="3"/>
      <c r="J1" s="3"/>
      <c r="K1" s="3"/>
      <c r="L1" s="1272" t="s">
        <v>238</v>
      </c>
      <c r="M1" s="1272"/>
      <c r="N1" s="100"/>
    </row>
    <row r="2" spans="1:17" ht="12.75" customHeight="1" x14ac:dyDescent="0.25">
      <c r="A2" s="3"/>
      <c r="B2" s="3"/>
      <c r="C2" s="3"/>
      <c r="D2" s="3"/>
      <c r="E2" s="3"/>
      <c r="F2" s="3"/>
      <c r="G2" s="3"/>
      <c r="H2" s="3"/>
      <c r="I2" s="3"/>
      <c r="J2" s="3"/>
      <c r="K2" s="3"/>
      <c r="L2" s="116" t="s">
        <v>239</v>
      </c>
      <c r="M2" s="116"/>
      <c r="N2" s="100"/>
    </row>
    <row r="3" spans="1:17" ht="12.75" customHeight="1" x14ac:dyDescent="0.25">
      <c r="A3" s="3"/>
      <c r="B3" s="3"/>
      <c r="C3" s="3"/>
      <c r="D3" s="3"/>
      <c r="E3" s="3"/>
      <c r="F3" s="3"/>
      <c r="G3" s="3"/>
      <c r="H3" s="3"/>
      <c r="I3" s="3"/>
      <c r="J3" s="3"/>
      <c r="K3" s="3"/>
      <c r="L3" s="116" t="s">
        <v>240</v>
      </c>
      <c r="M3" s="116"/>
      <c r="N3" s="100"/>
    </row>
    <row r="4" spans="1:17" ht="12.75" customHeight="1" x14ac:dyDescent="0.25">
      <c r="A4" s="3"/>
      <c r="B4" s="3"/>
      <c r="C4" s="3"/>
      <c r="D4" s="3"/>
      <c r="E4" s="3"/>
      <c r="F4" s="3"/>
      <c r="G4" s="3"/>
      <c r="H4" s="3"/>
      <c r="I4" s="3"/>
      <c r="J4" s="3"/>
      <c r="K4" s="3"/>
      <c r="L4" s="1272" t="s">
        <v>241</v>
      </c>
      <c r="M4" s="1272"/>
      <c r="N4" s="1272"/>
      <c r="O4" s="1272"/>
      <c r="P4" s="1272"/>
      <c r="Q4" s="1272"/>
    </row>
    <row r="5" spans="1:17" ht="12.75" customHeight="1" x14ac:dyDescent="0.25">
      <c r="A5" s="3"/>
      <c r="B5" s="3"/>
      <c r="C5" s="3"/>
      <c r="D5" s="3"/>
      <c r="E5" s="3"/>
      <c r="F5" s="3"/>
      <c r="G5" s="3"/>
      <c r="H5" s="3"/>
      <c r="I5" s="3"/>
      <c r="J5" s="3"/>
      <c r="K5" s="3"/>
      <c r="L5" s="1" t="s">
        <v>242</v>
      </c>
    </row>
    <row r="6" spans="1:17" ht="12.75" customHeight="1" x14ac:dyDescent="0.25">
      <c r="A6" s="3"/>
      <c r="B6" s="3"/>
      <c r="C6" s="3"/>
      <c r="D6" s="3"/>
      <c r="E6" s="3"/>
      <c r="F6" s="3"/>
      <c r="G6" s="3"/>
      <c r="H6" s="3"/>
      <c r="I6" s="3"/>
      <c r="J6" s="3"/>
      <c r="K6" s="3"/>
      <c r="L6" s="3"/>
      <c r="M6" s="3"/>
      <c r="N6" s="3"/>
      <c r="O6" s="3"/>
      <c r="P6" s="3"/>
      <c r="Q6" s="3"/>
    </row>
    <row r="7" spans="1:17" ht="12.75" customHeight="1" x14ac:dyDescent="0.25">
      <c r="A7" s="3"/>
      <c r="B7" s="3"/>
      <c r="C7" s="3"/>
      <c r="D7" s="3"/>
      <c r="E7" s="5" t="s">
        <v>497</v>
      </c>
      <c r="F7" s="5"/>
      <c r="G7" s="5"/>
      <c r="H7" s="5"/>
      <c r="I7" s="5"/>
      <c r="J7" s="5"/>
      <c r="K7" s="3"/>
      <c r="L7" s="3"/>
      <c r="M7" s="3"/>
      <c r="N7" s="3"/>
      <c r="O7" s="3"/>
      <c r="P7" s="3"/>
      <c r="Q7" s="3"/>
    </row>
    <row r="8" spans="1:17" ht="12.75" customHeight="1" x14ac:dyDescent="0.25">
      <c r="A8" s="3"/>
      <c r="B8" s="3"/>
      <c r="C8" s="3"/>
      <c r="D8" s="3"/>
      <c r="E8" s="3"/>
      <c r="F8" s="3"/>
      <c r="G8" s="3"/>
      <c r="H8" s="3"/>
      <c r="I8" s="3"/>
      <c r="J8" s="3"/>
      <c r="K8" s="3"/>
      <c r="L8" s="3"/>
      <c r="M8" s="3"/>
      <c r="N8" s="3"/>
      <c r="O8" s="3"/>
      <c r="P8" s="3"/>
      <c r="Q8" s="3"/>
    </row>
    <row r="9" spans="1:17" ht="12.75" customHeight="1" x14ac:dyDescent="0.3">
      <c r="A9" s="33" t="s">
        <v>3</v>
      </c>
      <c r="B9" s="33"/>
      <c r="C9" s="1328" t="s">
        <v>54</v>
      </c>
      <c r="D9" s="1328"/>
      <c r="E9" s="1328"/>
      <c r="F9" s="1328"/>
      <c r="G9" s="1328"/>
      <c r="H9" s="1328"/>
      <c r="I9" s="1328"/>
      <c r="J9" s="1328"/>
      <c r="K9" s="1328"/>
      <c r="L9" s="54" t="s">
        <v>55</v>
      </c>
      <c r="P9" s="3"/>
      <c r="Q9" s="3"/>
    </row>
    <row r="10" spans="1:17" ht="12.75" customHeight="1" x14ac:dyDescent="0.25">
      <c r="A10" s="33"/>
      <c r="B10" s="33"/>
      <c r="C10" s="788" t="s">
        <v>56</v>
      </c>
      <c r="D10" s="788"/>
      <c r="E10" s="788"/>
      <c r="F10" s="788"/>
      <c r="G10" s="788"/>
      <c r="H10" s="788"/>
      <c r="I10" s="788"/>
      <c r="J10" s="788"/>
      <c r="K10" s="788"/>
      <c r="L10" s="78" t="s">
        <v>57</v>
      </c>
      <c r="P10" s="3"/>
      <c r="Q10" s="3"/>
    </row>
    <row r="11" spans="1:17" ht="12.75" customHeight="1" x14ac:dyDescent="0.25">
      <c r="A11" s="33"/>
      <c r="B11" s="33"/>
      <c r="P11" s="3"/>
      <c r="Q11" s="3"/>
    </row>
    <row r="12" spans="1:17" ht="12.75" customHeight="1" x14ac:dyDescent="0.3">
      <c r="A12" s="33" t="s">
        <v>58</v>
      </c>
      <c r="B12" s="33"/>
      <c r="C12" s="1328" t="s">
        <v>4</v>
      </c>
      <c r="D12" s="1328"/>
      <c r="E12" s="1328"/>
      <c r="F12" s="1328"/>
      <c r="G12" s="1328"/>
      <c r="H12" s="1328"/>
      <c r="I12" s="1328"/>
      <c r="J12" s="1328"/>
      <c r="K12" s="95"/>
      <c r="L12" s="54" t="s">
        <v>59</v>
      </c>
      <c r="M12" s="54"/>
      <c r="N12" s="54"/>
      <c r="P12" s="3"/>
      <c r="Q12" s="3"/>
    </row>
    <row r="13" spans="1:17" ht="12.75" customHeight="1" x14ac:dyDescent="0.25">
      <c r="A13" s="33"/>
      <c r="B13" s="33"/>
      <c r="C13" s="788" t="s">
        <v>243</v>
      </c>
      <c r="D13" s="788"/>
      <c r="E13" s="788"/>
      <c r="F13" s="788"/>
      <c r="G13" s="788"/>
      <c r="H13" s="788"/>
      <c r="I13" s="788"/>
      <c r="J13" s="788"/>
      <c r="K13" s="788"/>
      <c r="L13" s="81" t="s">
        <v>60</v>
      </c>
      <c r="M13" s="81"/>
      <c r="N13" s="81"/>
      <c r="P13" s="3"/>
      <c r="Q13" s="3"/>
    </row>
    <row r="14" spans="1:17" ht="12.75" customHeight="1" x14ac:dyDescent="0.25">
      <c r="A14" s="33"/>
      <c r="B14" s="33"/>
      <c r="P14" s="3"/>
      <c r="Q14" s="3"/>
    </row>
    <row r="15" spans="1:17" ht="12.75" customHeight="1" x14ac:dyDescent="0.3">
      <c r="A15" s="33" t="s">
        <v>61</v>
      </c>
      <c r="B15" s="33"/>
      <c r="C15" s="1328" t="s">
        <v>62</v>
      </c>
      <c r="D15" s="1328"/>
      <c r="E15" s="1328"/>
      <c r="F15" s="1328"/>
      <c r="G15" s="1328"/>
      <c r="H15" s="1328"/>
      <c r="I15" s="1328"/>
      <c r="J15" s="1328"/>
      <c r="K15" s="101" t="s">
        <v>244</v>
      </c>
      <c r="L15" s="54"/>
      <c r="M15" s="54"/>
      <c r="N15" s="54"/>
      <c r="O15" s="54"/>
      <c r="P15" s="3"/>
      <c r="Q15" s="3"/>
    </row>
    <row r="16" spans="1:17" ht="15.75" customHeight="1" x14ac:dyDescent="0.25">
      <c r="A16" s="34"/>
      <c r="B16" s="34"/>
      <c r="C16" s="1210" t="s">
        <v>63</v>
      </c>
      <c r="D16" s="1210"/>
      <c r="E16" s="1210"/>
      <c r="F16" s="1210"/>
      <c r="G16" s="1210"/>
      <c r="H16" s="1210"/>
      <c r="I16" s="1210"/>
      <c r="J16" s="1210"/>
      <c r="K16" s="1210"/>
      <c r="L16" s="1" t="s">
        <v>32</v>
      </c>
      <c r="O16" s="1" t="s">
        <v>33</v>
      </c>
      <c r="P16" s="3"/>
      <c r="Q16" s="3"/>
    </row>
    <row r="17" spans="1:17" ht="18.75" customHeight="1" x14ac:dyDescent="0.25">
      <c r="A17" s="33" t="s">
        <v>64</v>
      </c>
      <c r="B17" s="5" t="s">
        <v>245</v>
      </c>
      <c r="C17" s="5"/>
      <c r="D17" s="5"/>
      <c r="E17" s="5"/>
      <c r="F17" s="5"/>
      <c r="G17" s="5"/>
      <c r="H17" s="5"/>
      <c r="I17" s="5"/>
      <c r="J17" s="5"/>
      <c r="K17" s="5"/>
      <c r="L17" s="3"/>
      <c r="M17" s="3"/>
      <c r="N17" s="3"/>
      <c r="O17" s="3"/>
      <c r="P17" s="3"/>
      <c r="Q17" s="3"/>
    </row>
    <row r="18" spans="1:17" ht="33.75" customHeight="1" x14ac:dyDescent="0.25">
      <c r="A18" s="605" t="s">
        <v>401</v>
      </c>
      <c r="B18" s="605"/>
      <c r="C18" s="605"/>
      <c r="D18" s="605"/>
      <c r="E18" s="605"/>
      <c r="F18" s="605"/>
      <c r="G18" s="605"/>
      <c r="H18" s="605"/>
      <c r="I18" s="605"/>
      <c r="J18" s="605"/>
      <c r="K18" s="605"/>
      <c r="L18" s="605"/>
      <c r="M18" s="605"/>
      <c r="N18" s="605"/>
      <c r="O18" s="605"/>
      <c r="P18" s="605"/>
      <c r="Q18" s="605"/>
    </row>
    <row r="19" spans="1:17" ht="18.75" customHeight="1" x14ac:dyDescent="0.25">
      <c r="A19" s="623" t="s">
        <v>402</v>
      </c>
      <c r="B19" s="623"/>
      <c r="C19" s="623"/>
      <c r="D19" s="623"/>
      <c r="E19" s="623"/>
      <c r="F19" s="623"/>
      <c r="G19" s="623"/>
      <c r="H19" s="623"/>
      <c r="I19" s="623"/>
      <c r="J19" s="623"/>
      <c r="K19" s="623"/>
      <c r="L19" s="623"/>
      <c r="M19" s="623"/>
      <c r="N19" s="623"/>
      <c r="O19" s="623"/>
      <c r="P19" s="623"/>
      <c r="Q19" s="623"/>
    </row>
    <row r="20" spans="1:17" ht="18.75" customHeight="1" x14ac:dyDescent="0.25">
      <c r="A20" s="623" t="s">
        <v>403</v>
      </c>
      <c r="B20" s="623"/>
      <c r="C20" s="623"/>
      <c r="D20" s="623"/>
      <c r="E20" s="623"/>
      <c r="F20" s="623"/>
      <c r="G20" s="623"/>
      <c r="H20" s="623"/>
      <c r="I20" s="623"/>
      <c r="J20" s="623"/>
      <c r="K20" s="623"/>
      <c r="L20" s="623"/>
      <c r="M20" s="623"/>
      <c r="N20" s="623"/>
      <c r="O20" s="623"/>
      <c r="P20" s="623"/>
      <c r="Q20" s="623"/>
    </row>
    <row r="21" spans="1:17" ht="18.75" customHeight="1" x14ac:dyDescent="0.25">
      <c r="A21" s="623" t="s">
        <v>404</v>
      </c>
      <c r="B21" s="623"/>
      <c r="C21" s="623"/>
      <c r="D21" s="623"/>
      <c r="E21" s="623"/>
      <c r="F21" s="623"/>
      <c r="G21" s="623"/>
      <c r="H21" s="623"/>
      <c r="I21" s="623"/>
      <c r="J21" s="623"/>
      <c r="K21" s="623"/>
      <c r="L21" s="623"/>
      <c r="M21" s="623"/>
      <c r="N21" s="623"/>
      <c r="O21" s="623"/>
      <c r="P21" s="623"/>
      <c r="Q21" s="623"/>
    </row>
    <row r="22" spans="1:17" ht="18.75" customHeight="1" x14ac:dyDescent="0.25">
      <c r="A22" s="623" t="s">
        <v>405</v>
      </c>
      <c r="B22" s="623"/>
      <c r="C22" s="623"/>
      <c r="D22" s="623"/>
      <c r="E22" s="623"/>
      <c r="F22" s="623"/>
      <c r="G22" s="623"/>
      <c r="H22" s="623"/>
      <c r="I22" s="623"/>
      <c r="J22" s="623"/>
      <c r="K22" s="623"/>
      <c r="L22" s="623"/>
      <c r="M22" s="623"/>
      <c r="N22" s="623"/>
      <c r="O22" s="623"/>
      <c r="P22" s="623"/>
      <c r="Q22" s="623"/>
    </row>
    <row r="23" spans="1:17" ht="18.75" customHeight="1" x14ac:dyDescent="0.25">
      <c r="A23" s="623"/>
      <c r="B23" s="623"/>
      <c r="C23" s="623"/>
      <c r="D23" s="623"/>
      <c r="E23" s="623"/>
      <c r="F23" s="623"/>
      <c r="G23" s="623"/>
      <c r="H23" s="623"/>
      <c r="I23" s="623"/>
      <c r="J23" s="623"/>
      <c r="K23" s="623"/>
      <c r="L23" s="623"/>
      <c r="M23" s="623"/>
      <c r="N23" s="623"/>
      <c r="O23" s="623"/>
      <c r="P23" s="623"/>
      <c r="Q23" s="623"/>
    </row>
    <row r="24" spans="1:17" ht="16.5" customHeight="1" x14ac:dyDescent="0.25">
      <c r="A24" s="36" t="s">
        <v>65</v>
      </c>
      <c r="B24" s="115" t="s">
        <v>246</v>
      </c>
      <c r="C24" s="115"/>
      <c r="D24" s="115"/>
      <c r="E24" s="115"/>
      <c r="F24" s="115"/>
      <c r="G24" s="115"/>
      <c r="H24" s="115"/>
      <c r="I24" s="115"/>
      <c r="K24" s="3"/>
      <c r="L24" s="3"/>
      <c r="M24" s="3"/>
      <c r="N24" s="3"/>
      <c r="O24" s="3"/>
      <c r="P24" s="3"/>
      <c r="Q24" s="3"/>
    </row>
    <row r="25" spans="1:17" ht="16.5" customHeight="1" x14ac:dyDescent="0.25">
      <c r="A25" s="36" t="s">
        <v>66</v>
      </c>
      <c r="B25" s="115" t="s">
        <v>247</v>
      </c>
      <c r="C25" s="115"/>
      <c r="D25" s="115"/>
      <c r="E25" s="115"/>
      <c r="F25" s="115"/>
      <c r="G25" s="115"/>
      <c r="H25" s="115"/>
      <c r="J25" s="3"/>
      <c r="K25" s="3"/>
      <c r="L25" s="3"/>
      <c r="M25" s="3"/>
      <c r="N25" s="3"/>
      <c r="O25" s="3"/>
      <c r="P25" s="3"/>
      <c r="Q25" s="3"/>
    </row>
    <row r="26" spans="1:17" ht="16.5" customHeight="1" x14ac:dyDescent="0.25">
      <c r="A26" s="768" t="s">
        <v>406</v>
      </c>
      <c r="B26" s="768"/>
      <c r="C26" s="768"/>
      <c r="D26" s="768"/>
      <c r="E26" s="768"/>
      <c r="F26" s="768"/>
      <c r="G26" s="768"/>
      <c r="H26" s="768"/>
      <c r="I26" s="768"/>
      <c r="J26" s="768"/>
      <c r="K26" s="768"/>
      <c r="L26" s="768"/>
      <c r="M26" s="768"/>
      <c r="N26" s="768"/>
      <c r="O26" s="768"/>
      <c r="P26" s="768"/>
      <c r="Q26" s="162"/>
    </row>
    <row r="27" spans="1:17" ht="16.5" customHeight="1" x14ac:dyDescent="0.25">
      <c r="A27" s="768" t="s">
        <v>407</v>
      </c>
      <c r="B27" s="768"/>
      <c r="C27" s="768"/>
      <c r="D27" s="768"/>
      <c r="E27" s="768"/>
      <c r="F27" s="768"/>
      <c r="G27" s="768"/>
      <c r="H27" s="768"/>
      <c r="I27" s="768"/>
      <c r="J27" s="768"/>
      <c r="K27" s="768"/>
      <c r="L27" s="768"/>
      <c r="M27" s="768"/>
      <c r="N27" s="768"/>
      <c r="O27" s="768"/>
      <c r="P27" s="768"/>
      <c r="Q27" s="162"/>
    </row>
    <row r="28" spans="1:17" ht="16.5" customHeight="1" x14ac:dyDescent="0.25">
      <c r="A28" s="768" t="s">
        <v>408</v>
      </c>
      <c r="B28" s="768"/>
      <c r="C28" s="768"/>
      <c r="D28" s="768"/>
      <c r="E28" s="768"/>
      <c r="F28" s="768"/>
      <c r="G28" s="768"/>
      <c r="H28" s="768"/>
      <c r="I28" s="768"/>
      <c r="J28" s="768"/>
      <c r="K28" s="768"/>
      <c r="L28" s="768"/>
      <c r="M28" s="768"/>
      <c r="N28" s="768"/>
      <c r="O28" s="768"/>
      <c r="P28" s="768"/>
      <c r="Q28" s="162"/>
    </row>
    <row r="29" spans="1:17" ht="16.5" customHeight="1" x14ac:dyDescent="0.25">
      <c r="A29" s="1314" t="s">
        <v>409</v>
      </c>
      <c r="B29" s="1314"/>
      <c r="C29" s="1314"/>
      <c r="D29" s="1314"/>
      <c r="E29" s="1314"/>
      <c r="F29" s="1314"/>
      <c r="G29" s="1314"/>
      <c r="H29" s="1314"/>
      <c r="I29" s="1314"/>
      <c r="J29" s="1314"/>
      <c r="K29" s="1314"/>
      <c r="L29" s="1314"/>
      <c r="M29" s="1314"/>
      <c r="N29" s="1314"/>
      <c r="O29" s="1314"/>
      <c r="P29" s="1314"/>
      <c r="Q29" s="162"/>
    </row>
    <row r="30" spans="1:17" ht="16.5" customHeight="1" x14ac:dyDescent="0.25">
      <c r="A30" s="1314" t="s">
        <v>410</v>
      </c>
      <c r="B30" s="1314"/>
      <c r="C30" s="1314"/>
      <c r="D30" s="1314"/>
      <c r="E30" s="1314"/>
      <c r="F30" s="1314"/>
      <c r="G30" s="1314"/>
      <c r="H30" s="1314"/>
      <c r="I30" s="1314"/>
      <c r="J30" s="1314"/>
      <c r="K30" s="1314"/>
      <c r="L30" s="1314"/>
      <c r="M30" s="1314"/>
      <c r="N30" s="1314"/>
      <c r="O30" s="1314"/>
      <c r="P30" s="1314"/>
      <c r="Q30" s="162"/>
    </row>
    <row r="31" spans="1:17" ht="16.5" customHeight="1" x14ac:dyDescent="0.25">
      <c r="A31" s="1314" t="s">
        <v>411</v>
      </c>
      <c r="B31" s="1314"/>
      <c r="C31" s="1314"/>
      <c r="D31" s="1314"/>
      <c r="E31" s="1314"/>
      <c r="F31" s="1314"/>
      <c r="G31" s="1314"/>
      <c r="H31" s="1314"/>
      <c r="I31" s="1314"/>
      <c r="J31" s="1314"/>
      <c r="K31" s="1314"/>
      <c r="L31" s="1314"/>
      <c r="M31" s="1314"/>
      <c r="N31" s="1314"/>
      <c r="O31" s="1314"/>
      <c r="P31" s="1314"/>
      <c r="Q31" s="162"/>
    </row>
    <row r="32" spans="1:17" ht="16.5" customHeight="1" x14ac:dyDescent="0.25">
      <c r="A32" s="1314" t="s">
        <v>412</v>
      </c>
      <c r="B32" s="1314"/>
      <c r="C32" s="1314"/>
      <c r="D32" s="1314"/>
      <c r="E32" s="1314"/>
      <c r="F32" s="1314"/>
      <c r="G32" s="1314"/>
      <c r="H32" s="1314"/>
      <c r="I32" s="1314"/>
      <c r="J32" s="1314"/>
      <c r="K32" s="1314"/>
      <c r="L32" s="1314"/>
      <c r="M32" s="1314"/>
      <c r="N32" s="1314"/>
      <c r="O32" s="1314"/>
      <c r="P32" s="1314"/>
      <c r="Q32" s="162"/>
    </row>
    <row r="33" spans="1:17" ht="16.5" customHeight="1" x14ac:dyDescent="0.25">
      <c r="A33" s="1314" t="s">
        <v>413</v>
      </c>
      <c r="B33" s="1314"/>
      <c r="C33" s="1314"/>
      <c r="D33" s="1314"/>
      <c r="E33" s="1314"/>
      <c r="F33" s="1314"/>
      <c r="G33" s="1314"/>
      <c r="H33" s="1314"/>
      <c r="I33" s="1314"/>
      <c r="J33" s="1314"/>
      <c r="K33" s="1314"/>
      <c r="L33" s="1314"/>
      <c r="M33" s="1314"/>
      <c r="N33" s="1314"/>
      <c r="O33" s="1314"/>
      <c r="P33" s="1314"/>
      <c r="Q33" s="162"/>
    </row>
    <row r="34" spans="1:17" ht="16.5" customHeight="1" x14ac:dyDescent="0.25">
      <c r="A34" s="1314" t="s">
        <v>414</v>
      </c>
      <c r="B34" s="1314"/>
      <c r="C34" s="1314"/>
      <c r="D34" s="1314"/>
      <c r="E34" s="1314"/>
      <c r="F34" s="1314"/>
      <c r="G34" s="1314"/>
      <c r="H34" s="1314"/>
      <c r="I34" s="1314"/>
      <c r="J34" s="1314"/>
      <c r="K34" s="1314"/>
      <c r="L34" s="1314"/>
      <c r="M34" s="1314"/>
      <c r="N34" s="1314"/>
      <c r="O34" s="1314"/>
      <c r="P34" s="1314"/>
      <c r="Q34" s="162"/>
    </row>
    <row r="35" spans="1:17" ht="33.75" customHeight="1" x14ac:dyDescent="0.25">
      <c r="A35" s="1314" t="s">
        <v>415</v>
      </c>
      <c r="B35" s="1314"/>
      <c r="C35" s="1314"/>
      <c r="D35" s="1314"/>
      <c r="E35" s="1314"/>
      <c r="F35" s="1314"/>
      <c r="G35" s="1314"/>
      <c r="H35" s="1314"/>
      <c r="I35" s="1314"/>
      <c r="J35" s="1314"/>
      <c r="K35" s="1314"/>
      <c r="L35" s="1314"/>
      <c r="M35" s="1314"/>
      <c r="N35" s="1314"/>
      <c r="O35" s="1314"/>
      <c r="P35" s="1314"/>
      <c r="Q35" s="162"/>
    </row>
    <row r="36" spans="1:17" ht="16.5" customHeight="1" x14ac:dyDescent="0.25">
      <c r="A36" s="1314" t="s">
        <v>416</v>
      </c>
      <c r="B36" s="1314"/>
      <c r="C36" s="1314"/>
      <c r="D36" s="1314"/>
      <c r="E36" s="1314"/>
      <c r="F36" s="1314"/>
      <c r="G36" s="1314"/>
      <c r="H36" s="1314"/>
      <c r="I36" s="1314"/>
      <c r="J36" s="1314"/>
      <c r="K36" s="1314"/>
      <c r="L36" s="1314"/>
      <c r="M36" s="1314"/>
      <c r="N36" s="1314"/>
      <c r="O36" s="1314"/>
      <c r="P36" s="1314"/>
      <c r="Q36" s="162"/>
    </row>
    <row r="37" spans="1:17" ht="16.5" customHeight="1" x14ac:dyDescent="0.25">
      <c r="A37" s="1314" t="s">
        <v>417</v>
      </c>
      <c r="B37" s="1314"/>
      <c r="C37" s="1314"/>
      <c r="D37" s="1314"/>
      <c r="E37" s="1314"/>
      <c r="F37" s="1314"/>
      <c r="G37" s="1314"/>
      <c r="H37" s="1314"/>
      <c r="I37" s="1314"/>
      <c r="J37" s="1314"/>
      <c r="K37" s="1314"/>
      <c r="L37" s="1314"/>
      <c r="M37" s="1314"/>
      <c r="N37" s="1314"/>
      <c r="O37" s="1314"/>
      <c r="P37" s="1314"/>
      <c r="Q37" s="162"/>
    </row>
    <row r="38" spans="1:17" ht="16.5" customHeight="1" x14ac:dyDescent="0.25">
      <c r="A38" s="604" t="s">
        <v>418</v>
      </c>
      <c r="B38" s="604"/>
      <c r="C38" s="604"/>
      <c r="D38" s="604"/>
      <c r="E38" s="604"/>
      <c r="F38" s="604"/>
      <c r="G38" s="604"/>
      <c r="H38" s="604"/>
      <c r="I38" s="604"/>
      <c r="J38" s="604"/>
      <c r="K38" s="604"/>
      <c r="L38" s="604"/>
      <c r="M38" s="604"/>
      <c r="N38" s="604"/>
      <c r="O38" s="604"/>
      <c r="P38" s="604"/>
      <c r="Q38" s="162"/>
    </row>
    <row r="39" spans="1:17" ht="33" customHeight="1" x14ac:dyDescent="0.25">
      <c r="A39" s="604" t="s">
        <v>419</v>
      </c>
      <c r="B39" s="604"/>
      <c r="C39" s="604"/>
      <c r="D39" s="604"/>
      <c r="E39" s="604"/>
      <c r="F39" s="604"/>
      <c r="G39" s="604"/>
      <c r="H39" s="604"/>
      <c r="I39" s="604"/>
      <c r="J39" s="604"/>
      <c r="K39" s="604"/>
      <c r="L39" s="604"/>
      <c r="M39" s="604"/>
      <c r="N39" s="604"/>
      <c r="O39" s="604"/>
      <c r="P39" s="604"/>
      <c r="Q39" s="162"/>
    </row>
    <row r="40" spans="1:17" ht="16.5" customHeight="1" x14ac:dyDescent="0.25">
      <c r="A40" s="604" t="s">
        <v>420</v>
      </c>
      <c r="B40" s="604"/>
      <c r="C40" s="604"/>
      <c r="D40" s="604"/>
      <c r="E40" s="604"/>
      <c r="F40" s="604"/>
      <c r="G40" s="604"/>
      <c r="H40" s="604"/>
      <c r="I40" s="604"/>
      <c r="J40" s="604"/>
      <c r="K40" s="604"/>
      <c r="L40" s="604"/>
      <c r="M40" s="604"/>
      <c r="N40" s="604"/>
      <c r="O40" s="604"/>
      <c r="P40" s="604"/>
      <c r="Q40" s="162"/>
    </row>
    <row r="41" spans="1:17" ht="33.75" customHeight="1" x14ac:dyDescent="0.25">
      <c r="A41" s="604" t="s">
        <v>421</v>
      </c>
      <c r="B41" s="604"/>
      <c r="C41" s="604"/>
      <c r="D41" s="604"/>
      <c r="E41" s="604"/>
      <c r="F41" s="604"/>
      <c r="G41" s="604"/>
      <c r="H41" s="604"/>
      <c r="I41" s="604"/>
      <c r="J41" s="604"/>
      <c r="K41" s="604"/>
      <c r="L41" s="604"/>
      <c r="M41" s="604"/>
      <c r="N41" s="604"/>
      <c r="O41" s="604"/>
      <c r="P41" s="604"/>
      <c r="Q41" s="162"/>
    </row>
    <row r="42" spans="1:17" ht="16.5" customHeight="1" x14ac:dyDescent="0.25">
      <c r="A42" s="604" t="s">
        <v>422</v>
      </c>
      <c r="B42" s="604"/>
      <c r="C42" s="604"/>
      <c r="D42" s="604"/>
      <c r="E42" s="604"/>
      <c r="F42" s="604"/>
      <c r="G42" s="604"/>
      <c r="H42" s="604"/>
      <c r="I42" s="604"/>
      <c r="J42" s="604"/>
      <c r="K42" s="604"/>
      <c r="L42" s="604"/>
      <c r="M42" s="604"/>
      <c r="N42" s="604"/>
      <c r="O42" s="604"/>
      <c r="P42" s="604"/>
      <c r="Q42" s="162"/>
    </row>
    <row r="43" spans="1:17" ht="16.5" customHeight="1" x14ac:dyDescent="0.25">
      <c r="A43" s="1001" t="s">
        <v>423</v>
      </c>
      <c r="B43" s="1001"/>
      <c r="C43" s="1001"/>
      <c r="D43" s="1001"/>
      <c r="E43" s="1001"/>
      <c r="F43" s="1001"/>
      <c r="G43" s="1001"/>
      <c r="H43" s="1001"/>
      <c r="I43" s="1001"/>
      <c r="J43" s="1001"/>
      <c r="K43" s="1001"/>
      <c r="L43" s="1001"/>
      <c r="M43" s="1001"/>
      <c r="N43" s="1001"/>
      <c r="O43" s="1001"/>
      <c r="P43" s="1001"/>
      <c r="Q43" s="162"/>
    </row>
    <row r="44" spans="1:17" ht="33" customHeight="1" x14ac:dyDescent="0.25">
      <c r="A44" s="1001" t="s">
        <v>424</v>
      </c>
      <c r="B44" s="1001"/>
      <c r="C44" s="1001"/>
      <c r="D44" s="1001"/>
      <c r="E44" s="1001"/>
      <c r="F44" s="1001"/>
      <c r="G44" s="1001"/>
      <c r="H44" s="1001"/>
      <c r="I44" s="1001"/>
      <c r="J44" s="1001"/>
      <c r="K44" s="1001"/>
      <c r="L44" s="1001"/>
      <c r="M44" s="1001"/>
      <c r="N44" s="1001"/>
      <c r="O44" s="1001"/>
      <c r="P44" s="1001"/>
      <c r="Q44" s="162"/>
    </row>
    <row r="45" spans="1:17" ht="33.75" customHeight="1" x14ac:dyDescent="0.25">
      <c r="A45" s="1001" t="s">
        <v>425</v>
      </c>
      <c r="B45" s="1001"/>
      <c r="C45" s="1001"/>
      <c r="D45" s="1001"/>
      <c r="E45" s="1001"/>
      <c r="F45" s="1001"/>
      <c r="G45" s="1001"/>
      <c r="H45" s="1001"/>
      <c r="I45" s="1001"/>
      <c r="J45" s="1001"/>
      <c r="K45" s="1001"/>
      <c r="L45" s="1001"/>
      <c r="M45" s="1001"/>
      <c r="N45" s="1001"/>
      <c r="O45" s="1001"/>
      <c r="P45" s="1001"/>
      <c r="Q45" s="162"/>
    </row>
    <row r="46" spans="1:17" ht="16.5" customHeight="1" x14ac:dyDescent="0.25">
      <c r="A46" s="1313"/>
      <c r="B46" s="1313"/>
      <c r="C46" s="1313"/>
      <c r="D46" s="1313"/>
      <c r="E46" s="1313"/>
      <c r="F46" s="1313"/>
      <c r="G46" s="1313"/>
      <c r="H46" s="1313"/>
      <c r="I46" s="1313"/>
      <c r="J46" s="1313"/>
      <c r="K46" s="1313"/>
      <c r="L46" s="1313"/>
      <c r="M46" s="1313"/>
      <c r="N46" s="1313"/>
      <c r="O46" s="1313"/>
      <c r="P46" s="1313"/>
      <c r="Q46" s="162"/>
    </row>
    <row r="47" spans="1:17" ht="36.75" customHeight="1" x14ac:dyDescent="0.25">
      <c r="A47" s="33" t="s">
        <v>67</v>
      </c>
      <c r="B47" s="33"/>
      <c r="C47" s="628" t="s">
        <v>248</v>
      </c>
      <c r="D47" s="628"/>
      <c r="E47" s="628"/>
      <c r="F47" s="628"/>
      <c r="G47" s="628"/>
      <c r="H47" s="628"/>
      <c r="I47" s="628"/>
      <c r="J47" s="628"/>
      <c r="K47" s="628"/>
      <c r="L47" s="628"/>
      <c r="M47" s="628"/>
      <c r="N47" s="628"/>
      <c r="O47" s="628"/>
      <c r="P47" s="628"/>
      <c r="Q47" s="628"/>
    </row>
    <row r="48" spans="1:17" ht="25.5" customHeight="1" x14ac:dyDescent="0.25">
      <c r="A48" s="36" t="s">
        <v>68</v>
      </c>
      <c r="B48" s="36"/>
      <c r="C48" s="628" t="s">
        <v>249</v>
      </c>
      <c r="D48" s="628"/>
      <c r="E48" s="628"/>
      <c r="F48" s="628"/>
      <c r="G48" s="628"/>
      <c r="H48" s="628"/>
      <c r="I48" s="628"/>
      <c r="J48" s="628"/>
      <c r="K48" s="628"/>
      <c r="L48" s="628"/>
      <c r="M48" s="628"/>
      <c r="N48" s="628"/>
      <c r="O48" s="628"/>
      <c r="P48" s="628"/>
      <c r="Q48" s="628"/>
    </row>
    <row r="49" spans="1:17" ht="14.25" customHeight="1" x14ac:dyDescent="0.25">
      <c r="A49" s="36"/>
      <c r="B49" s="36"/>
      <c r="C49" s="109"/>
      <c r="D49" s="109"/>
      <c r="E49" s="109"/>
      <c r="F49" s="109"/>
      <c r="G49" s="109"/>
      <c r="H49" s="109"/>
      <c r="I49" s="109"/>
      <c r="J49" s="109"/>
      <c r="K49" s="109"/>
      <c r="L49" s="109"/>
      <c r="M49" s="109"/>
      <c r="N49" s="109"/>
      <c r="O49" s="109"/>
      <c r="P49" s="109"/>
      <c r="Q49" s="109"/>
    </row>
    <row r="50" spans="1:17" ht="1.5" customHeight="1" x14ac:dyDescent="0.25">
      <c r="A50" s="36"/>
      <c r="B50" s="36"/>
      <c r="C50" s="37"/>
      <c r="D50" s="37"/>
      <c r="E50" s="37"/>
      <c r="F50" s="37"/>
      <c r="G50" s="37"/>
      <c r="H50" s="37"/>
      <c r="I50" s="37"/>
      <c r="J50" s="37"/>
      <c r="K50" s="37"/>
      <c r="L50" s="37"/>
      <c r="M50" s="37"/>
      <c r="N50" s="37"/>
      <c r="O50" s="37"/>
      <c r="P50" s="629" t="s">
        <v>30</v>
      </c>
      <c r="Q50" s="629"/>
    </row>
    <row r="51" spans="1:17" ht="15" customHeight="1" x14ac:dyDescent="0.25">
      <c r="A51" s="630" t="s">
        <v>32</v>
      </c>
      <c r="B51" s="631" t="s">
        <v>10</v>
      </c>
      <c r="C51" s="633" t="s">
        <v>70</v>
      </c>
      <c r="D51" s="633" t="s">
        <v>254</v>
      </c>
      <c r="E51" s="633"/>
      <c r="F51" s="633"/>
      <c r="G51" s="633"/>
      <c r="H51" s="626" t="s">
        <v>255</v>
      </c>
      <c r="I51" s="626"/>
      <c r="J51" s="626"/>
      <c r="K51" s="626"/>
      <c r="L51" s="626" t="s">
        <v>256</v>
      </c>
      <c r="M51" s="626"/>
      <c r="N51" s="626"/>
      <c r="O51" s="626"/>
      <c r="P51" s="626"/>
      <c r="Q51" s="626"/>
    </row>
    <row r="52" spans="1:17" ht="59.25" customHeight="1" x14ac:dyDescent="0.25">
      <c r="A52" s="630"/>
      <c r="B52" s="632"/>
      <c r="C52" s="633"/>
      <c r="D52" s="12" t="s">
        <v>71</v>
      </c>
      <c r="E52" s="12" t="s">
        <v>72</v>
      </c>
      <c r="F52" s="63" t="s">
        <v>14</v>
      </c>
      <c r="G52" s="12" t="s">
        <v>253</v>
      </c>
      <c r="H52" s="12" t="s">
        <v>71</v>
      </c>
      <c r="I52" s="15" t="s">
        <v>72</v>
      </c>
      <c r="J52" s="63" t="s">
        <v>14</v>
      </c>
      <c r="K52" s="10" t="s">
        <v>257</v>
      </c>
      <c r="L52" s="12" t="s">
        <v>71</v>
      </c>
      <c r="M52" s="625" t="s">
        <v>72</v>
      </c>
      <c r="N52" s="625"/>
      <c r="O52" s="13" t="s">
        <v>14</v>
      </c>
      <c r="P52" s="625" t="s">
        <v>258</v>
      </c>
      <c r="Q52" s="625"/>
    </row>
    <row r="53" spans="1:17" ht="15" customHeight="1" x14ac:dyDescent="0.25">
      <c r="A53" s="11">
        <v>1</v>
      </c>
      <c r="B53" s="11">
        <v>2</v>
      </c>
      <c r="C53" s="11">
        <v>3</v>
      </c>
      <c r="D53" s="11">
        <v>4</v>
      </c>
      <c r="E53" s="11">
        <v>5</v>
      </c>
      <c r="F53" s="11">
        <v>6</v>
      </c>
      <c r="G53" s="11">
        <v>7</v>
      </c>
      <c r="H53" s="11">
        <v>8</v>
      </c>
      <c r="I53" s="11">
        <v>9</v>
      </c>
      <c r="J53" s="11">
        <v>10</v>
      </c>
      <c r="K53" s="11">
        <v>11</v>
      </c>
      <c r="L53" s="11">
        <v>12</v>
      </c>
      <c r="M53" s="626">
        <v>13</v>
      </c>
      <c r="N53" s="626"/>
      <c r="O53" s="11">
        <v>14</v>
      </c>
      <c r="P53" s="626">
        <v>15</v>
      </c>
      <c r="Q53" s="626"/>
    </row>
    <row r="54" spans="1:17" ht="15" customHeight="1" x14ac:dyDescent="0.25">
      <c r="A54" s="16"/>
      <c r="B54" s="16"/>
      <c r="C54" s="121" t="s">
        <v>250</v>
      </c>
      <c r="D54" s="16"/>
      <c r="E54" s="16"/>
      <c r="F54" s="16"/>
      <c r="G54" s="16"/>
      <c r="H54" s="16"/>
      <c r="I54" s="16"/>
      <c r="J54" s="16"/>
      <c r="K54" s="16"/>
      <c r="L54" s="16"/>
      <c r="M54" s="626"/>
      <c r="N54" s="626"/>
      <c r="O54" s="16"/>
      <c r="P54" s="626"/>
      <c r="Q54" s="626"/>
    </row>
    <row r="55" spans="1:17" ht="15" customHeight="1" x14ac:dyDescent="0.25">
      <c r="A55" s="16"/>
      <c r="B55" s="16"/>
      <c r="C55" s="43" t="s">
        <v>18</v>
      </c>
      <c r="D55" s="27"/>
      <c r="E55" s="27" t="s">
        <v>194</v>
      </c>
      <c r="F55" s="27" t="s">
        <v>194</v>
      </c>
      <c r="G55" s="11"/>
      <c r="H55" s="27"/>
      <c r="I55" s="27" t="s">
        <v>194</v>
      </c>
      <c r="J55" s="27" t="s">
        <v>194</v>
      </c>
      <c r="K55" s="27"/>
      <c r="L55" s="27"/>
      <c r="M55" s="627" t="s">
        <v>194</v>
      </c>
      <c r="N55" s="627"/>
      <c r="O55" s="27" t="s">
        <v>194</v>
      </c>
      <c r="P55" s="627"/>
      <c r="Q55" s="627"/>
    </row>
    <row r="56" spans="1:17" ht="15" customHeight="1" x14ac:dyDescent="0.25">
      <c r="A56" s="16"/>
      <c r="B56" s="16"/>
      <c r="C56" s="43" t="s">
        <v>20</v>
      </c>
      <c r="D56" s="38" t="s">
        <v>194</v>
      </c>
      <c r="E56" s="38"/>
      <c r="F56" s="38"/>
      <c r="G56" s="11"/>
      <c r="H56" s="38" t="s">
        <v>194</v>
      </c>
      <c r="I56" s="38"/>
      <c r="J56" s="38"/>
      <c r="K56" s="61"/>
      <c r="L56" s="38" t="s">
        <v>194</v>
      </c>
      <c r="M56" s="828"/>
      <c r="N56" s="828"/>
      <c r="O56" s="38"/>
      <c r="P56" s="997"/>
      <c r="Q56" s="999"/>
    </row>
    <row r="57" spans="1:17" ht="24" customHeight="1" x14ac:dyDescent="0.25">
      <c r="A57" s="16"/>
      <c r="B57" s="16"/>
      <c r="C57" s="44" t="s">
        <v>21</v>
      </c>
      <c r="D57" s="38" t="s">
        <v>194</v>
      </c>
      <c r="E57" s="38"/>
      <c r="F57" s="38"/>
      <c r="G57" s="11"/>
      <c r="H57" s="38" t="s">
        <v>194</v>
      </c>
      <c r="I57" s="38"/>
      <c r="J57" s="38"/>
      <c r="K57" s="61"/>
      <c r="L57" s="38" t="s">
        <v>194</v>
      </c>
      <c r="M57" s="828"/>
      <c r="N57" s="828"/>
      <c r="O57" s="38"/>
      <c r="P57" s="997"/>
      <c r="Q57" s="999"/>
    </row>
    <row r="58" spans="1:17" ht="20.25" customHeight="1" x14ac:dyDescent="0.25">
      <c r="A58" s="16"/>
      <c r="B58" s="43">
        <v>401000</v>
      </c>
      <c r="C58" s="44" t="s">
        <v>23</v>
      </c>
      <c r="D58" s="27" t="s">
        <v>194</v>
      </c>
      <c r="E58" s="27"/>
      <c r="F58" s="27"/>
      <c r="G58" s="11"/>
      <c r="H58" s="27" t="s">
        <v>194</v>
      </c>
      <c r="I58" s="27"/>
      <c r="J58" s="27"/>
      <c r="K58" s="27"/>
      <c r="L58" s="27" t="s">
        <v>194</v>
      </c>
      <c r="M58" s="634"/>
      <c r="N58" s="635"/>
      <c r="O58" s="27"/>
      <c r="P58" s="627"/>
      <c r="Q58" s="627"/>
    </row>
    <row r="59" spans="1:17" ht="27.75" customHeight="1" x14ac:dyDescent="0.25">
      <c r="A59" s="16"/>
      <c r="B59" s="43">
        <v>602400</v>
      </c>
      <c r="C59" s="45" t="s">
        <v>251</v>
      </c>
      <c r="D59" s="38" t="s">
        <v>194</v>
      </c>
      <c r="E59" s="38"/>
      <c r="F59" s="38"/>
      <c r="G59" s="11"/>
      <c r="H59" s="38" t="s">
        <v>194</v>
      </c>
      <c r="I59" s="38"/>
      <c r="J59" s="38"/>
      <c r="K59" s="61"/>
      <c r="L59" s="38" t="s">
        <v>194</v>
      </c>
      <c r="M59" s="828"/>
      <c r="N59" s="828"/>
      <c r="O59" s="38"/>
      <c r="P59" s="997"/>
      <c r="Q59" s="999"/>
    </row>
    <row r="60" spans="1:17" ht="27.75" customHeight="1" x14ac:dyDescent="0.25">
      <c r="A60" s="16"/>
      <c r="B60" s="43">
        <v>602100</v>
      </c>
      <c r="C60" s="45" t="s">
        <v>25</v>
      </c>
      <c r="D60" s="38" t="s">
        <v>194</v>
      </c>
      <c r="E60" s="61"/>
      <c r="F60" s="38"/>
      <c r="G60" s="11"/>
      <c r="H60" s="38" t="s">
        <v>194</v>
      </c>
      <c r="I60" s="38" t="s">
        <v>194</v>
      </c>
      <c r="J60" s="38" t="s">
        <v>194</v>
      </c>
      <c r="K60" s="61" t="s">
        <v>194</v>
      </c>
      <c r="L60" s="38" t="s">
        <v>194</v>
      </c>
      <c r="M60" s="828" t="s">
        <v>194</v>
      </c>
      <c r="N60" s="828"/>
      <c r="O60" s="38" t="s">
        <v>194</v>
      </c>
      <c r="P60" s="997" t="s">
        <v>194</v>
      </c>
      <c r="Q60" s="999"/>
    </row>
    <row r="61" spans="1:17" ht="15" customHeight="1" x14ac:dyDescent="0.25">
      <c r="A61" s="16"/>
      <c r="B61" s="43">
        <v>602200</v>
      </c>
      <c r="C61" s="43" t="s">
        <v>26</v>
      </c>
      <c r="D61" s="38" t="s">
        <v>194</v>
      </c>
      <c r="E61" s="38"/>
      <c r="F61" s="38"/>
      <c r="G61" s="11"/>
      <c r="H61" s="38" t="s">
        <v>194</v>
      </c>
      <c r="I61" s="38" t="s">
        <v>194</v>
      </c>
      <c r="J61" s="38" t="s">
        <v>194</v>
      </c>
      <c r="K61" s="61" t="s">
        <v>194</v>
      </c>
      <c r="L61" s="38" t="s">
        <v>194</v>
      </c>
      <c r="M61" s="828" t="s">
        <v>194</v>
      </c>
      <c r="N61" s="828"/>
      <c r="O61" s="38" t="s">
        <v>194</v>
      </c>
      <c r="P61" s="997" t="s">
        <v>194</v>
      </c>
      <c r="Q61" s="999"/>
    </row>
    <row r="62" spans="1:17" ht="15" customHeight="1" x14ac:dyDescent="0.25">
      <c r="A62" s="16"/>
      <c r="B62" s="43"/>
      <c r="C62" s="122" t="s">
        <v>252</v>
      </c>
      <c r="D62" s="38"/>
      <c r="E62" s="38"/>
      <c r="F62" s="38"/>
      <c r="G62" s="11"/>
      <c r="H62" s="38"/>
      <c r="I62" s="38"/>
      <c r="J62" s="38"/>
      <c r="K62" s="61"/>
      <c r="L62" s="38"/>
      <c r="M62" s="828"/>
      <c r="N62" s="828"/>
      <c r="O62" s="38"/>
      <c r="P62" s="73"/>
      <c r="Q62" s="72"/>
    </row>
    <row r="63" spans="1:17" ht="15" customHeight="1" x14ac:dyDescent="0.25">
      <c r="A63" s="16"/>
      <c r="B63" s="43"/>
      <c r="C63" s="43"/>
      <c r="D63" s="38"/>
      <c r="E63" s="38"/>
      <c r="F63" s="38"/>
      <c r="G63" s="11"/>
      <c r="H63" s="38"/>
      <c r="I63" s="38"/>
      <c r="J63" s="38"/>
      <c r="K63" s="61"/>
      <c r="L63" s="38"/>
      <c r="M63" s="828"/>
      <c r="N63" s="828"/>
      <c r="O63" s="38"/>
      <c r="P63" s="73"/>
      <c r="Q63" s="72"/>
    </row>
    <row r="64" spans="1:17" ht="15" customHeight="1" x14ac:dyDescent="0.25">
      <c r="A64" s="16"/>
      <c r="B64" s="43"/>
      <c r="C64" s="45"/>
      <c r="D64" s="38"/>
      <c r="E64" s="38"/>
      <c r="F64" s="38"/>
      <c r="G64" s="11"/>
      <c r="H64" s="38"/>
      <c r="I64" s="38"/>
      <c r="J64" s="38"/>
      <c r="K64" s="38"/>
      <c r="L64" s="38"/>
      <c r="M64" s="997"/>
      <c r="N64" s="999"/>
      <c r="O64" s="38"/>
      <c r="P64" s="73"/>
      <c r="Q64" s="72"/>
    </row>
    <row r="65" spans="1:17" ht="15" customHeight="1" x14ac:dyDescent="0.25">
      <c r="A65" s="16"/>
      <c r="B65" s="43"/>
      <c r="C65" s="43"/>
      <c r="D65" s="38"/>
      <c r="E65" s="38"/>
      <c r="F65" s="38"/>
      <c r="G65" s="11"/>
      <c r="H65" s="38"/>
      <c r="I65" s="38"/>
      <c r="J65" s="38"/>
      <c r="K65" s="61"/>
      <c r="L65" s="38"/>
      <c r="M65" s="828"/>
      <c r="N65" s="828"/>
      <c r="O65" s="38"/>
      <c r="P65" s="73"/>
      <c r="Q65" s="72"/>
    </row>
    <row r="66" spans="1:17" ht="26.25" customHeight="1" x14ac:dyDescent="0.25">
      <c r="A66" s="16"/>
      <c r="B66" s="43"/>
      <c r="C66" s="45"/>
      <c r="D66" s="38"/>
      <c r="E66" s="38"/>
      <c r="F66" s="38"/>
      <c r="G66" s="11"/>
      <c r="H66" s="38"/>
      <c r="I66" s="38"/>
      <c r="J66" s="38"/>
      <c r="K66" s="61"/>
      <c r="L66" s="38"/>
      <c r="M66" s="828"/>
      <c r="N66" s="828"/>
      <c r="O66" s="38"/>
      <c r="P66" s="73"/>
      <c r="Q66" s="72"/>
    </row>
    <row r="67" spans="1:17" ht="15" customHeight="1" x14ac:dyDescent="0.25">
      <c r="A67" s="16"/>
      <c r="B67" s="43"/>
      <c r="C67" s="43"/>
      <c r="D67" s="38"/>
      <c r="E67" s="38"/>
      <c r="F67" s="38"/>
      <c r="G67" s="11"/>
      <c r="H67" s="38"/>
      <c r="I67" s="38"/>
      <c r="J67" s="38"/>
      <c r="K67" s="61"/>
      <c r="L67" s="38"/>
      <c r="M67" s="828"/>
      <c r="N67" s="828"/>
      <c r="O67" s="38"/>
      <c r="P67" s="73"/>
      <c r="Q67" s="72"/>
    </row>
    <row r="68" spans="1:17" ht="15" customHeight="1" x14ac:dyDescent="0.25">
      <c r="A68" s="16"/>
      <c r="B68" s="43"/>
      <c r="C68" s="43"/>
      <c r="D68" s="38"/>
      <c r="E68" s="38"/>
      <c r="F68" s="38"/>
      <c r="G68" s="11"/>
      <c r="H68" s="38"/>
      <c r="I68" s="38"/>
      <c r="J68" s="38"/>
      <c r="K68" s="61"/>
      <c r="L68" s="38"/>
      <c r="M68" s="828"/>
      <c r="N68" s="828"/>
      <c r="O68" s="38"/>
      <c r="P68" s="73"/>
      <c r="Q68" s="72"/>
    </row>
    <row r="69" spans="1:17" ht="15" customHeight="1" x14ac:dyDescent="0.25">
      <c r="A69" s="16"/>
      <c r="B69" s="43"/>
      <c r="C69" s="43"/>
      <c r="D69" s="38"/>
      <c r="E69" s="38"/>
      <c r="F69" s="38"/>
      <c r="G69" s="11"/>
      <c r="H69" s="38"/>
      <c r="I69" s="38"/>
      <c r="J69" s="38"/>
      <c r="K69" s="61"/>
      <c r="L69" s="38"/>
      <c r="M69" s="828"/>
      <c r="N69" s="828"/>
      <c r="O69" s="38"/>
      <c r="P69" s="73"/>
      <c r="Q69" s="72"/>
    </row>
    <row r="70" spans="1:17" ht="38.25" customHeight="1" x14ac:dyDescent="0.25">
      <c r="A70" s="16"/>
      <c r="B70" s="43"/>
      <c r="C70" s="45"/>
      <c r="D70" s="38"/>
      <c r="E70" s="38"/>
      <c r="F70" s="38"/>
      <c r="G70" s="11"/>
      <c r="H70" s="61"/>
      <c r="I70" s="38"/>
      <c r="J70" s="38"/>
      <c r="K70" s="61"/>
      <c r="L70" s="38"/>
      <c r="M70" s="828"/>
      <c r="N70" s="828"/>
      <c r="O70" s="38"/>
      <c r="P70" s="73"/>
      <c r="Q70" s="72"/>
    </row>
    <row r="71" spans="1:17" ht="15" customHeight="1" x14ac:dyDescent="0.25">
      <c r="A71" s="16"/>
      <c r="B71" s="43"/>
      <c r="C71" s="43"/>
      <c r="D71" s="38"/>
      <c r="E71" s="38"/>
      <c r="F71" s="61"/>
      <c r="G71" s="11"/>
      <c r="H71" s="38"/>
      <c r="I71" s="38"/>
      <c r="J71" s="38"/>
      <c r="K71" s="61"/>
      <c r="L71" s="38"/>
      <c r="M71" s="828"/>
      <c r="N71" s="828"/>
      <c r="O71" s="38"/>
      <c r="P71" s="73"/>
      <c r="Q71" s="72"/>
    </row>
    <row r="72" spans="1:17" ht="28.5" customHeight="1" x14ac:dyDescent="0.25">
      <c r="A72" s="16"/>
      <c r="B72" s="43"/>
      <c r="C72" s="45"/>
      <c r="D72" s="38"/>
      <c r="E72" s="38"/>
      <c r="F72" s="38"/>
      <c r="G72" s="11"/>
      <c r="H72" s="38"/>
      <c r="I72" s="38"/>
      <c r="J72" s="38"/>
      <c r="K72" s="61"/>
      <c r="L72" s="38"/>
      <c r="M72" s="828"/>
      <c r="N72" s="828"/>
      <c r="O72" s="38"/>
      <c r="P72" s="73"/>
      <c r="Q72" s="72"/>
    </row>
    <row r="73" spans="1:17" ht="15" customHeight="1" x14ac:dyDescent="0.25">
      <c r="A73" s="16"/>
      <c r="B73" s="43"/>
      <c r="C73" s="43"/>
      <c r="D73" s="38"/>
      <c r="E73" s="38"/>
      <c r="F73" s="38"/>
      <c r="G73" s="11"/>
      <c r="H73" s="38"/>
      <c r="I73" s="38"/>
      <c r="J73" s="38"/>
      <c r="K73" s="61"/>
      <c r="L73" s="38"/>
      <c r="M73" s="828"/>
      <c r="N73" s="828"/>
      <c r="O73" s="38"/>
      <c r="P73" s="73"/>
      <c r="Q73" s="72"/>
    </row>
    <row r="74" spans="1:17" ht="26.25" customHeight="1" x14ac:dyDescent="0.25">
      <c r="A74" s="16"/>
      <c r="B74" s="43"/>
      <c r="C74" s="45"/>
      <c r="D74" s="38"/>
      <c r="E74" s="38"/>
      <c r="F74" s="38"/>
      <c r="G74" s="11"/>
      <c r="H74" s="38"/>
      <c r="I74" s="38"/>
      <c r="J74" s="38"/>
      <c r="K74" s="61"/>
      <c r="L74" s="38"/>
      <c r="M74" s="828"/>
      <c r="N74" s="828"/>
      <c r="O74" s="38"/>
      <c r="P74" s="73"/>
      <c r="Q74" s="72"/>
    </row>
    <row r="75" spans="1:17" ht="18" customHeight="1" x14ac:dyDescent="0.25">
      <c r="A75" s="16"/>
      <c r="B75" s="43"/>
      <c r="C75" s="45"/>
      <c r="D75" s="38"/>
      <c r="E75" s="38"/>
      <c r="F75" s="38"/>
      <c r="G75" s="11"/>
      <c r="H75" s="38"/>
      <c r="I75" s="38"/>
      <c r="J75" s="38"/>
      <c r="K75" s="38"/>
      <c r="L75" s="38"/>
      <c r="M75" s="49"/>
      <c r="N75" s="72"/>
      <c r="O75" s="38"/>
      <c r="P75" s="73"/>
      <c r="Q75" s="72"/>
    </row>
    <row r="76" spans="1:17" ht="27" customHeight="1" x14ac:dyDescent="0.25">
      <c r="A76" s="16"/>
      <c r="B76" s="43"/>
      <c r="C76" s="45"/>
      <c r="D76" s="38"/>
      <c r="E76" s="38"/>
      <c r="F76" s="38"/>
      <c r="G76" s="11"/>
      <c r="H76" s="38"/>
      <c r="I76" s="38"/>
      <c r="J76" s="38"/>
      <c r="K76" s="38"/>
      <c r="L76" s="38"/>
      <c r="M76" s="49"/>
      <c r="N76" s="72"/>
      <c r="O76" s="38"/>
      <c r="P76" s="73"/>
      <c r="Q76" s="72"/>
    </row>
    <row r="77" spans="1:17" ht="28.5" customHeight="1" x14ac:dyDescent="0.25">
      <c r="A77" s="16"/>
      <c r="B77" s="43"/>
      <c r="C77" s="45"/>
      <c r="D77" s="38"/>
      <c r="E77" s="38"/>
      <c r="F77" s="38"/>
      <c r="G77" s="11"/>
      <c r="H77" s="38"/>
      <c r="I77" s="38"/>
      <c r="J77" s="38"/>
      <c r="K77" s="38"/>
      <c r="L77" s="38"/>
      <c r="M77" s="49"/>
      <c r="N77" s="72"/>
      <c r="O77" s="38"/>
      <c r="P77" s="73"/>
      <c r="Q77" s="72"/>
    </row>
    <row r="78" spans="1:17" ht="31.5" customHeight="1" x14ac:dyDescent="0.25">
      <c r="A78" s="16"/>
      <c r="B78" s="43"/>
      <c r="C78" s="45"/>
      <c r="D78" s="38"/>
      <c r="E78" s="38"/>
      <c r="F78" s="38"/>
      <c r="G78" s="11"/>
      <c r="H78" s="38"/>
      <c r="I78" s="38"/>
      <c r="J78" s="38"/>
      <c r="K78" s="38"/>
      <c r="L78" s="38"/>
      <c r="M78" s="49"/>
      <c r="N78" s="72"/>
      <c r="O78" s="38"/>
      <c r="P78" s="73"/>
      <c r="Q78" s="72"/>
    </row>
    <row r="79" spans="1:17" ht="17.649999999999999" customHeight="1" x14ac:dyDescent="0.25">
      <c r="A79" s="16"/>
      <c r="B79" s="16"/>
      <c r="C79" s="16" t="s">
        <v>28</v>
      </c>
      <c r="D79" s="18">
        <f t="shared" ref="D79:L79" si="0">D55+D71</f>
        <v>0</v>
      </c>
      <c r="E79" s="18"/>
      <c r="F79" s="52"/>
      <c r="G79" s="18">
        <f t="shared" si="0"/>
        <v>0</v>
      </c>
      <c r="H79" s="18">
        <f t="shared" si="0"/>
        <v>0</v>
      </c>
      <c r="I79" s="18"/>
      <c r="J79" s="18"/>
      <c r="K79" s="18">
        <f t="shared" si="0"/>
        <v>0</v>
      </c>
      <c r="L79" s="18">
        <f t="shared" si="0"/>
        <v>0</v>
      </c>
      <c r="M79" s="1276"/>
      <c r="N79" s="1276"/>
      <c r="O79" s="18">
        <f>O71</f>
        <v>0</v>
      </c>
      <c r="P79" s="997">
        <f>L79+M79</f>
        <v>0</v>
      </c>
      <c r="Q79" s="999"/>
    </row>
    <row r="80" spans="1:17" ht="12.75" customHeight="1" x14ac:dyDescent="0.25">
      <c r="A80" s="3"/>
      <c r="B80" s="3"/>
      <c r="C80" s="3"/>
      <c r="D80" s="3"/>
      <c r="E80" s="3"/>
      <c r="F80" s="3"/>
      <c r="G80" s="3"/>
      <c r="H80" s="3"/>
      <c r="I80" s="3"/>
      <c r="J80" s="3"/>
      <c r="K80" s="3"/>
      <c r="L80" s="636"/>
      <c r="M80" s="636"/>
      <c r="N80" s="636"/>
      <c r="O80" s="636"/>
      <c r="P80" s="636"/>
      <c r="Q80" s="636"/>
    </row>
    <row r="81" spans="1:17" ht="19.5" customHeight="1" x14ac:dyDescent="0.3">
      <c r="A81" s="48" t="s">
        <v>84</v>
      </c>
      <c r="B81" s="637" t="s">
        <v>264</v>
      </c>
      <c r="C81" s="637"/>
      <c r="D81" s="637"/>
      <c r="E81" s="637"/>
      <c r="F81" s="637"/>
      <c r="G81" s="637"/>
      <c r="H81" s="637"/>
      <c r="I81" s="637"/>
      <c r="J81" s="637"/>
      <c r="K81" s="637"/>
      <c r="L81" s="637"/>
      <c r="M81" s="637"/>
      <c r="N81" s="637"/>
      <c r="O81" s="637"/>
      <c r="P81" s="637"/>
      <c r="Q81" s="637"/>
    </row>
    <row r="82" spans="1:17" ht="13.5" customHeight="1" x14ac:dyDescent="0.25">
      <c r="A82" s="46"/>
      <c r="B82" s="46"/>
      <c r="C82" s="47"/>
      <c r="D82" s="47"/>
      <c r="E82" s="47"/>
      <c r="F82" s="47"/>
      <c r="G82" s="47"/>
      <c r="H82" s="47"/>
      <c r="I82" s="47"/>
      <c r="J82" s="47"/>
      <c r="K82" s="47"/>
      <c r="L82" s="47"/>
      <c r="M82" s="47"/>
      <c r="N82" s="47"/>
      <c r="O82" s="47"/>
      <c r="P82" s="977" t="s">
        <v>30</v>
      </c>
      <c r="Q82" s="977"/>
    </row>
    <row r="83" spans="1:17" ht="15" customHeight="1" x14ac:dyDescent="0.25">
      <c r="A83" s="1325" t="s">
        <v>32</v>
      </c>
      <c r="B83" s="1326" t="s">
        <v>10</v>
      </c>
      <c r="C83" s="945" t="s">
        <v>259</v>
      </c>
      <c r="D83" s="946"/>
      <c r="E83" s="946"/>
      <c r="F83" s="946"/>
      <c r="G83" s="947"/>
      <c r="H83" s="828" t="s">
        <v>261</v>
      </c>
      <c r="I83" s="828"/>
      <c r="J83" s="828"/>
      <c r="K83" s="828"/>
      <c r="L83" s="828" t="s">
        <v>260</v>
      </c>
      <c r="M83" s="828"/>
      <c r="N83" s="828"/>
      <c r="O83" s="828"/>
      <c r="P83" s="828"/>
      <c r="Q83" s="828"/>
    </row>
    <row r="84" spans="1:17" ht="32.25" customHeight="1" x14ac:dyDescent="0.25">
      <c r="A84" s="1325"/>
      <c r="B84" s="1327"/>
      <c r="C84" s="948"/>
      <c r="D84" s="888"/>
      <c r="E84" s="888"/>
      <c r="F84" s="888"/>
      <c r="G84" s="889"/>
      <c r="H84" s="39" t="s">
        <v>71</v>
      </c>
      <c r="I84" s="39" t="s">
        <v>72</v>
      </c>
      <c r="J84" s="40" t="s">
        <v>14</v>
      </c>
      <c r="K84" s="39" t="s">
        <v>253</v>
      </c>
      <c r="L84" s="39" t="s">
        <v>71</v>
      </c>
      <c r="M84" s="895" t="s">
        <v>72</v>
      </c>
      <c r="N84" s="898"/>
      <c r="O84" s="40" t="s">
        <v>14</v>
      </c>
      <c r="P84" s="886" t="s">
        <v>257</v>
      </c>
      <c r="Q84" s="890"/>
    </row>
    <row r="85" spans="1:17" ht="12.75" customHeight="1" x14ac:dyDescent="0.25">
      <c r="A85" s="38">
        <v>1</v>
      </c>
      <c r="B85" s="38">
        <v>2</v>
      </c>
      <c r="C85" s="819">
        <v>3</v>
      </c>
      <c r="D85" s="850"/>
      <c r="E85" s="850"/>
      <c r="F85" s="850"/>
      <c r="G85" s="820"/>
      <c r="H85" s="38">
        <v>4</v>
      </c>
      <c r="I85" s="38">
        <v>5</v>
      </c>
      <c r="J85" s="38">
        <v>6</v>
      </c>
      <c r="K85" s="38">
        <v>7</v>
      </c>
      <c r="L85" s="38">
        <v>8</v>
      </c>
      <c r="M85" s="819">
        <v>9</v>
      </c>
      <c r="N85" s="820"/>
      <c r="O85" s="38">
        <v>10</v>
      </c>
      <c r="P85" s="819">
        <v>11</v>
      </c>
      <c r="Q85" s="820"/>
    </row>
    <row r="86" spans="1:17" ht="12.75" customHeight="1" x14ac:dyDescent="0.25">
      <c r="A86" s="18"/>
      <c r="B86" s="18"/>
      <c r="C86" s="974" t="s">
        <v>262</v>
      </c>
      <c r="D86" s="975"/>
      <c r="E86" s="975"/>
      <c r="F86" s="975"/>
      <c r="G86" s="976"/>
      <c r="H86" s="18"/>
      <c r="I86" s="18"/>
      <c r="J86" s="18"/>
      <c r="K86" s="18"/>
      <c r="L86" s="18"/>
      <c r="M86" s="828"/>
      <c r="N86" s="828"/>
      <c r="O86" s="18"/>
      <c r="P86" s="828"/>
      <c r="Q86" s="828"/>
    </row>
    <row r="87" spans="1:17" ht="12.75" customHeight="1" x14ac:dyDescent="0.25">
      <c r="A87" s="18"/>
      <c r="B87" s="18"/>
      <c r="C87" s="879" t="s">
        <v>18</v>
      </c>
      <c r="D87" s="880"/>
      <c r="E87" s="880"/>
      <c r="F87" s="880"/>
      <c r="G87" s="881"/>
      <c r="H87" s="38"/>
      <c r="I87" s="38" t="s">
        <v>194</v>
      </c>
      <c r="J87" s="38" t="s">
        <v>194</v>
      </c>
      <c r="K87" s="38"/>
      <c r="L87" s="38"/>
      <c r="M87" s="819" t="s">
        <v>194</v>
      </c>
      <c r="N87" s="820"/>
      <c r="O87" s="38" t="s">
        <v>194</v>
      </c>
      <c r="P87" s="819"/>
      <c r="Q87" s="820"/>
    </row>
    <row r="88" spans="1:17" ht="12.75" customHeight="1" x14ac:dyDescent="0.25">
      <c r="A88" s="18"/>
      <c r="B88" s="18"/>
      <c r="C88" s="879" t="s">
        <v>20</v>
      </c>
      <c r="D88" s="880"/>
      <c r="E88" s="880"/>
      <c r="F88" s="880"/>
      <c r="G88" s="881"/>
      <c r="H88" s="38" t="s">
        <v>194</v>
      </c>
      <c r="I88" s="38"/>
      <c r="J88" s="38"/>
      <c r="K88" s="38"/>
      <c r="L88" s="38" t="s">
        <v>194</v>
      </c>
      <c r="M88" s="819"/>
      <c r="N88" s="820"/>
      <c r="O88" s="38"/>
      <c r="P88" s="819"/>
      <c r="Q88" s="820"/>
    </row>
    <row r="89" spans="1:17" ht="12.75" customHeight="1" x14ac:dyDescent="0.25">
      <c r="A89" s="18"/>
      <c r="B89" s="18"/>
      <c r="C89" s="879" t="s">
        <v>21</v>
      </c>
      <c r="D89" s="880"/>
      <c r="E89" s="880"/>
      <c r="F89" s="880"/>
      <c r="G89" s="881"/>
      <c r="H89" s="38" t="s">
        <v>194</v>
      </c>
      <c r="I89" s="38"/>
      <c r="J89" s="38"/>
      <c r="K89" s="38"/>
      <c r="L89" s="38" t="s">
        <v>194</v>
      </c>
      <c r="M89" s="819"/>
      <c r="N89" s="820"/>
      <c r="O89" s="38"/>
      <c r="P89" s="819"/>
      <c r="Q89" s="820"/>
    </row>
    <row r="90" spans="1:17" ht="12.75" customHeight="1" x14ac:dyDescent="0.25">
      <c r="A90" s="18"/>
      <c r="B90" s="43">
        <v>401000</v>
      </c>
      <c r="C90" s="879" t="s">
        <v>23</v>
      </c>
      <c r="D90" s="880"/>
      <c r="E90" s="880"/>
      <c r="F90" s="880"/>
      <c r="G90" s="881"/>
      <c r="H90" s="38" t="s">
        <v>194</v>
      </c>
      <c r="I90" s="38"/>
      <c r="J90" s="38"/>
      <c r="K90" s="38"/>
      <c r="L90" s="38" t="s">
        <v>194</v>
      </c>
      <c r="M90" s="819"/>
      <c r="N90" s="820"/>
      <c r="O90" s="38"/>
      <c r="P90" s="819"/>
      <c r="Q90" s="820"/>
    </row>
    <row r="91" spans="1:17" ht="28.5" customHeight="1" x14ac:dyDescent="0.25">
      <c r="A91" s="18"/>
      <c r="B91" s="43">
        <v>602400</v>
      </c>
      <c r="C91" s="891" t="s">
        <v>263</v>
      </c>
      <c r="D91" s="892"/>
      <c r="E91" s="892"/>
      <c r="F91" s="892"/>
      <c r="G91" s="893"/>
      <c r="H91" s="38" t="s">
        <v>194</v>
      </c>
      <c r="I91" s="38"/>
      <c r="J91" s="38"/>
      <c r="K91" s="38"/>
      <c r="L91" s="38" t="s">
        <v>194</v>
      </c>
      <c r="M91" s="819"/>
      <c r="N91" s="820"/>
      <c r="O91" s="38"/>
      <c r="P91" s="819"/>
      <c r="Q91" s="820"/>
    </row>
    <row r="92" spans="1:17" ht="12.75" customHeight="1" x14ac:dyDescent="0.25">
      <c r="A92" s="18"/>
      <c r="B92" s="18"/>
      <c r="C92" s="974" t="s">
        <v>252</v>
      </c>
      <c r="D92" s="975"/>
      <c r="E92" s="975"/>
      <c r="F92" s="975"/>
      <c r="G92" s="976"/>
      <c r="H92" s="38"/>
      <c r="I92" s="38"/>
      <c r="J92" s="38"/>
      <c r="K92" s="38"/>
      <c r="L92" s="38"/>
      <c r="M92" s="828"/>
      <c r="N92" s="828"/>
      <c r="O92" s="38"/>
      <c r="P92" s="828"/>
      <c r="Q92" s="828"/>
    </row>
    <row r="93" spans="1:17" ht="12.75" customHeight="1" x14ac:dyDescent="0.25">
      <c r="A93" s="18"/>
      <c r="B93" s="18"/>
      <c r="C93" s="879" t="s">
        <v>31</v>
      </c>
      <c r="D93" s="880"/>
      <c r="E93" s="880"/>
      <c r="F93" s="880"/>
      <c r="G93" s="881"/>
      <c r="H93" s="38"/>
      <c r="I93" s="38"/>
      <c r="J93" s="38"/>
      <c r="K93" s="38"/>
      <c r="L93" s="38"/>
      <c r="M93" s="828"/>
      <c r="N93" s="828"/>
      <c r="O93" s="38"/>
      <c r="P93" s="828"/>
      <c r="Q93" s="828"/>
    </row>
    <row r="94" spans="1:17" ht="12.75" customHeight="1" x14ac:dyDescent="0.25">
      <c r="A94" s="18"/>
      <c r="B94" s="18"/>
      <c r="C94" s="879" t="s">
        <v>28</v>
      </c>
      <c r="D94" s="880"/>
      <c r="E94" s="880"/>
      <c r="F94" s="880"/>
      <c r="G94" s="881"/>
      <c r="H94" s="38"/>
      <c r="I94" s="38"/>
      <c r="J94" s="38"/>
      <c r="K94" s="38"/>
      <c r="L94" s="38"/>
      <c r="M94" s="828"/>
      <c r="N94" s="828"/>
      <c r="O94" s="38"/>
      <c r="P94" s="828"/>
      <c r="Q94" s="828"/>
    </row>
    <row r="95" spans="1:17" ht="12.75" customHeight="1" x14ac:dyDescent="0.25">
      <c r="A95" s="54"/>
      <c r="B95" s="54"/>
      <c r="C95" s="54"/>
      <c r="D95" s="54"/>
      <c r="E95" s="54"/>
      <c r="F95" s="54"/>
      <c r="G95" s="54"/>
      <c r="H95" s="54"/>
      <c r="I95" s="54"/>
      <c r="J95" s="54"/>
      <c r="K95" s="50"/>
      <c r="L95" s="50"/>
      <c r="M95" s="50"/>
      <c r="N95" s="50"/>
      <c r="O95" s="54"/>
      <c r="P95" s="54"/>
      <c r="Q95" s="54"/>
    </row>
    <row r="96" spans="1:17" ht="12.75" customHeight="1" x14ac:dyDescent="0.25">
      <c r="A96" s="123">
        <v>6</v>
      </c>
      <c r="B96" s="663" t="s">
        <v>265</v>
      </c>
      <c r="C96" s="663"/>
      <c r="D96" s="663"/>
      <c r="E96" s="663"/>
      <c r="F96" s="663"/>
      <c r="G96" s="663"/>
      <c r="H96" s="663"/>
      <c r="I96" s="663"/>
      <c r="J96" s="663"/>
      <c r="K96" s="663"/>
      <c r="L96" s="663"/>
      <c r="M96" s="663"/>
      <c r="N96" s="663"/>
      <c r="O96" s="663"/>
      <c r="P96" s="663"/>
      <c r="Q96" s="663"/>
    </row>
    <row r="97" spans="1:17" ht="12.75" customHeight="1" x14ac:dyDescent="0.25">
      <c r="A97" s="54"/>
      <c r="B97" s="54"/>
      <c r="C97" s="54"/>
      <c r="D97" s="54"/>
      <c r="E97" s="54"/>
      <c r="F97" s="54"/>
      <c r="G97" s="54"/>
      <c r="H97" s="54"/>
      <c r="I97" s="54"/>
      <c r="J97" s="54"/>
      <c r="K97" s="54"/>
      <c r="L97" s="54"/>
      <c r="M97" s="54"/>
      <c r="N97" s="54"/>
      <c r="O97" s="54"/>
      <c r="P97" s="54"/>
    </row>
    <row r="98" spans="1:17" ht="12.75" customHeight="1" x14ac:dyDescent="0.25">
      <c r="A98" s="36" t="s">
        <v>85</v>
      </c>
      <c r="B98" s="637" t="s">
        <v>266</v>
      </c>
      <c r="C98" s="637"/>
      <c r="D98" s="637"/>
      <c r="E98" s="637"/>
      <c r="F98" s="637"/>
      <c r="G98" s="637"/>
      <c r="H98" s="637"/>
      <c r="I98" s="637"/>
      <c r="J98" s="637"/>
      <c r="K98" s="637"/>
      <c r="L98" s="637"/>
      <c r="M98" s="637"/>
      <c r="N98" s="637"/>
      <c r="O98" s="637"/>
      <c r="P98" s="637"/>
      <c r="Q98" s="637"/>
    </row>
    <row r="99" spans="1:17" ht="12.75" customHeight="1" x14ac:dyDescent="0.25">
      <c r="A99" s="36"/>
      <c r="B99" s="36"/>
      <c r="C99" s="5"/>
      <c r="D99" s="5"/>
      <c r="E99" s="5"/>
      <c r="F99" s="5"/>
      <c r="G99" s="5"/>
      <c r="H99" s="5"/>
      <c r="I99" s="5"/>
      <c r="J99" s="5"/>
      <c r="K99" s="5"/>
      <c r="L99" s="5"/>
      <c r="M99" s="8"/>
      <c r="N99" s="8"/>
      <c r="O99" s="3"/>
      <c r="P99" s="617" t="s">
        <v>30</v>
      </c>
      <c r="Q99" s="617"/>
    </row>
    <row r="100" spans="1:17" ht="22.5" customHeight="1" x14ac:dyDescent="0.25">
      <c r="A100" s="630" t="s">
        <v>32</v>
      </c>
      <c r="B100" s="631" t="s">
        <v>69</v>
      </c>
      <c r="C100" s="625" t="s">
        <v>222</v>
      </c>
      <c r="D100" s="633" t="s">
        <v>231</v>
      </c>
      <c r="E100" s="633"/>
      <c r="F100" s="633"/>
      <c r="G100" s="633"/>
      <c r="H100" s="626" t="s">
        <v>232</v>
      </c>
      <c r="I100" s="626"/>
      <c r="J100" s="626"/>
      <c r="K100" s="626"/>
      <c r="L100" s="626" t="s">
        <v>235</v>
      </c>
      <c r="M100" s="626"/>
      <c r="N100" s="626"/>
      <c r="O100" s="626"/>
      <c r="P100" s="626"/>
      <c r="Q100" s="626"/>
    </row>
    <row r="101" spans="1:17" ht="72" customHeight="1" x14ac:dyDescent="0.2">
      <c r="A101" s="630"/>
      <c r="B101" s="632"/>
      <c r="C101" s="625"/>
      <c r="D101" s="12" t="s">
        <v>71</v>
      </c>
      <c r="E101" s="12" t="s">
        <v>72</v>
      </c>
      <c r="F101" s="13" t="s">
        <v>14</v>
      </c>
      <c r="G101" s="12" t="s">
        <v>15</v>
      </c>
      <c r="H101" s="12" t="s">
        <v>71</v>
      </c>
      <c r="I101" s="58" t="s">
        <v>72</v>
      </c>
      <c r="J101" s="59" t="s">
        <v>14</v>
      </c>
      <c r="K101" s="12" t="s">
        <v>16</v>
      </c>
      <c r="L101" s="12" t="s">
        <v>71</v>
      </c>
      <c r="M101" s="625" t="s">
        <v>72</v>
      </c>
      <c r="N101" s="625"/>
      <c r="O101" s="662" t="s">
        <v>14</v>
      </c>
      <c r="P101" s="662"/>
      <c r="Q101" s="12" t="s">
        <v>17</v>
      </c>
    </row>
    <row r="102" spans="1:17" ht="12.75" customHeight="1" x14ac:dyDescent="0.2">
      <c r="A102" s="60">
        <v>1</v>
      </c>
      <c r="B102" s="60">
        <v>2</v>
      </c>
      <c r="C102" s="60">
        <v>3</v>
      </c>
      <c r="D102" s="60">
        <v>4</v>
      </c>
      <c r="E102" s="60">
        <v>5</v>
      </c>
      <c r="F102" s="60">
        <v>6</v>
      </c>
      <c r="G102" s="60">
        <v>7</v>
      </c>
      <c r="H102" s="60">
        <v>8</v>
      </c>
      <c r="I102" s="60">
        <v>9</v>
      </c>
      <c r="J102" s="60">
        <v>10</v>
      </c>
      <c r="K102" s="60">
        <v>11</v>
      </c>
      <c r="L102" s="60">
        <v>12</v>
      </c>
      <c r="M102" s="1189">
        <v>13</v>
      </c>
      <c r="N102" s="1189"/>
      <c r="O102" s="1189">
        <v>14</v>
      </c>
      <c r="P102" s="1189"/>
      <c r="Q102" s="60">
        <v>15</v>
      </c>
    </row>
    <row r="103" spans="1:17" ht="12.75" customHeight="1" x14ac:dyDescent="0.2">
      <c r="A103" s="43"/>
      <c r="B103" s="43"/>
      <c r="C103" s="43" t="s">
        <v>352</v>
      </c>
      <c r="D103" s="43"/>
      <c r="E103" s="43"/>
      <c r="F103" s="43"/>
      <c r="G103" s="43"/>
      <c r="H103" s="43"/>
      <c r="I103" s="43"/>
      <c r="J103" s="43"/>
      <c r="K103" s="43"/>
      <c r="L103" s="43"/>
      <c r="M103" s="1189"/>
      <c r="N103" s="1189"/>
      <c r="O103" s="1189"/>
      <c r="P103" s="1189"/>
      <c r="Q103" s="43"/>
    </row>
    <row r="104" spans="1:17" ht="12.75" customHeight="1" x14ac:dyDescent="0.2">
      <c r="A104" s="43">
        <v>2144090</v>
      </c>
      <c r="B104" s="43">
        <v>2000</v>
      </c>
      <c r="C104" s="43" t="s">
        <v>353</v>
      </c>
      <c r="D104" s="43">
        <f>D105+D106+D107+D120</f>
        <v>0</v>
      </c>
      <c r="E104" s="43">
        <f>E105+E106+E107+E120</f>
        <v>0</v>
      </c>
      <c r="F104" s="43">
        <f>F105+F106+F107+F120</f>
        <v>0</v>
      </c>
      <c r="G104" s="43">
        <f>D104+E104</f>
        <v>0</v>
      </c>
      <c r="H104" s="43">
        <f>H105+H106+H107+H120</f>
        <v>0</v>
      </c>
      <c r="I104" s="43">
        <f>I105+I106+I107+I120</f>
        <v>0</v>
      </c>
      <c r="J104" s="43">
        <f>J105+J106+J107+J120</f>
        <v>0</v>
      </c>
      <c r="K104" s="43">
        <f>H104+I104</f>
        <v>0</v>
      </c>
      <c r="L104" s="43">
        <f>L105+L106+L107+L120</f>
        <v>0</v>
      </c>
      <c r="M104" s="43">
        <f>M105+M106+M107+M120</f>
        <v>0</v>
      </c>
      <c r="N104" s="43">
        <f>N105+N106+N107+N120</f>
        <v>0</v>
      </c>
      <c r="O104" s="1189">
        <v>0</v>
      </c>
      <c r="P104" s="1189"/>
      <c r="Q104" s="43">
        <f>L104+M104</f>
        <v>0</v>
      </c>
    </row>
    <row r="105" spans="1:17" ht="12.75" customHeight="1" x14ac:dyDescent="0.2">
      <c r="A105" s="43"/>
      <c r="B105" s="43">
        <v>2111</v>
      </c>
      <c r="C105" s="43" t="s">
        <v>74</v>
      </c>
      <c r="D105" s="43"/>
      <c r="E105" s="43"/>
      <c r="F105" s="43"/>
      <c r="G105" s="43">
        <f t="shared" ref="G105:G131" si="1">D105+E105</f>
        <v>0</v>
      </c>
      <c r="H105" s="43"/>
      <c r="I105" s="43"/>
      <c r="J105" s="43"/>
      <c r="K105" s="43">
        <f t="shared" ref="K105:K131" si="2">H105+I105</f>
        <v>0</v>
      </c>
      <c r="L105" s="43"/>
      <c r="M105" s="1186"/>
      <c r="N105" s="1188"/>
      <c r="O105" s="1189"/>
      <c r="P105" s="1189"/>
      <c r="Q105" s="43"/>
    </row>
    <row r="106" spans="1:17" ht="12.75" customHeight="1" x14ac:dyDescent="0.2">
      <c r="A106" s="43"/>
      <c r="B106" s="43">
        <v>2120</v>
      </c>
      <c r="C106" s="43" t="s">
        <v>75</v>
      </c>
      <c r="D106" s="43"/>
      <c r="E106" s="43"/>
      <c r="F106" s="43"/>
      <c r="G106" s="43">
        <f t="shared" si="1"/>
        <v>0</v>
      </c>
      <c r="H106" s="43"/>
      <c r="I106" s="43"/>
      <c r="J106" s="43"/>
      <c r="K106" s="43">
        <f t="shared" si="2"/>
        <v>0</v>
      </c>
      <c r="L106" s="43"/>
      <c r="M106" s="1186"/>
      <c r="N106" s="1188"/>
      <c r="O106" s="1189"/>
      <c r="P106" s="1189"/>
      <c r="Q106" s="43"/>
    </row>
    <row r="107" spans="1:17" ht="12.75" customHeight="1" x14ac:dyDescent="0.2">
      <c r="A107" s="43"/>
      <c r="B107" s="43">
        <v>2200</v>
      </c>
      <c r="C107" s="43" t="s">
        <v>354</v>
      </c>
      <c r="D107" s="43">
        <f>D108+D110+D111+D112+D113+D119</f>
        <v>0</v>
      </c>
      <c r="E107" s="43">
        <f>E108+E110+E111+E112+E113+E119</f>
        <v>0</v>
      </c>
      <c r="F107" s="43">
        <f>F108+F110+F111+F112+F113+F119</f>
        <v>0</v>
      </c>
      <c r="G107" s="43">
        <f t="shared" si="1"/>
        <v>0</v>
      </c>
      <c r="H107" s="43"/>
      <c r="I107" s="43"/>
      <c r="J107" s="43"/>
      <c r="K107" s="43">
        <f t="shared" si="2"/>
        <v>0</v>
      </c>
      <c r="L107" s="43">
        <f>L108+L109+L110+L123</f>
        <v>0</v>
      </c>
      <c r="M107" s="1186">
        <v>0</v>
      </c>
      <c r="N107" s="1188"/>
      <c r="O107" s="1189">
        <v>0</v>
      </c>
      <c r="P107" s="1189"/>
      <c r="Q107" s="43">
        <f>L107+M107</f>
        <v>0</v>
      </c>
    </row>
    <row r="108" spans="1:17" ht="12.75" customHeight="1" x14ac:dyDescent="0.2">
      <c r="A108" s="43"/>
      <c r="B108" s="43">
        <v>2210</v>
      </c>
      <c r="C108" s="44" t="s">
        <v>355</v>
      </c>
      <c r="D108" s="43"/>
      <c r="E108" s="43"/>
      <c r="F108" s="43"/>
      <c r="G108" s="43">
        <f t="shared" si="1"/>
        <v>0</v>
      </c>
      <c r="H108" s="43"/>
      <c r="I108" s="43"/>
      <c r="J108" s="43"/>
      <c r="K108" s="43">
        <f t="shared" si="2"/>
        <v>0</v>
      </c>
      <c r="L108" s="43"/>
      <c r="M108" s="1186"/>
      <c r="N108" s="1188"/>
      <c r="O108" s="1189"/>
      <c r="P108" s="1189"/>
      <c r="Q108" s="43"/>
    </row>
    <row r="109" spans="1:17" ht="12.75" customHeight="1" x14ac:dyDescent="0.2">
      <c r="A109" s="43"/>
      <c r="B109" s="43">
        <v>2220</v>
      </c>
      <c r="C109" s="43" t="s">
        <v>356</v>
      </c>
      <c r="D109" s="43"/>
      <c r="E109" s="43"/>
      <c r="F109" s="43"/>
      <c r="G109" s="43">
        <f t="shared" si="1"/>
        <v>0</v>
      </c>
      <c r="H109" s="43"/>
      <c r="I109" s="43"/>
      <c r="J109" s="43"/>
      <c r="K109" s="43">
        <f t="shared" si="2"/>
        <v>0</v>
      </c>
      <c r="L109" s="43"/>
      <c r="M109" s="1186"/>
      <c r="N109" s="1188"/>
      <c r="O109" s="1189"/>
      <c r="P109" s="1189"/>
      <c r="Q109" s="43"/>
    </row>
    <row r="110" spans="1:17" ht="12.75" customHeight="1" x14ac:dyDescent="0.2">
      <c r="A110" s="43"/>
      <c r="B110" s="43">
        <v>2230</v>
      </c>
      <c r="C110" s="43" t="s">
        <v>76</v>
      </c>
      <c r="D110" s="43"/>
      <c r="E110" s="43"/>
      <c r="F110" s="43"/>
      <c r="G110" s="43">
        <f t="shared" si="1"/>
        <v>0</v>
      </c>
      <c r="H110" s="43"/>
      <c r="I110" s="43"/>
      <c r="J110" s="43"/>
      <c r="K110" s="43">
        <f t="shared" si="2"/>
        <v>0</v>
      </c>
      <c r="L110" s="43"/>
      <c r="M110" s="1186"/>
      <c r="N110" s="1188"/>
      <c r="O110" s="1189"/>
      <c r="P110" s="1189"/>
      <c r="Q110" s="43"/>
    </row>
    <row r="111" spans="1:17" ht="12.75" customHeight="1" x14ac:dyDescent="0.2">
      <c r="A111" s="43"/>
      <c r="B111" s="43">
        <v>2240</v>
      </c>
      <c r="C111" s="43" t="s">
        <v>77</v>
      </c>
      <c r="D111" s="43"/>
      <c r="E111" s="43"/>
      <c r="F111" s="43"/>
      <c r="G111" s="43">
        <f t="shared" si="1"/>
        <v>0</v>
      </c>
      <c r="H111" s="43"/>
      <c r="I111" s="43"/>
      <c r="J111" s="43"/>
      <c r="K111" s="43">
        <f t="shared" si="2"/>
        <v>0</v>
      </c>
      <c r="L111" s="43"/>
      <c r="M111" s="1186"/>
      <c r="N111" s="1188"/>
      <c r="O111" s="1189"/>
      <c r="P111" s="1189"/>
      <c r="Q111" s="43"/>
    </row>
    <row r="112" spans="1:17" ht="12.75" customHeight="1" x14ac:dyDescent="0.2">
      <c r="A112" s="43"/>
      <c r="B112" s="43">
        <v>2250</v>
      </c>
      <c r="C112" s="43" t="s">
        <v>357</v>
      </c>
      <c r="D112" s="43"/>
      <c r="E112" s="43"/>
      <c r="F112" s="43"/>
      <c r="G112" s="43">
        <f t="shared" si="1"/>
        <v>0</v>
      </c>
      <c r="H112" s="43"/>
      <c r="I112" s="43"/>
      <c r="J112" s="43"/>
      <c r="K112" s="43">
        <f t="shared" si="2"/>
        <v>0</v>
      </c>
      <c r="L112" s="43"/>
      <c r="M112" s="1186"/>
      <c r="N112" s="1188"/>
      <c r="O112" s="1189"/>
      <c r="P112" s="1189"/>
      <c r="Q112" s="43"/>
    </row>
    <row r="113" spans="1:17" ht="12.75" customHeight="1" x14ac:dyDescent="0.2">
      <c r="A113" s="43"/>
      <c r="B113" s="43">
        <v>2270</v>
      </c>
      <c r="C113" s="43" t="s">
        <v>358</v>
      </c>
      <c r="D113" s="43">
        <f>D114+D115+D116+D117+D118</f>
        <v>0</v>
      </c>
      <c r="E113" s="43">
        <f>E114+E115+E116+E117+E118</f>
        <v>0</v>
      </c>
      <c r="F113" s="43">
        <f>F114+F115+F116+F117+F118</f>
        <v>0</v>
      </c>
      <c r="G113" s="43">
        <f t="shared" si="1"/>
        <v>0</v>
      </c>
      <c r="H113" s="43">
        <f>H114+H115+H116+H117+H118</f>
        <v>0</v>
      </c>
      <c r="I113" s="43">
        <f>I114+I115+I116+I117+I118</f>
        <v>0</v>
      </c>
      <c r="J113" s="43">
        <f>J114+J115+J116+J117+J118</f>
        <v>0</v>
      </c>
      <c r="K113" s="43">
        <f t="shared" si="2"/>
        <v>0</v>
      </c>
      <c r="L113" s="43">
        <f>L114+L115+L116+L129</f>
        <v>0</v>
      </c>
      <c r="M113" s="1186">
        <v>0</v>
      </c>
      <c r="N113" s="1188"/>
      <c r="O113" s="1189">
        <v>0</v>
      </c>
      <c r="P113" s="1189"/>
      <c r="Q113" s="43">
        <f>L113+M113</f>
        <v>0</v>
      </c>
    </row>
    <row r="114" spans="1:17" ht="12.75" customHeight="1" x14ac:dyDescent="0.2">
      <c r="A114" s="43"/>
      <c r="B114" s="43">
        <v>2271</v>
      </c>
      <c r="C114" s="43" t="s">
        <v>78</v>
      </c>
      <c r="D114" s="43"/>
      <c r="E114" s="43"/>
      <c r="F114" s="43"/>
      <c r="G114" s="43">
        <f t="shared" si="1"/>
        <v>0</v>
      </c>
      <c r="H114" s="43"/>
      <c r="I114" s="43"/>
      <c r="J114" s="43"/>
      <c r="K114" s="43">
        <f t="shared" si="2"/>
        <v>0</v>
      </c>
      <c r="L114" s="43"/>
      <c r="M114" s="1186"/>
      <c r="N114" s="1188"/>
      <c r="O114" s="1189"/>
      <c r="P114" s="1189"/>
      <c r="Q114" s="43"/>
    </row>
    <row r="115" spans="1:17" ht="12.75" customHeight="1" x14ac:dyDescent="0.2">
      <c r="A115" s="43"/>
      <c r="B115" s="43">
        <v>2272</v>
      </c>
      <c r="C115" s="43" t="s">
        <v>79</v>
      </c>
      <c r="D115" s="43"/>
      <c r="E115" s="43"/>
      <c r="F115" s="43"/>
      <c r="G115" s="43">
        <f t="shared" si="1"/>
        <v>0</v>
      </c>
      <c r="H115" s="43"/>
      <c r="I115" s="43"/>
      <c r="J115" s="43"/>
      <c r="K115" s="43">
        <f t="shared" si="2"/>
        <v>0</v>
      </c>
      <c r="L115" s="43"/>
      <c r="M115" s="1186"/>
      <c r="N115" s="1188"/>
      <c r="O115" s="1189"/>
      <c r="P115" s="1189"/>
      <c r="Q115" s="43"/>
    </row>
    <row r="116" spans="1:17" ht="12.75" customHeight="1" x14ac:dyDescent="0.2">
      <c r="A116" s="43"/>
      <c r="B116" s="43">
        <v>2273</v>
      </c>
      <c r="C116" s="43" t="s">
        <v>80</v>
      </c>
      <c r="D116" s="43"/>
      <c r="E116" s="43"/>
      <c r="F116" s="43"/>
      <c r="G116" s="43">
        <f t="shared" si="1"/>
        <v>0</v>
      </c>
      <c r="H116" s="43"/>
      <c r="I116" s="43"/>
      <c r="J116" s="43"/>
      <c r="K116" s="43">
        <f t="shared" si="2"/>
        <v>0</v>
      </c>
      <c r="L116" s="43"/>
      <c r="M116" s="1186"/>
      <c r="N116" s="1188"/>
      <c r="O116" s="1189"/>
      <c r="P116" s="1189"/>
      <c r="Q116" s="43"/>
    </row>
    <row r="117" spans="1:17" ht="12.75" customHeight="1" x14ac:dyDescent="0.2">
      <c r="A117" s="43"/>
      <c r="B117" s="43">
        <v>2274</v>
      </c>
      <c r="C117" s="43" t="s">
        <v>359</v>
      </c>
      <c r="D117" s="43"/>
      <c r="E117" s="43"/>
      <c r="F117" s="43"/>
      <c r="G117" s="43">
        <f t="shared" si="1"/>
        <v>0</v>
      </c>
      <c r="H117" s="43"/>
      <c r="I117" s="43"/>
      <c r="J117" s="43"/>
      <c r="K117" s="43">
        <f t="shared" si="2"/>
        <v>0</v>
      </c>
      <c r="L117" s="43"/>
      <c r="M117" s="1186"/>
      <c r="N117" s="1188"/>
      <c r="O117" s="1189"/>
      <c r="P117" s="1189"/>
      <c r="Q117" s="43"/>
    </row>
    <row r="118" spans="1:17" ht="12.75" customHeight="1" x14ac:dyDescent="0.2">
      <c r="A118" s="43"/>
      <c r="B118" s="43">
        <v>2275</v>
      </c>
      <c r="C118" s="43" t="s">
        <v>81</v>
      </c>
      <c r="D118" s="43"/>
      <c r="E118" s="43"/>
      <c r="F118" s="43"/>
      <c r="G118" s="43">
        <f t="shared" si="1"/>
        <v>0</v>
      </c>
      <c r="H118" s="43"/>
      <c r="I118" s="43"/>
      <c r="J118" s="43"/>
      <c r="K118" s="43">
        <f t="shared" si="2"/>
        <v>0</v>
      </c>
      <c r="L118" s="43"/>
      <c r="M118" s="1186"/>
      <c r="N118" s="1188"/>
      <c r="O118" s="1189"/>
      <c r="P118" s="1189"/>
      <c r="Q118" s="43"/>
    </row>
    <row r="119" spans="1:17" ht="12.75" customHeight="1" x14ac:dyDescent="0.2">
      <c r="A119" s="43"/>
      <c r="B119" s="43">
        <v>2282</v>
      </c>
      <c r="C119" s="44" t="s">
        <v>360</v>
      </c>
      <c r="D119" s="43"/>
      <c r="E119" s="43"/>
      <c r="F119" s="43"/>
      <c r="G119" s="43">
        <f t="shared" si="1"/>
        <v>0</v>
      </c>
      <c r="H119" s="43"/>
      <c r="I119" s="43"/>
      <c r="J119" s="43"/>
      <c r="K119" s="43">
        <f t="shared" si="2"/>
        <v>0</v>
      </c>
      <c r="L119" s="43"/>
      <c r="M119" s="1186"/>
      <c r="N119" s="1188"/>
      <c r="O119" s="1189"/>
      <c r="P119" s="1189"/>
      <c r="Q119" s="43"/>
    </row>
    <row r="120" spans="1:17" ht="12.75" customHeight="1" x14ac:dyDescent="0.2">
      <c r="A120" s="43"/>
      <c r="B120" s="43">
        <v>2800</v>
      </c>
      <c r="C120" s="43" t="s">
        <v>361</v>
      </c>
      <c r="D120" s="43"/>
      <c r="E120" s="43"/>
      <c r="F120" s="43"/>
      <c r="G120" s="43">
        <f t="shared" si="1"/>
        <v>0</v>
      </c>
      <c r="H120" s="43"/>
      <c r="I120" s="43"/>
      <c r="J120" s="43"/>
      <c r="K120" s="43">
        <f t="shared" si="2"/>
        <v>0</v>
      </c>
      <c r="L120" s="43"/>
      <c r="M120" s="1186"/>
      <c r="N120" s="1188"/>
      <c r="O120" s="1189"/>
      <c r="P120" s="1189"/>
      <c r="Q120" s="43"/>
    </row>
    <row r="121" spans="1:17" ht="12.75" customHeight="1" x14ac:dyDescent="0.2">
      <c r="A121" s="43"/>
      <c r="B121" s="43">
        <v>3000</v>
      </c>
      <c r="C121" s="43" t="s">
        <v>82</v>
      </c>
      <c r="D121" s="43"/>
      <c r="E121" s="43"/>
      <c r="F121" s="43"/>
      <c r="G121" s="43">
        <f t="shared" si="1"/>
        <v>0</v>
      </c>
      <c r="H121" s="43"/>
      <c r="I121" s="43"/>
      <c r="J121" s="43"/>
      <c r="K121" s="43">
        <f t="shared" si="2"/>
        <v>0</v>
      </c>
      <c r="L121" s="43"/>
      <c r="M121" s="1186"/>
      <c r="N121" s="1188"/>
      <c r="O121" s="1189"/>
      <c r="P121" s="1189"/>
      <c r="Q121" s="43"/>
    </row>
    <row r="122" spans="1:17" ht="12.75" customHeight="1" x14ac:dyDescent="0.2">
      <c r="A122" s="43"/>
      <c r="B122" s="43">
        <v>3110</v>
      </c>
      <c r="C122" s="44" t="s">
        <v>362</v>
      </c>
      <c r="D122" s="43"/>
      <c r="E122" s="43"/>
      <c r="F122" s="43"/>
      <c r="G122" s="43">
        <f t="shared" si="1"/>
        <v>0</v>
      </c>
      <c r="H122" s="43"/>
      <c r="I122" s="43"/>
      <c r="J122" s="43"/>
      <c r="K122" s="43">
        <f t="shared" si="2"/>
        <v>0</v>
      </c>
      <c r="L122" s="43"/>
      <c r="M122" s="1186"/>
      <c r="N122" s="1188"/>
      <c r="O122" s="1189"/>
      <c r="P122" s="1189"/>
      <c r="Q122" s="43"/>
    </row>
    <row r="123" spans="1:17" ht="12.75" customHeight="1" x14ac:dyDescent="0.2">
      <c r="A123" s="43"/>
      <c r="B123" s="43">
        <v>3130</v>
      </c>
      <c r="C123" s="43" t="s">
        <v>83</v>
      </c>
      <c r="D123" s="43"/>
      <c r="E123" s="43"/>
      <c r="F123" s="43"/>
      <c r="G123" s="43">
        <f t="shared" si="1"/>
        <v>0</v>
      </c>
      <c r="H123" s="43"/>
      <c r="I123" s="43"/>
      <c r="J123" s="43"/>
      <c r="K123" s="43">
        <f t="shared" si="2"/>
        <v>0</v>
      </c>
      <c r="L123" s="43"/>
      <c r="M123" s="1186"/>
      <c r="N123" s="1188"/>
      <c r="O123" s="1189"/>
      <c r="P123" s="1189"/>
      <c r="Q123" s="43"/>
    </row>
    <row r="124" spans="1:17" ht="12.75" customHeight="1" x14ac:dyDescent="0.2">
      <c r="A124" s="43"/>
      <c r="B124" s="43">
        <v>3132</v>
      </c>
      <c r="C124" s="43" t="s">
        <v>363</v>
      </c>
      <c r="D124" s="43"/>
      <c r="E124" s="43"/>
      <c r="F124" s="43"/>
      <c r="G124" s="43">
        <f t="shared" si="1"/>
        <v>0</v>
      </c>
      <c r="H124" s="43"/>
      <c r="I124" s="43"/>
      <c r="J124" s="43"/>
      <c r="K124" s="43">
        <f t="shared" si="2"/>
        <v>0</v>
      </c>
      <c r="L124" s="43"/>
      <c r="M124" s="1186"/>
      <c r="N124" s="1188"/>
      <c r="O124" s="1189"/>
      <c r="P124" s="1189"/>
      <c r="Q124" s="43"/>
    </row>
    <row r="125" spans="1:17" ht="12.75" customHeight="1" x14ac:dyDescent="0.2">
      <c r="A125" s="43"/>
      <c r="B125" s="43">
        <v>3140</v>
      </c>
      <c r="C125" s="43" t="s">
        <v>365</v>
      </c>
      <c r="D125" s="43"/>
      <c r="E125" s="43"/>
      <c r="F125" s="43"/>
      <c r="G125" s="43">
        <f t="shared" si="1"/>
        <v>0</v>
      </c>
      <c r="H125" s="43"/>
      <c r="I125" s="43"/>
      <c r="J125" s="43"/>
      <c r="K125" s="43">
        <f t="shared" si="2"/>
        <v>0</v>
      </c>
      <c r="L125" s="43"/>
      <c r="M125" s="1186"/>
      <c r="N125" s="1188"/>
      <c r="O125" s="1189"/>
      <c r="P125" s="1189"/>
      <c r="Q125" s="43"/>
    </row>
    <row r="126" spans="1:17" ht="12.75" customHeight="1" x14ac:dyDescent="0.2">
      <c r="A126" s="43"/>
      <c r="B126" s="43">
        <v>3142</v>
      </c>
      <c r="C126" s="43" t="s">
        <v>364</v>
      </c>
      <c r="D126" s="43"/>
      <c r="E126" s="43"/>
      <c r="F126" s="43"/>
      <c r="G126" s="43">
        <f t="shared" si="1"/>
        <v>0</v>
      </c>
      <c r="H126" s="43"/>
      <c r="I126" s="43"/>
      <c r="J126" s="43"/>
      <c r="K126" s="43">
        <f t="shared" si="2"/>
        <v>0</v>
      </c>
      <c r="L126" s="43"/>
      <c r="M126" s="1186"/>
      <c r="N126" s="1188"/>
      <c r="O126" s="1189"/>
      <c r="P126" s="1189"/>
      <c r="Q126" s="43"/>
    </row>
    <row r="127" spans="1:17" ht="12.75" customHeight="1" x14ac:dyDescent="0.2">
      <c r="A127" s="43"/>
      <c r="B127" s="43">
        <v>3143</v>
      </c>
      <c r="C127" s="44" t="s">
        <v>366</v>
      </c>
      <c r="D127" s="43"/>
      <c r="E127" s="43"/>
      <c r="F127" s="43"/>
      <c r="G127" s="43">
        <f t="shared" si="1"/>
        <v>0</v>
      </c>
      <c r="H127" s="43"/>
      <c r="I127" s="43"/>
      <c r="J127" s="43"/>
      <c r="K127" s="43">
        <f t="shared" si="2"/>
        <v>0</v>
      </c>
      <c r="L127" s="43"/>
      <c r="M127" s="1186"/>
      <c r="N127" s="1188"/>
      <c r="O127" s="1189"/>
      <c r="P127" s="1189"/>
      <c r="Q127" s="43"/>
    </row>
    <row r="128" spans="1:17" ht="12.75" customHeight="1" x14ac:dyDescent="0.2">
      <c r="A128" s="43"/>
      <c r="B128" s="43">
        <v>3210</v>
      </c>
      <c r="C128" s="44" t="s">
        <v>367</v>
      </c>
      <c r="D128" s="43"/>
      <c r="E128" s="43"/>
      <c r="F128" s="43"/>
      <c r="G128" s="43">
        <f t="shared" si="1"/>
        <v>0</v>
      </c>
      <c r="H128" s="43"/>
      <c r="I128" s="43"/>
      <c r="J128" s="43"/>
      <c r="K128" s="43">
        <f t="shared" si="2"/>
        <v>0</v>
      </c>
      <c r="L128" s="43"/>
      <c r="M128" s="1186"/>
      <c r="N128" s="1188"/>
      <c r="O128" s="1186"/>
      <c r="P128" s="1188"/>
      <c r="Q128" s="43"/>
    </row>
    <row r="129" spans="1:19" ht="12.75" customHeight="1" x14ac:dyDescent="0.25">
      <c r="A129" s="43"/>
      <c r="B129" s="43"/>
      <c r="C129" s="41" t="s">
        <v>252</v>
      </c>
      <c r="D129" s="18">
        <f t="shared" ref="D129:M129" si="3">D79</f>
        <v>0</v>
      </c>
      <c r="E129" s="52">
        <f t="shared" si="3"/>
        <v>0</v>
      </c>
      <c r="F129" s="52">
        <f t="shared" si="3"/>
        <v>0</v>
      </c>
      <c r="G129" s="43">
        <f t="shared" si="1"/>
        <v>0</v>
      </c>
      <c r="H129" s="52">
        <f t="shared" si="3"/>
        <v>0</v>
      </c>
      <c r="I129" s="52">
        <f t="shared" si="3"/>
        <v>0</v>
      </c>
      <c r="J129" s="52">
        <f t="shared" si="3"/>
        <v>0</v>
      </c>
      <c r="K129" s="43">
        <f t="shared" si="2"/>
        <v>0</v>
      </c>
      <c r="L129" s="52">
        <f t="shared" si="3"/>
        <v>0</v>
      </c>
      <c r="M129" s="996">
        <f t="shared" si="3"/>
        <v>0</v>
      </c>
      <c r="N129" s="996"/>
      <c r="O129" s="828">
        <f>O79</f>
        <v>0</v>
      </c>
      <c r="P129" s="828"/>
      <c r="Q129" s="52">
        <f>P79</f>
        <v>0</v>
      </c>
    </row>
    <row r="130" spans="1:19" ht="12.75" customHeight="1" x14ac:dyDescent="0.25">
      <c r="A130" s="43"/>
      <c r="B130" s="43"/>
      <c r="C130" s="41" t="s">
        <v>31</v>
      </c>
      <c r="D130" s="18"/>
      <c r="E130" s="52"/>
      <c r="F130" s="52"/>
      <c r="G130" s="43">
        <f t="shared" si="1"/>
        <v>0</v>
      </c>
      <c r="H130" s="52"/>
      <c r="I130" s="52"/>
      <c r="J130" s="52"/>
      <c r="K130" s="43">
        <f t="shared" si="2"/>
        <v>0</v>
      </c>
      <c r="L130" s="52"/>
      <c r="M130" s="1329"/>
      <c r="N130" s="1330"/>
      <c r="O130" s="1331"/>
      <c r="P130" s="1332"/>
      <c r="Q130" s="161"/>
    </row>
    <row r="131" spans="1:19" ht="12.75" customHeight="1" x14ac:dyDescent="0.25">
      <c r="A131" s="43"/>
      <c r="B131" s="43"/>
      <c r="C131" s="43" t="s">
        <v>28</v>
      </c>
      <c r="D131" s="18">
        <f>D104</f>
        <v>0</v>
      </c>
      <c r="E131" s="18">
        <f>E104</f>
        <v>0</v>
      </c>
      <c r="F131" s="18">
        <f>F104</f>
        <v>0</v>
      </c>
      <c r="G131" s="43">
        <f t="shared" si="1"/>
        <v>0</v>
      </c>
      <c r="H131" s="18">
        <f>H104</f>
        <v>0</v>
      </c>
      <c r="I131" s="18">
        <f>I104</f>
        <v>0</v>
      </c>
      <c r="J131" s="18">
        <f>J104</f>
        <v>0</v>
      </c>
      <c r="K131" s="43">
        <f t="shared" si="2"/>
        <v>0</v>
      </c>
      <c r="L131" s="18">
        <f>L104</f>
        <v>0</v>
      </c>
      <c r="M131" s="905">
        <f>M104</f>
        <v>0</v>
      </c>
      <c r="N131" s="906"/>
      <c r="O131" s="815">
        <f>O104</f>
        <v>0</v>
      </c>
      <c r="P131" s="815"/>
      <c r="Q131" s="137">
        <f>Q104</f>
        <v>0</v>
      </c>
    </row>
    <row r="132" spans="1:19" ht="12.75" hidden="1" customHeight="1" x14ac:dyDescent="0.2">
      <c r="A132" s="20"/>
      <c r="B132" s="20"/>
      <c r="C132" s="20"/>
      <c r="D132" s="20"/>
      <c r="E132" s="20"/>
      <c r="F132" s="20"/>
      <c r="G132" s="20"/>
      <c r="H132" s="20"/>
      <c r="I132" s="20"/>
      <c r="J132" s="20"/>
      <c r="K132" s="20"/>
      <c r="L132" s="20"/>
      <c r="M132" s="62"/>
      <c r="N132" s="62"/>
      <c r="O132" s="62"/>
      <c r="P132" s="62"/>
      <c r="Q132" s="20"/>
    </row>
    <row r="133" spans="1:19" ht="12.75" hidden="1" customHeight="1" x14ac:dyDescent="0.2">
      <c r="A133" s="20"/>
      <c r="B133" s="20"/>
      <c r="C133" s="20"/>
      <c r="D133" s="20"/>
      <c r="E133" s="20"/>
      <c r="F133" s="20"/>
      <c r="G133" s="20"/>
      <c r="H133" s="20"/>
      <c r="I133" s="20"/>
      <c r="J133" s="20"/>
      <c r="K133" s="20"/>
      <c r="L133" s="20"/>
      <c r="M133" s="20"/>
      <c r="N133" s="20"/>
      <c r="O133" s="20"/>
      <c r="P133" s="20"/>
      <c r="Q133" s="20"/>
    </row>
    <row r="134" spans="1:19" ht="12.75" customHeight="1" x14ac:dyDescent="0.2">
      <c r="A134" s="20"/>
      <c r="B134" s="20"/>
      <c r="C134" s="20"/>
      <c r="D134" s="20"/>
      <c r="E134" s="20"/>
      <c r="F134" s="20"/>
      <c r="G134" s="20"/>
      <c r="H134" s="20"/>
      <c r="I134" s="20"/>
      <c r="J134" s="20"/>
      <c r="K134" s="20"/>
      <c r="L134" s="20"/>
      <c r="M134" s="20"/>
      <c r="N134" s="20"/>
      <c r="O134" s="20"/>
      <c r="P134" s="20"/>
      <c r="Q134" s="20"/>
    </row>
    <row r="135" spans="1:19" ht="12.75" hidden="1" customHeight="1" x14ac:dyDescent="0.2">
      <c r="A135" s="20"/>
      <c r="B135" s="20"/>
      <c r="C135" s="20"/>
      <c r="D135" s="20"/>
      <c r="E135" s="20"/>
      <c r="F135" s="20"/>
      <c r="G135" s="20"/>
      <c r="H135" s="20"/>
      <c r="I135" s="20"/>
      <c r="J135" s="20"/>
      <c r="K135" s="20"/>
      <c r="L135" s="20"/>
      <c r="M135" s="20"/>
      <c r="N135" s="20"/>
      <c r="O135" s="20"/>
      <c r="P135" s="20"/>
      <c r="Q135" s="20"/>
    </row>
    <row r="136" spans="1:19" ht="12.75" customHeight="1" x14ac:dyDescent="0.2">
      <c r="A136" s="20"/>
      <c r="B136" s="20"/>
      <c r="C136" s="20"/>
      <c r="D136" s="20"/>
      <c r="E136" s="20"/>
      <c r="F136" s="20"/>
      <c r="G136" s="20"/>
      <c r="H136" s="20"/>
      <c r="I136" s="20"/>
      <c r="J136" s="20"/>
      <c r="K136" s="20"/>
      <c r="L136" s="20"/>
      <c r="M136" s="20"/>
      <c r="N136" s="20"/>
      <c r="O136" s="20"/>
      <c r="P136" s="20"/>
      <c r="Q136" s="20"/>
    </row>
    <row r="137" spans="1:19" ht="17.25" customHeight="1" x14ac:dyDescent="0.25">
      <c r="A137" s="36" t="s">
        <v>91</v>
      </c>
      <c r="B137" s="637" t="s">
        <v>271</v>
      </c>
      <c r="C137" s="637"/>
      <c r="D137" s="637"/>
      <c r="E137" s="637"/>
      <c r="F137" s="637"/>
      <c r="G137" s="637"/>
      <c r="H137" s="637"/>
      <c r="I137" s="637"/>
      <c r="J137" s="637"/>
      <c r="K137" s="637"/>
      <c r="L137" s="637"/>
      <c r="M137" s="637"/>
      <c r="N137" s="637"/>
      <c r="O137" s="637"/>
      <c r="P137" s="637"/>
      <c r="Q137" s="637"/>
    </row>
    <row r="139" spans="1:19" ht="18.600000000000001" customHeight="1" x14ac:dyDescent="0.2">
      <c r="A139" s="664" t="s">
        <v>32</v>
      </c>
      <c r="B139" s="665" t="s">
        <v>226</v>
      </c>
      <c r="C139" s="667" t="s">
        <v>222</v>
      </c>
      <c r="D139" s="668"/>
      <c r="E139" s="671" t="s">
        <v>267</v>
      </c>
      <c r="F139" s="671"/>
      <c r="G139" s="671"/>
      <c r="H139" s="671"/>
      <c r="I139" s="671" t="s">
        <v>268</v>
      </c>
      <c r="J139" s="671"/>
      <c r="K139" s="671"/>
      <c r="L139" s="671"/>
      <c r="M139" s="671" t="s">
        <v>269</v>
      </c>
      <c r="N139" s="671"/>
      <c r="O139" s="671"/>
      <c r="P139" s="671"/>
      <c r="Q139" s="671"/>
    </row>
    <row r="140" spans="1:19" ht="72" customHeight="1" x14ac:dyDescent="0.2">
      <c r="A140" s="664"/>
      <c r="B140" s="666"/>
      <c r="C140" s="669"/>
      <c r="D140" s="670"/>
      <c r="E140" s="12" t="s">
        <v>71</v>
      </c>
      <c r="F140" s="12" t="s">
        <v>72</v>
      </c>
      <c r="G140" s="117" t="s">
        <v>14</v>
      </c>
      <c r="H140" s="12" t="s">
        <v>253</v>
      </c>
      <c r="I140" s="12" t="s">
        <v>71</v>
      </c>
      <c r="J140" s="12" t="s">
        <v>72</v>
      </c>
      <c r="K140" s="42" t="s">
        <v>14</v>
      </c>
      <c r="L140" s="12" t="s">
        <v>257</v>
      </c>
      <c r="M140" s="12" t="s">
        <v>71</v>
      </c>
      <c r="N140" s="12" t="s">
        <v>72</v>
      </c>
      <c r="O140" s="42" t="s">
        <v>14</v>
      </c>
      <c r="P140" s="602" t="s">
        <v>258</v>
      </c>
      <c r="Q140" s="607"/>
      <c r="R140" s="96"/>
      <c r="S140" s="97"/>
    </row>
    <row r="141" spans="1:19" ht="12.75" customHeight="1" x14ac:dyDescent="0.25">
      <c r="A141" s="11">
        <v>1</v>
      </c>
      <c r="B141" s="11">
        <v>2</v>
      </c>
      <c r="C141" s="641">
        <v>3</v>
      </c>
      <c r="D141" s="642"/>
      <c r="E141" s="11">
        <v>4</v>
      </c>
      <c r="F141" s="11">
        <v>5</v>
      </c>
      <c r="G141" s="11">
        <v>6</v>
      </c>
      <c r="H141" s="11">
        <v>7</v>
      </c>
      <c r="I141" s="11">
        <v>8</v>
      </c>
      <c r="J141" s="11">
        <v>9</v>
      </c>
      <c r="K141" s="11">
        <v>10</v>
      </c>
      <c r="L141" s="11">
        <v>11</v>
      </c>
      <c r="M141" s="11">
        <v>12</v>
      </c>
      <c r="N141" s="11">
        <v>13</v>
      </c>
      <c r="O141" s="11">
        <v>14</v>
      </c>
      <c r="P141" s="676">
        <v>15</v>
      </c>
      <c r="Q141" s="677"/>
    </row>
    <row r="142" spans="1:19" ht="15.75" customHeight="1" x14ac:dyDescent="0.25">
      <c r="A142" s="16"/>
      <c r="B142" s="98"/>
      <c r="C142" s="678" t="s">
        <v>250</v>
      </c>
      <c r="D142" s="679"/>
      <c r="E142" s="124"/>
      <c r="F142" s="124"/>
      <c r="G142" s="124"/>
      <c r="H142" s="124"/>
      <c r="I142" s="124"/>
      <c r="J142" s="124"/>
      <c r="K142" s="124"/>
      <c r="L142" s="124"/>
      <c r="M142" s="124"/>
      <c r="N142" s="126"/>
      <c r="O142" s="125"/>
      <c r="P142" s="602"/>
      <c r="Q142" s="607"/>
    </row>
    <row r="143" spans="1:19" ht="15.75" customHeight="1" x14ac:dyDescent="0.25">
      <c r="A143" s="16"/>
      <c r="B143" s="98"/>
      <c r="C143" s="988" t="s">
        <v>31</v>
      </c>
      <c r="D143" s="950"/>
      <c r="E143" s="124"/>
      <c r="F143" s="124"/>
      <c r="G143" s="124"/>
      <c r="H143" s="124"/>
      <c r="I143" s="124"/>
      <c r="J143" s="124"/>
      <c r="K143" s="124"/>
      <c r="L143" s="124"/>
      <c r="M143" s="124"/>
      <c r="N143" s="126"/>
      <c r="O143" s="125"/>
      <c r="P143" s="602"/>
      <c r="Q143" s="607"/>
    </row>
    <row r="144" spans="1:19" ht="13.7" customHeight="1" x14ac:dyDescent="0.25">
      <c r="A144" s="16"/>
      <c r="B144" s="98"/>
      <c r="C144" s="672" t="s">
        <v>252</v>
      </c>
      <c r="D144" s="673"/>
      <c r="E144" s="124"/>
      <c r="F144" s="124"/>
      <c r="G144" s="124"/>
      <c r="H144" s="124"/>
      <c r="I144" s="124"/>
      <c r="J144" s="124"/>
      <c r="K144" s="124"/>
      <c r="L144" s="124"/>
      <c r="M144" s="124"/>
      <c r="N144" s="126"/>
      <c r="O144" s="125"/>
      <c r="P144" s="602"/>
      <c r="Q144" s="607"/>
    </row>
    <row r="145" spans="1:17" ht="13.7" customHeight="1" x14ac:dyDescent="0.25">
      <c r="A145" s="16"/>
      <c r="B145" s="98"/>
      <c r="C145" s="672" t="s">
        <v>31</v>
      </c>
      <c r="D145" s="673"/>
      <c r="E145" s="124"/>
      <c r="F145" s="124"/>
      <c r="G145" s="124"/>
      <c r="H145" s="124"/>
      <c r="I145" s="124"/>
      <c r="J145" s="124"/>
      <c r="K145" s="124"/>
      <c r="L145" s="124"/>
      <c r="M145" s="124"/>
      <c r="N145" s="126"/>
      <c r="O145" s="125"/>
      <c r="P145" s="602"/>
      <c r="Q145" s="607"/>
    </row>
    <row r="146" spans="1:17" ht="18.600000000000001" customHeight="1" x14ac:dyDescent="0.25">
      <c r="A146" s="16"/>
      <c r="B146" s="98"/>
      <c r="C146" s="674" t="s">
        <v>28</v>
      </c>
      <c r="D146" s="675"/>
      <c r="E146" s="124"/>
      <c r="F146" s="124"/>
      <c r="G146" s="124"/>
      <c r="H146" s="124"/>
      <c r="I146" s="124"/>
      <c r="J146" s="124"/>
      <c r="K146" s="124"/>
      <c r="L146" s="124"/>
      <c r="M146" s="124"/>
      <c r="N146" s="126"/>
      <c r="O146" s="125"/>
      <c r="P146" s="602"/>
      <c r="Q146" s="607"/>
    </row>
    <row r="147" spans="1:17" ht="10.5" customHeight="1" x14ac:dyDescent="0.25">
      <c r="A147" s="29"/>
      <c r="B147" s="29"/>
      <c r="C147" s="4"/>
      <c r="D147" s="4"/>
      <c r="E147" s="65"/>
      <c r="F147" s="65"/>
      <c r="G147" s="65"/>
      <c r="H147" s="65"/>
      <c r="I147" s="65"/>
      <c r="J147" s="65"/>
      <c r="K147" s="65"/>
      <c r="L147" s="65"/>
      <c r="M147" s="65"/>
      <c r="N147" s="29"/>
      <c r="O147" s="20"/>
      <c r="P147" s="64"/>
      <c r="Q147" s="64"/>
    </row>
    <row r="148" spans="1:17" ht="18.600000000000001" customHeight="1" x14ac:dyDescent="0.25">
      <c r="A148" s="36" t="s">
        <v>270</v>
      </c>
      <c r="B148" s="637" t="s">
        <v>272</v>
      </c>
      <c r="C148" s="637"/>
      <c r="D148" s="637"/>
      <c r="E148" s="637"/>
      <c r="F148" s="637"/>
      <c r="G148" s="637"/>
      <c r="H148" s="637"/>
      <c r="I148" s="637"/>
      <c r="J148" s="637"/>
      <c r="K148" s="637"/>
      <c r="L148" s="637"/>
      <c r="M148" s="637"/>
      <c r="N148" s="637"/>
      <c r="O148" s="637"/>
      <c r="P148" s="637"/>
      <c r="Q148" s="637"/>
    </row>
    <row r="149" spans="1:17" ht="12.75" customHeight="1" x14ac:dyDescent="0.25">
      <c r="A149" s="29"/>
      <c r="B149" s="29"/>
      <c r="C149" s="4"/>
      <c r="D149" s="4"/>
      <c r="E149" s="65"/>
      <c r="F149" s="65"/>
      <c r="G149" s="65"/>
      <c r="H149" s="65"/>
      <c r="I149" s="65"/>
      <c r="J149" s="65"/>
      <c r="K149" s="65"/>
      <c r="L149" s="65"/>
      <c r="M149" s="65"/>
      <c r="N149" s="29"/>
      <c r="O149" s="20"/>
      <c r="P149" s="64"/>
      <c r="Q149" s="64"/>
    </row>
    <row r="150" spans="1:17" ht="18.600000000000001" customHeight="1" x14ac:dyDescent="0.25">
      <c r="A150" s="1325" t="s">
        <v>32</v>
      </c>
      <c r="B150" s="1326" t="s">
        <v>69</v>
      </c>
      <c r="C150" s="945" t="s">
        <v>259</v>
      </c>
      <c r="D150" s="946"/>
      <c r="E150" s="946"/>
      <c r="F150" s="946"/>
      <c r="G150" s="947"/>
      <c r="H150" s="828" t="s">
        <v>261</v>
      </c>
      <c r="I150" s="828"/>
      <c r="J150" s="828"/>
      <c r="K150" s="828"/>
      <c r="L150" s="828" t="s">
        <v>260</v>
      </c>
      <c r="M150" s="828"/>
      <c r="N150" s="828"/>
      <c r="O150" s="828"/>
      <c r="P150" s="828"/>
      <c r="Q150" s="828"/>
    </row>
    <row r="151" spans="1:17" ht="60.75" customHeight="1" x14ac:dyDescent="0.25">
      <c r="A151" s="1325"/>
      <c r="B151" s="1327"/>
      <c r="C151" s="948"/>
      <c r="D151" s="888"/>
      <c r="E151" s="888"/>
      <c r="F151" s="888"/>
      <c r="G151" s="889"/>
      <c r="H151" s="39" t="s">
        <v>71</v>
      </c>
      <c r="I151" s="39" t="s">
        <v>72</v>
      </c>
      <c r="J151" s="40" t="s">
        <v>14</v>
      </c>
      <c r="K151" s="39" t="s">
        <v>253</v>
      </c>
      <c r="L151" s="39" t="s">
        <v>71</v>
      </c>
      <c r="M151" s="895" t="s">
        <v>72</v>
      </c>
      <c r="N151" s="898"/>
      <c r="O151" s="40" t="s">
        <v>14</v>
      </c>
      <c r="P151" s="886" t="s">
        <v>257</v>
      </c>
      <c r="Q151" s="890"/>
    </row>
    <row r="152" spans="1:17" ht="18.600000000000001" customHeight="1" x14ac:dyDescent="0.25">
      <c r="A152" s="38">
        <v>1</v>
      </c>
      <c r="B152" s="38">
        <v>2</v>
      </c>
      <c r="C152" s="819">
        <v>3</v>
      </c>
      <c r="D152" s="850"/>
      <c r="E152" s="850"/>
      <c r="F152" s="850"/>
      <c r="G152" s="820"/>
      <c r="H152" s="38">
        <v>4</v>
      </c>
      <c r="I152" s="38">
        <v>5</v>
      </c>
      <c r="J152" s="38">
        <v>6</v>
      </c>
      <c r="K152" s="38">
        <v>7</v>
      </c>
      <c r="L152" s="38">
        <v>8</v>
      </c>
      <c r="M152" s="819">
        <v>9</v>
      </c>
      <c r="N152" s="820"/>
      <c r="O152" s="38">
        <v>10</v>
      </c>
      <c r="P152" s="819">
        <v>11</v>
      </c>
      <c r="Q152" s="820"/>
    </row>
    <row r="153" spans="1:17" ht="18.600000000000001" customHeight="1" x14ac:dyDescent="0.25">
      <c r="A153" s="18"/>
      <c r="B153" s="18"/>
      <c r="C153" s="974" t="s">
        <v>262</v>
      </c>
      <c r="D153" s="975"/>
      <c r="E153" s="975"/>
      <c r="F153" s="975"/>
      <c r="G153" s="976"/>
      <c r="H153" s="18"/>
      <c r="I153" s="18"/>
      <c r="J153" s="18"/>
      <c r="K153" s="18"/>
      <c r="L153" s="18"/>
      <c r="M153" s="828"/>
      <c r="N153" s="828"/>
      <c r="O153" s="18"/>
      <c r="P153" s="828"/>
      <c r="Q153" s="828"/>
    </row>
    <row r="154" spans="1:17" ht="18.600000000000001" customHeight="1" x14ac:dyDescent="0.25">
      <c r="A154" s="18"/>
      <c r="B154" s="18"/>
      <c r="C154" s="879" t="s">
        <v>31</v>
      </c>
      <c r="D154" s="880"/>
      <c r="E154" s="880"/>
      <c r="F154" s="880"/>
      <c r="G154" s="881"/>
      <c r="H154" s="38"/>
      <c r="I154" s="38"/>
      <c r="J154" s="38"/>
      <c r="K154" s="38"/>
      <c r="L154" s="38"/>
      <c r="M154" s="819"/>
      <c r="N154" s="820"/>
      <c r="O154" s="38"/>
      <c r="P154" s="819"/>
      <c r="Q154" s="820"/>
    </row>
    <row r="155" spans="1:17" ht="18.600000000000001" customHeight="1" x14ac:dyDescent="0.25">
      <c r="A155" s="18"/>
      <c r="B155" s="18"/>
      <c r="C155" s="974" t="s">
        <v>252</v>
      </c>
      <c r="D155" s="975"/>
      <c r="E155" s="975"/>
      <c r="F155" s="975"/>
      <c r="G155" s="976"/>
      <c r="H155" s="38"/>
      <c r="I155" s="38"/>
      <c r="J155" s="38"/>
      <c r="K155" s="38"/>
      <c r="L155" s="38"/>
      <c r="M155" s="828"/>
      <c r="N155" s="828"/>
      <c r="O155" s="38"/>
      <c r="P155" s="828"/>
      <c r="Q155" s="828"/>
    </row>
    <row r="156" spans="1:17" ht="18.600000000000001" customHeight="1" x14ac:dyDescent="0.25">
      <c r="A156" s="18"/>
      <c r="B156" s="18"/>
      <c r="C156" s="879" t="s">
        <v>31</v>
      </c>
      <c r="D156" s="880"/>
      <c r="E156" s="880"/>
      <c r="F156" s="880"/>
      <c r="G156" s="881"/>
      <c r="H156" s="38"/>
      <c r="I156" s="38"/>
      <c r="J156" s="38"/>
      <c r="K156" s="38"/>
      <c r="L156" s="38"/>
      <c r="M156" s="828"/>
      <c r="N156" s="828"/>
      <c r="O156" s="38"/>
      <c r="P156" s="828"/>
      <c r="Q156" s="828"/>
    </row>
    <row r="157" spans="1:17" ht="18.600000000000001" customHeight="1" x14ac:dyDescent="0.25">
      <c r="A157" s="18"/>
      <c r="B157" s="18"/>
      <c r="C157" s="879" t="s">
        <v>28</v>
      </c>
      <c r="D157" s="880"/>
      <c r="E157" s="880"/>
      <c r="F157" s="880"/>
      <c r="G157" s="881"/>
      <c r="H157" s="38"/>
      <c r="I157" s="38"/>
      <c r="J157" s="38"/>
      <c r="K157" s="38"/>
      <c r="L157" s="38"/>
      <c r="M157" s="828"/>
      <c r="N157" s="828"/>
      <c r="O157" s="38"/>
      <c r="P157" s="828"/>
      <c r="Q157" s="828"/>
    </row>
    <row r="158" spans="1:17" ht="13.5" customHeight="1" x14ac:dyDescent="0.25">
      <c r="A158" s="29"/>
      <c r="B158" s="29"/>
      <c r="C158" s="4"/>
      <c r="D158" s="4"/>
      <c r="E158" s="65"/>
      <c r="F158" s="65"/>
      <c r="G158" s="65"/>
      <c r="H158" s="65"/>
      <c r="I158" s="65"/>
      <c r="J158" s="65"/>
      <c r="K158" s="65"/>
      <c r="L158" s="65"/>
      <c r="M158" s="65"/>
      <c r="N158" s="29"/>
      <c r="O158" s="20"/>
      <c r="P158" s="64"/>
      <c r="Q158" s="64"/>
    </row>
    <row r="159" spans="1:17" ht="18.600000000000001" customHeight="1" x14ac:dyDescent="0.25">
      <c r="A159" s="36" t="s">
        <v>273</v>
      </c>
      <c r="B159" s="637" t="s">
        <v>274</v>
      </c>
      <c r="C159" s="637"/>
      <c r="D159" s="637"/>
      <c r="E159" s="637"/>
      <c r="F159" s="637"/>
      <c r="G159" s="637"/>
      <c r="H159" s="637"/>
      <c r="I159" s="637"/>
      <c r="J159" s="637"/>
      <c r="K159" s="637"/>
      <c r="L159" s="637"/>
      <c r="M159" s="637"/>
      <c r="N159" s="637"/>
      <c r="O159" s="637"/>
      <c r="P159" s="637"/>
      <c r="Q159" s="637"/>
    </row>
    <row r="160" spans="1:17" ht="13.5" customHeight="1" x14ac:dyDescent="0.25">
      <c r="A160" s="29"/>
      <c r="B160" s="29"/>
      <c r="C160" s="4"/>
      <c r="D160" s="4"/>
      <c r="E160" s="65"/>
      <c r="F160" s="65"/>
      <c r="G160" s="65"/>
      <c r="H160" s="65"/>
      <c r="I160" s="65"/>
      <c r="J160" s="65"/>
      <c r="K160" s="65"/>
      <c r="L160" s="65"/>
      <c r="M160" s="65"/>
      <c r="N160" s="29"/>
      <c r="O160" s="20"/>
      <c r="P160" s="64"/>
      <c r="Q160" s="64"/>
    </row>
    <row r="161" spans="1:17" ht="18.600000000000001" customHeight="1" x14ac:dyDescent="0.25">
      <c r="A161" s="1325" t="s">
        <v>32</v>
      </c>
      <c r="B161" s="1326" t="s">
        <v>69</v>
      </c>
      <c r="C161" s="945" t="s">
        <v>259</v>
      </c>
      <c r="D161" s="946"/>
      <c r="E161" s="946"/>
      <c r="F161" s="946"/>
      <c r="G161" s="947"/>
      <c r="H161" s="828" t="s">
        <v>261</v>
      </c>
      <c r="I161" s="828"/>
      <c r="J161" s="828"/>
      <c r="K161" s="828"/>
      <c r="L161" s="828" t="s">
        <v>260</v>
      </c>
      <c r="M161" s="828"/>
      <c r="N161" s="828"/>
      <c r="O161" s="828"/>
      <c r="P161" s="828"/>
      <c r="Q161" s="828"/>
    </row>
    <row r="162" spans="1:17" ht="18.600000000000001" customHeight="1" x14ac:dyDescent="0.25">
      <c r="A162" s="1325"/>
      <c r="B162" s="1327"/>
      <c r="C162" s="948"/>
      <c r="D162" s="888"/>
      <c r="E162" s="888"/>
      <c r="F162" s="888"/>
      <c r="G162" s="889"/>
      <c r="H162" s="39" t="s">
        <v>71</v>
      </c>
      <c r="I162" s="39" t="s">
        <v>72</v>
      </c>
      <c r="J162" s="40" t="s">
        <v>14</v>
      </c>
      <c r="K162" s="39" t="s">
        <v>253</v>
      </c>
      <c r="L162" s="39" t="s">
        <v>71</v>
      </c>
      <c r="M162" s="895" t="s">
        <v>72</v>
      </c>
      <c r="N162" s="898"/>
      <c r="O162" s="40" t="s">
        <v>14</v>
      </c>
      <c r="P162" s="886" t="s">
        <v>257</v>
      </c>
      <c r="Q162" s="890"/>
    </row>
    <row r="163" spans="1:17" ht="18.600000000000001" customHeight="1" x14ac:dyDescent="0.25">
      <c r="A163" s="38">
        <v>1</v>
      </c>
      <c r="B163" s="38">
        <v>2</v>
      </c>
      <c r="C163" s="819">
        <v>3</v>
      </c>
      <c r="D163" s="850"/>
      <c r="E163" s="850"/>
      <c r="F163" s="850"/>
      <c r="G163" s="820"/>
      <c r="H163" s="38">
        <v>4</v>
      </c>
      <c r="I163" s="38">
        <v>5</v>
      </c>
      <c r="J163" s="38">
        <v>6</v>
      </c>
      <c r="K163" s="38">
        <v>7</v>
      </c>
      <c r="L163" s="38">
        <v>8</v>
      </c>
      <c r="M163" s="819">
        <v>9</v>
      </c>
      <c r="N163" s="820"/>
      <c r="O163" s="38">
        <v>10</v>
      </c>
      <c r="P163" s="819">
        <v>11</v>
      </c>
      <c r="Q163" s="820"/>
    </row>
    <row r="164" spans="1:17" ht="18.600000000000001" customHeight="1" x14ac:dyDescent="0.25">
      <c r="A164" s="18"/>
      <c r="B164" s="18"/>
      <c r="C164" s="974" t="s">
        <v>262</v>
      </c>
      <c r="D164" s="975"/>
      <c r="E164" s="975"/>
      <c r="F164" s="975"/>
      <c r="G164" s="976"/>
      <c r="H164" s="18"/>
      <c r="I164" s="18"/>
      <c r="J164" s="18"/>
      <c r="K164" s="18"/>
      <c r="L164" s="18"/>
      <c r="M164" s="828"/>
      <c r="N164" s="828"/>
      <c r="O164" s="18"/>
      <c r="P164" s="828"/>
      <c r="Q164" s="828"/>
    </row>
    <row r="165" spans="1:17" ht="18.600000000000001" customHeight="1" x14ac:dyDescent="0.25">
      <c r="A165" s="18"/>
      <c r="B165" s="18"/>
      <c r="C165" s="879" t="s">
        <v>31</v>
      </c>
      <c r="D165" s="880"/>
      <c r="E165" s="880"/>
      <c r="F165" s="880"/>
      <c r="G165" s="881"/>
      <c r="H165" s="38"/>
      <c r="I165" s="38"/>
      <c r="J165" s="38"/>
      <c r="K165" s="38"/>
      <c r="L165" s="38"/>
      <c r="M165" s="819"/>
      <c r="N165" s="820"/>
      <c r="O165" s="38"/>
      <c r="P165" s="819"/>
      <c r="Q165" s="820"/>
    </row>
    <row r="166" spans="1:17" ht="18.600000000000001" customHeight="1" x14ac:dyDescent="0.25">
      <c r="A166" s="18"/>
      <c r="B166" s="18"/>
      <c r="C166" s="974" t="s">
        <v>252</v>
      </c>
      <c r="D166" s="975"/>
      <c r="E166" s="975"/>
      <c r="F166" s="975"/>
      <c r="G166" s="976"/>
      <c r="H166" s="38"/>
      <c r="I166" s="38"/>
      <c r="J166" s="38"/>
      <c r="K166" s="38"/>
      <c r="L166" s="38"/>
      <c r="M166" s="828"/>
      <c r="N166" s="828"/>
      <c r="O166" s="38"/>
      <c r="P166" s="828"/>
      <c r="Q166" s="828"/>
    </row>
    <row r="167" spans="1:17" ht="18.600000000000001" customHeight="1" x14ac:dyDescent="0.25">
      <c r="A167" s="18"/>
      <c r="B167" s="18"/>
      <c r="C167" s="879" t="s">
        <v>31</v>
      </c>
      <c r="D167" s="880"/>
      <c r="E167" s="880"/>
      <c r="F167" s="880"/>
      <c r="G167" s="881"/>
      <c r="H167" s="38"/>
      <c r="I167" s="38"/>
      <c r="J167" s="38"/>
      <c r="K167" s="38"/>
      <c r="L167" s="38"/>
      <c r="M167" s="828"/>
      <c r="N167" s="828"/>
      <c r="O167" s="38"/>
      <c r="P167" s="828"/>
      <c r="Q167" s="828"/>
    </row>
    <row r="168" spans="1:17" ht="18.600000000000001" customHeight="1" x14ac:dyDescent="0.25">
      <c r="A168" s="18"/>
      <c r="B168" s="18"/>
      <c r="C168" s="879" t="s">
        <v>28</v>
      </c>
      <c r="D168" s="880"/>
      <c r="E168" s="880"/>
      <c r="F168" s="880"/>
      <c r="G168" s="881"/>
      <c r="H168" s="38"/>
      <c r="I168" s="38"/>
      <c r="J168" s="38"/>
      <c r="K168" s="38"/>
      <c r="L168" s="38"/>
      <c r="M168" s="828"/>
      <c r="N168" s="828"/>
      <c r="O168" s="38"/>
      <c r="P168" s="828"/>
      <c r="Q168" s="828"/>
    </row>
    <row r="169" spans="1:17" ht="18.600000000000001" customHeight="1" x14ac:dyDescent="0.25">
      <c r="A169" s="29"/>
      <c r="B169" s="29"/>
      <c r="C169" s="4"/>
      <c r="D169" s="4"/>
      <c r="E169" s="65"/>
      <c r="F169" s="65"/>
      <c r="G169" s="65"/>
      <c r="H169" s="65"/>
      <c r="I169" s="65"/>
      <c r="J169" s="65"/>
      <c r="K169" s="65"/>
      <c r="L169" s="65"/>
      <c r="M169" s="65"/>
      <c r="N169" s="29"/>
      <c r="O169" s="20"/>
      <c r="P169" s="64"/>
      <c r="Q169" s="64"/>
    </row>
    <row r="170" spans="1:17" ht="16.5" customHeight="1" x14ac:dyDescent="0.25">
      <c r="A170" s="33" t="s">
        <v>92</v>
      </c>
      <c r="B170" s="663" t="s">
        <v>275</v>
      </c>
      <c r="C170" s="663"/>
      <c r="D170" s="663"/>
      <c r="E170" s="663"/>
      <c r="F170" s="663"/>
      <c r="G170" s="663"/>
      <c r="H170" s="663"/>
      <c r="I170" s="663"/>
      <c r="J170" s="663"/>
      <c r="K170" s="663"/>
      <c r="L170" s="663"/>
      <c r="M170" s="663"/>
      <c r="N170" s="663"/>
      <c r="O170" s="663"/>
      <c r="P170" s="663"/>
      <c r="Q170" s="663"/>
    </row>
    <row r="171" spans="1:17" ht="12" customHeight="1" x14ac:dyDescent="0.2">
      <c r="A171" s="127"/>
      <c r="B171" s="68"/>
      <c r="C171" s="69"/>
    </row>
    <row r="172" spans="1:17" ht="13.5" customHeight="1" x14ac:dyDescent="0.25">
      <c r="A172" s="128" t="s">
        <v>93</v>
      </c>
      <c r="B172" s="663" t="s">
        <v>276</v>
      </c>
      <c r="C172" s="663"/>
      <c r="D172" s="663"/>
      <c r="E172" s="663"/>
      <c r="F172" s="663"/>
      <c r="G172" s="663"/>
      <c r="H172" s="663"/>
      <c r="I172" s="663"/>
      <c r="J172" s="663"/>
      <c r="K172" s="663"/>
      <c r="L172" s="663"/>
      <c r="M172" s="663"/>
      <c r="N172" s="663"/>
      <c r="O172" s="663"/>
      <c r="P172" s="663"/>
      <c r="Q172" s="663"/>
    </row>
    <row r="173" spans="1:17" ht="12.75" customHeight="1" x14ac:dyDescent="0.2">
      <c r="A173" s="71"/>
      <c r="B173" s="71"/>
    </row>
    <row r="174" spans="1:17" ht="53.25" customHeight="1" x14ac:dyDescent="0.2">
      <c r="A174" s="664" t="s">
        <v>32</v>
      </c>
      <c r="B174" s="1302" t="s">
        <v>222</v>
      </c>
      <c r="C174" s="1303"/>
      <c r="D174" s="1303"/>
      <c r="E174" s="671" t="s">
        <v>267</v>
      </c>
      <c r="F174" s="671"/>
      <c r="G174" s="671"/>
      <c r="H174" s="671"/>
      <c r="I174" s="671" t="s">
        <v>268</v>
      </c>
      <c r="J174" s="671"/>
      <c r="K174" s="671"/>
      <c r="L174" s="671"/>
      <c r="M174" s="671" t="s">
        <v>269</v>
      </c>
      <c r="N174" s="671"/>
      <c r="O174" s="671"/>
      <c r="P174" s="671"/>
      <c r="Q174" s="671"/>
    </row>
    <row r="175" spans="1:17" ht="14.65" customHeight="1" x14ac:dyDescent="0.2">
      <c r="A175" s="664"/>
      <c r="B175" s="1270"/>
      <c r="C175" s="1271"/>
      <c r="D175" s="1271"/>
      <c r="E175" s="12" t="s">
        <v>71</v>
      </c>
      <c r="F175" s="12" t="s">
        <v>72</v>
      </c>
      <c r="G175" s="117" t="s">
        <v>14</v>
      </c>
      <c r="H175" s="12" t="s">
        <v>253</v>
      </c>
      <c r="I175" s="12" t="s">
        <v>71</v>
      </c>
      <c r="J175" s="12" t="s">
        <v>72</v>
      </c>
      <c r="K175" s="42" t="s">
        <v>14</v>
      </c>
      <c r="L175" s="12" t="s">
        <v>257</v>
      </c>
      <c r="M175" s="12" t="s">
        <v>71</v>
      </c>
      <c r="N175" s="12" t="s">
        <v>72</v>
      </c>
      <c r="O175" s="42" t="s">
        <v>14</v>
      </c>
      <c r="P175" s="602" t="s">
        <v>258</v>
      </c>
      <c r="Q175" s="607"/>
    </row>
    <row r="176" spans="1:17" ht="17.649999999999999" customHeight="1" x14ac:dyDescent="0.25">
      <c r="A176" s="11">
        <v>1</v>
      </c>
      <c r="B176" s="641">
        <v>2</v>
      </c>
      <c r="C176" s="645"/>
      <c r="D176" s="642"/>
      <c r="E176" s="11">
        <v>3</v>
      </c>
      <c r="F176" s="11">
        <v>4</v>
      </c>
      <c r="G176" s="11">
        <v>5</v>
      </c>
      <c r="H176" s="11">
        <v>6</v>
      </c>
      <c r="I176" s="11">
        <v>7</v>
      </c>
      <c r="J176" s="11">
        <v>8</v>
      </c>
      <c r="K176" s="11">
        <v>9</v>
      </c>
      <c r="L176" s="11">
        <v>10</v>
      </c>
      <c r="M176" s="11">
        <v>11</v>
      </c>
      <c r="N176" s="11">
        <v>12</v>
      </c>
      <c r="O176" s="11">
        <v>13</v>
      </c>
      <c r="P176" s="676">
        <v>14</v>
      </c>
      <c r="Q176" s="677"/>
    </row>
    <row r="177" spans="1:17" ht="17.25" customHeight="1" x14ac:dyDescent="0.25">
      <c r="A177" s="16"/>
      <c r="B177" s="638" t="s">
        <v>250</v>
      </c>
      <c r="C177" s="639"/>
      <c r="D177" s="679"/>
      <c r="E177" s="124"/>
      <c r="F177" s="124"/>
      <c r="G177" s="124"/>
      <c r="H177" s="124"/>
      <c r="I177" s="124"/>
      <c r="J177" s="124"/>
      <c r="K177" s="124"/>
      <c r="L177" s="124"/>
      <c r="M177" s="124"/>
      <c r="N177" s="126"/>
      <c r="O177" s="125"/>
      <c r="P177" s="602"/>
      <c r="Q177" s="607"/>
    </row>
    <row r="178" spans="1:17" ht="17.25" customHeight="1" x14ac:dyDescent="0.25">
      <c r="A178" s="16"/>
      <c r="B178" s="891" t="s">
        <v>87</v>
      </c>
      <c r="C178" s="892"/>
      <c r="D178" s="950"/>
      <c r="E178" s="124"/>
      <c r="F178" s="124"/>
      <c r="G178" s="124"/>
      <c r="H178" s="124"/>
      <c r="I178" s="124"/>
      <c r="J178" s="124"/>
      <c r="K178" s="124"/>
      <c r="L178" s="124"/>
      <c r="M178" s="124"/>
      <c r="N178" s="126"/>
      <c r="O178" s="125"/>
      <c r="P178" s="602"/>
      <c r="Q178" s="607"/>
    </row>
    <row r="179" spans="1:17" ht="17.25" customHeight="1" x14ac:dyDescent="0.25">
      <c r="A179" s="119"/>
      <c r="B179" s="680" t="s">
        <v>31</v>
      </c>
      <c r="C179" s="681"/>
      <c r="D179" s="682"/>
      <c r="E179" s="124"/>
      <c r="F179" s="124"/>
      <c r="G179" s="124"/>
      <c r="H179" s="124"/>
      <c r="I179" s="124"/>
      <c r="J179" s="124"/>
      <c r="K179" s="124"/>
      <c r="L179" s="124"/>
      <c r="M179" s="124"/>
      <c r="N179" s="126"/>
      <c r="O179" s="125"/>
      <c r="P179" s="602"/>
      <c r="Q179" s="607"/>
    </row>
    <row r="180" spans="1:17" ht="17.25" customHeight="1" x14ac:dyDescent="0.25">
      <c r="A180" s="126"/>
      <c r="B180" s="770" t="s">
        <v>88</v>
      </c>
      <c r="C180" s="770"/>
      <c r="D180" s="770"/>
      <c r="E180" s="129"/>
      <c r="F180" s="129"/>
      <c r="G180" s="129"/>
      <c r="H180" s="129"/>
      <c r="I180" s="129"/>
      <c r="J180" s="129"/>
      <c r="K180" s="129"/>
      <c r="L180" s="129"/>
      <c r="M180" s="129"/>
      <c r="N180" s="130"/>
      <c r="O180" s="131"/>
      <c r="P180" s="667"/>
      <c r="Q180" s="668"/>
    </row>
    <row r="181" spans="1:17" ht="17.25" customHeight="1" x14ac:dyDescent="0.25">
      <c r="A181" s="126"/>
      <c r="B181" s="708" t="s">
        <v>31</v>
      </c>
      <c r="C181" s="709"/>
      <c r="D181" s="710"/>
      <c r="E181" s="129"/>
      <c r="F181" s="129"/>
      <c r="G181" s="129"/>
      <c r="H181" s="129"/>
      <c r="I181" s="129"/>
      <c r="J181" s="129"/>
      <c r="K181" s="129"/>
      <c r="L181" s="129"/>
      <c r="M181" s="129"/>
      <c r="N181" s="130"/>
      <c r="O181" s="131"/>
      <c r="P181" s="602"/>
      <c r="Q181" s="607"/>
    </row>
    <row r="182" spans="1:17" ht="16.7" customHeight="1" x14ac:dyDescent="0.25">
      <c r="A182" s="126"/>
      <c r="B182" s="684" t="s">
        <v>28</v>
      </c>
      <c r="C182" s="685"/>
      <c r="D182" s="686"/>
      <c r="E182" s="124"/>
      <c r="F182" s="124"/>
      <c r="G182" s="124"/>
      <c r="H182" s="124"/>
      <c r="I182" s="124"/>
      <c r="J182" s="124"/>
      <c r="K182" s="124"/>
      <c r="L182" s="124"/>
      <c r="M182" s="124"/>
      <c r="N182" s="126"/>
      <c r="O182" s="125"/>
      <c r="P182" s="671"/>
      <c r="Q182" s="671"/>
    </row>
    <row r="183" spans="1:17" ht="15.75" customHeight="1" x14ac:dyDescent="0.25">
      <c r="A183" s="20"/>
      <c r="B183" s="20"/>
      <c r="C183" s="616"/>
      <c r="D183" s="616"/>
      <c r="E183" s="822"/>
      <c r="F183" s="822"/>
      <c r="G183" s="50"/>
      <c r="H183" s="50"/>
      <c r="I183" s="30"/>
      <c r="J183" s="30"/>
      <c r="K183" s="30"/>
      <c r="L183" s="30"/>
      <c r="M183" s="30"/>
      <c r="N183" s="30"/>
      <c r="O183" s="30"/>
      <c r="P183" s="20"/>
      <c r="Q183" s="20"/>
    </row>
    <row r="184" spans="1:17" ht="12.75" customHeight="1" x14ac:dyDescent="0.25">
      <c r="A184" s="128" t="s">
        <v>191</v>
      </c>
      <c r="B184" s="663" t="s">
        <v>276</v>
      </c>
      <c r="C184" s="663"/>
      <c r="D184" s="663"/>
      <c r="E184" s="663"/>
      <c r="F184" s="663"/>
      <c r="G184" s="663"/>
      <c r="H184" s="663"/>
      <c r="I184" s="663"/>
      <c r="J184" s="663"/>
      <c r="K184" s="663"/>
      <c r="L184" s="663"/>
      <c r="M184" s="663"/>
      <c r="N184" s="663"/>
      <c r="O184" s="663"/>
      <c r="P184" s="663"/>
      <c r="Q184" s="663"/>
    </row>
    <row r="185" spans="1:17" ht="12.75" customHeight="1" x14ac:dyDescent="0.25">
      <c r="A185" s="70"/>
      <c r="B185" s="70"/>
      <c r="C185" s="8"/>
      <c r="D185" s="3"/>
      <c r="E185" s="3"/>
      <c r="F185" s="3"/>
      <c r="G185" s="3"/>
      <c r="H185" s="3"/>
      <c r="I185" s="3"/>
      <c r="J185" s="3"/>
    </row>
    <row r="186" spans="1:17" ht="18" customHeight="1" x14ac:dyDescent="0.25">
      <c r="A186" s="927" t="s">
        <v>32</v>
      </c>
      <c r="B186" s="928"/>
      <c r="C186" s="945" t="s">
        <v>259</v>
      </c>
      <c r="D186" s="946"/>
      <c r="E186" s="946"/>
      <c r="F186" s="946"/>
      <c r="G186" s="947"/>
      <c r="H186" s="828" t="s">
        <v>261</v>
      </c>
      <c r="I186" s="828"/>
      <c r="J186" s="828"/>
      <c r="K186" s="828"/>
      <c r="L186" s="828" t="s">
        <v>260</v>
      </c>
      <c r="M186" s="828"/>
      <c r="N186" s="828"/>
      <c r="O186" s="828"/>
      <c r="P186" s="828"/>
      <c r="Q186" s="828"/>
    </row>
    <row r="187" spans="1:17" ht="45.75" customHeight="1" x14ac:dyDescent="0.25">
      <c r="A187" s="929"/>
      <c r="B187" s="930"/>
      <c r="C187" s="948"/>
      <c r="D187" s="888"/>
      <c r="E187" s="888"/>
      <c r="F187" s="888"/>
      <c r="G187" s="889"/>
      <c r="H187" s="39" t="s">
        <v>71</v>
      </c>
      <c r="I187" s="39" t="s">
        <v>72</v>
      </c>
      <c r="J187" s="40" t="s">
        <v>14</v>
      </c>
      <c r="K187" s="39" t="s">
        <v>15</v>
      </c>
      <c r="L187" s="39" t="s">
        <v>71</v>
      </c>
      <c r="M187" s="895" t="s">
        <v>72</v>
      </c>
      <c r="N187" s="898"/>
      <c r="O187" s="40" t="s">
        <v>14</v>
      </c>
      <c r="P187" s="886" t="s">
        <v>16</v>
      </c>
      <c r="Q187" s="890"/>
    </row>
    <row r="188" spans="1:17" ht="18" customHeight="1" x14ac:dyDescent="0.25">
      <c r="A188" s="819">
        <v>1</v>
      </c>
      <c r="B188" s="820"/>
      <c r="C188" s="819">
        <v>2</v>
      </c>
      <c r="D188" s="850"/>
      <c r="E188" s="850"/>
      <c r="F188" s="850"/>
      <c r="G188" s="820"/>
      <c r="H188" s="38">
        <v>3</v>
      </c>
      <c r="I188" s="38">
        <v>4</v>
      </c>
      <c r="J188" s="38">
        <v>5</v>
      </c>
      <c r="K188" s="38">
        <v>6</v>
      </c>
      <c r="L188" s="38">
        <v>7</v>
      </c>
      <c r="M188" s="819">
        <v>8</v>
      </c>
      <c r="N188" s="820"/>
      <c r="O188" s="38">
        <v>9</v>
      </c>
      <c r="P188" s="819">
        <v>10</v>
      </c>
      <c r="Q188" s="820"/>
    </row>
    <row r="189" spans="1:17" ht="18" customHeight="1" x14ac:dyDescent="0.25">
      <c r="A189" s="819"/>
      <c r="B189" s="820"/>
      <c r="C189" s="879" t="s">
        <v>262</v>
      </c>
      <c r="D189" s="880"/>
      <c r="E189" s="880"/>
      <c r="F189" s="880"/>
      <c r="G189" s="881"/>
      <c r="H189" s="18"/>
      <c r="I189" s="18"/>
      <c r="J189" s="18"/>
      <c r="K189" s="18"/>
      <c r="L189" s="18"/>
      <c r="M189" s="828"/>
      <c r="N189" s="828"/>
      <c r="O189" s="18"/>
      <c r="P189" s="828"/>
      <c r="Q189" s="828"/>
    </row>
    <row r="190" spans="1:17" ht="18" customHeight="1" x14ac:dyDescent="0.25">
      <c r="A190" s="49"/>
      <c r="B190" s="72"/>
      <c r="C190" s="879" t="s">
        <v>87</v>
      </c>
      <c r="D190" s="880"/>
      <c r="E190" s="880"/>
      <c r="F190" s="880"/>
      <c r="G190" s="881"/>
      <c r="H190" s="18"/>
      <c r="I190" s="18"/>
      <c r="J190" s="18"/>
      <c r="K190" s="18"/>
      <c r="L190" s="18"/>
      <c r="M190" s="49"/>
      <c r="N190" s="72"/>
      <c r="O190" s="18"/>
      <c r="P190" s="49"/>
      <c r="Q190" s="72"/>
    </row>
    <row r="191" spans="1:17" ht="18" customHeight="1" x14ac:dyDescent="0.25">
      <c r="A191" s="819"/>
      <c r="B191" s="820"/>
      <c r="C191" s="879" t="s">
        <v>31</v>
      </c>
      <c r="D191" s="880"/>
      <c r="E191" s="880"/>
      <c r="F191" s="880"/>
      <c r="G191" s="881"/>
      <c r="H191" s="38"/>
      <c r="I191" s="38"/>
      <c r="J191" s="38"/>
      <c r="K191" s="38"/>
      <c r="L191" s="38"/>
      <c r="M191" s="819"/>
      <c r="N191" s="820"/>
      <c r="O191" s="38"/>
      <c r="P191" s="819"/>
      <c r="Q191" s="820"/>
    </row>
    <row r="192" spans="1:17" ht="18" customHeight="1" x14ac:dyDescent="0.25">
      <c r="A192" s="819"/>
      <c r="B192" s="820"/>
      <c r="C192" s="879" t="s">
        <v>88</v>
      </c>
      <c r="D192" s="880"/>
      <c r="E192" s="880"/>
      <c r="F192" s="880"/>
      <c r="G192" s="881"/>
      <c r="H192" s="38"/>
      <c r="I192" s="38"/>
      <c r="J192" s="38"/>
      <c r="K192" s="38"/>
      <c r="L192" s="38"/>
      <c r="M192" s="828"/>
      <c r="N192" s="828"/>
      <c r="O192" s="38"/>
      <c r="P192" s="828"/>
      <c r="Q192" s="828"/>
    </row>
    <row r="193" spans="1:17" ht="18" customHeight="1" x14ac:dyDescent="0.25">
      <c r="A193" s="819"/>
      <c r="B193" s="820"/>
      <c r="C193" s="879" t="s">
        <v>31</v>
      </c>
      <c r="D193" s="880"/>
      <c r="E193" s="880"/>
      <c r="F193" s="880"/>
      <c r="G193" s="881"/>
      <c r="H193" s="38"/>
      <c r="I193" s="38"/>
      <c r="J193" s="38"/>
      <c r="K193" s="38"/>
      <c r="L193" s="38"/>
      <c r="M193" s="828"/>
      <c r="N193" s="828"/>
      <c r="O193" s="38"/>
      <c r="P193" s="828"/>
      <c r="Q193" s="828"/>
    </row>
    <row r="194" spans="1:17" ht="18" customHeight="1" x14ac:dyDescent="0.25">
      <c r="A194" s="819"/>
      <c r="B194" s="820"/>
      <c r="C194" s="879" t="s">
        <v>28</v>
      </c>
      <c r="D194" s="880"/>
      <c r="E194" s="880"/>
      <c r="F194" s="880"/>
      <c r="G194" s="881"/>
      <c r="H194" s="38"/>
      <c r="I194" s="38"/>
      <c r="J194" s="38"/>
      <c r="K194" s="38"/>
      <c r="L194" s="38"/>
      <c r="M194" s="828"/>
      <c r="N194" s="828"/>
      <c r="O194" s="38"/>
      <c r="P194" s="828"/>
      <c r="Q194" s="828"/>
    </row>
    <row r="195" spans="1:17" ht="18" customHeight="1" x14ac:dyDescent="0.25">
      <c r="A195" s="20"/>
      <c r="B195" s="20"/>
      <c r="C195" s="616"/>
      <c r="D195" s="616"/>
      <c r="E195" s="822"/>
      <c r="F195" s="822"/>
      <c r="G195" s="1210"/>
      <c r="H195" s="1210"/>
      <c r="I195" s="619"/>
      <c r="J195" s="619"/>
      <c r="K195" s="619"/>
      <c r="L195" s="619"/>
      <c r="M195" s="62"/>
      <c r="N195" s="62"/>
      <c r="O195" s="62"/>
    </row>
    <row r="196" spans="1:17" ht="17.25" customHeight="1" x14ac:dyDescent="0.25">
      <c r="A196" s="33" t="s">
        <v>193</v>
      </c>
      <c r="B196" s="663" t="s">
        <v>277</v>
      </c>
      <c r="C196" s="663"/>
      <c r="D196" s="663"/>
      <c r="E196" s="663"/>
      <c r="F196" s="663"/>
      <c r="G196" s="663"/>
      <c r="H196" s="663"/>
      <c r="I196" s="663"/>
      <c r="J196" s="663"/>
      <c r="K196" s="663"/>
      <c r="L196" s="663"/>
      <c r="M196" s="663"/>
      <c r="N196" s="663"/>
      <c r="O196" s="663"/>
      <c r="P196" s="663"/>
      <c r="Q196" s="663"/>
    </row>
    <row r="197" spans="1:17" ht="17.25" customHeight="1" x14ac:dyDescent="0.25">
      <c r="A197" s="33" t="s">
        <v>278</v>
      </c>
      <c r="B197" s="663" t="s">
        <v>279</v>
      </c>
      <c r="C197" s="663"/>
      <c r="D197" s="663"/>
      <c r="E197" s="663"/>
      <c r="F197" s="663"/>
      <c r="G197" s="663"/>
      <c r="H197" s="663"/>
      <c r="I197" s="663"/>
      <c r="J197" s="663"/>
      <c r="K197" s="663"/>
      <c r="L197" s="663"/>
      <c r="M197" s="663"/>
      <c r="N197" s="663"/>
      <c r="O197" s="663"/>
      <c r="P197" s="663"/>
      <c r="Q197" s="663"/>
    </row>
    <row r="198" spans="1:17" ht="17.25" customHeight="1" x14ac:dyDescent="0.25">
      <c r="A198" s="33"/>
      <c r="B198" s="57"/>
      <c r="C198" s="57"/>
      <c r="D198" s="57"/>
      <c r="E198" s="57"/>
      <c r="F198" s="57"/>
      <c r="G198" s="57"/>
      <c r="H198" s="57"/>
      <c r="I198" s="57"/>
      <c r="J198" s="57"/>
      <c r="K198" s="57"/>
      <c r="L198" s="57"/>
      <c r="M198" s="57"/>
      <c r="N198" s="57"/>
      <c r="O198" s="57"/>
      <c r="P198" s="57"/>
      <c r="Q198" s="57"/>
    </row>
    <row r="199" spans="1:17" ht="17.25" customHeight="1" x14ac:dyDescent="0.2">
      <c r="A199" s="1259" t="s">
        <v>32</v>
      </c>
      <c r="B199" s="1260"/>
      <c r="C199" s="1263" t="s">
        <v>94</v>
      </c>
      <c r="D199" s="1265" t="s">
        <v>95</v>
      </c>
      <c r="E199" s="1265" t="s">
        <v>96</v>
      </c>
      <c r="F199" s="1177" t="s">
        <v>267</v>
      </c>
      <c r="G199" s="1205"/>
      <c r="H199" s="1205"/>
      <c r="I199" s="1178"/>
      <c r="J199" s="1177" t="s">
        <v>280</v>
      </c>
      <c r="K199" s="1205"/>
      <c r="L199" s="1205"/>
      <c r="M199" s="1178"/>
      <c r="N199" s="1177" t="s">
        <v>269</v>
      </c>
      <c r="O199" s="1205"/>
      <c r="P199" s="1205"/>
      <c r="Q199" s="1178"/>
    </row>
    <row r="200" spans="1:17" ht="17.25" customHeight="1" x14ac:dyDescent="0.2">
      <c r="A200" s="1261"/>
      <c r="B200" s="1262"/>
      <c r="C200" s="1264"/>
      <c r="D200" s="1266"/>
      <c r="E200" s="1266"/>
      <c r="F200" s="1184" t="s">
        <v>197</v>
      </c>
      <c r="G200" s="1185"/>
      <c r="H200" s="1184" t="s">
        <v>198</v>
      </c>
      <c r="I200" s="1185"/>
      <c r="J200" s="1184" t="s">
        <v>197</v>
      </c>
      <c r="K200" s="1185"/>
      <c r="L200" s="1184" t="s">
        <v>198</v>
      </c>
      <c r="M200" s="1185"/>
      <c r="N200" s="1184" t="s">
        <v>197</v>
      </c>
      <c r="O200" s="1185"/>
      <c r="P200" s="1184" t="s">
        <v>198</v>
      </c>
      <c r="Q200" s="1185"/>
    </row>
    <row r="201" spans="1:17" ht="17.25" customHeight="1" x14ac:dyDescent="0.2">
      <c r="A201" s="1177">
        <v>1</v>
      </c>
      <c r="B201" s="1178"/>
      <c r="C201" s="135">
        <v>2</v>
      </c>
      <c r="D201" s="135">
        <v>3</v>
      </c>
      <c r="E201" s="135">
        <v>4</v>
      </c>
      <c r="F201" s="1177">
        <v>5</v>
      </c>
      <c r="G201" s="1178"/>
      <c r="H201" s="1177">
        <v>6</v>
      </c>
      <c r="I201" s="1178"/>
      <c r="J201" s="1177">
        <v>7</v>
      </c>
      <c r="K201" s="1178"/>
      <c r="L201" s="1177">
        <v>8</v>
      </c>
      <c r="M201" s="1178"/>
      <c r="N201" s="1177">
        <v>9</v>
      </c>
      <c r="O201" s="1178"/>
      <c r="P201" s="1177">
        <v>10</v>
      </c>
      <c r="Q201" s="1178"/>
    </row>
    <row r="202" spans="1:17" ht="17.25" customHeight="1" x14ac:dyDescent="0.2">
      <c r="A202" s="1181"/>
      <c r="B202" s="1182"/>
      <c r="C202" s="133" t="s">
        <v>262</v>
      </c>
      <c r="D202" s="125"/>
      <c r="E202" s="125"/>
      <c r="F202" s="1184"/>
      <c r="G202" s="1185"/>
      <c r="H202" s="1184"/>
      <c r="I202" s="1185"/>
      <c r="J202" s="1184"/>
      <c r="K202" s="1185"/>
      <c r="L202" s="1184"/>
      <c r="M202" s="1185"/>
      <c r="N202" s="1184"/>
      <c r="O202" s="1185"/>
      <c r="P202" s="1184"/>
      <c r="Q202" s="1185"/>
    </row>
    <row r="203" spans="1:17" ht="17.25" customHeight="1" x14ac:dyDescent="0.25">
      <c r="A203" s="1181"/>
      <c r="B203" s="1182"/>
      <c r="C203" s="134" t="s">
        <v>87</v>
      </c>
      <c r="D203" s="137"/>
      <c r="E203" s="137"/>
      <c r="F203" s="1184"/>
      <c r="G203" s="1185"/>
      <c r="H203" s="1184"/>
      <c r="I203" s="1185"/>
      <c r="J203" s="1184"/>
      <c r="K203" s="1185"/>
      <c r="L203" s="1184"/>
      <c r="M203" s="1185"/>
      <c r="N203" s="1184"/>
      <c r="O203" s="1185"/>
      <c r="P203" s="1184"/>
      <c r="Q203" s="1185"/>
    </row>
    <row r="204" spans="1:17" ht="17.25" customHeight="1" x14ac:dyDescent="0.25">
      <c r="A204" s="1181"/>
      <c r="B204" s="1182"/>
      <c r="C204" s="134" t="s">
        <v>228</v>
      </c>
      <c r="D204" s="137"/>
      <c r="E204" s="137"/>
      <c r="F204" s="1184"/>
      <c r="G204" s="1185"/>
      <c r="H204" s="1184"/>
      <c r="I204" s="1185"/>
      <c r="J204" s="1184"/>
      <c r="K204" s="1185"/>
      <c r="L204" s="1184"/>
      <c r="M204" s="1185"/>
      <c r="N204" s="1184"/>
      <c r="O204" s="1185"/>
      <c r="P204" s="1184"/>
      <c r="Q204" s="1185"/>
    </row>
    <row r="205" spans="1:17" ht="17.25" customHeight="1" x14ac:dyDescent="0.25">
      <c r="A205" s="1181"/>
      <c r="B205" s="1182"/>
      <c r="C205" s="134" t="s">
        <v>31</v>
      </c>
      <c r="D205" s="137"/>
      <c r="E205" s="137"/>
      <c r="F205" s="1184"/>
      <c r="G205" s="1185"/>
      <c r="H205" s="1184"/>
      <c r="I205" s="1185"/>
      <c r="J205" s="1184"/>
      <c r="K205" s="1185"/>
      <c r="L205" s="1184"/>
      <c r="M205" s="1185"/>
      <c r="N205" s="1184"/>
      <c r="O205" s="1185"/>
      <c r="P205" s="1184"/>
      <c r="Q205" s="1185"/>
    </row>
    <row r="206" spans="1:17" ht="17.25" customHeight="1" x14ac:dyDescent="0.25">
      <c r="A206" s="1181"/>
      <c r="B206" s="1182"/>
      <c r="C206" s="134" t="s">
        <v>281</v>
      </c>
      <c r="D206" s="137"/>
      <c r="E206" s="137"/>
      <c r="F206" s="1184"/>
      <c r="G206" s="1185"/>
      <c r="H206" s="1184"/>
      <c r="I206" s="1185"/>
      <c r="J206" s="1184"/>
      <c r="K206" s="1185"/>
      <c r="L206" s="1184"/>
      <c r="M206" s="1185"/>
      <c r="N206" s="1184"/>
      <c r="O206" s="1185"/>
      <c r="P206" s="1184"/>
      <c r="Q206" s="1185"/>
    </row>
    <row r="207" spans="1:17" ht="17.25" customHeight="1" x14ac:dyDescent="0.25">
      <c r="A207" s="1181"/>
      <c r="B207" s="1182"/>
      <c r="C207" s="134" t="s">
        <v>31</v>
      </c>
      <c r="D207" s="137"/>
      <c r="E207" s="137"/>
      <c r="F207" s="1184"/>
      <c r="G207" s="1185"/>
      <c r="H207" s="1184"/>
      <c r="I207" s="1185"/>
      <c r="J207" s="1184"/>
      <c r="K207" s="1185"/>
      <c r="L207" s="1184"/>
      <c r="M207" s="1185"/>
      <c r="N207" s="1184"/>
      <c r="O207" s="1185"/>
      <c r="P207" s="1184"/>
      <c r="Q207" s="1185"/>
    </row>
    <row r="208" spans="1:17" ht="17.25" customHeight="1" x14ac:dyDescent="0.2">
      <c r="A208" s="1181"/>
      <c r="B208" s="1182"/>
      <c r="C208" s="138" t="s">
        <v>282</v>
      </c>
      <c r="D208" s="139"/>
      <c r="E208" s="140"/>
      <c r="F208" s="1184"/>
      <c r="G208" s="1185"/>
      <c r="H208" s="1184"/>
      <c r="I208" s="1185"/>
      <c r="J208" s="1184"/>
      <c r="K208" s="1185"/>
      <c r="L208" s="1184"/>
      <c r="M208" s="1185"/>
      <c r="N208" s="1184"/>
      <c r="O208" s="1185"/>
      <c r="P208" s="1184"/>
      <c r="Q208" s="1185"/>
    </row>
    <row r="209" spans="1:17" ht="17.25" customHeight="1" x14ac:dyDescent="0.2">
      <c r="A209" s="1181"/>
      <c r="B209" s="1182"/>
      <c r="C209" s="138" t="s">
        <v>31</v>
      </c>
      <c r="D209" s="139"/>
      <c r="E209" s="140"/>
      <c r="F209" s="1184"/>
      <c r="G209" s="1185"/>
      <c r="H209" s="1184"/>
      <c r="I209" s="1185"/>
      <c r="J209" s="1184"/>
      <c r="K209" s="1185"/>
      <c r="L209" s="1184"/>
      <c r="M209" s="1185"/>
      <c r="N209" s="1184"/>
      <c r="O209" s="1185"/>
      <c r="P209" s="1184"/>
      <c r="Q209" s="1185"/>
    </row>
    <row r="210" spans="1:17" ht="17.25" customHeight="1" x14ac:dyDescent="0.2">
      <c r="A210" s="1181"/>
      <c r="B210" s="1182"/>
      <c r="C210" s="138" t="s">
        <v>229</v>
      </c>
      <c r="D210" s="139"/>
      <c r="E210" s="140"/>
      <c r="F210" s="1184"/>
      <c r="G210" s="1185"/>
      <c r="H210" s="1184"/>
      <c r="I210" s="1185"/>
      <c r="J210" s="1184"/>
      <c r="K210" s="1185"/>
      <c r="L210" s="1184"/>
      <c r="M210" s="1185"/>
      <c r="N210" s="1184"/>
      <c r="O210" s="1185"/>
      <c r="P210" s="1184"/>
      <c r="Q210" s="1185"/>
    </row>
    <row r="211" spans="1:17" ht="17.25" customHeight="1" x14ac:dyDescent="0.2">
      <c r="A211" s="1181"/>
      <c r="B211" s="1182"/>
      <c r="C211" s="138" t="s">
        <v>31</v>
      </c>
      <c r="D211" s="139"/>
      <c r="E211" s="140"/>
      <c r="F211" s="1184"/>
      <c r="G211" s="1185"/>
      <c r="H211" s="1184"/>
      <c r="I211" s="1185"/>
      <c r="J211" s="1184"/>
      <c r="K211" s="1185"/>
      <c r="L211" s="1184"/>
      <c r="M211" s="1185"/>
      <c r="N211" s="1184"/>
      <c r="O211" s="1185"/>
      <c r="P211" s="1184"/>
      <c r="Q211" s="1185"/>
    </row>
    <row r="212" spans="1:17" ht="17.25" customHeight="1" x14ac:dyDescent="0.2">
      <c r="A212" s="1181"/>
      <c r="B212" s="1182"/>
      <c r="C212" s="138" t="s">
        <v>283</v>
      </c>
      <c r="D212" s="139"/>
      <c r="E212" s="140"/>
      <c r="F212" s="1184"/>
      <c r="G212" s="1185"/>
      <c r="H212" s="1184"/>
      <c r="I212" s="1185"/>
      <c r="J212" s="1184"/>
      <c r="K212" s="1185"/>
      <c r="L212" s="1184"/>
      <c r="M212" s="1185"/>
      <c r="N212" s="1184"/>
      <c r="O212" s="1185"/>
      <c r="P212" s="1184"/>
      <c r="Q212" s="1185"/>
    </row>
    <row r="213" spans="1:17" ht="17.25" customHeight="1" x14ac:dyDescent="0.2">
      <c r="A213" s="1181"/>
      <c r="B213" s="1182"/>
      <c r="C213" s="134" t="s">
        <v>228</v>
      </c>
      <c r="D213" s="140"/>
      <c r="E213" s="140"/>
      <c r="F213" s="1184"/>
      <c r="G213" s="1185"/>
      <c r="H213" s="1184"/>
      <c r="I213" s="1185"/>
      <c r="J213" s="1184"/>
      <c r="K213" s="1185"/>
      <c r="L213" s="1184"/>
      <c r="M213" s="1185"/>
      <c r="N213" s="1184"/>
      <c r="O213" s="1185"/>
      <c r="P213" s="1184"/>
      <c r="Q213" s="1185"/>
    </row>
    <row r="214" spans="1:17" ht="17.25" customHeight="1" x14ac:dyDescent="0.2">
      <c r="A214" s="1181"/>
      <c r="B214" s="1182"/>
      <c r="C214" s="134" t="s">
        <v>31</v>
      </c>
      <c r="D214" s="140"/>
      <c r="E214" s="140"/>
      <c r="F214" s="1184"/>
      <c r="G214" s="1185"/>
      <c r="H214" s="1184"/>
      <c r="I214" s="1185"/>
      <c r="J214" s="1184"/>
      <c r="K214" s="1185"/>
      <c r="L214" s="1184"/>
      <c r="M214" s="1185"/>
      <c r="N214" s="1184"/>
      <c r="O214" s="1185"/>
      <c r="P214" s="1184"/>
      <c r="Q214" s="1185"/>
    </row>
    <row r="215" spans="1:17" ht="17.25" customHeight="1" x14ac:dyDescent="0.2">
      <c r="A215" s="1181"/>
      <c r="B215" s="1182"/>
      <c r="C215" s="134" t="s">
        <v>281</v>
      </c>
      <c r="D215" s="140"/>
      <c r="E215" s="140"/>
      <c r="F215" s="1184"/>
      <c r="G215" s="1185"/>
      <c r="H215" s="1184"/>
      <c r="I215" s="1185"/>
      <c r="J215" s="1184"/>
      <c r="K215" s="1185"/>
      <c r="L215" s="1184"/>
      <c r="M215" s="1185"/>
      <c r="N215" s="1184"/>
      <c r="O215" s="1185"/>
      <c r="P215" s="1184"/>
      <c r="Q215" s="1185"/>
    </row>
    <row r="216" spans="1:17" ht="17.25" customHeight="1" x14ac:dyDescent="0.2">
      <c r="A216" s="1181"/>
      <c r="B216" s="1182"/>
      <c r="C216" s="134" t="s">
        <v>31</v>
      </c>
      <c r="D216" s="140"/>
      <c r="E216" s="140"/>
      <c r="F216" s="1184"/>
      <c r="G216" s="1185"/>
      <c r="H216" s="1184"/>
      <c r="I216" s="1185"/>
      <c r="J216" s="1184"/>
      <c r="K216" s="1185"/>
      <c r="L216" s="1184"/>
      <c r="M216" s="1185"/>
      <c r="N216" s="1184"/>
      <c r="O216" s="1185"/>
      <c r="P216" s="1184"/>
      <c r="Q216" s="1185"/>
    </row>
    <row r="217" spans="1:17" ht="17.25" customHeight="1" x14ac:dyDescent="0.2">
      <c r="A217" s="1181"/>
      <c r="B217" s="1182"/>
      <c r="C217" s="134" t="s">
        <v>282</v>
      </c>
      <c r="D217" s="140"/>
      <c r="E217" s="140"/>
      <c r="F217" s="1184"/>
      <c r="G217" s="1185"/>
      <c r="H217" s="1184"/>
      <c r="I217" s="1185"/>
      <c r="J217" s="1184"/>
      <c r="K217" s="1185"/>
      <c r="L217" s="1184"/>
      <c r="M217" s="1185"/>
      <c r="N217" s="1184"/>
      <c r="O217" s="1185"/>
      <c r="P217" s="1184"/>
      <c r="Q217" s="1185"/>
    </row>
    <row r="218" spans="1:17" ht="17.25" customHeight="1" x14ac:dyDescent="0.25">
      <c r="A218" s="1181"/>
      <c r="B218" s="1182"/>
      <c r="C218" s="133" t="s">
        <v>31</v>
      </c>
      <c r="D218" s="137"/>
      <c r="E218" s="137"/>
      <c r="F218" s="1184"/>
      <c r="G218" s="1185"/>
      <c r="H218" s="1184"/>
      <c r="I218" s="1185"/>
      <c r="J218" s="1184"/>
      <c r="K218" s="1185"/>
      <c r="L218" s="1184"/>
      <c r="M218" s="1185"/>
      <c r="N218" s="1184"/>
      <c r="O218" s="1185"/>
      <c r="P218" s="1184"/>
      <c r="Q218" s="1185"/>
    </row>
    <row r="219" spans="1:17" ht="17.25" customHeight="1" x14ac:dyDescent="0.25">
      <c r="A219" s="1181"/>
      <c r="B219" s="1182"/>
      <c r="C219" s="133" t="s">
        <v>229</v>
      </c>
      <c r="D219" s="137"/>
      <c r="E219" s="137"/>
      <c r="F219" s="1184"/>
      <c r="G219" s="1185"/>
      <c r="H219" s="1184"/>
      <c r="I219" s="1185"/>
      <c r="J219" s="1184"/>
      <c r="K219" s="1185"/>
      <c r="L219" s="1184"/>
      <c r="M219" s="1185"/>
      <c r="N219" s="1184"/>
      <c r="O219" s="1185"/>
      <c r="P219" s="1184"/>
      <c r="Q219" s="1185"/>
    </row>
    <row r="220" spans="1:17" ht="17.25" customHeight="1" x14ac:dyDescent="0.25">
      <c r="A220" s="99"/>
      <c r="B220" s="99"/>
      <c r="C220" s="132"/>
      <c r="D220" s="53"/>
      <c r="E220" s="53"/>
      <c r="F220" s="118"/>
      <c r="G220" s="118"/>
      <c r="H220" s="118"/>
      <c r="I220" s="118"/>
      <c r="J220" s="118"/>
      <c r="K220" s="118"/>
      <c r="L220" s="118"/>
      <c r="M220" s="118"/>
      <c r="N220" s="118"/>
      <c r="O220" s="118"/>
      <c r="P220" s="118"/>
      <c r="Q220" s="118"/>
    </row>
    <row r="221" spans="1:17" ht="17.25" customHeight="1" x14ac:dyDescent="0.25">
      <c r="A221" s="33" t="s">
        <v>284</v>
      </c>
      <c r="B221" s="663" t="s">
        <v>285</v>
      </c>
      <c r="C221" s="663"/>
      <c r="D221" s="663"/>
      <c r="E221" s="663"/>
      <c r="F221" s="663"/>
      <c r="G221" s="663"/>
      <c r="H221" s="663"/>
      <c r="I221" s="663"/>
      <c r="J221" s="663"/>
      <c r="K221" s="663"/>
      <c r="L221" s="663"/>
      <c r="M221" s="663"/>
      <c r="N221" s="663"/>
      <c r="O221" s="663"/>
      <c r="P221" s="663"/>
      <c r="Q221" s="663"/>
    </row>
    <row r="222" spans="1:17" ht="17.25" customHeight="1" x14ac:dyDescent="0.25">
      <c r="A222" s="99"/>
      <c r="B222" s="99"/>
      <c r="C222" s="132"/>
      <c r="D222" s="53"/>
      <c r="E222" s="53"/>
      <c r="F222" s="118"/>
      <c r="G222" s="118"/>
      <c r="H222" s="118"/>
      <c r="I222" s="118"/>
      <c r="J222" s="118"/>
      <c r="K222" s="118"/>
      <c r="L222" s="118"/>
      <c r="M222" s="118"/>
      <c r="N222" s="118"/>
      <c r="O222" s="118"/>
      <c r="P222" s="118"/>
      <c r="Q222" s="118"/>
    </row>
    <row r="223" spans="1:17" ht="17.25" customHeight="1" x14ac:dyDescent="0.2">
      <c r="A223" s="1259" t="s">
        <v>32</v>
      </c>
      <c r="B223" s="1260"/>
      <c r="C223" s="1263" t="s">
        <v>94</v>
      </c>
      <c r="D223" s="1265" t="s">
        <v>95</v>
      </c>
      <c r="E223" s="1234" t="s">
        <v>96</v>
      </c>
      <c r="F223" s="1193" t="s">
        <v>261</v>
      </c>
      <c r="G223" s="1193"/>
      <c r="H223" s="1193"/>
      <c r="I223" s="1193"/>
      <c r="J223" s="1193"/>
      <c r="K223" s="1193"/>
      <c r="L223" s="1193" t="s">
        <v>261</v>
      </c>
      <c r="M223" s="1193"/>
      <c r="N223" s="1193"/>
      <c r="O223" s="1193"/>
      <c r="P223" s="1193"/>
      <c r="Q223" s="1193"/>
    </row>
    <row r="224" spans="1:17" ht="17.25" customHeight="1" x14ac:dyDescent="0.2">
      <c r="A224" s="1261"/>
      <c r="B224" s="1262"/>
      <c r="C224" s="1264"/>
      <c r="D224" s="1266"/>
      <c r="E224" s="1236"/>
      <c r="F224" s="1184" t="s">
        <v>197</v>
      </c>
      <c r="G224" s="1217"/>
      <c r="H224" s="1185"/>
      <c r="I224" s="1184" t="s">
        <v>198</v>
      </c>
      <c r="J224" s="1217"/>
      <c r="K224" s="1185"/>
      <c r="L224" s="1184" t="s">
        <v>197</v>
      </c>
      <c r="M224" s="1217"/>
      <c r="N224" s="1185"/>
      <c r="O224" s="1184" t="s">
        <v>198</v>
      </c>
      <c r="P224" s="1217"/>
      <c r="Q224" s="1185"/>
    </row>
    <row r="225" spans="1:17" ht="17.25" customHeight="1" x14ac:dyDescent="0.2">
      <c r="A225" s="1177">
        <v>1</v>
      </c>
      <c r="B225" s="1178"/>
      <c r="C225" s="135">
        <v>2</v>
      </c>
      <c r="D225" s="135">
        <v>3</v>
      </c>
      <c r="E225" s="142">
        <v>4</v>
      </c>
      <c r="F225" s="1184">
        <v>5</v>
      </c>
      <c r="G225" s="1217"/>
      <c r="H225" s="1185"/>
      <c r="I225" s="1184">
        <v>6</v>
      </c>
      <c r="J225" s="1217"/>
      <c r="K225" s="1185"/>
      <c r="L225" s="1184">
        <v>7</v>
      </c>
      <c r="M225" s="1217"/>
      <c r="N225" s="1185"/>
      <c r="O225" s="1184">
        <v>8</v>
      </c>
      <c r="P225" s="1217"/>
      <c r="Q225" s="1185"/>
    </row>
    <row r="226" spans="1:17" ht="17.25" customHeight="1" x14ac:dyDescent="0.2">
      <c r="A226" s="1181"/>
      <c r="B226" s="1182"/>
      <c r="C226" s="133" t="s">
        <v>262</v>
      </c>
      <c r="D226" s="125"/>
      <c r="E226" s="143"/>
      <c r="F226" s="1184"/>
      <c r="G226" s="1217"/>
      <c r="H226" s="1185"/>
      <c r="I226" s="1184"/>
      <c r="J226" s="1217"/>
      <c r="K226" s="1185"/>
      <c r="L226" s="1184"/>
      <c r="M226" s="1217"/>
      <c r="N226" s="1185"/>
      <c r="O226" s="1184"/>
      <c r="P226" s="1217"/>
      <c r="Q226" s="1185"/>
    </row>
    <row r="227" spans="1:17" ht="17.25" customHeight="1" x14ac:dyDescent="0.25">
      <c r="A227" s="1181"/>
      <c r="B227" s="1182"/>
      <c r="C227" s="134" t="s">
        <v>87</v>
      </c>
      <c r="D227" s="137"/>
      <c r="E227" s="144"/>
      <c r="F227" s="1184"/>
      <c r="G227" s="1217"/>
      <c r="H227" s="1185"/>
      <c r="I227" s="1184"/>
      <c r="J227" s="1217"/>
      <c r="K227" s="1185"/>
      <c r="L227" s="1184"/>
      <c r="M227" s="1217"/>
      <c r="N227" s="1185"/>
      <c r="O227" s="1184"/>
      <c r="P227" s="1217"/>
      <c r="Q227" s="1185"/>
    </row>
    <row r="228" spans="1:17" ht="17.25" customHeight="1" x14ac:dyDescent="0.25">
      <c r="A228" s="1181"/>
      <c r="B228" s="1182"/>
      <c r="C228" s="134" t="s">
        <v>228</v>
      </c>
      <c r="D228" s="137"/>
      <c r="E228" s="144"/>
      <c r="F228" s="1184"/>
      <c r="G228" s="1217"/>
      <c r="H228" s="1185"/>
      <c r="I228" s="1184"/>
      <c r="J228" s="1217"/>
      <c r="K228" s="1185"/>
      <c r="L228" s="1184"/>
      <c r="M228" s="1217"/>
      <c r="N228" s="1185"/>
      <c r="O228" s="1184"/>
      <c r="P228" s="1217"/>
      <c r="Q228" s="1185"/>
    </row>
    <row r="229" spans="1:17" ht="17.25" customHeight="1" x14ac:dyDescent="0.25">
      <c r="A229" s="1181"/>
      <c r="B229" s="1182"/>
      <c r="C229" s="134" t="s">
        <v>31</v>
      </c>
      <c r="D229" s="137"/>
      <c r="E229" s="144"/>
      <c r="F229" s="1184"/>
      <c r="G229" s="1217"/>
      <c r="H229" s="1185"/>
      <c r="I229" s="1184"/>
      <c r="J229" s="1217"/>
      <c r="K229" s="1185"/>
      <c r="L229" s="1184"/>
      <c r="M229" s="1217"/>
      <c r="N229" s="1185"/>
      <c r="O229" s="1184"/>
      <c r="P229" s="1217"/>
      <c r="Q229" s="1185"/>
    </row>
    <row r="230" spans="1:17" ht="17.25" customHeight="1" x14ac:dyDescent="0.25">
      <c r="A230" s="1181"/>
      <c r="B230" s="1182"/>
      <c r="C230" s="134" t="s">
        <v>281</v>
      </c>
      <c r="D230" s="137"/>
      <c r="E230" s="144"/>
      <c r="F230" s="1184"/>
      <c r="G230" s="1217"/>
      <c r="H230" s="1185"/>
      <c r="I230" s="1184"/>
      <c r="J230" s="1217"/>
      <c r="K230" s="1185"/>
      <c r="L230" s="1184"/>
      <c r="M230" s="1217"/>
      <c r="N230" s="1185"/>
      <c r="O230" s="1184"/>
      <c r="P230" s="1217"/>
      <c r="Q230" s="1185"/>
    </row>
    <row r="231" spans="1:17" ht="17.25" customHeight="1" x14ac:dyDescent="0.25">
      <c r="A231" s="1181"/>
      <c r="B231" s="1182"/>
      <c r="C231" s="134" t="s">
        <v>31</v>
      </c>
      <c r="D231" s="137"/>
      <c r="E231" s="144"/>
      <c r="F231" s="1184"/>
      <c r="G231" s="1217"/>
      <c r="H231" s="1185"/>
      <c r="I231" s="1184"/>
      <c r="J231" s="1217"/>
      <c r="K231" s="1185"/>
      <c r="L231" s="1184"/>
      <c r="M231" s="1217"/>
      <c r="N231" s="1185"/>
      <c r="O231" s="1184"/>
      <c r="P231" s="1217"/>
      <c r="Q231" s="1185"/>
    </row>
    <row r="232" spans="1:17" ht="17.25" customHeight="1" x14ac:dyDescent="0.2">
      <c r="A232" s="1181"/>
      <c r="B232" s="1182"/>
      <c r="C232" s="138" t="s">
        <v>282</v>
      </c>
      <c r="D232" s="139"/>
      <c r="E232" s="145"/>
      <c r="F232" s="1184"/>
      <c r="G232" s="1217"/>
      <c r="H232" s="1185"/>
      <c r="I232" s="1184"/>
      <c r="J232" s="1217"/>
      <c r="K232" s="1185"/>
      <c r="L232" s="1184"/>
      <c r="M232" s="1217"/>
      <c r="N232" s="1185"/>
      <c r="O232" s="1184"/>
      <c r="P232" s="1217"/>
      <c r="Q232" s="1185"/>
    </row>
    <row r="233" spans="1:17" ht="17.25" customHeight="1" x14ac:dyDescent="0.2">
      <c r="A233" s="1181"/>
      <c r="B233" s="1182"/>
      <c r="C233" s="138" t="s">
        <v>31</v>
      </c>
      <c r="D233" s="139"/>
      <c r="E233" s="145"/>
      <c r="F233" s="1184"/>
      <c r="G233" s="1217"/>
      <c r="H233" s="1185"/>
      <c r="I233" s="1184"/>
      <c r="J233" s="1217"/>
      <c r="K233" s="1185"/>
      <c r="L233" s="1184"/>
      <c r="M233" s="1217"/>
      <c r="N233" s="1185"/>
      <c r="O233" s="1184"/>
      <c r="P233" s="1217"/>
      <c r="Q233" s="1185"/>
    </row>
    <row r="234" spans="1:17" ht="17.25" customHeight="1" x14ac:dyDescent="0.2">
      <c r="A234" s="1181"/>
      <c r="B234" s="1182"/>
      <c r="C234" s="138" t="s">
        <v>229</v>
      </c>
      <c r="D234" s="139"/>
      <c r="E234" s="145"/>
      <c r="F234" s="1184"/>
      <c r="G234" s="1217"/>
      <c r="H234" s="1185"/>
      <c r="I234" s="1184"/>
      <c r="J234" s="1217"/>
      <c r="K234" s="1185"/>
      <c r="L234" s="1184"/>
      <c r="M234" s="1217"/>
      <c r="N234" s="1185"/>
      <c r="O234" s="1184"/>
      <c r="P234" s="1217"/>
      <c r="Q234" s="1185"/>
    </row>
    <row r="235" spans="1:17" ht="17.25" customHeight="1" x14ac:dyDescent="0.2">
      <c r="A235" s="1181"/>
      <c r="B235" s="1182"/>
      <c r="C235" s="138" t="s">
        <v>31</v>
      </c>
      <c r="D235" s="139"/>
      <c r="E235" s="145"/>
      <c r="F235" s="1184"/>
      <c r="G235" s="1217"/>
      <c r="H235" s="1185"/>
      <c r="I235" s="1184"/>
      <c r="J235" s="1217"/>
      <c r="K235" s="1185"/>
      <c r="L235" s="1184"/>
      <c r="M235" s="1217"/>
      <c r="N235" s="1185"/>
      <c r="O235" s="1184"/>
      <c r="P235" s="1217"/>
      <c r="Q235" s="1185"/>
    </row>
    <row r="236" spans="1:17" ht="17.25" customHeight="1" x14ac:dyDescent="0.2">
      <c r="A236" s="1181"/>
      <c r="B236" s="1182"/>
      <c r="C236" s="138" t="s">
        <v>283</v>
      </c>
      <c r="D236" s="139"/>
      <c r="E236" s="145"/>
      <c r="F236" s="1184"/>
      <c r="G236" s="1217"/>
      <c r="H236" s="1185"/>
      <c r="I236" s="1184"/>
      <c r="J236" s="1217"/>
      <c r="K236" s="1185"/>
      <c r="L236" s="1184"/>
      <c r="M236" s="1217"/>
      <c r="N236" s="1185"/>
      <c r="O236" s="1184"/>
      <c r="P236" s="1217"/>
      <c r="Q236" s="1185"/>
    </row>
    <row r="237" spans="1:17" ht="17.25" customHeight="1" x14ac:dyDescent="0.2">
      <c r="A237" s="1181"/>
      <c r="B237" s="1182"/>
      <c r="C237" s="134" t="s">
        <v>228</v>
      </c>
      <c r="D237" s="140"/>
      <c r="E237" s="145"/>
      <c r="F237" s="1184"/>
      <c r="G237" s="1217"/>
      <c r="H237" s="1185"/>
      <c r="I237" s="1184"/>
      <c r="J237" s="1217"/>
      <c r="K237" s="1185"/>
      <c r="L237" s="1184"/>
      <c r="M237" s="1217"/>
      <c r="N237" s="1185"/>
      <c r="O237" s="1184"/>
      <c r="P237" s="1217"/>
      <c r="Q237" s="1185"/>
    </row>
    <row r="238" spans="1:17" ht="17.25" customHeight="1" x14ac:dyDescent="0.2">
      <c r="A238" s="1181"/>
      <c r="B238" s="1182"/>
      <c r="C238" s="134" t="s">
        <v>31</v>
      </c>
      <c r="D238" s="140"/>
      <c r="E238" s="145"/>
      <c r="F238" s="1184"/>
      <c r="G238" s="1217"/>
      <c r="H238" s="1185"/>
      <c r="I238" s="1184"/>
      <c r="J238" s="1217"/>
      <c r="K238" s="1185"/>
      <c r="L238" s="1184"/>
      <c r="M238" s="1217"/>
      <c r="N238" s="1185"/>
      <c r="O238" s="1184"/>
      <c r="P238" s="1217"/>
      <c r="Q238" s="1185"/>
    </row>
    <row r="239" spans="1:17" ht="17.25" customHeight="1" x14ac:dyDescent="0.2">
      <c r="A239" s="1181"/>
      <c r="B239" s="1182"/>
      <c r="C239" s="134" t="s">
        <v>281</v>
      </c>
      <c r="D239" s="140"/>
      <c r="E239" s="145"/>
      <c r="F239" s="1184"/>
      <c r="G239" s="1217"/>
      <c r="H239" s="1185"/>
      <c r="I239" s="1184"/>
      <c r="J239" s="1217"/>
      <c r="K239" s="1185"/>
      <c r="L239" s="1184"/>
      <c r="M239" s="1217"/>
      <c r="N239" s="1185"/>
      <c r="O239" s="1184"/>
      <c r="P239" s="1217"/>
      <c r="Q239" s="1185"/>
    </row>
    <row r="240" spans="1:17" ht="17.25" customHeight="1" x14ac:dyDescent="0.2">
      <c r="A240" s="1181"/>
      <c r="B240" s="1182"/>
      <c r="C240" s="134" t="s">
        <v>31</v>
      </c>
      <c r="D240" s="140"/>
      <c r="E240" s="145"/>
      <c r="F240" s="1184"/>
      <c r="G240" s="1217"/>
      <c r="H240" s="1185"/>
      <c r="I240" s="1184"/>
      <c r="J240" s="1217"/>
      <c r="K240" s="1185"/>
      <c r="L240" s="1184"/>
      <c r="M240" s="1217"/>
      <c r="N240" s="1185"/>
      <c r="O240" s="1184"/>
      <c r="P240" s="1217"/>
      <c r="Q240" s="1185"/>
    </row>
    <row r="241" spans="1:18" ht="17.25" customHeight="1" x14ac:dyDescent="0.2">
      <c r="A241" s="1181"/>
      <c r="B241" s="1182"/>
      <c r="C241" s="134" t="s">
        <v>282</v>
      </c>
      <c r="D241" s="140"/>
      <c r="E241" s="145"/>
      <c r="F241" s="1184"/>
      <c r="G241" s="1217"/>
      <c r="H241" s="1185"/>
      <c r="I241" s="1184"/>
      <c r="J241" s="1217"/>
      <c r="K241" s="1185"/>
      <c r="L241" s="1184"/>
      <c r="M241" s="1217"/>
      <c r="N241" s="1185"/>
      <c r="O241" s="1184"/>
      <c r="P241" s="1217"/>
      <c r="Q241" s="1185"/>
    </row>
    <row r="242" spans="1:18" ht="17.25" customHeight="1" x14ac:dyDescent="0.25">
      <c r="A242" s="1181"/>
      <c r="B242" s="1182"/>
      <c r="C242" s="133" t="s">
        <v>31</v>
      </c>
      <c r="D242" s="137"/>
      <c r="E242" s="144"/>
      <c r="F242" s="1184"/>
      <c r="G242" s="1217"/>
      <c r="H242" s="1185"/>
      <c r="I242" s="1184"/>
      <c r="J242" s="1217"/>
      <c r="K242" s="1185"/>
      <c r="L242" s="1184"/>
      <c r="M242" s="1217"/>
      <c r="N242" s="1185"/>
      <c r="O242" s="1184"/>
      <c r="P242" s="1217"/>
      <c r="Q242" s="1185"/>
    </row>
    <row r="243" spans="1:18" ht="17.25" customHeight="1" x14ac:dyDescent="0.25">
      <c r="A243" s="1181"/>
      <c r="B243" s="1182"/>
      <c r="C243" s="133" t="s">
        <v>229</v>
      </c>
      <c r="D243" s="137"/>
      <c r="E243" s="144"/>
      <c r="F243" s="1184"/>
      <c r="G243" s="1217"/>
      <c r="H243" s="1185"/>
      <c r="I243" s="1184"/>
      <c r="J243" s="1217"/>
      <c r="K243" s="1185"/>
      <c r="L243" s="1184"/>
      <c r="M243" s="1217"/>
      <c r="N243" s="1185"/>
      <c r="O243" s="1184"/>
      <c r="P243" s="1217"/>
      <c r="Q243" s="1185"/>
    </row>
    <row r="244" spans="1:18" ht="17.25" customHeight="1" x14ac:dyDescent="0.25">
      <c r="A244" s="99"/>
      <c r="B244" s="99"/>
      <c r="C244" s="132"/>
      <c r="D244" s="53"/>
      <c r="E244" s="53"/>
      <c r="F244" s="118"/>
      <c r="G244" s="118"/>
      <c r="H244" s="118"/>
      <c r="I244" s="118"/>
      <c r="J244" s="118"/>
      <c r="K244" s="118"/>
      <c r="L244" s="118"/>
      <c r="M244" s="118"/>
      <c r="N244" s="118"/>
      <c r="O244" s="118"/>
      <c r="P244" s="118"/>
      <c r="Q244" s="118"/>
    </row>
    <row r="245" spans="1:18" s="28" customFormat="1" ht="12.75" customHeight="1" x14ac:dyDescent="0.25">
      <c r="A245" s="21" t="s">
        <v>195</v>
      </c>
      <c r="B245" s="21"/>
      <c r="C245" s="21"/>
      <c r="D245" s="7"/>
      <c r="E245" s="7"/>
      <c r="F245" s="29"/>
      <c r="G245" s="29"/>
      <c r="H245" s="29"/>
      <c r="I245" s="29"/>
      <c r="J245" s="29"/>
      <c r="K245" s="29"/>
      <c r="L245" s="29"/>
      <c r="M245" s="29"/>
      <c r="N245" s="29"/>
      <c r="O245" s="29"/>
      <c r="P245" s="29"/>
      <c r="Q245" s="29"/>
    </row>
    <row r="246" spans="1:18" s="28" customFormat="1" ht="12.75" customHeight="1" x14ac:dyDescent="0.25">
      <c r="A246" s="21"/>
      <c r="B246" s="21"/>
      <c r="C246" s="21"/>
      <c r="D246" s="7"/>
      <c r="E246" s="7"/>
      <c r="F246" s="29"/>
      <c r="G246" s="29"/>
      <c r="H246" s="29"/>
      <c r="I246" s="29"/>
      <c r="J246" s="29"/>
      <c r="K246" s="29"/>
      <c r="L246" s="29"/>
      <c r="M246" s="29"/>
      <c r="N246" s="29"/>
      <c r="O246" s="29"/>
      <c r="P246" s="29"/>
      <c r="Q246" s="29"/>
    </row>
    <row r="247" spans="1:18" s="19" customFormat="1" ht="18" customHeight="1" x14ac:dyDescent="0.2">
      <c r="A247" s="1218" t="s">
        <v>32</v>
      </c>
      <c r="B247" s="1219"/>
      <c r="C247" s="1196" t="s">
        <v>222</v>
      </c>
      <c r="D247" s="1184" t="s">
        <v>267</v>
      </c>
      <c r="E247" s="1185"/>
      <c r="F247" s="1184" t="s">
        <v>280</v>
      </c>
      <c r="G247" s="1185"/>
      <c r="H247" s="1184" t="s">
        <v>286</v>
      </c>
      <c r="I247" s="1185"/>
      <c r="J247" s="1184" t="s">
        <v>260</v>
      </c>
      <c r="K247" s="1185"/>
      <c r="L247" s="1184" t="s">
        <v>260</v>
      </c>
      <c r="M247" s="1185"/>
      <c r="N247" s="107"/>
      <c r="O247" s="107"/>
      <c r="P247" s="107"/>
      <c r="Q247" s="107"/>
    </row>
    <row r="248" spans="1:18" s="19" customFormat="1" ht="36.75" customHeight="1" x14ac:dyDescent="0.2">
      <c r="A248" s="1222"/>
      <c r="B248" s="1223"/>
      <c r="C248" s="1197"/>
      <c r="D248" s="146" t="s">
        <v>197</v>
      </c>
      <c r="E248" s="146" t="s">
        <v>198</v>
      </c>
      <c r="F248" s="146" t="s">
        <v>197</v>
      </c>
      <c r="G248" s="146" t="s">
        <v>198</v>
      </c>
      <c r="H248" s="146" t="s">
        <v>197</v>
      </c>
      <c r="I248" s="146" t="s">
        <v>198</v>
      </c>
      <c r="J248" s="146" t="s">
        <v>197</v>
      </c>
      <c r="K248" s="146" t="s">
        <v>198</v>
      </c>
      <c r="L248" s="146" t="s">
        <v>197</v>
      </c>
      <c r="M248" s="146" t="s">
        <v>198</v>
      </c>
      <c r="N248" s="107"/>
      <c r="O248" s="107"/>
      <c r="P248" s="107"/>
      <c r="Q248" s="107"/>
    </row>
    <row r="249" spans="1:18" ht="18" customHeight="1" x14ac:dyDescent="0.2">
      <c r="A249" s="1184">
        <v>1</v>
      </c>
      <c r="B249" s="1185"/>
      <c r="C249" s="136">
        <v>2</v>
      </c>
      <c r="D249" s="136">
        <v>3</v>
      </c>
      <c r="E249" s="136">
        <v>4</v>
      </c>
      <c r="F249" s="136">
        <v>5</v>
      </c>
      <c r="G249" s="136">
        <v>6</v>
      </c>
      <c r="H249" s="136">
        <v>7</v>
      </c>
      <c r="I249" s="136">
        <v>8</v>
      </c>
      <c r="J249" s="136">
        <v>9</v>
      </c>
      <c r="K249" s="136">
        <v>10</v>
      </c>
      <c r="L249" s="136">
        <v>11</v>
      </c>
      <c r="M249" s="136">
        <v>12</v>
      </c>
      <c r="N249" s="107"/>
      <c r="O249" s="107"/>
      <c r="P249" s="107"/>
      <c r="Q249" s="107"/>
      <c r="R249" s="19"/>
    </row>
    <row r="250" spans="1:18" ht="18" customHeight="1" x14ac:dyDescent="0.2">
      <c r="A250" s="1184"/>
      <c r="B250" s="1185"/>
      <c r="C250" s="146" t="s">
        <v>287</v>
      </c>
      <c r="D250" s="146"/>
      <c r="E250" s="146"/>
      <c r="F250" s="146"/>
      <c r="G250" s="146"/>
      <c r="H250" s="146"/>
      <c r="I250" s="146"/>
      <c r="J250" s="146"/>
      <c r="K250" s="146"/>
      <c r="L250" s="146"/>
      <c r="M250" s="146"/>
      <c r="N250" s="107"/>
      <c r="O250" s="107"/>
      <c r="P250" s="107"/>
      <c r="Q250" s="107"/>
    </row>
    <row r="251" spans="1:18" ht="18" customHeight="1" x14ac:dyDescent="0.2">
      <c r="A251" s="1184"/>
      <c r="B251" s="1185"/>
      <c r="C251" s="146" t="s">
        <v>31</v>
      </c>
      <c r="D251" s="146"/>
      <c r="E251" s="146"/>
      <c r="F251" s="146"/>
      <c r="G251" s="146"/>
      <c r="H251" s="146"/>
      <c r="I251" s="146"/>
      <c r="J251" s="146"/>
      <c r="K251" s="146"/>
      <c r="L251" s="146"/>
      <c r="M251" s="146"/>
      <c r="N251" s="107"/>
      <c r="O251" s="107"/>
      <c r="P251" s="107"/>
      <c r="Q251" s="107"/>
    </row>
    <row r="252" spans="1:18" ht="18" customHeight="1" x14ac:dyDescent="0.2">
      <c r="A252" s="1184"/>
      <c r="B252" s="1185"/>
      <c r="C252" s="146" t="s">
        <v>288</v>
      </c>
      <c r="D252" s="146"/>
      <c r="E252" s="146"/>
      <c r="F252" s="146"/>
      <c r="G252" s="146"/>
      <c r="H252" s="146"/>
      <c r="I252" s="146"/>
      <c r="J252" s="146"/>
      <c r="K252" s="146"/>
      <c r="L252" s="146"/>
      <c r="M252" s="146"/>
      <c r="N252" s="107"/>
      <c r="O252" s="107"/>
      <c r="P252" s="107"/>
      <c r="Q252" s="107"/>
    </row>
    <row r="253" spans="1:18" ht="18" customHeight="1" x14ac:dyDescent="0.2">
      <c r="A253" s="1184"/>
      <c r="B253" s="1185"/>
      <c r="C253" s="146" t="s">
        <v>31</v>
      </c>
      <c r="D253" s="146"/>
      <c r="E253" s="146"/>
      <c r="F253" s="146"/>
      <c r="G253" s="146"/>
      <c r="H253" s="146"/>
      <c r="I253" s="146"/>
      <c r="J253" s="146"/>
      <c r="K253" s="146"/>
      <c r="L253" s="146"/>
      <c r="M253" s="146"/>
      <c r="N253" s="107"/>
      <c r="O253" s="107"/>
      <c r="P253" s="107"/>
      <c r="Q253" s="107"/>
    </row>
    <row r="254" spans="1:18" ht="18" customHeight="1" x14ac:dyDescent="0.2">
      <c r="A254" s="1184"/>
      <c r="B254" s="1185"/>
      <c r="C254" s="146" t="s">
        <v>28</v>
      </c>
      <c r="D254" s="146"/>
      <c r="E254" s="146"/>
      <c r="F254" s="146"/>
      <c r="G254" s="146"/>
      <c r="H254" s="146"/>
      <c r="I254" s="146"/>
      <c r="J254" s="146"/>
      <c r="K254" s="146"/>
      <c r="L254" s="146"/>
      <c r="M254" s="146"/>
      <c r="N254" s="107"/>
      <c r="O254" s="107"/>
      <c r="P254" s="107"/>
      <c r="Q254" s="107"/>
    </row>
    <row r="255" spans="1:18" ht="48.75" customHeight="1" x14ac:dyDescent="0.2">
      <c r="A255" s="1184"/>
      <c r="B255" s="1185"/>
      <c r="C255" s="146" t="s">
        <v>289</v>
      </c>
      <c r="D255" s="146"/>
      <c r="E255" s="146"/>
      <c r="F255" s="146"/>
      <c r="G255" s="146"/>
      <c r="H255" s="146"/>
      <c r="I255" s="146"/>
      <c r="J255" s="146"/>
      <c r="K255" s="146"/>
      <c r="L255" s="146"/>
      <c r="M255" s="146"/>
      <c r="N255" s="107"/>
      <c r="O255" s="107"/>
      <c r="P255" s="107"/>
      <c r="Q255" s="107"/>
    </row>
    <row r="256" spans="1:18" ht="12.75" hidden="1" customHeight="1" x14ac:dyDescent="0.2">
      <c r="N256" s="1210"/>
      <c r="O256" s="1210"/>
      <c r="P256" s="1210"/>
    </row>
    <row r="257" spans="1:17" ht="12.75" customHeight="1" x14ac:dyDescent="0.2">
      <c r="N257" s="62"/>
      <c r="O257" s="62"/>
      <c r="P257" s="62"/>
    </row>
    <row r="258" spans="1:17" ht="12.75" customHeight="1" x14ac:dyDescent="0.25">
      <c r="A258" s="21" t="s">
        <v>290</v>
      </c>
      <c r="B258" s="637" t="s">
        <v>291</v>
      </c>
      <c r="C258" s="637"/>
      <c r="D258" s="637"/>
      <c r="E258" s="637"/>
      <c r="F258" s="637"/>
      <c r="G258" s="637"/>
      <c r="H258" s="637"/>
      <c r="I258" s="637"/>
      <c r="J258" s="637"/>
      <c r="K258" s="637"/>
      <c r="L258" s="637"/>
      <c r="M258" s="637"/>
      <c r="N258" s="637"/>
      <c r="O258" s="637"/>
      <c r="P258" s="637"/>
      <c r="Q258" s="637"/>
    </row>
    <row r="259" spans="1:17" ht="12.75" customHeight="1" x14ac:dyDescent="0.2">
      <c r="A259" s="85"/>
      <c r="B259" s="85"/>
      <c r="C259" s="85"/>
      <c r="D259" s="85"/>
      <c r="E259" s="85"/>
      <c r="F259" s="85"/>
      <c r="G259" s="85"/>
      <c r="H259" s="85"/>
      <c r="I259" s="85"/>
      <c r="J259" s="85"/>
      <c r="K259" s="85"/>
      <c r="L259" s="85"/>
      <c r="M259" s="85"/>
      <c r="N259" s="85"/>
      <c r="O259" s="85"/>
      <c r="P259" s="85" t="s">
        <v>30</v>
      </c>
    </row>
    <row r="260" spans="1:17" ht="31.5" customHeight="1" x14ac:dyDescent="0.2">
      <c r="A260" s="1196" t="s">
        <v>32</v>
      </c>
      <c r="B260" s="1218" t="s">
        <v>196</v>
      </c>
      <c r="C260" s="1219"/>
      <c r="D260" s="1184" t="s">
        <v>292</v>
      </c>
      <c r="E260" s="1217"/>
      <c r="F260" s="1217"/>
      <c r="G260" s="1185"/>
      <c r="H260" s="1184" t="s">
        <v>295</v>
      </c>
      <c r="I260" s="1217"/>
      <c r="J260" s="1217"/>
      <c r="K260" s="1185"/>
      <c r="L260" s="1184" t="s">
        <v>296</v>
      </c>
      <c r="M260" s="1185"/>
      <c r="N260" s="1184" t="s">
        <v>296</v>
      </c>
      <c r="O260" s="1185"/>
      <c r="P260" s="1184" t="s">
        <v>296</v>
      </c>
      <c r="Q260" s="1185"/>
    </row>
    <row r="261" spans="1:17" ht="42" customHeight="1" x14ac:dyDescent="0.2">
      <c r="A261" s="1198"/>
      <c r="B261" s="1220"/>
      <c r="C261" s="1221"/>
      <c r="D261" s="1184" t="s">
        <v>197</v>
      </c>
      <c r="E261" s="1185"/>
      <c r="F261" s="1184" t="s">
        <v>198</v>
      </c>
      <c r="G261" s="1185"/>
      <c r="H261" s="1184" t="s">
        <v>197</v>
      </c>
      <c r="I261" s="1185"/>
      <c r="J261" s="1184" t="s">
        <v>198</v>
      </c>
      <c r="K261" s="1185"/>
      <c r="L261" s="1244" t="s">
        <v>197</v>
      </c>
      <c r="M261" s="1244" t="s">
        <v>198</v>
      </c>
      <c r="N261" s="1244" t="s">
        <v>197</v>
      </c>
      <c r="O261" s="1244" t="s">
        <v>198</v>
      </c>
      <c r="P261" s="1244" t="s">
        <v>197</v>
      </c>
      <c r="Q261" s="1244" t="s">
        <v>198</v>
      </c>
    </row>
    <row r="262" spans="1:17" ht="36" customHeight="1" x14ac:dyDescent="0.2">
      <c r="A262" s="1197"/>
      <c r="B262" s="1222"/>
      <c r="C262" s="1223"/>
      <c r="D262" s="134" t="s">
        <v>293</v>
      </c>
      <c r="E262" s="134" t="s">
        <v>294</v>
      </c>
      <c r="F262" s="134" t="s">
        <v>293</v>
      </c>
      <c r="G262" s="134" t="s">
        <v>294</v>
      </c>
      <c r="H262" s="134" t="s">
        <v>293</v>
      </c>
      <c r="I262" s="134" t="s">
        <v>294</v>
      </c>
      <c r="J262" s="134" t="s">
        <v>293</v>
      </c>
      <c r="K262" s="134" t="s">
        <v>294</v>
      </c>
      <c r="L262" s="1245"/>
      <c r="M262" s="1245"/>
      <c r="N262" s="1245"/>
      <c r="O262" s="1245"/>
      <c r="P262" s="1245"/>
      <c r="Q262" s="1245"/>
    </row>
    <row r="263" spans="1:17" ht="13.5" customHeight="1" x14ac:dyDescent="0.2">
      <c r="A263" s="147">
        <v>1</v>
      </c>
      <c r="B263" s="1184">
        <v>2</v>
      </c>
      <c r="C263" s="1185"/>
      <c r="D263" s="134">
        <v>3</v>
      </c>
      <c r="E263" s="134">
        <v>4</v>
      </c>
      <c r="F263" s="134">
        <v>5</v>
      </c>
      <c r="G263" s="134">
        <v>6</v>
      </c>
      <c r="H263" s="134">
        <v>7</v>
      </c>
      <c r="I263" s="134">
        <v>8</v>
      </c>
      <c r="J263" s="134">
        <v>9</v>
      </c>
      <c r="K263" s="134">
        <v>10</v>
      </c>
      <c r="L263" s="141">
        <v>11</v>
      </c>
      <c r="M263" s="141">
        <v>12</v>
      </c>
      <c r="N263" s="141">
        <v>13</v>
      </c>
      <c r="O263" s="141">
        <v>14</v>
      </c>
      <c r="P263" s="141">
        <v>15</v>
      </c>
      <c r="Q263" s="141">
        <v>16</v>
      </c>
    </row>
    <row r="264" spans="1:17" ht="13.5" customHeight="1" x14ac:dyDescent="0.2">
      <c r="A264" s="147"/>
      <c r="B264" s="1224" t="s">
        <v>262</v>
      </c>
      <c r="C264" s="1225"/>
      <c r="D264" s="134"/>
      <c r="E264" s="134"/>
      <c r="F264" s="134"/>
      <c r="G264" s="134"/>
      <c r="H264" s="134"/>
      <c r="I264" s="134"/>
      <c r="J264" s="134"/>
      <c r="K264" s="134"/>
      <c r="L264" s="141"/>
      <c r="M264" s="141"/>
      <c r="N264" s="141"/>
      <c r="O264" s="141"/>
      <c r="P264" s="141"/>
      <c r="Q264" s="141"/>
    </row>
    <row r="265" spans="1:17" ht="13.5" customHeight="1" x14ac:dyDescent="0.2">
      <c r="A265" s="147"/>
      <c r="B265" s="1224" t="s">
        <v>31</v>
      </c>
      <c r="C265" s="1225"/>
      <c r="D265" s="134"/>
      <c r="E265" s="134"/>
      <c r="F265" s="134"/>
      <c r="G265" s="134"/>
      <c r="H265" s="134"/>
      <c r="I265" s="134"/>
      <c r="J265" s="134"/>
      <c r="K265" s="134"/>
      <c r="L265" s="141"/>
      <c r="M265" s="141"/>
      <c r="N265" s="141"/>
      <c r="O265" s="141"/>
      <c r="P265" s="141"/>
      <c r="Q265" s="141"/>
    </row>
    <row r="266" spans="1:17" ht="12.75" customHeight="1" x14ac:dyDescent="0.2">
      <c r="A266" s="125"/>
      <c r="B266" s="1224" t="s">
        <v>252</v>
      </c>
      <c r="C266" s="1225"/>
      <c r="D266" s="134"/>
      <c r="E266" s="134"/>
      <c r="F266" s="134"/>
      <c r="G266" s="134"/>
      <c r="H266" s="134"/>
      <c r="I266" s="134"/>
      <c r="J266" s="125"/>
      <c r="K266" s="125"/>
      <c r="L266" s="134"/>
      <c r="M266" s="134"/>
      <c r="N266" s="134"/>
      <c r="O266" s="134"/>
      <c r="P266" s="134"/>
      <c r="Q266" s="134"/>
    </row>
    <row r="267" spans="1:17" ht="13.5" customHeight="1" x14ac:dyDescent="0.25">
      <c r="A267" s="125"/>
      <c r="B267" s="1224" t="s">
        <v>31</v>
      </c>
      <c r="C267" s="1225"/>
      <c r="D267" s="138"/>
      <c r="E267" s="138"/>
      <c r="F267" s="138"/>
      <c r="G267" s="138"/>
      <c r="H267" s="138"/>
      <c r="I267" s="138"/>
      <c r="J267" s="137"/>
      <c r="K267" s="137"/>
      <c r="L267" s="149"/>
      <c r="M267" s="149"/>
      <c r="N267" s="149"/>
      <c r="O267" s="149"/>
      <c r="P267" s="134"/>
      <c r="Q267" s="134"/>
    </row>
    <row r="268" spans="1:17" ht="12.75" customHeight="1" x14ac:dyDescent="0.25">
      <c r="A268" s="125"/>
      <c r="B268" s="1224" t="s">
        <v>204</v>
      </c>
      <c r="C268" s="1225"/>
      <c r="D268" s="134"/>
      <c r="E268" s="134"/>
      <c r="F268" s="134"/>
      <c r="G268" s="134"/>
      <c r="H268" s="134"/>
      <c r="I268" s="134"/>
      <c r="J268" s="137"/>
      <c r="K268" s="137"/>
      <c r="L268" s="149"/>
      <c r="M268" s="149"/>
      <c r="N268" s="149"/>
      <c r="O268" s="149"/>
      <c r="P268" s="134"/>
      <c r="Q268" s="134"/>
    </row>
    <row r="269" spans="1:17" ht="31.5" customHeight="1" x14ac:dyDescent="0.25">
      <c r="A269" s="125"/>
      <c r="B269" s="1224" t="s">
        <v>205</v>
      </c>
      <c r="C269" s="1225"/>
      <c r="D269" s="148" t="s">
        <v>194</v>
      </c>
      <c r="E269" s="134" t="s">
        <v>194</v>
      </c>
      <c r="F269" s="134"/>
      <c r="G269" s="134"/>
      <c r="H269" s="134" t="s">
        <v>194</v>
      </c>
      <c r="I269" s="134" t="s">
        <v>194</v>
      </c>
      <c r="J269" s="137"/>
      <c r="K269" s="137"/>
      <c r="L269" s="149" t="s">
        <v>194</v>
      </c>
      <c r="M269" s="149"/>
      <c r="N269" s="149" t="s">
        <v>194</v>
      </c>
      <c r="O269" s="149"/>
      <c r="P269" s="134" t="s">
        <v>194</v>
      </c>
      <c r="Q269" s="134"/>
    </row>
    <row r="270" spans="1:17" s="82" customFormat="1" ht="16.5" customHeight="1" x14ac:dyDescent="0.25">
      <c r="A270" s="86"/>
      <c r="B270" s="86"/>
      <c r="C270" s="628"/>
      <c r="D270" s="628"/>
      <c r="E270" s="628"/>
      <c r="F270" s="628"/>
      <c r="G270" s="628"/>
      <c r="H270" s="628"/>
      <c r="I270" s="628"/>
      <c r="J270" s="628"/>
      <c r="K270" s="628"/>
      <c r="L270" s="628"/>
      <c r="M270" s="628"/>
      <c r="N270" s="628"/>
      <c r="O270" s="628"/>
      <c r="P270" s="628"/>
      <c r="Q270" s="628"/>
    </row>
    <row r="271" spans="1:17" s="82" customFormat="1" ht="14.1" customHeight="1" x14ac:dyDescent="0.25">
      <c r="A271" s="86" t="s">
        <v>297</v>
      </c>
      <c r="B271" s="736" t="s">
        <v>298</v>
      </c>
      <c r="C271" s="736"/>
      <c r="D271" s="736"/>
      <c r="E271" s="736"/>
      <c r="F271" s="736"/>
      <c r="G271" s="736"/>
      <c r="H271" s="736"/>
      <c r="I271" s="736"/>
      <c r="J271" s="736"/>
      <c r="K271" s="736"/>
      <c r="L271" s="736"/>
      <c r="M271" s="736"/>
      <c r="N271" s="736"/>
      <c r="O271" s="736"/>
      <c r="P271" s="736"/>
      <c r="Q271" s="736"/>
    </row>
    <row r="272" spans="1:17" s="82" customFormat="1" ht="10.5" customHeight="1" x14ac:dyDescent="0.25">
      <c r="A272" s="86"/>
      <c r="B272" s="86"/>
      <c r="C272" s="109"/>
      <c r="D272" s="109"/>
      <c r="E272" s="109"/>
      <c r="F272" s="109"/>
      <c r="G272" s="109"/>
      <c r="H272" s="109"/>
      <c r="I272" s="109"/>
      <c r="J272" s="109"/>
      <c r="K272" s="109"/>
      <c r="L272" s="109"/>
      <c r="M272" s="109"/>
      <c r="N272" s="109"/>
      <c r="O272" s="109"/>
      <c r="P272" s="109"/>
      <c r="Q272" s="109"/>
    </row>
    <row r="273" spans="1:17" s="82" customFormat="1" ht="14.1" customHeight="1" x14ac:dyDescent="0.25">
      <c r="A273" s="86" t="s">
        <v>209</v>
      </c>
      <c r="B273" s="736" t="s">
        <v>299</v>
      </c>
      <c r="C273" s="736"/>
      <c r="D273" s="736"/>
      <c r="E273" s="736"/>
      <c r="F273" s="736"/>
      <c r="G273" s="736"/>
      <c r="H273" s="736"/>
      <c r="I273" s="736"/>
      <c r="J273" s="736"/>
      <c r="K273" s="736"/>
      <c r="L273" s="736"/>
      <c r="M273" s="736"/>
      <c r="N273" s="736"/>
      <c r="O273" s="736"/>
      <c r="P273" s="736"/>
      <c r="Q273" s="736"/>
    </row>
    <row r="274" spans="1:17" s="82" customFormat="1" ht="14.1" customHeight="1" x14ac:dyDescent="0.2">
      <c r="A274" s="87"/>
      <c r="B274" s="87"/>
      <c r="C274" s="88"/>
      <c r="D274" s="88"/>
      <c r="E274" s="88"/>
      <c r="F274" s="88"/>
      <c r="G274" s="89"/>
      <c r="H274" s="89"/>
      <c r="I274" s="89"/>
      <c r="J274" s="88"/>
      <c r="K274" s="88"/>
      <c r="L274" s="88"/>
      <c r="N274" s="90"/>
      <c r="O274" s="1" t="s">
        <v>30</v>
      </c>
      <c r="Q274" s="90"/>
    </row>
    <row r="275" spans="1:17" ht="40.5" customHeight="1" x14ac:dyDescent="0.2">
      <c r="A275" s="1190" t="s">
        <v>86</v>
      </c>
      <c r="B275" s="1199" t="s">
        <v>222</v>
      </c>
      <c r="C275" s="1240"/>
      <c r="D275" s="1200"/>
      <c r="E275" s="1190" t="s">
        <v>206</v>
      </c>
      <c r="F275" s="1190"/>
      <c r="G275" s="1190" t="s">
        <v>207</v>
      </c>
      <c r="H275" s="1190"/>
      <c r="I275" s="1190"/>
      <c r="J275" s="1190" t="s">
        <v>292</v>
      </c>
      <c r="K275" s="1190"/>
      <c r="L275" s="1190" t="s">
        <v>300</v>
      </c>
      <c r="M275" s="1190"/>
      <c r="N275" s="1190" t="s">
        <v>301</v>
      </c>
      <c r="O275" s="1190"/>
    </row>
    <row r="276" spans="1:17" ht="42" customHeight="1" x14ac:dyDescent="0.2">
      <c r="A276" s="1190"/>
      <c r="B276" s="1227"/>
      <c r="C276" s="1241"/>
      <c r="D276" s="1228"/>
      <c r="E276" s="1190"/>
      <c r="F276" s="1190"/>
      <c r="G276" s="1190"/>
      <c r="H276" s="1190"/>
      <c r="I276" s="1190"/>
      <c r="J276" s="80" t="s">
        <v>71</v>
      </c>
      <c r="K276" s="80" t="s">
        <v>72</v>
      </c>
      <c r="L276" s="80" t="s">
        <v>71</v>
      </c>
      <c r="M276" s="80" t="s">
        <v>72</v>
      </c>
      <c r="N276" s="80" t="s">
        <v>71</v>
      </c>
      <c r="O276" s="80" t="s">
        <v>72</v>
      </c>
    </row>
    <row r="277" spans="1:17" ht="12.75" customHeight="1" x14ac:dyDescent="0.2">
      <c r="A277" s="60">
        <v>1</v>
      </c>
      <c r="B277" s="1186">
        <v>2</v>
      </c>
      <c r="C277" s="1203"/>
      <c r="D277" s="1188"/>
      <c r="E277" s="1189">
        <v>3</v>
      </c>
      <c r="F277" s="1189"/>
      <c r="G277" s="1189">
        <v>4</v>
      </c>
      <c r="H277" s="1189"/>
      <c r="I277" s="1189"/>
      <c r="J277" s="80">
        <v>5</v>
      </c>
      <c r="K277" s="80">
        <v>6</v>
      </c>
      <c r="L277" s="60">
        <v>7</v>
      </c>
      <c r="M277" s="60">
        <v>8</v>
      </c>
      <c r="N277" s="60">
        <v>9</v>
      </c>
      <c r="O277" s="60">
        <v>10</v>
      </c>
    </row>
    <row r="278" spans="1:17" ht="12.75" customHeight="1" x14ac:dyDescent="0.2">
      <c r="A278" s="43"/>
      <c r="B278" s="1231"/>
      <c r="C278" s="1232"/>
      <c r="D278" s="1233"/>
      <c r="E278" s="1189"/>
      <c r="F278" s="1189"/>
      <c r="G278" s="1189"/>
      <c r="H278" s="1189"/>
      <c r="I278" s="1189"/>
      <c r="J278" s="43"/>
      <c r="K278" s="43"/>
      <c r="L278" s="43"/>
      <c r="M278" s="43"/>
      <c r="N278" s="43"/>
      <c r="O278" s="43"/>
    </row>
    <row r="279" spans="1:17" ht="12.75" customHeight="1" x14ac:dyDescent="0.25">
      <c r="A279" s="43"/>
      <c r="B279" s="1231"/>
      <c r="C279" s="1232"/>
      <c r="D279" s="1233"/>
      <c r="E279" s="1246"/>
      <c r="F279" s="1246"/>
      <c r="G279" s="1246"/>
      <c r="H279" s="1246"/>
      <c r="I279" s="1246"/>
      <c r="J279" s="52"/>
      <c r="K279" s="52"/>
      <c r="L279" s="52"/>
      <c r="M279" s="52"/>
      <c r="N279" s="52"/>
      <c r="O279" s="52"/>
    </row>
    <row r="280" spans="1:17" ht="12.75" customHeight="1" x14ac:dyDescent="0.25">
      <c r="A280" s="43"/>
      <c r="B280" s="1231"/>
      <c r="C280" s="1232"/>
      <c r="D280" s="1233"/>
      <c r="E280" s="1189"/>
      <c r="F280" s="1189"/>
      <c r="G280" s="1189"/>
      <c r="H280" s="1189"/>
      <c r="I280" s="1189"/>
      <c r="J280" s="18"/>
      <c r="K280" s="18"/>
      <c r="L280" s="18"/>
      <c r="M280" s="18"/>
      <c r="N280" s="18"/>
      <c r="O280" s="18"/>
    </row>
    <row r="281" spans="1:17" ht="12.75" customHeight="1" x14ac:dyDescent="0.25">
      <c r="A281" s="43"/>
      <c r="B281" s="1231"/>
      <c r="C281" s="1232"/>
      <c r="D281" s="1233"/>
      <c r="E281" s="1189"/>
      <c r="F281" s="1189"/>
      <c r="G281" s="1189"/>
      <c r="H281" s="1189"/>
      <c r="I281" s="1189"/>
      <c r="J281" s="52"/>
      <c r="K281" s="52"/>
      <c r="L281" s="52"/>
      <c r="M281" s="52"/>
      <c r="N281" s="52"/>
      <c r="O281" s="52"/>
    </row>
    <row r="282" spans="1:17" ht="12.75" customHeight="1" x14ac:dyDescent="0.25">
      <c r="A282" s="43"/>
      <c r="B282" s="1231" t="s">
        <v>28</v>
      </c>
      <c r="C282" s="1232"/>
      <c r="D282" s="1233"/>
      <c r="E282" s="1189"/>
      <c r="F282" s="1189"/>
      <c r="G282" s="1189"/>
      <c r="H282" s="1189"/>
      <c r="I282" s="1189"/>
      <c r="J282" s="52"/>
      <c r="K282" s="52"/>
      <c r="L282" s="52"/>
      <c r="M282" s="52"/>
      <c r="N282" s="52"/>
      <c r="O282" s="52"/>
    </row>
    <row r="283" spans="1:17" ht="12.75" hidden="1" customHeight="1" x14ac:dyDescent="0.2">
      <c r="N283" s="103"/>
      <c r="O283" s="103"/>
    </row>
    <row r="284" spans="1:17" ht="12.75" customHeight="1" x14ac:dyDescent="0.25">
      <c r="A284" s="8"/>
      <c r="B284" s="8"/>
      <c r="C284" s="8"/>
      <c r="D284" s="8"/>
      <c r="E284" s="8"/>
      <c r="F284" s="8"/>
      <c r="G284" s="3"/>
      <c r="H284" s="3"/>
      <c r="I284" s="3"/>
      <c r="J284" s="3"/>
    </row>
    <row r="285" spans="1:17" ht="12.75" customHeight="1" x14ac:dyDescent="0.25">
      <c r="A285" s="8" t="s">
        <v>213</v>
      </c>
      <c r="B285" s="663" t="s">
        <v>302</v>
      </c>
      <c r="C285" s="663"/>
      <c r="D285" s="663"/>
      <c r="E285" s="663"/>
      <c r="F285" s="663"/>
      <c r="G285" s="663"/>
      <c r="H285" s="663"/>
      <c r="I285" s="663"/>
      <c r="J285" s="663"/>
      <c r="K285" s="663"/>
      <c r="L285" s="663"/>
      <c r="M285" s="663"/>
      <c r="N285" s="663"/>
      <c r="O285" s="663"/>
    </row>
    <row r="286" spans="1:17" ht="12.75" customHeight="1" x14ac:dyDescent="0.2">
      <c r="A286" s="69"/>
      <c r="B286" s="69"/>
      <c r="C286" s="69"/>
      <c r="D286" s="69"/>
      <c r="E286" s="69"/>
      <c r="F286" s="69"/>
      <c r="G286" s="69"/>
      <c r="H286" s="69"/>
      <c r="I286" s="69"/>
      <c r="J286" s="69"/>
      <c r="O286" s="1" t="s">
        <v>30</v>
      </c>
    </row>
    <row r="287" spans="1:17" ht="38.25" customHeight="1" x14ac:dyDescent="0.2">
      <c r="A287" s="1190" t="s">
        <v>86</v>
      </c>
      <c r="B287" s="1199" t="s">
        <v>222</v>
      </c>
      <c r="C287" s="1240"/>
      <c r="D287" s="1200"/>
      <c r="E287" s="1190" t="s">
        <v>206</v>
      </c>
      <c r="F287" s="1190"/>
      <c r="G287" s="1190" t="s">
        <v>207</v>
      </c>
      <c r="H287" s="1190"/>
      <c r="I287" s="1190"/>
      <c r="J287" s="1212" t="s">
        <v>261</v>
      </c>
      <c r="K287" s="1251"/>
      <c r="L287" s="1251"/>
      <c r="M287" s="1252"/>
      <c r="N287" s="1212" t="s">
        <v>261</v>
      </c>
      <c r="O287" s="1251"/>
      <c r="P287" s="1251"/>
      <c r="Q287" s="1252"/>
    </row>
    <row r="288" spans="1:17" ht="33" customHeight="1" x14ac:dyDescent="0.2">
      <c r="A288" s="1190"/>
      <c r="B288" s="1227"/>
      <c r="C288" s="1241"/>
      <c r="D288" s="1228"/>
      <c r="E288" s="1190"/>
      <c r="F288" s="1190"/>
      <c r="G288" s="1190"/>
      <c r="H288" s="1190"/>
      <c r="I288" s="1190"/>
      <c r="J288" s="1323" t="s">
        <v>71</v>
      </c>
      <c r="K288" s="1324"/>
      <c r="L288" s="1323" t="s">
        <v>72</v>
      </c>
      <c r="M288" s="1324"/>
      <c r="N288" s="1323" t="s">
        <v>71</v>
      </c>
      <c r="O288" s="1324"/>
      <c r="P288" s="1323" t="s">
        <v>72</v>
      </c>
      <c r="Q288" s="1324"/>
    </row>
    <row r="289" spans="1:17" ht="12.75" customHeight="1" x14ac:dyDescent="0.2">
      <c r="A289" s="60">
        <v>1</v>
      </c>
      <c r="B289" s="1186">
        <v>2</v>
      </c>
      <c r="C289" s="1203"/>
      <c r="D289" s="1188"/>
      <c r="E289" s="1189">
        <v>3</v>
      </c>
      <c r="F289" s="1189"/>
      <c r="G289" s="1189">
        <v>4</v>
      </c>
      <c r="H289" s="1189"/>
      <c r="I289" s="1189"/>
      <c r="J289" s="1323">
        <v>5</v>
      </c>
      <c r="K289" s="1324"/>
      <c r="L289" s="1186">
        <v>6</v>
      </c>
      <c r="M289" s="1188"/>
      <c r="N289" s="1323">
        <v>7</v>
      </c>
      <c r="O289" s="1324"/>
      <c r="P289" s="1186">
        <v>8</v>
      </c>
      <c r="Q289" s="1188"/>
    </row>
    <row r="290" spans="1:17" ht="12.75" customHeight="1" x14ac:dyDescent="0.2">
      <c r="A290" s="43"/>
      <c r="B290" s="1231"/>
      <c r="C290" s="1232"/>
      <c r="D290" s="1233"/>
      <c r="E290" s="1189"/>
      <c r="F290" s="1189"/>
      <c r="G290" s="1189"/>
      <c r="H290" s="1189"/>
      <c r="I290" s="1189"/>
      <c r="J290" s="1186"/>
      <c r="K290" s="1188"/>
      <c r="L290" s="1186"/>
      <c r="M290" s="1188"/>
      <c r="N290" s="1186"/>
      <c r="O290" s="1188"/>
      <c r="P290" s="1186"/>
      <c r="Q290" s="1188"/>
    </row>
    <row r="291" spans="1:17" ht="12.75" customHeight="1" x14ac:dyDescent="0.2">
      <c r="A291" s="43"/>
      <c r="B291" s="1231"/>
      <c r="C291" s="1232"/>
      <c r="D291" s="1233"/>
      <c r="E291" s="1246"/>
      <c r="F291" s="1246"/>
      <c r="G291" s="1246"/>
      <c r="H291" s="1246"/>
      <c r="I291" s="1246"/>
      <c r="J291" s="1186"/>
      <c r="K291" s="1188"/>
      <c r="L291" s="1186"/>
      <c r="M291" s="1188"/>
      <c r="N291" s="1186"/>
      <c r="O291" s="1188"/>
      <c r="P291" s="1186"/>
      <c r="Q291" s="1188"/>
    </row>
    <row r="292" spans="1:17" ht="12.75" customHeight="1" x14ac:dyDescent="0.2">
      <c r="A292" s="43"/>
      <c r="B292" s="1231"/>
      <c r="C292" s="1232"/>
      <c r="D292" s="1233"/>
      <c r="E292" s="1189"/>
      <c r="F292" s="1189"/>
      <c r="G292" s="1189"/>
      <c r="H292" s="1189"/>
      <c r="I292" s="1189"/>
      <c r="J292" s="1186"/>
      <c r="K292" s="1188"/>
      <c r="L292" s="1186"/>
      <c r="M292" s="1188"/>
      <c r="N292" s="1186"/>
      <c r="O292" s="1188"/>
      <c r="P292" s="1186"/>
      <c r="Q292" s="1188"/>
    </row>
    <row r="293" spans="1:17" ht="12.75" customHeight="1" x14ac:dyDescent="0.2">
      <c r="A293" s="43"/>
      <c r="B293" s="1231"/>
      <c r="C293" s="1232"/>
      <c r="D293" s="1233"/>
      <c r="E293" s="1189"/>
      <c r="F293" s="1189"/>
      <c r="G293" s="1189"/>
      <c r="H293" s="1189"/>
      <c r="I293" s="1189"/>
      <c r="J293" s="1186"/>
      <c r="K293" s="1188"/>
      <c r="L293" s="1186"/>
      <c r="M293" s="1188"/>
      <c r="N293" s="1186"/>
      <c r="O293" s="1188"/>
      <c r="P293" s="1186"/>
      <c r="Q293" s="1188"/>
    </row>
    <row r="294" spans="1:17" ht="12.75" customHeight="1" x14ac:dyDescent="0.2">
      <c r="A294" s="43"/>
      <c r="B294" s="1231" t="s">
        <v>28</v>
      </c>
      <c r="C294" s="1232"/>
      <c r="D294" s="1233"/>
      <c r="E294" s="1189"/>
      <c r="F294" s="1189"/>
      <c r="G294" s="1189"/>
      <c r="H294" s="1189"/>
      <c r="I294" s="1189"/>
      <c r="J294" s="1186"/>
      <c r="K294" s="1188"/>
      <c r="L294" s="1186"/>
      <c r="M294" s="1188"/>
      <c r="N294" s="1186"/>
      <c r="O294" s="1188"/>
      <c r="P294" s="1186"/>
      <c r="Q294" s="1188"/>
    </row>
    <row r="295" spans="1:17" ht="12.75" customHeight="1" x14ac:dyDescent="0.2">
      <c r="A295" s="20"/>
      <c r="B295" s="20"/>
      <c r="C295" s="81"/>
      <c r="D295" s="81"/>
      <c r="E295" s="20"/>
      <c r="F295" s="20"/>
      <c r="G295" s="20"/>
      <c r="H295" s="20"/>
      <c r="I295" s="20"/>
      <c r="J295" s="20"/>
      <c r="K295" s="20"/>
      <c r="L295" s="20"/>
      <c r="M295" s="20"/>
      <c r="N295" s="81"/>
      <c r="O295" s="81"/>
    </row>
    <row r="296" spans="1:17" ht="30.75" customHeight="1" x14ac:dyDescent="0.3">
      <c r="A296" s="104" t="s">
        <v>214</v>
      </c>
      <c r="B296" s="1195" t="s">
        <v>303</v>
      </c>
      <c r="C296" s="1195"/>
      <c r="D296" s="1195"/>
      <c r="E296" s="1195"/>
      <c r="F296" s="1195"/>
      <c r="G296" s="1195"/>
      <c r="H296" s="1195"/>
      <c r="I296" s="1195"/>
      <c r="J296" s="1195"/>
      <c r="K296" s="1195"/>
      <c r="L296" s="1195"/>
      <c r="M296" s="1195"/>
      <c r="N296" s="1195"/>
      <c r="O296" s="1195"/>
      <c r="P296" s="1195"/>
      <c r="Q296" s="1195"/>
    </row>
    <row r="297" spans="1:17" ht="11.25" customHeight="1" x14ac:dyDescent="0.2">
      <c r="A297" s="68"/>
      <c r="B297" s="68"/>
      <c r="C297" s="90"/>
      <c r="D297" s="90"/>
      <c r="E297" s="90"/>
      <c r="F297" s="90"/>
      <c r="G297" s="90"/>
      <c r="H297" s="90"/>
      <c r="I297" s="90"/>
      <c r="J297" s="90"/>
      <c r="K297" s="90"/>
      <c r="L297" s="90"/>
      <c r="M297" s="90"/>
      <c r="N297" s="90"/>
      <c r="O297" s="90"/>
    </row>
    <row r="298" spans="1:17" ht="21.75" customHeight="1" x14ac:dyDescent="0.3">
      <c r="A298" s="104" t="s">
        <v>215</v>
      </c>
      <c r="B298" s="1195" t="s">
        <v>304</v>
      </c>
      <c r="C298" s="1195"/>
      <c r="D298" s="1195"/>
      <c r="E298" s="1195"/>
      <c r="F298" s="1195"/>
      <c r="G298" s="1195"/>
      <c r="H298" s="1195"/>
      <c r="I298" s="1195"/>
      <c r="J298" s="1195"/>
      <c r="K298" s="1195"/>
      <c r="L298" s="1195"/>
      <c r="M298" s="1195"/>
      <c r="N298" s="1195"/>
      <c r="O298" s="1195"/>
      <c r="P298" s="1195"/>
      <c r="Q298" s="1195"/>
    </row>
    <row r="299" spans="1:17" ht="11.25" customHeight="1" x14ac:dyDescent="0.2">
      <c r="A299" s="68"/>
      <c r="B299" s="68"/>
      <c r="C299" s="90"/>
      <c r="D299" s="90"/>
      <c r="E299" s="90"/>
      <c r="F299" s="90"/>
      <c r="G299" s="90"/>
      <c r="H299" s="90"/>
      <c r="I299" s="90"/>
      <c r="J299" s="90"/>
      <c r="K299" s="90"/>
      <c r="L299" s="90"/>
      <c r="M299" s="90"/>
      <c r="N299" s="81"/>
      <c r="O299" s="81" t="s">
        <v>30</v>
      </c>
    </row>
    <row r="300" spans="1:17" ht="14.1" customHeight="1" x14ac:dyDescent="0.2">
      <c r="A300" s="1242" t="s">
        <v>32</v>
      </c>
      <c r="B300" s="1319" t="s">
        <v>305</v>
      </c>
      <c r="C300" s="1320"/>
      <c r="D300" s="1184" t="s">
        <v>267</v>
      </c>
      <c r="E300" s="1217"/>
      <c r="F300" s="1185"/>
      <c r="G300" s="1184" t="s">
        <v>306</v>
      </c>
      <c r="H300" s="1217"/>
      <c r="I300" s="1185"/>
      <c r="J300" s="1184" t="s">
        <v>307</v>
      </c>
      <c r="K300" s="1217"/>
      <c r="L300" s="1185"/>
      <c r="M300" s="1218" t="s">
        <v>210</v>
      </c>
      <c r="N300" s="1279"/>
      <c r="O300" s="1219"/>
      <c r="P300" s="20"/>
      <c r="Q300" s="20"/>
    </row>
    <row r="301" spans="1:17" ht="27" customHeight="1" x14ac:dyDescent="0.2">
      <c r="A301" s="1243"/>
      <c r="B301" s="1321"/>
      <c r="C301" s="1322"/>
      <c r="D301" s="146" t="s">
        <v>197</v>
      </c>
      <c r="E301" s="146" t="s">
        <v>198</v>
      </c>
      <c r="F301" s="146" t="s">
        <v>308</v>
      </c>
      <c r="G301" s="146" t="s">
        <v>197</v>
      </c>
      <c r="H301" s="146" t="s">
        <v>198</v>
      </c>
      <c r="I301" s="146" t="s">
        <v>308</v>
      </c>
      <c r="J301" s="146" t="s">
        <v>197</v>
      </c>
      <c r="K301" s="146" t="s">
        <v>198</v>
      </c>
      <c r="L301" s="146" t="s">
        <v>308</v>
      </c>
      <c r="M301" s="1222"/>
      <c r="N301" s="1280"/>
      <c r="O301" s="1223"/>
      <c r="P301" s="20"/>
      <c r="Q301" s="20"/>
    </row>
    <row r="302" spans="1:17" ht="17.25" customHeight="1" x14ac:dyDescent="0.2">
      <c r="A302" s="156">
        <v>1</v>
      </c>
      <c r="B302" s="1317">
        <v>2</v>
      </c>
      <c r="C302" s="1318"/>
      <c r="D302" s="136">
        <v>3</v>
      </c>
      <c r="E302" s="136">
        <v>4</v>
      </c>
      <c r="F302" s="136">
        <v>5</v>
      </c>
      <c r="G302" s="136">
        <v>6</v>
      </c>
      <c r="H302" s="136">
        <v>7</v>
      </c>
      <c r="I302" s="136">
        <v>8</v>
      </c>
      <c r="J302" s="136">
        <v>9</v>
      </c>
      <c r="K302" s="136">
        <v>10</v>
      </c>
      <c r="L302" s="136">
        <v>11</v>
      </c>
      <c r="M302" s="1184">
        <v>12</v>
      </c>
      <c r="N302" s="1217"/>
      <c r="O302" s="1185"/>
      <c r="P302" s="20"/>
      <c r="Q302" s="20"/>
    </row>
    <row r="303" spans="1:17" ht="14.1" customHeight="1" x14ac:dyDescent="0.2">
      <c r="A303" s="155"/>
      <c r="B303" s="1315" t="s">
        <v>262</v>
      </c>
      <c r="C303" s="1316"/>
      <c r="D303" s="146"/>
      <c r="E303" s="146"/>
      <c r="F303" s="146"/>
      <c r="G303" s="146"/>
      <c r="H303" s="146"/>
      <c r="I303" s="146"/>
      <c r="J303" s="146"/>
      <c r="K303" s="146"/>
      <c r="L303" s="136"/>
      <c r="M303" s="1194"/>
      <c r="N303" s="1194"/>
      <c r="O303" s="1194"/>
      <c r="P303" s="20"/>
      <c r="Q303" s="20"/>
    </row>
    <row r="304" spans="1:17" ht="14.1" customHeight="1" x14ac:dyDescent="0.2">
      <c r="A304" s="135"/>
      <c r="B304" s="1315" t="s">
        <v>309</v>
      </c>
      <c r="C304" s="1316"/>
      <c r="D304" s="135"/>
      <c r="E304" s="135"/>
      <c r="F304" s="134"/>
      <c r="G304" s="134"/>
      <c r="H304" s="134"/>
      <c r="I304" s="134"/>
      <c r="J304" s="134"/>
      <c r="K304" s="134"/>
      <c r="L304" s="135"/>
      <c r="M304" s="1194"/>
      <c r="N304" s="1194"/>
      <c r="O304" s="1194"/>
      <c r="P304" s="20"/>
      <c r="Q304" s="20"/>
    </row>
    <row r="305" spans="1:17" ht="14.1" customHeight="1" x14ac:dyDescent="0.25">
      <c r="A305" s="125"/>
      <c r="B305" s="1315" t="s">
        <v>211</v>
      </c>
      <c r="C305" s="1316"/>
      <c r="D305" s="150"/>
      <c r="E305" s="150"/>
      <c r="F305" s="151"/>
      <c r="G305" s="151"/>
      <c r="H305" s="151"/>
      <c r="I305" s="151"/>
      <c r="J305" s="151"/>
      <c r="K305" s="151"/>
      <c r="L305" s="150"/>
      <c r="M305" s="1194"/>
      <c r="N305" s="1194"/>
      <c r="O305" s="1194"/>
      <c r="P305" s="20"/>
      <c r="Q305" s="20"/>
    </row>
    <row r="306" spans="1:17" ht="14.1" customHeight="1" x14ac:dyDescent="0.25">
      <c r="A306" s="125"/>
      <c r="B306" s="1315" t="s">
        <v>212</v>
      </c>
      <c r="C306" s="1316"/>
      <c r="D306" s="150" t="s">
        <v>194</v>
      </c>
      <c r="E306" s="150"/>
      <c r="F306" s="152"/>
      <c r="G306" s="152" t="s">
        <v>194</v>
      </c>
      <c r="H306" s="152"/>
      <c r="I306" s="152"/>
      <c r="J306" s="152" t="s">
        <v>194</v>
      </c>
      <c r="K306" s="152"/>
      <c r="L306" s="150"/>
      <c r="M306" s="1194"/>
      <c r="N306" s="1194"/>
      <c r="O306" s="1194"/>
      <c r="P306" s="20"/>
      <c r="Q306" s="20"/>
    </row>
    <row r="307" spans="1:17" ht="14.1" customHeight="1" x14ac:dyDescent="0.25">
      <c r="A307" s="126"/>
      <c r="B307" s="1315" t="s">
        <v>310</v>
      </c>
      <c r="C307" s="1316"/>
      <c r="D307" s="152"/>
      <c r="E307" s="152"/>
      <c r="F307" s="151"/>
      <c r="G307" s="151"/>
      <c r="H307" s="151"/>
      <c r="I307" s="151"/>
      <c r="J307" s="151"/>
      <c r="K307" s="151"/>
      <c r="L307" s="152"/>
      <c r="M307" s="1194"/>
      <c r="N307" s="1194"/>
      <c r="O307" s="1194"/>
      <c r="P307" s="20"/>
      <c r="Q307" s="20"/>
    </row>
    <row r="308" spans="1:17" ht="14.1" customHeight="1" x14ac:dyDescent="0.25">
      <c r="A308" s="126"/>
      <c r="B308" s="1315" t="s">
        <v>31</v>
      </c>
      <c r="C308" s="1316"/>
      <c r="D308" s="152"/>
      <c r="E308" s="152"/>
      <c r="F308" s="151"/>
      <c r="G308" s="151"/>
      <c r="H308" s="151"/>
      <c r="I308" s="151"/>
      <c r="J308" s="151"/>
      <c r="K308" s="151"/>
      <c r="L308" s="150"/>
      <c r="M308" s="1194"/>
      <c r="N308" s="1194"/>
      <c r="O308" s="1194"/>
      <c r="P308" s="20"/>
      <c r="Q308" s="20"/>
    </row>
    <row r="309" spans="1:17" ht="14.1" customHeight="1" x14ac:dyDescent="0.25">
      <c r="A309" s="126"/>
      <c r="B309" s="1315" t="s">
        <v>28</v>
      </c>
      <c r="C309" s="1316"/>
      <c r="D309" s="152"/>
      <c r="E309" s="152"/>
      <c r="F309" s="151"/>
      <c r="G309" s="151"/>
      <c r="H309" s="151"/>
      <c r="I309" s="151"/>
      <c r="J309" s="151"/>
      <c r="K309" s="151"/>
      <c r="L309" s="150"/>
      <c r="M309" s="1194"/>
      <c r="N309" s="1194"/>
      <c r="O309" s="1194"/>
      <c r="P309" s="20"/>
      <c r="Q309" s="20"/>
    </row>
    <row r="311" spans="1:17" ht="12.75" hidden="1" customHeight="1" x14ac:dyDescent="0.2"/>
    <row r="312" spans="1:17" ht="17.649999999999999" customHeight="1" x14ac:dyDescent="0.3">
      <c r="A312" s="104" t="s">
        <v>219</v>
      </c>
      <c r="B312" s="55" t="s">
        <v>311</v>
      </c>
      <c r="C312" s="55"/>
      <c r="D312" s="55"/>
      <c r="E312" s="55"/>
      <c r="F312" s="55"/>
      <c r="G312" s="55"/>
      <c r="H312" s="55"/>
      <c r="I312" s="55"/>
      <c r="J312" s="55"/>
      <c r="K312" s="55"/>
      <c r="L312" s="55"/>
      <c r="M312" s="55"/>
      <c r="N312" s="55"/>
      <c r="O312" s="55"/>
      <c r="P312" s="55"/>
      <c r="Q312" s="55"/>
    </row>
    <row r="313" spans="1:17" ht="12.75" customHeight="1" x14ac:dyDescent="0.2">
      <c r="O313" s="1" t="s">
        <v>30</v>
      </c>
    </row>
    <row r="314" spans="1:17" ht="24.75" customHeight="1" x14ac:dyDescent="0.2">
      <c r="A314" s="1196" t="s">
        <v>32</v>
      </c>
      <c r="B314" s="1218" t="s">
        <v>305</v>
      </c>
      <c r="C314" s="1219"/>
      <c r="D314" s="1177" t="s">
        <v>260</v>
      </c>
      <c r="E314" s="1205"/>
      <c r="F314" s="1205"/>
      <c r="G314" s="1205"/>
      <c r="H314" s="1205"/>
      <c r="I314" s="1178"/>
      <c r="J314" s="1177" t="s">
        <v>261</v>
      </c>
      <c r="K314" s="1205"/>
      <c r="L314" s="1205"/>
      <c r="M314" s="1205"/>
      <c r="N314" s="1205"/>
      <c r="O314" s="1178"/>
      <c r="P314" s="1234" t="s">
        <v>210</v>
      </c>
      <c r="Q314" s="1235"/>
    </row>
    <row r="315" spans="1:17" ht="33" customHeight="1" x14ac:dyDescent="0.2">
      <c r="A315" s="1197"/>
      <c r="B315" s="1222"/>
      <c r="C315" s="1223"/>
      <c r="D315" s="1184" t="s">
        <v>197</v>
      </c>
      <c r="E315" s="1185"/>
      <c r="F315" s="1184" t="s">
        <v>198</v>
      </c>
      <c r="G315" s="1185"/>
      <c r="H315" s="1184" t="s">
        <v>308</v>
      </c>
      <c r="I315" s="1185"/>
      <c r="J315" s="1184" t="s">
        <v>197</v>
      </c>
      <c r="K315" s="1185"/>
      <c r="L315" s="1184" t="s">
        <v>198</v>
      </c>
      <c r="M315" s="1185"/>
      <c r="N315" s="1184" t="s">
        <v>308</v>
      </c>
      <c r="O315" s="1185"/>
      <c r="P315" s="1236"/>
      <c r="Q315" s="1237"/>
    </row>
    <row r="316" spans="1:17" ht="13.5" customHeight="1" x14ac:dyDescent="0.2">
      <c r="A316" s="136">
        <v>1</v>
      </c>
      <c r="B316" s="1184">
        <v>2</v>
      </c>
      <c r="C316" s="1185"/>
      <c r="D316" s="1184">
        <v>3</v>
      </c>
      <c r="E316" s="1185"/>
      <c r="F316" s="1184">
        <v>4</v>
      </c>
      <c r="G316" s="1185"/>
      <c r="H316" s="1184">
        <v>5</v>
      </c>
      <c r="I316" s="1185"/>
      <c r="J316" s="1184">
        <v>6</v>
      </c>
      <c r="K316" s="1185"/>
      <c r="L316" s="1184">
        <v>7</v>
      </c>
      <c r="M316" s="1185"/>
      <c r="N316" s="1184">
        <v>8</v>
      </c>
      <c r="O316" s="1185"/>
      <c r="P316" s="1177">
        <v>9</v>
      </c>
      <c r="Q316" s="1178"/>
    </row>
    <row r="317" spans="1:17" ht="13.5" customHeight="1" x14ac:dyDescent="0.2">
      <c r="A317" s="135"/>
      <c r="B317" s="1224" t="s">
        <v>262</v>
      </c>
      <c r="C317" s="1225"/>
      <c r="D317" s="1184"/>
      <c r="E317" s="1185"/>
      <c r="F317" s="1184"/>
      <c r="G317" s="1185"/>
      <c r="H317" s="1184"/>
      <c r="I317" s="1185"/>
      <c r="J317" s="1184"/>
      <c r="K317" s="1185"/>
      <c r="L317" s="1184"/>
      <c r="M317" s="1185"/>
      <c r="N317" s="1184"/>
      <c r="O317" s="1185"/>
      <c r="P317" s="1177"/>
      <c r="Q317" s="1178"/>
    </row>
    <row r="318" spans="1:17" ht="13.5" customHeight="1" x14ac:dyDescent="0.2">
      <c r="A318" s="125"/>
      <c r="B318" s="1224" t="s">
        <v>309</v>
      </c>
      <c r="C318" s="1225"/>
      <c r="D318" s="1184"/>
      <c r="E318" s="1185"/>
      <c r="F318" s="1184"/>
      <c r="G318" s="1185"/>
      <c r="H318" s="1184"/>
      <c r="I318" s="1185"/>
      <c r="J318" s="1184"/>
      <c r="K318" s="1185"/>
      <c r="L318" s="1184"/>
      <c r="M318" s="1185"/>
      <c r="N318" s="1184"/>
      <c r="O318" s="1185"/>
      <c r="P318" s="1177"/>
      <c r="Q318" s="1178"/>
    </row>
    <row r="319" spans="1:17" ht="13.5" customHeight="1" x14ac:dyDescent="0.25">
      <c r="A319" s="126"/>
      <c r="B319" s="1224" t="s">
        <v>211</v>
      </c>
      <c r="C319" s="1225"/>
      <c r="D319" s="1184"/>
      <c r="E319" s="1185"/>
      <c r="F319" s="1184"/>
      <c r="G319" s="1185"/>
      <c r="H319" s="1184"/>
      <c r="I319" s="1185"/>
      <c r="J319" s="1184"/>
      <c r="K319" s="1185"/>
      <c r="L319" s="1184"/>
      <c r="M319" s="1185"/>
      <c r="N319" s="1184"/>
      <c r="O319" s="1185"/>
      <c r="P319" s="1177"/>
      <c r="Q319" s="1178"/>
    </row>
    <row r="320" spans="1:17" ht="13.5" customHeight="1" x14ac:dyDescent="0.25">
      <c r="A320" s="126"/>
      <c r="B320" s="1224" t="s">
        <v>212</v>
      </c>
      <c r="C320" s="1225"/>
      <c r="D320" s="1184" t="s">
        <v>194</v>
      </c>
      <c r="E320" s="1185"/>
      <c r="F320" s="1184"/>
      <c r="G320" s="1185"/>
      <c r="H320" s="1184"/>
      <c r="I320" s="1185"/>
      <c r="J320" s="1184" t="s">
        <v>194</v>
      </c>
      <c r="K320" s="1185"/>
      <c r="L320" s="1184"/>
      <c r="M320" s="1185"/>
      <c r="N320" s="1184"/>
      <c r="O320" s="1185"/>
      <c r="P320" s="1177"/>
      <c r="Q320" s="1178"/>
    </row>
    <row r="321" spans="1:17" ht="13.5" customHeight="1" x14ac:dyDescent="0.25">
      <c r="A321" s="126"/>
      <c r="B321" s="1224" t="s">
        <v>310</v>
      </c>
      <c r="C321" s="1225"/>
      <c r="D321" s="1184"/>
      <c r="E321" s="1185"/>
      <c r="F321" s="1184"/>
      <c r="G321" s="1185"/>
      <c r="H321" s="1184"/>
      <c r="I321" s="1185"/>
      <c r="J321" s="1184"/>
      <c r="K321" s="1185"/>
      <c r="L321" s="1184"/>
      <c r="M321" s="1185"/>
      <c r="N321" s="1184"/>
      <c r="O321" s="1185"/>
      <c r="P321" s="1177"/>
      <c r="Q321" s="1178"/>
    </row>
    <row r="322" spans="1:17" ht="13.5" customHeight="1" x14ac:dyDescent="0.25">
      <c r="A322" s="126"/>
      <c r="B322" s="1224" t="s">
        <v>31</v>
      </c>
      <c r="C322" s="1225"/>
      <c r="D322" s="1184"/>
      <c r="E322" s="1185"/>
      <c r="F322" s="1184"/>
      <c r="G322" s="1185"/>
      <c r="H322" s="1184"/>
      <c r="I322" s="1185"/>
      <c r="J322" s="1184"/>
      <c r="K322" s="1185"/>
      <c r="L322" s="1184"/>
      <c r="M322" s="1185"/>
      <c r="N322" s="1184"/>
      <c r="O322" s="1185"/>
      <c r="P322" s="1177"/>
      <c r="Q322" s="1178"/>
    </row>
    <row r="323" spans="1:17" ht="13.5" customHeight="1" x14ac:dyDescent="0.25">
      <c r="A323" s="126"/>
      <c r="B323" s="1224" t="s">
        <v>28</v>
      </c>
      <c r="C323" s="1225"/>
      <c r="D323" s="1184"/>
      <c r="E323" s="1185"/>
      <c r="F323" s="1184"/>
      <c r="G323" s="1185"/>
      <c r="H323" s="1184"/>
      <c r="I323" s="1185"/>
      <c r="J323" s="1184"/>
      <c r="K323" s="1185"/>
      <c r="L323" s="1184"/>
      <c r="M323" s="1185"/>
      <c r="N323" s="1184"/>
      <c r="O323" s="1185"/>
      <c r="P323" s="1177"/>
      <c r="Q323" s="1178"/>
    </row>
    <row r="324" spans="1:17" ht="12.75" customHeight="1" x14ac:dyDescent="0.2">
      <c r="A324" s="20"/>
      <c r="B324" s="20"/>
      <c r="C324" s="20"/>
      <c r="D324" s="20"/>
      <c r="E324" s="20"/>
      <c r="F324" s="20"/>
      <c r="G324" s="20"/>
      <c r="H324" s="62"/>
      <c r="I324" s="62"/>
      <c r="J324" s="20"/>
      <c r="K324" s="20"/>
      <c r="L324" s="20"/>
      <c r="M324" s="20"/>
      <c r="N324" s="62"/>
      <c r="O324" s="62"/>
    </row>
    <row r="325" spans="1:17" ht="34.5" customHeight="1" x14ac:dyDescent="0.25">
      <c r="A325" s="67" t="s">
        <v>224</v>
      </c>
      <c r="B325" s="736" t="s">
        <v>312</v>
      </c>
      <c r="C325" s="736"/>
      <c r="D325" s="736"/>
      <c r="E325" s="736"/>
      <c r="F325" s="736"/>
      <c r="G325" s="736"/>
      <c r="H325" s="736"/>
      <c r="I325" s="736"/>
      <c r="J325" s="736"/>
      <c r="K325" s="736"/>
      <c r="L325" s="736"/>
      <c r="M325" s="736"/>
      <c r="N325" s="736"/>
      <c r="O325" s="736"/>
      <c r="P325" s="736"/>
      <c r="Q325" s="736"/>
    </row>
    <row r="326" spans="1:17" ht="14.25" customHeight="1" x14ac:dyDescent="0.25">
      <c r="A326" s="67"/>
      <c r="B326" s="37"/>
      <c r="C326" s="37"/>
      <c r="D326" s="37"/>
      <c r="E326" s="37"/>
      <c r="F326" s="37"/>
      <c r="G326" s="37"/>
      <c r="H326" s="37"/>
      <c r="I326" s="37"/>
      <c r="J326" s="37"/>
      <c r="K326" s="37"/>
      <c r="L326" s="37"/>
      <c r="M326" s="37"/>
      <c r="N326" s="37"/>
      <c r="O326" s="37"/>
      <c r="P326" s="37"/>
      <c r="Q326" s="37"/>
    </row>
    <row r="327" spans="1:17" ht="17.25" customHeight="1" x14ac:dyDescent="0.25">
      <c r="A327" s="67" t="s">
        <v>225</v>
      </c>
      <c r="B327" s="736" t="s">
        <v>313</v>
      </c>
      <c r="C327" s="736"/>
      <c r="D327" s="736"/>
      <c r="E327" s="736"/>
      <c r="F327" s="736"/>
      <c r="G327" s="736"/>
      <c r="H327" s="736"/>
      <c r="I327" s="736"/>
      <c r="J327" s="736"/>
      <c r="K327" s="736"/>
      <c r="L327" s="736"/>
      <c r="M327" s="736"/>
      <c r="N327" s="736"/>
      <c r="O327" s="736"/>
      <c r="P327" s="736"/>
      <c r="Q327" s="736"/>
    </row>
    <row r="328" spans="1:17" ht="17.25" customHeight="1" x14ac:dyDescent="0.25">
      <c r="A328" s="67"/>
      <c r="B328" s="37"/>
      <c r="C328" s="37"/>
      <c r="D328" s="37"/>
      <c r="E328" s="37"/>
      <c r="F328" s="37"/>
      <c r="G328" s="37"/>
      <c r="H328" s="37"/>
      <c r="I328" s="37"/>
      <c r="J328" s="37"/>
      <c r="K328" s="37"/>
      <c r="L328" s="37"/>
      <c r="M328" s="37"/>
      <c r="N328" s="37"/>
      <c r="O328" s="37"/>
      <c r="P328" s="37"/>
      <c r="Q328" s="37"/>
    </row>
    <row r="329" spans="1:17" ht="17.25" customHeight="1" x14ac:dyDescent="0.25">
      <c r="A329" s="67" t="s">
        <v>314</v>
      </c>
      <c r="B329" s="736" t="s">
        <v>315</v>
      </c>
      <c r="C329" s="736"/>
      <c r="D329" s="736"/>
      <c r="E329" s="736"/>
      <c r="F329" s="736"/>
      <c r="G329" s="736"/>
      <c r="H329" s="736"/>
      <c r="I329" s="736"/>
      <c r="J329" s="736"/>
      <c r="K329" s="736"/>
      <c r="L329" s="736"/>
      <c r="M329" s="736"/>
      <c r="N329" s="736"/>
      <c r="O329" s="736"/>
      <c r="P329" s="736"/>
      <c r="Q329" s="736"/>
    </row>
    <row r="330" spans="1:17" ht="18" customHeight="1" x14ac:dyDescent="0.25">
      <c r="A330" s="67"/>
      <c r="B330" s="37"/>
      <c r="C330" s="37"/>
      <c r="D330" s="37"/>
      <c r="E330" s="37"/>
      <c r="F330" s="37"/>
      <c r="G330" s="37"/>
      <c r="H330" s="37"/>
      <c r="I330" s="37"/>
      <c r="J330" s="37"/>
      <c r="K330" s="37"/>
      <c r="L330" s="37"/>
      <c r="M330" s="37"/>
      <c r="N330" s="37"/>
      <c r="O330" s="37"/>
      <c r="P330" s="37"/>
      <c r="Q330" s="37"/>
    </row>
    <row r="331" spans="1:17" ht="12.75" customHeight="1" x14ac:dyDescent="0.2">
      <c r="O331" s="1" t="s">
        <v>30</v>
      </c>
    </row>
    <row r="332" spans="1:17" ht="12.75" customHeight="1" x14ac:dyDescent="0.2">
      <c r="A332" s="1190" t="s">
        <v>32</v>
      </c>
      <c r="B332" s="1190" t="s">
        <v>216</v>
      </c>
      <c r="C332" s="1190" t="s">
        <v>222</v>
      </c>
      <c r="D332" s="1190" t="s">
        <v>217</v>
      </c>
      <c r="E332" s="1190" t="s">
        <v>218</v>
      </c>
      <c r="F332" s="1190" t="s">
        <v>316</v>
      </c>
      <c r="G332" s="1190"/>
      <c r="H332" s="1190" t="s">
        <v>316</v>
      </c>
      <c r="I332" s="1190"/>
      <c r="J332" s="1190" t="s">
        <v>317</v>
      </c>
      <c r="K332" s="1212"/>
      <c r="L332" s="1194" t="s">
        <v>318</v>
      </c>
      <c r="M332" s="1194"/>
      <c r="N332" s="1194"/>
      <c r="O332" s="1184"/>
      <c r="P332" s="1218" t="s">
        <v>320</v>
      </c>
      <c r="Q332" s="1219"/>
    </row>
    <row r="333" spans="1:17" ht="12.75" customHeight="1" x14ac:dyDescent="0.2">
      <c r="A333" s="1190"/>
      <c r="B333" s="1190"/>
      <c r="C333" s="1190"/>
      <c r="D333" s="1190"/>
      <c r="E333" s="1190"/>
      <c r="F333" s="1190"/>
      <c r="G333" s="1190"/>
      <c r="H333" s="1190"/>
      <c r="I333" s="1190"/>
      <c r="J333" s="1190"/>
      <c r="K333" s="1212"/>
      <c r="L333" s="1194"/>
      <c r="M333" s="1194"/>
      <c r="N333" s="1194"/>
      <c r="O333" s="1184"/>
      <c r="P333" s="1220"/>
      <c r="Q333" s="1221"/>
    </row>
    <row r="334" spans="1:17" ht="31.5" customHeight="1" x14ac:dyDescent="0.2">
      <c r="A334" s="1190"/>
      <c r="B334" s="1190"/>
      <c r="C334" s="1190"/>
      <c r="D334" s="1190"/>
      <c r="E334" s="1190"/>
      <c r="F334" s="1190"/>
      <c r="G334" s="1190"/>
      <c r="H334" s="1190"/>
      <c r="I334" s="1190"/>
      <c r="J334" s="1190"/>
      <c r="K334" s="1212"/>
      <c r="L334" s="1194" t="s">
        <v>220</v>
      </c>
      <c r="M334" s="1194"/>
      <c r="N334" s="1194" t="s">
        <v>319</v>
      </c>
      <c r="O334" s="1184"/>
      <c r="P334" s="1222"/>
      <c r="Q334" s="1223"/>
    </row>
    <row r="335" spans="1:17" ht="12.75" customHeight="1" x14ac:dyDescent="0.2">
      <c r="A335" s="60">
        <v>1</v>
      </c>
      <c r="B335" s="60">
        <v>2</v>
      </c>
      <c r="C335" s="60">
        <v>3</v>
      </c>
      <c r="D335" s="60">
        <v>4</v>
      </c>
      <c r="E335" s="60">
        <v>5</v>
      </c>
      <c r="F335" s="1189">
        <v>6</v>
      </c>
      <c r="G335" s="1189"/>
      <c r="H335" s="1189">
        <v>7</v>
      </c>
      <c r="I335" s="1189"/>
      <c r="J335" s="1189">
        <v>8</v>
      </c>
      <c r="K335" s="1189"/>
      <c r="L335" s="1208">
        <v>9</v>
      </c>
      <c r="M335" s="1208"/>
      <c r="N335" s="1208">
        <v>10</v>
      </c>
      <c r="O335" s="1226"/>
      <c r="P335" s="1193">
        <v>11</v>
      </c>
      <c r="Q335" s="1193"/>
    </row>
    <row r="336" spans="1:17" ht="16.5" customHeight="1" x14ac:dyDescent="0.2">
      <c r="A336" s="43"/>
      <c r="B336" s="43"/>
      <c r="C336" s="43" t="s">
        <v>262</v>
      </c>
      <c r="D336" s="43"/>
      <c r="E336" s="43"/>
      <c r="F336" s="1189"/>
      <c r="G336" s="1189"/>
      <c r="H336" s="1189"/>
      <c r="I336" s="1189"/>
      <c r="J336" s="1189"/>
      <c r="K336" s="1189"/>
      <c r="L336" s="1189"/>
      <c r="M336" s="1189"/>
      <c r="N336" s="1189"/>
      <c r="O336" s="1186"/>
      <c r="P336" s="1193"/>
      <c r="Q336" s="1193"/>
    </row>
    <row r="337" spans="1:17" ht="17.649999999999999" customHeight="1" x14ac:dyDescent="0.25">
      <c r="A337" s="16"/>
      <c r="B337" s="98"/>
      <c r="C337" s="84" t="s">
        <v>321</v>
      </c>
      <c r="D337" s="51"/>
      <c r="E337" s="51"/>
      <c r="F337" s="1189"/>
      <c r="G337" s="1189"/>
      <c r="H337" s="1189"/>
      <c r="I337" s="1189"/>
      <c r="J337" s="1189"/>
      <c r="K337" s="1189"/>
      <c r="L337" s="1189"/>
      <c r="M337" s="1189"/>
      <c r="N337" s="1189"/>
      <c r="O337" s="1186"/>
      <c r="P337" s="1193"/>
      <c r="Q337" s="1193"/>
    </row>
    <row r="338" spans="1:17" ht="15.75" customHeight="1" x14ac:dyDescent="0.25">
      <c r="A338" s="16"/>
      <c r="B338" s="98"/>
      <c r="C338" s="84" t="s">
        <v>322</v>
      </c>
      <c r="D338" s="51"/>
      <c r="E338" s="51"/>
      <c r="F338" s="1189"/>
      <c r="G338" s="1189"/>
      <c r="H338" s="1189"/>
      <c r="I338" s="1189"/>
      <c r="J338" s="1189"/>
      <c r="K338" s="1189"/>
      <c r="L338" s="1189"/>
      <c r="M338" s="1189"/>
      <c r="N338" s="1189"/>
      <c r="O338" s="1186"/>
      <c r="P338" s="1193"/>
      <c r="Q338" s="1193"/>
    </row>
    <row r="339" spans="1:17" ht="17.649999999999999" customHeight="1" x14ac:dyDescent="0.25">
      <c r="A339" s="16"/>
      <c r="B339" s="98"/>
      <c r="C339" s="105" t="s">
        <v>252</v>
      </c>
      <c r="D339" s="51"/>
      <c r="E339" s="51"/>
      <c r="F339" s="1189"/>
      <c r="G339" s="1189"/>
      <c r="H339" s="1189"/>
      <c r="I339" s="1189"/>
      <c r="J339" s="1189"/>
      <c r="K339" s="1189"/>
      <c r="L339" s="1189"/>
      <c r="M339" s="1189"/>
      <c r="N339" s="1189"/>
      <c r="O339" s="1186"/>
      <c r="P339" s="1193"/>
      <c r="Q339" s="1193"/>
    </row>
    <row r="340" spans="1:17" ht="16.7" customHeight="1" x14ac:dyDescent="0.25">
      <c r="A340" s="16"/>
      <c r="B340" s="98"/>
      <c r="C340" s="105" t="s">
        <v>31</v>
      </c>
      <c r="D340" s="51"/>
      <c r="E340" s="51"/>
      <c r="F340" s="1189"/>
      <c r="G340" s="1189"/>
      <c r="H340" s="1189"/>
      <c r="I340" s="1189"/>
      <c r="J340" s="1189"/>
      <c r="K340" s="1189"/>
      <c r="L340" s="1189"/>
      <c r="M340" s="1189"/>
      <c r="N340" s="1189"/>
      <c r="O340" s="1186"/>
      <c r="P340" s="1193"/>
      <c r="Q340" s="1193"/>
    </row>
    <row r="341" spans="1:17" ht="15.75" customHeight="1" x14ac:dyDescent="0.25">
      <c r="A341" s="16"/>
      <c r="B341" s="98"/>
      <c r="C341" s="92" t="s">
        <v>28</v>
      </c>
      <c r="D341" s="51"/>
      <c r="E341" s="51"/>
      <c r="F341" s="1189"/>
      <c r="G341" s="1189"/>
      <c r="H341" s="1189"/>
      <c r="I341" s="1189"/>
      <c r="J341" s="1189"/>
      <c r="K341" s="1189"/>
      <c r="L341" s="1189"/>
      <c r="M341" s="1189"/>
      <c r="N341" s="1189"/>
      <c r="O341" s="1186"/>
      <c r="P341" s="1193"/>
      <c r="Q341" s="1193"/>
    </row>
    <row r="343" spans="1:17" ht="24.75" customHeight="1" x14ac:dyDescent="0.3">
      <c r="A343" s="104" t="s">
        <v>323</v>
      </c>
      <c r="B343" s="1195" t="s">
        <v>324</v>
      </c>
      <c r="C343" s="1195"/>
      <c r="D343" s="1195"/>
      <c r="E343" s="1195"/>
      <c r="F343" s="1195"/>
      <c r="G343" s="1195"/>
      <c r="H343" s="1195"/>
      <c r="I343" s="1195"/>
      <c r="J343" s="1195"/>
      <c r="K343" s="1195"/>
      <c r="L343" s="1195"/>
      <c r="M343" s="1195"/>
      <c r="N343" s="1195"/>
      <c r="O343" s="1195"/>
      <c r="P343" s="1195"/>
      <c r="Q343" s="1195"/>
    </row>
    <row r="344" spans="1:17" ht="16.5" customHeight="1" x14ac:dyDescent="0.3">
      <c r="A344" s="104"/>
      <c r="B344" s="154"/>
      <c r="C344" s="154"/>
      <c r="D344" s="154"/>
      <c r="E344" s="154"/>
      <c r="F344" s="154"/>
      <c r="G344" s="154"/>
      <c r="H344" s="154"/>
      <c r="I344" s="154"/>
      <c r="J344" s="154"/>
      <c r="K344" s="154"/>
      <c r="L344" s="154"/>
      <c r="M344" s="1" t="s">
        <v>30</v>
      </c>
      <c r="N344" s="154"/>
      <c r="O344" s="154"/>
      <c r="P344" s="154"/>
      <c r="Q344" s="154"/>
    </row>
    <row r="345" spans="1:17" ht="16.5" customHeight="1" x14ac:dyDescent="0.2">
      <c r="A345" s="1196" t="s">
        <v>32</v>
      </c>
      <c r="B345" s="1196" t="s">
        <v>216</v>
      </c>
      <c r="C345" s="1196" t="s">
        <v>222</v>
      </c>
      <c r="D345" s="1184" t="s">
        <v>325</v>
      </c>
      <c r="E345" s="1217"/>
      <c r="F345" s="1217"/>
      <c r="G345" s="1217"/>
      <c r="H345" s="1185"/>
      <c r="I345" s="1194" t="s">
        <v>325</v>
      </c>
      <c r="J345" s="1194"/>
      <c r="K345" s="1194"/>
      <c r="L345" s="1194"/>
      <c r="M345" s="1194"/>
      <c r="N345" s="1194"/>
      <c r="O345" s="1216"/>
      <c r="P345" s="1216"/>
      <c r="Q345" s="1216"/>
    </row>
    <row r="346" spans="1:17" ht="54" customHeight="1" x14ac:dyDescent="0.2">
      <c r="A346" s="1198"/>
      <c r="B346" s="1198"/>
      <c r="C346" s="1198"/>
      <c r="D346" s="1196" t="s">
        <v>326</v>
      </c>
      <c r="E346" s="1196" t="s">
        <v>327</v>
      </c>
      <c r="F346" s="1184" t="s">
        <v>328</v>
      </c>
      <c r="G346" s="1185"/>
      <c r="H346" s="1196" t="s">
        <v>329</v>
      </c>
      <c r="I346" s="1194" t="s">
        <v>330</v>
      </c>
      <c r="J346" s="1194" t="s">
        <v>331</v>
      </c>
      <c r="K346" s="1194" t="s">
        <v>328</v>
      </c>
      <c r="L346" s="1194"/>
      <c r="M346" s="1194" t="s">
        <v>332</v>
      </c>
      <c r="N346" s="1194"/>
      <c r="O346" s="1216"/>
      <c r="P346" s="1216"/>
      <c r="Q346" s="1216"/>
    </row>
    <row r="347" spans="1:17" ht="33" customHeight="1" x14ac:dyDescent="0.3">
      <c r="A347" s="1197"/>
      <c r="B347" s="1197"/>
      <c r="C347" s="1197"/>
      <c r="D347" s="1197"/>
      <c r="E347" s="1197"/>
      <c r="F347" s="153" t="s">
        <v>220</v>
      </c>
      <c r="G347" s="153" t="s">
        <v>319</v>
      </c>
      <c r="H347" s="1197"/>
      <c r="I347" s="1194"/>
      <c r="J347" s="1194"/>
      <c r="K347" s="136" t="s">
        <v>220</v>
      </c>
      <c r="L347" s="136" t="s">
        <v>319</v>
      </c>
      <c r="M347" s="1194"/>
      <c r="N347" s="1194"/>
      <c r="O347" s="56"/>
      <c r="P347" s="56"/>
      <c r="Q347" s="56"/>
    </row>
    <row r="348" spans="1:17" ht="16.5" customHeight="1" x14ac:dyDescent="0.3">
      <c r="A348" s="136">
        <v>1</v>
      </c>
      <c r="B348" s="136">
        <v>2</v>
      </c>
      <c r="C348" s="136">
        <v>3</v>
      </c>
      <c r="D348" s="136">
        <v>4</v>
      </c>
      <c r="E348" s="136">
        <v>5</v>
      </c>
      <c r="F348" s="136">
        <v>6</v>
      </c>
      <c r="G348" s="136">
        <v>7</v>
      </c>
      <c r="H348" s="136">
        <v>8</v>
      </c>
      <c r="I348" s="136">
        <v>9</v>
      </c>
      <c r="J348" s="136">
        <v>10</v>
      </c>
      <c r="K348" s="136">
        <v>11</v>
      </c>
      <c r="L348" s="136">
        <v>12</v>
      </c>
      <c r="M348" s="1194">
        <v>13</v>
      </c>
      <c r="N348" s="1194"/>
      <c r="O348" s="56"/>
      <c r="P348" s="56"/>
      <c r="Q348" s="56"/>
    </row>
    <row r="349" spans="1:17" ht="16.5" customHeight="1" x14ac:dyDescent="0.3">
      <c r="A349" s="157"/>
      <c r="B349" s="158"/>
      <c r="C349" s="160" t="s">
        <v>262</v>
      </c>
      <c r="D349" s="158"/>
      <c r="E349" s="158"/>
      <c r="F349" s="158"/>
      <c r="G349" s="158"/>
      <c r="H349" s="158"/>
      <c r="I349" s="158"/>
      <c r="J349" s="158"/>
      <c r="K349" s="158"/>
      <c r="L349" s="158"/>
      <c r="M349" s="1206"/>
      <c r="N349" s="1206"/>
      <c r="O349" s="56"/>
      <c r="P349" s="56"/>
      <c r="Q349" s="56"/>
    </row>
    <row r="350" spans="1:17" ht="17.25" customHeight="1" x14ac:dyDescent="0.3">
      <c r="A350" s="125"/>
      <c r="B350" s="125"/>
      <c r="C350" s="160" t="s">
        <v>333</v>
      </c>
      <c r="D350" s="134"/>
      <c r="E350" s="146"/>
      <c r="F350" s="146"/>
      <c r="G350" s="138"/>
      <c r="H350" s="138"/>
      <c r="I350" s="138"/>
      <c r="J350" s="138"/>
      <c r="K350" s="146"/>
      <c r="L350" s="146"/>
      <c r="M350" s="1206"/>
      <c r="N350" s="1206"/>
      <c r="O350" s="107"/>
      <c r="P350" s="20"/>
      <c r="Q350" s="20"/>
    </row>
    <row r="351" spans="1:17" ht="17.25" customHeight="1" x14ac:dyDescent="0.3">
      <c r="A351" s="125"/>
      <c r="B351" s="125"/>
      <c r="C351" s="160" t="s">
        <v>322</v>
      </c>
      <c r="D351" s="134"/>
      <c r="E351" s="134"/>
      <c r="F351" s="134"/>
      <c r="G351" s="134"/>
      <c r="H351" s="134"/>
      <c r="I351" s="134"/>
      <c r="J351" s="134"/>
      <c r="K351" s="134"/>
      <c r="L351" s="134"/>
      <c r="M351" s="1206"/>
      <c r="N351" s="1206"/>
      <c r="O351" s="81"/>
      <c r="P351" s="20"/>
      <c r="Q351" s="20"/>
    </row>
    <row r="352" spans="1:17" ht="17.25" customHeight="1" x14ac:dyDescent="0.3">
      <c r="A352" s="125"/>
      <c r="B352" s="125"/>
      <c r="C352" s="160" t="s">
        <v>252</v>
      </c>
      <c r="D352" s="134"/>
      <c r="E352" s="134"/>
      <c r="F352" s="134"/>
      <c r="G352" s="134"/>
      <c r="H352" s="134"/>
      <c r="I352" s="134"/>
      <c r="J352" s="134"/>
      <c r="K352" s="134"/>
      <c r="L352" s="134"/>
      <c r="M352" s="1206"/>
      <c r="N352" s="1206"/>
      <c r="O352" s="81"/>
      <c r="P352" s="20"/>
      <c r="Q352" s="20"/>
    </row>
    <row r="353" spans="1:17" ht="17.25" customHeight="1" x14ac:dyDescent="0.3">
      <c r="A353" s="125"/>
      <c r="B353" s="125"/>
      <c r="C353" s="160" t="s">
        <v>31</v>
      </c>
      <c r="D353" s="138"/>
      <c r="E353" s="134"/>
      <c r="F353" s="134"/>
      <c r="G353" s="134"/>
      <c r="H353" s="134"/>
      <c r="I353" s="134"/>
      <c r="J353" s="134"/>
      <c r="K353" s="134"/>
      <c r="L353" s="134"/>
      <c r="M353" s="1206"/>
      <c r="N353" s="1206"/>
      <c r="O353" s="81"/>
      <c r="P353" s="20"/>
      <c r="Q353" s="20"/>
    </row>
    <row r="354" spans="1:17" ht="17.25" customHeight="1" x14ac:dyDescent="0.3">
      <c r="A354" s="125"/>
      <c r="B354" s="125"/>
      <c r="C354" s="160" t="s">
        <v>28</v>
      </c>
      <c r="D354" s="134"/>
      <c r="E354" s="134"/>
      <c r="F354" s="134"/>
      <c r="G354" s="134"/>
      <c r="H354" s="134"/>
      <c r="I354" s="134"/>
      <c r="J354" s="134"/>
      <c r="K354" s="134"/>
      <c r="L354" s="134"/>
      <c r="M354" s="1206"/>
      <c r="N354" s="1206"/>
      <c r="O354" s="81"/>
      <c r="P354" s="20"/>
      <c r="Q354" s="20"/>
    </row>
    <row r="355" spans="1:17" ht="17.25" customHeight="1" x14ac:dyDescent="0.3">
      <c r="A355" s="20"/>
      <c r="B355" s="20"/>
      <c r="C355" s="116"/>
      <c r="D355" s="81"/>
      <c r="E355" s="81"/>
      <c r="F355" s="81"/>
      <c r="G355" s="81"/>
      <c r="H355" s="81"/>
      <c r="I355" s="81"/>
      <c r="J355" s="81"/>
      <c r="K355" s="81"/>
      <c r="L355" s="81"/>
      <c r="M355" s="159"/>
      <c r="N355" s="159"/>
      <c r="O355" s="81"/>
      <c r="P355" s="20"/>
      <c r="Q355" s="20"/>
    </row>
    <row r="356" spans="1:17" ht="17.25" customHeight="1" x14ac:dyDescent="0.3">
      <c r="A356" s="104" t="s">
        <v>334</v>
      </c>
      <c r="B356" s="1195" t="s">
        <v>335</v>
      </c>
      <c r="C356" s="1195"/>
      <c r="D356" s="1195"/>
      <c r="E356" s="1195"/>
      <c r="F356" s="1195"/>
      <c r="G356" s="1195"/>
      <c r="H356" s="1195"/>
      <c r="I356" s="1195"/>
      <c r="J356" s="1195"/>
      <c r="K356" s="1195"/>
      <c r="L356" s="1195"/>
      <c r="M356" s="1195"/>
      <c r="N356" s="1195"/>
      <c r="O356" s="1195"/>
      <c r="P356" s="1195"/>
      <c r="Q356" s="1195"/>
    </row>
    <row r="357" spans="1:17" ht="17.25" customHeight="1" x14ac:dyDescent="0.3">
      <c r="A357" s="20"/>
      <c r="B357" s="20"/>
      <c r="C357" s="116"/>
      <c r="D357" s="81"/>
      <c r="E357" s="81"/>
      <c r="F357" s="81"/>
      <c r="G357" s="81"/>
      <c r="H357" s="81"/>
      <c r="I357" s="81"/>
      <c r="J357" s="81"/>
      <c r="K357" s="81"/>
      <c r="L357" s="81"/>
      <c r="M357" s="159"/>
      <c r="N357" s="159"/>
      <c r="O357" s="1" t="s">
        <v>30</v>
      </c>
      <c r="P357" s="20"/>
      <c r="Q357" s="20"/>
    </row>
    <row r="358" spans="1:17" ht="17.25" customHeight="1" x14ac:dyDescent="0.2">
      <c r="A358" s="1190" t="s">
        <v>32</v>
      </c>
      <c r="B358" s="1190" t="s">
        <v>216</v>
      </c>
      <c r="C358" s="1190" t="s">
        <v>222</v>
      </c>
      <c r="D358" s="1190" t="s">
        <v>217</v>
      </c>
      <c r="E358" s="1190" t="s">
        <v>218</v>
      </c>
      <c r="F358" s="1190" t="s">
        <v>336</v>
      </c>
      <c r="G358" s="1190"/>
      <c r="H358" s="1190" t="s">
        <v>336</v>
      </c>
      <c r="I358" s="1190"/>
      <c r="J358" s="1190" t="s">
        <v>337</v>
      </c>
      <c r="K358" s="1212"/>
      <c r="L358" s="1194" t="s">
        <v>221</v>
      </c>
      <c r="M358" s="1194"/>
      <c r="N358" s="1194" t="s">
        <v>338</v>
      </c>
      <c r="O358" s="1194"/>
      <c r="P358" s="1216"/>
      <c r="Q358" s="1216"/>
    </row>
    <row r="359" spans="1:17" ht="17.25" customHeight="1" x14ac:dyDescent="0.2">
      <c r="A359" s="1190"/>
      <c r="B359" s="1190"/>
      <c r="C359" s="1190"/>
      <c r="D359" s="1190"/>
      <c r="E359" s="1190"/>
      <c r="F359" s="1190"/>
      <c r="G359" s="1190"/>
      <c r="H359" s="1190"/>
      <c r="I359" s="1190"/>
      <c r="J359" s="1190"/>
      <c r="K359" s="1212"/>
      <c r="L359" s="1194"/>
      <c r="M359" s="1194"/>
      <c r="N359" s="1194"/>
      <c r="O359" s="1194"/>
      <c r="P359" s="1216"/>
      <c r="Q359" s="1216"/>
    </row>
    <row r="360" spans="1:17" ht="17.25" customHeight="1" x14ac:dyDescent="0.2">
      <c r="A360" s="1190"/>
      <c r="B360" s="1190"/>
      <c r="C360" s="1190"/>
      <c r="D360" s="1190"/>
      <c r="E360" s="1190"/>
      <c r="F360" s="1190"/>
      <c r="G360" s="1190"/>
      <c r="H360" s="1190"/>
      <c r="I360" s="1190"/>
      <c r="J360" s="1190"/>
      <c r="K360" s="1212"/>
      <c r="L360" s="1194"/>
      <c r="M360" s="1194"/>
      <c r="N360" s="1194"/>
      <c r="O360" s="1194"/>
      <c r="P360" s="1216"/>
      <c r="Q360" s="1216"/>
    </row>
    <row r="361" spans="1:17" ht="17.25" customHeight="1" x14ac:dyDescent="0.2">
      <c r="A361" s="60">
        <v>1</v>
      </c>
      <c r="B361" s="60">
        <v>2</v>
      </c>
      <c r="C361" s="60">
        <v>3</v>
      </c>
      <c r="D361" s="60">
        <v>4</v>
      </c>
      <c r="E361" s="60">
        <v>5</v>
      </c>
      <c r="F361" s="1189">
        <v>6</v>
      </c>
      <c r="G361" s="1189"/>
      <c r="H361" s="1189">
        <v>7</v>
      </c>
      <c r="I361" s="1189"/>
      <c r="J361" s="1189">
        <v>8</v>
      </c>
      <c r="K361" s="1186"/>
      <c r="L361" s="1177">
        <v>9</v>
      </c>
      <c r="M361" s="1178"/>
      <c r="N361" s="1177">
        <v>10</v>
      </c>
      <c r="O361" s="1178"/>
      <c r="P361" s="1210"/>
      <c r="Q361" s="1210"/>
    </row>
    <row r="362" spans="1:17" ht="17.25" customHeight="1" x14ac:dyDescent="0.2">
      <c r="A362" s="43"/>
      <c r="B362" s="43"/>
      <c r="C362" s="43" t="s">
        <v>262</v>
      </c>
      <c r="D362" s="43"/>
      <c r="E362" s="43"/>
      <c r="F362" s="1189"/>
      <c r="G362" s="1189"/>
      <c r="H362" s="1189"/>
      <c r="I362" s="1189"/>
      <c r="J362" s="1189"/>
      <c r="K362" s="1186"/>
      <c r="L362" s="1177"/>
      <c r="M362" s="1178"/>
      <c r="N362" s="1177"/>
      <c r="O362" s="1178"/>
      <c r="P362" s="1210"/>
      <c r="Q362" s="1210"/>
    </row>
    <row r="363" spans="1:17" ht="17.25" customHeight="1" x14ac:dyDescent="0.25">
      <c r="A363" s="16"/>
      <c r="B363" s="98"/>
      <c r="C363" s="84" t="s">
        <v>321</v>
      </c>
      <c r="D363" s="51"/>
      <c r="E363" s="51"/>
      <c r="F363" s="1189"/>
      <c r="G363" s="1189"/>
      <c r="H363" s="1189"/>
      <c r="I363" s="1189"/>
      <c r="J363" s="1189"/>
      <c r="K363" s="1186"/>
      <c r="L363" s="1177"/>
      <c r="M363" s="1178"/>
      <c r="N363" s="1177"/>
      <c r="O363" s="1178"/>
      <c r="P363" s="1210"/>
      <c r="Q363" s="1210"/>
    </row>
    <row r="364" spans="1:17" ht="17.25" customHeight="1" x14ac:dyDescent="0.25">
      <c r="A364" s="16"/>
      <c r="B364" s="98"/>
      <c r="C364" s="84" t="s">
        <v>322</v>
      </c>
      <c r="D364" s="51"/>
      <c r="E364" s="51"/>
      <c r="F364" s="1189"/>
      <c r="G364" s="1189"/>
      <c r="H364" s="1189"/>
      <c r="I364" s="1189"/>
      <c r="J364" s="1189"/>
      <c r="K364" s="1186"/>
      <c r="L364" s="1177"/>
      <c r="M364" s="1178"/>
      <c r="N364" s="1177"/>
      <c r="O364" s="1178"/>
      <c r="P364" s="1210"/>
      <c r="Q364" s="1210"/>
    </row>
    <row r="365" spans="1:17" ht="17.25" customHeight="1" x14ac:dyDescent="0.25">
      <c r="A365" s="16"/>
      <c r="B365" s="98"/>
      <c r="C365" s="105" t="s">
        <v>252</v>
      </c>
      <c r="D365" s="51"/>
      <c r="E365" s="51"/>
      <c r="F365" s="1189"/>
      <c r="G365" s="1189"/>
      <c r="H365" s="1189"/>
      <c r="I365" s="1189"/>
      <c r="J365" s="1189"/>
      <c r="K365" s="1186"/>
      <c r="L365" s="1177"/>
      <c r="M365" s="1178"/>
      <c r="N365" s="1177"/>
      <c r="O365" s="1178"/>
      <c r="P365" s="1210"/>
      <c r="Q365" s="1210"/>
    </row>
    <row r="366" spans="1:17" ht="17.25" customHeight="1" x14ac:dyDescent="0.25">
      <c r="A366" s="16"/>
      <c r="B366" s="98"/>
      <c r="C366" s="105" t="s">
        <v>31</v>
      </c>
      <c r="D366" s="51"/>
      <c r="E366" s="51"/>
      <c r="F366" s="1189"/>
      <c r="G366" s="1189"/>
      <c r="H366" s="1189"/>
      <c r="I366" s="1189"/>
      <c r="J366" s="1189"/>
      <c r="K366" s="1186"/>
      <c r="L366" s="1177"/>
      <c r="M366" s="1178"/>
      <c r="N366" s="1177"/>
      <c r="O366" s="1178"/>
      <c r="P366" s="1210"/>
      <c r="Q366" s="1210"/>
    </row>
    <row r="367" spans="1:17" ht="17.25" customHeight="1" x14ac:dyDescent="0.25">
      <c r="A367" s="16"/>
      <c r="B367" s="98"/>
      <c r="C367" s="92" t="s">
        <v>28</v>
      </c>
      <c r="D367" s="51"/>
      <c r="E367" s="51"/>
      <c r="F367" s="1189"/>
      <c r="G367" s="1189"/>
      <c r="H367" s="1189"/>
      <c r="I367" s="1189"/>
      <c r="J367" s="1189"/>
      <c r="K367" s="1186"/>
      <c r="L367" s="1177"/>
      <c r="M367" s="1178"/>
      <c r="N367" s="1177"/>
      <c r="O367" s="1178"/>
      <c r="P367" s="1210"/>
      <c r="Q367" s="1210"/>
    </row>
    <row r="368" spans="1:17" ht="17.25" customHeight="1" x14ac:dyDescent="0.3">
      <c r="A368" s="20"/>
      <c r="B368" s="20"/>
      <c r="C368" s="116"/>
      <c r="D368" s="81"/>
      <c r="E368" s="81"/>
      <c r="F368" s="81"/>
      <c r="G368" s="81"/>
      <c r="H368" s="81"/>
      <c r="I368" s="81"/>
      <c r="J368" s="81"/>
      <c r="K368" s="81"/>
      <c r="L368" s="81"/>
      <c r="M368" s="159"/>
      <c r="N368" s="159"/>
      <c r="O368" s="81"/>
      <c r="P368" s="20"/>
      <c r="Q368" s="20"/>
    </row>
    <row r="369" spans="1:17" ht="17.25" customHeight="1" x14ac:dyDescent="0.3">
      <c r="A369" s="104" t="s">
        <v>339</v>
      </c>
      <c r="B369" s="1195" t="s">
        <v>340</v>
      </c>
      <c r="C369" s="1195"/>
      <c r="D369" s="1195"/>
      <c r="E369" s="1195"/>
      <c r="F369" s="1195"/>
      <c r="G369" s="1195"/>
      <c r="H369" s="1195"/>
      <c r="I369" s="1195"/>
      <c r="J369" s="1195"/>
      <c r="K369" s="1195"/>
      <c r="L369" s="1195"/>
      <c r="M369" s="1195"/>
      <c r="N369" s="1195"/>
      <c r="O369" s="1195"/>
      <c r="P369" s="1195"/>
      <c r="Q369" s="1195"/>
    </row>
    <row r="370" spans="1:17" ht="17.25" customHeight="1" x14ac:dyDescent="0.3">
      <c r="A370" s="20"/>
      <c r="B370" s="20"/>
      <c r="C370" s="116"/>
      <c r="D370" s="81"/>
      <c r="E370" s="81"/>
      <c r="F370" s="81"/>
      <c r="G370" s="81"/>
      <c r="H370" s="81"/>
      <c r="I370" s="81"/>
      <c r="J370" s="81"/>
      <c r="K370" s="81"/>
      <c r="L370" s="81"/>
      <c r="M370" s="159"/>
      <c r="N370" s="159"/>
      <c r="O370" s="81"/>
      <c r="P370" s="20"/>
      <c r="Q370" s="20"/>
    </row>
    <row r="371" spans="1:17" ht="17.25" customHeight="1" x14ac:dyDescent="0.2">
      <c r="A371" s="125" t="s">
        <v>341</v>
      </c>
      <c r="B371" s="1193" t="s">
        <v>222</v>
      </c>
      <c r="C371" s="1193"/>
      <c r="D371" s="1177" t="s">
        <v>342</v>
      </c>
      <c r="E371" s="1178"/>
      <c r="F371" s="1177" t="s">
        <v>343</v>
      </c>
      <c r="G371" s="1205"/>
      <c r="H371" s="1178"/>
      <c r="I371" s="1177" t="s">
        <v>344</v>
      </c>
      <c r="J371" s="1178"/>
      <c r="K371" s="1177" t="s">
        <v>345</v>
      </c>
      <c r="L371" s="1205"/>
      <c r="M371" s="1178"/>
      <c r="N371" s="1177" t="s">
        <v>346</v>
      </c>
      <c r="O371" s="1205"/>
      <c r="P371" s="1178"/>
      <c r="Q371" s="20"/>
    </row>
    <row r="372" spans="1:17" ht="17.25" customHeight="1" x14ac:dyDescent="0.2">
      <c r="A372" s="125">
        <v>1</v>
      </c>
      <c r="B372" s="1193">
        <v>2</v>
      </c>
      <c r="C372" s="1193"/>
      <c r="D372" s="1177">
        <v>3</v>
      </c>
      <c r="E372" s="1178"/>
      <c r="F372" s="1177">
        <v>4</v>
      </c>
      <c r="G372" s="1205"/>
      <c r="H372" s="1178"/>
      <c r="I372" s="1177">
        <v>5</v>
      </c>
      <c r="J372" s="1178"/>
      <c r="K372" s="1177">
        <v>6</v>
      </c>
      <c r="L372" s="1205"/>
      <c r="M372" s="1178"/>
      <c r="N372" s="1177">
        <v>7</v>
      </c>
      <c r="O372" s="1205"/>
      <c r="P372" s="1178"/>
      <c r="Q372" s="20"/>
    </row>
    <row r="373" spans="1:17" ht="17.25" customHeight="1" x14ac:dyDescent="0.3">
      <c r="A373" s="125"/>
      <c r="B373" s="1204" t="s">
        <v>223</v>
      </c>
      <c r="C373" s="1204"/>
      <c r="D373" s="1177"/>
      <c r="E373" s="1178"/>
      <c r="F373" s="1177"/>
      <c r="G373" s="1205"/>
      <c r="H373" s="1178"/>
      <c r="I373" s="1177"/>
      <c r="J373" s="1178"/>
      <c r="K373" s="1177"/>
      <c r="L373" s="1205"/>
      <c r="M373" s="1178"/>
      <c r="N373" s="1206"/>
      <c r="O373" s="1206"/>
      <c r="P373" s="1206"/>
      <c r="Q373" s="20"/>
    </row>
    <row r="374" spans="1:17" ht="29.25" customHeight="1" x14ac:dyDescent="0.3">
      <c r="A374" s="125"/>
      <c r="B374" s="1204" t="s">
        <v>347</v>
      </c>
      <c r="C374" s="1204"/>
      <c r="D374" s="1177"/>
      <c r="E374" s="1178"/>
      <c r="F374" s="1177"/>
      <c r="G374" s="1205"/>
      <c r="H374" s="1178"/>
      <c r="I374" s="1177"/>
      <c r="J374" s="1178"/>
      <c r="K374" s="1177"/>
      <c r="L374" s="1205"/>
      <c r="M374" s="1178"/>
      <c r="N374" s="1206"/>
      <c r="O374" s="1206"/>
      <c r="P374" s="1206"/>
      <c r="Q374" s="20"/>
    </row>
    <row r="375" spans="1:17" ht="17.25" customHeight="1" x14ac:dyDescent="0.3">
      <c r="A375" s="125"/>
      <c r="B375" s="1204" t="s">
        <v>28</v>
      </c>
      <c r="C375" s="1204"/>
      <c r="D375" s="1177"/>
      <c r="E375" s="1178"/>
      <c r="F375" s="1177"/>
      <c r="G375" s="1205"/>
      <c r="H375" s="1178"/>
      <c r="I375" s="1177"/>
      <c r="J375" s="1178"/>
      <c r="K375" s="1177"/>
      <c r="L375" s="1205"/>
      <c r="M375" s="1178"/>
      <c r="N375" s="1206"/>
      <c r="O375" s="1206"/>
      <c r="P375" s="1206"/>
      <c r="Q375" s="20"/>
    </row>
    <row r="376" spans="1:17" ht="17.25" customHeight="1" x14ac:dyDescent="0.3">
      <c r="A376" s="20"/>
      <c r="B376" s="20"/>
      <c r="C376" s="116"/>
      <c r="D376" s="81"/>
      <c r="E376" s="81"/>
      <c r="F376" s="81"/>
      <c r="G376" s="81"/>
      <c r="H376" s="81"/>
      <c r="I376" s="81"/>
      <c r="J376" s="81"/>
      <c r="K376" s="81"/>
      <c r="L376" s="81"/>
      <c r="M376" s="159"/>
      <c r="N376" s="159"/>
      <c r="O376" s="81"/>
      <c r="P376" s="20"/>
      <c r="Q376" s="20"/>
    </row>
    <row r="377" spans="1:17" ht="17.25" customHeight="1" x14ac:dyDescent="0.3">
      <c r="A377" s="104" t="s">
        <v>348</v>
      </c>
      <c r="B377" s="1195" t="s">
        <v>349</v>
      </c>
      <c r="C377" s="1195"/>
      <c r="D377" s="1195"/>
      <c r="E377" s="1195"/>
      <c r="F377" s="1195"/>
      <c r="G377" s="1195"/>
      <c r="H377" s="1195"/>
      <c r="I377" s="1195"/>
      <c r="J377" s="1195"/>
      <c r="K377" s="1195"/>
      <c r="L377" s="1195"/>
      <c r="M377" s="1195"/>
      <c r="N377" s="1195"/>
      <c r="O377" s="1195"/>
      <c r="P377" s="1195"/>
      <c r="Q377" s="1195"/>
    </row>
    <row r="378" spans="1:17" ht="17.25" customHeight="1" x14ac:dyDescent="0.3">
      <c r="A378" s="20"/>
      <c r="B378" s="20"/>
      <c r="C378" s="116"/>
      <c r="D378" s="81"/>
      <c r="E378" s="81"/>
      <c r="F378" s="81"/>
      <c r="G378" s="81"/>
      <c r="H378" s="81"/>
      <c r="I378" s="81"/>
      <c r="J378" s="81"/>
      <c r="K378" s="81"/>
      <c r="L378" s="81"/>
      <c r="M378" s="159"/>
      <c r="N378" s="159"/>
      <c r="O378" s="81"/>
      <c r="P378" s="20"/>
      <c r="Q378" s="20"/>
    </row>
    <row r="379" spans="1:17" ht="57" customHeight="1" x14ac:dyDescent="0.3">
      <c r="A379" s="104">
        <v>15</v>
      </c>
      <c r="B379" s="1207" t="s">
        <v>350</v>
      </c>
      <c r="C379" s="1207"/>
      <c r="D379" s="1207"/>
      <c r="E379" s="1207"/>
      <c r="F379" s="1207"/>
      <c r="G379" s="1207"/>
      <c r="H379" s="1207"/>
      <c r="I379" s="1207"/>
      <c r="J379" s="1207"/>
      <c r="K379" s="1207"/>
      <c r="L379" s="1207"/>
      <c r="M379" s="1207"/>
      <c r="N379" s="1207"/>
      <c r="O379" s="1207"/>
      <c r="P379" s="1207"/>
      <c r="Q379" s="1207"/>
    </row>
    <row r="380" spans="1:17" ht="17.25" customHeight="1" x14ac:dyDescent="0.3">
      <c r="A380" s="20"/>
      <c r="B380" s="20"/>
      <c r="C380" s="116"/>
      <c r="D380" s="81"/>
      <c r="E380" s="81"/>
      <c r="F380" s="81"/>
      <c r="G380" s="81"/>
      <c r="H380" s="81"/>
      <c r="I380" s="81"/>
      <c r="J380" s="81"/>
      <c r="K380" s="81"/>
      <c r="L380" s="81"/>
      <c r="M380" s="159"/>
      <c r="N380" s="159"/>
      <c r="O380" s="81"/>
      <c r="P380" s="20"/>
      <c r="Q380" s="20"/>
    </row>
    <row r="381" spans="1:17" ht="17.25" customHeight="1" x14ac:dyDescent="0.3">
      <c r="A381" s="20"/>
      <c r="B381" s="20"/>
      <c r="C381" s="116"/>
      <c r="D381" s="81"/>
      <c r="E381" s="81"/>
      <c r="F381" s="81"/>
      <c r="G381" s="81"/>
      <c r="H381" s="81"/>
      <c r="I381" s="81"/>
      <c r="J381" s="81"/>
      <c r="K381" s="81"/>
      <c r="L381" s="81"/>
      <c r="M381" s="159"/>
      <c r="N381" s="159"/>
      <c r="O381" s="81"/>
      <c r="P381" s="20"/>
      <c r="Q381" s="20"/>
    </row>
    <row r="384" spans="1:17" ht="12.75" customHeight="1" x14ac:dyDescent="0.25">
      <c r="C384" s="8" t="s">
        <v>49</v>
      </c>
      <c r="F384" s="95"/>
      <c r="G384" s="95"/>
      <c r="H384" s="95"/>
      <c r="L384" s="94" t="s">
        <v>351</v>
      </c>
      <c r="M384" s="95"/>
      <c r="N384" s="95"/>
    </row>
    <row r="385" spans="3:14" ht="12.75" customHeight="1" x14ac:dyDescent="0.2">
      <c r="L385" s="788" t="s">
        <v>51</v>
      </c>
      <c r="M385" s="788"/>
      <c r="N385" s="788"/>
    </row>
    <row r="386" spans="3:14" ht="9.75" customHeight="1" x14ac:dyDescent="0.2"/>
    <row r="387" spans="3:14" ht="20.65" customHeight="1" x14ac:dyDescent="0.25">
      <c r="C387" s="8" t="s">
        <v>227</v>
      </c>
      <c r="F387" s="95"/>
      <c r="G387" s="95"/>
      <c r="H387" s="95"/>
      <c r="L387" s="94" t="s">
        <v>53</v>
      </c>
      <c r="M387" s="95"/>
      <c r="N387" s="95"/>
    </row>
    <row r="388" spans="3:14" ht="12.75" customHeight="1" x14ac:dyDescent="0.2">
      <c r="L388" s="788" t="s">
        <v>51</v>
      </c>
      <c r="M388" s="788"/>
      <c r="N388" s="788"/>
    </row>
  </sheetData>
  <sheetProtection selectLockedCells="1" selectUnlockedCells="1"/>
  <mergeCells count="966">
    <mergeCell ref="M129:N129"/>
    <mergeCell ref="O129:P129"/>
    <mergeCell ref="M130:N130"/>
    <mergeCell ref="O130:P130"/>
    <mergeCell ref="M131:N131"/>
    <mergeCell ref="O131:P131"/>
    <mergeCell ref="M126:N126"/>
    <mergeCell ref="O126:P126"/>
    <mergeCell ref="M127:N127"/>
    <mergeCell ref="O127:P127"/>
    <mergeCell ref="M128:N128"/>
    <mergeCell ref="O128:P128"/>
    <mergeCell ref="M123:N123"/>
    <mergeCell ref="O123:P123"/>
    <mergeCell ref="M124:N124"/>
    <mergeCell ref="O124:P124"/>
    <mergeCell ref="M125:N125"/>
    <mergeCell ref="O125:P125"/>
    <mergeCell ref="M120:N120"/>
    <mergeCell ref="O120:P120"/>
    <mergeCell ref="M121:N121"/>
    <mergeCell ref="O121:P121"/>
    <mergeCell ref="M122:N122"/>
    <mergeCell ref="O122:P122"/>
    <mergeCell ref="M118:N118"/>
    <mergeCell ref="O118:P118"/>
    <mergeCell ref="M119:N119"/>
    <mergeCell ref="O119:P119"/>
    <mergeCell ref="M114:N114"/>
    <mergeCell ref="O114:P114"/>
    <mergeCell ref="M115:N115"/>
    <mergeCell ref="O115:P115"/>
    <mergeCell ref="M116:N116"/>
    <mergeCell ref="O116:P116"/>
    <mergeCell ref="O113:P113"/>
    <mergeCell ref="M108:N108"/>
    <mergeCell ref="O108:P108"/>
    <mergeCell ref="M109:N109"/>
    <mergeCell ref="O109:P109"/>
    <mergeCell ref="M110:N110"/>
    <mergeCell ref="O110:P110"/>
    <mergeCell ref="M117:N117"/>
    <mergeCell ref="O117:P117"/>
    <mergeCell ref="C48:Q48"/>
    <mergeCell ref="P50:Q50"/>
    <mergeCell ref="M54:N54"/>
    <mergeCell ref="P54:Q54"/>
    <mergeCell ref="M55:N55"/>
    <mergeCell ref="P55:Q55"/>
    <mergeCell ref="M56:N56"/>
    <mergeCell ref="P56:Q56"/>
    <mergeCell ref="M57:N57"/>
    <mergeCell ref="P57:Q57"/>
    <mergeCell ref="C15:J15"/>
    <mergeCell ref="C16:K16"/>
    <mergeCell ref="L1:M1"/>
    <mergeCell ref="L4:Q4"/>
    <mergeCell ref="C9:K9"/>
    <mergeCell ref="C10:K10"/>
    <mergeCell ref="C12:J12"/>
    <mergeCell ref="C13:K13"/>
    <mergeCell ref="C47:Q47"/>
    <mergeCell ref="A38:P38"/>
    <mergeCell ref="A40:P40"/>
    <mergeCell ref="A41:P41"/>
    <mergeCell ref="A43:P43"/>
    <mergeCell ref="A39:P39"/>
    <mergeCell ref="A42:P42"/>
    <mergeCell ref="A18:Q18"/>
    <mergeCell ref="A19:Q19"/>
    <mergeCell ref="A20:Q20"/>
    <mergeCell ref="A21:Q21"/>
    <mergeCell ref="A22:Q22"/>
    <mergeCell ref="A28:P28"/>
    <mergeCell ref="A29:P29"/>
    <mergeCell ref="A30:P30"/>
    <mergeCell ref="A31:P31"/>
    <mergeCell ref="A51:A52"/>
    <mergeCell ref="B51:B52"/>
    <mergeCell ref="C51:C52"/>
    <mergeCell ref="D51:G51"/>
    <mergeCell ref="H51:K51"/>
    <mergeCell ref="L51:Q51"/>
    <mergeCell ref="M52:N52"/>
    <mergeCell ref="P52:Q52"/>
    <mergeCell ref="M53:N53"/>
    <mergeCell ref="P53:Q53"/>
    <mergeCell ref="M58:N58"/>
    <mergeCell ref="P58:Q58"/>
    <mergeCell ref="M59:N59"/>
    <mergeCell ref="P59:Q59"/>
    <mergeCell ref="M60:N60"/>
    <mergeCell ref="P60:Q60"/>
    <mergeCell ref="M61:N61"/>
    <mergeCell ref="P61:Q61"/>
    <mergeCell ref="M62:N62"/>
    <mergeCell ref="M63:N63"/>
    <mergeCell ref="M64:N64"/>
    <mergeCell ref="M65:N65"/>
    <mergeCell ref="M66:N66"/>
    <mergeCell ref="M67:N67"/>
    <mergeCell ref="M68:N68"/>
    <mergeCell ref="M69:N69"/>
    <mergeCell ref="M70:N70"/>
    <mergeCell ref="M71:N71"/>
    <mergeCell ref="M72:N72"/>
    <mergeCell ref="M73:N73"/>
    <mergeCell ref="M74:N74"/>
    <mergeCell ref="M79:N79"/>
    <mergeCell ref="P79:Q79"/>
    <mergeCell ref="L80:Q80"/>
    <mergeCell ref="B81:Q81"/>
    <mergeCell ref="P82:Q82"/>
    <mergeCell ref="A83:A84"/>
    <mergeCell ref="B83:B84"/>
    <mergeCell ref="C83:G84"/>
    <mergeCell ref="H83:K83"/>
    <mergeCell ref="L83:Q83"/>
    <mergeCell ref="M84:N84"/>
    <mergeCell ref="P84:Q84"/>
    <mergeCell ref="C85:G85"/>
    <mergeCell ref="M85:N85"/>
    <mergeCell ref="P85:Q85"/>
    <mergeCell ref="C86:G86"/>
    <mergeCell ref="M86:N86"/>
    <mergeCell ref="P86:Q86"/>
    <mergeCell ref="C87:G87"/>
    <mergeCell ref="M87:N87"/>
    <mergeCell ref="P87:Q87"/>
    <mergeCell ref="C88:G88"/>
    <mergeCell ref="M88:N88"/>
    <mergeCell ref="P88:Q88"/>
    <mergeCell ref="C89:G89"/>
    <mergeCell ref="M89:N89"/>
    <mergeCell ref="P89:Q89"/>
    <mergeCell ref="C90:G90"/>
    <mergeCell ref="M90:N90"/>
    <mergeCell ref="P90:Q90"/>
    <mergeCell ref="C91:G91"/>
    <mergeCell ref="M91:N91"/>
    <mergeCell ref="P91:Q91"/>
    <mergeCell ref="C92:G92"/>
    <mergeCell ref="M92:N92"/>
    <mergeCell ref="P92:Q92"/>
    <mergeCell ref="C93:G93"/>
    <mergeCell ref="M93:N93"/>
    <mergeCell ref="P93:Q93"/>
    <mergeCell ref="C94:G94"/>
    <mergeCell ref="M94:N94"/>
    <mergeCell ref="P94:Q94"/>
    <mergeCell ref="B96:Q96"/>
    <mergeCell ref="B98:Q98"/>
    <mergeCell ref="P99:Q99"/>
    <mergeCell ref="A100:A101"/>
    <mergeCell ref="B100:B101"/>
    <mergeCell ref="C100:C101"/>
    <mergeCell ref="D100:G100"/>
    <mergeCell ref="H100:K100"/>
    <mergeCell ref="L100:Q100"/>
    <mergeCell ref="M101:N101"/>
    <mergeCell ref="O101:P101"/>
    <mergeCell ref="M102:N102"/>
    <mergeCell ref="O102:P102"/>
    <mergeCell ref="M103:N103"/>
    <mergeCell ref="O103:P103"/>
    <mergeCell ref="O104:P104"/>
    <mergeCell ref="B137:Q137"/>
    <mergeCell ref="A139:A140"/>
    <mergeCell ref="B139:B140"/>
    <mergeCell ref="C139:D140"/>
    <mergeCell ref="E139:H139"/>
    <mergeCell ref="I139:L139"/>
    <mergeCell ref="M139:Q139"/>
    <mergeCell ref="P140:Q140"/>
    <mergeCell ref="M105:N105"/>
    <mergeCell ref="O105:P105"/>
    <mergeCell ref="M106:N106"/>
    <mergeCell ref="O106:P106"/>
    <mergeCell ref="M107:N107"/>
    <mergeCell ref="O107:P107"/>
    <mergeCell ref="M111:N111"/>
    <mergeCell ref="O111:P111"/>
    <mergeCell ref="M112:N112"/>
    <mergeCell ref="O112:P112"/>
    <mergeCell ref="M113:N113"/>
    <mergeCell ref="C141:D141"/>
    <mergeCell ref="P141:Q141"/>
    <mergeCell ref="C142:D142"/>
    <mergeCell ref="P142:Q142"/>
    <mergeCell ref="C143:D143"/>
    <mergeCell ref="P143:Q143"/>
    <mergeCell ref="C144:D144"/>
    <mergeCell ref="P144:Q144"/>
    <mergeCell ref="C145:D145"/>
    <mergeCell ref="P145:Q145"/>
    <mergeCell ref="C146:D146"/>
    <mergeCell ref="P146:Q146"/>
    <mergeCell ref="B148:Q148"/>
    <mergeCell ref="A150:A151"/>
    <mergeCell ref="B150:B151"/>
    <mergeCell ref="C150:G151"/>
    <mergeCell ref="H150:K150"/>
    <mergeCell ref="L150:Q150"/>
    <mergeCell ref="M151:N151"/>
    <mergeCell ref="P151:Q151"/>
    <mergeCell ref="C152:G152"/>
    <mergeCell ref="M152:N152"/>
    <mergeCell ref="P152:Q152"/>
    <mergeCell ref="C153:G153"/>
    <mergeCell ref="M153:N153"/>
    <mergeCell ref="P153:Q153"/>
    <mergeCell ref="C154:G154"/>
    <mergeCell ref="M154:N154"/>
    <mergeCell ref="P154:Q154"/>
    <mergeCell ref="C155:G155"/>
    <mergeCell ref="M155:N155"/>
    <mergeCell ref="P155:Q155"/>
    <mergeCell ref="C156:G156"/>
    <mergeCell ref="M156:N156"/>
    <mergeCell ref="P156:Q156"/>
    <mergeCell ref="C157:G157"/>
    <mergeCell ref="M157:N157"/>
    <mergeCell ref="P157:Q157"/>
    <mergeCell ref="B159:Q159"/>
    <mergeCell ref="A161:A162"/>
    <mergeCell ref="B161:B162"/>
    <mergeCell ref="C161:G162"/>
    <mergeCell ref="H161:K161"/>
    <mergeCell ref="L161:Q161"/>
    <mergeCell ref="M162:N162"/>
    <mergeCell ref="P162:Q162"/>
    <mergeCell ref="C163:G163"/>
    <mergeCell ref="M163:N163"/>
    <mergeCell ref="P163:Q163"/>
    <mergeCell ref="C164:G164"/>
    <mergeCell ref="M164:N164"/>
    <mergeCell ref="P164:Q164"/>
    <mergeCell ref="C165:G165"/>
    <mergeCell ref="M165:N165"/>
    <mergeCell ref="P165:Q165"/>
    <mergeCell ref="C166:G166"/>
    <mergeCell ref="M166:N166"/>
    <mergeCell ref="P166:Q166"/>
    <mergeCell ref="C167:G167"/>
    <mergeCell ref="M167:N167"/>
    <mergeCell ref="P167:Q167"/>
    <mergeCell ref="C168:G168"/>
    <mergeCell ref="M168:N168"/>
    <mergeCell ref="P168:Q168"/>
    <mergeCell ref="B170:Q170"/>
    <mergeCell ref="B172:Q172"/>
    <mergeCell ref="A174:A175"/>
    <mergeCell ref="B174:D175"/>
    <mergeCell ref="E174:H174"/>
    <mergeCell ref="I174:L174"/>
    <mergeCell ref="M174:Q174"/>
    <mergeCell ref="P175:Q175"/>
    <mergeCell ref="B176:D176"/>
    <mergeCell ref="P176:Q176"/>
    <mergeCell ref="B177:D177"/>
    <mergeCell ref="P177:Q177"/>
    <mergeCell ref="B178:D178"/>
    <mergeCell ref="P178:Q178"/>
    <mergeCell ref="B179:D179"/>
    <mergeCell ref="P179:Q179"/>
    <mergeCell ref="B180:D180"/>
    <mergeCell ref="P180:Q180"/>
    <mergeCell ref="B181:D181"/>
    <mergeCell ref="P181:Q181"/>
    <mergeCell ref="B182:D182"/>
    <mergeCell ref="P182:Q182"/>
    <mergeCell ref="C183:D183"/>
    <mergeCell ref="E183:F183"/>
    <mergeCell ref="B184:Q184"/>
    <mergeCell ref="A186:B187"/>
    <mergeCell ref="C186:G187"/>
    <mergeCell ref="H186:K186"/>
    <mergeCell ref="L186:Q186"/>
    <mergeCell ref="M187:N187"/>
    <mergeCell ref="P187:Q187"/>
    <mergeCell ref="A188:B188"/>
    <mergeCell ref="C188:G188"/>
    <mergeCell ref="M188:N188"/>
    <mergeCell ref="P188:Q188"/>
    <mergeCell ref="A189:B189"/>
    <mergeCell ref="C189:G189"/>
    <mergeCell ref="M189:N189"/>
    <mergeCell ref="P189:Q189"/>
    <mergeCell ref="C190:G190"/>
    <mergeCell ref="A191:B191"/>
    <mergeCell ref="C191:G191"/>
    <mergeCell ref="M191:N191"/>
    <mergeCell ref="P191:Q191"/>
    <mergeCell ref="A192:B192"/>
    <mergeCell ref="C192:G192"/>
    <mergeCell ref="M192:N192"/>
    <mergeCell ref="P192:Q192"/>
    <mergeCell ref="A193:B193"/>
    <mergeCell ref="C193:G193"/>
    <mergeCell ref="M193:N193"/>
    <mergeCell ref="P193:Q193"/>
    <mergeCell ref="A194:B194"/>
    <mergeCell ref="C194:G194"/>
    <mergeCell ref="M194:N194"/>
    <mergeCell ref="P194:Q194"/>
    <mergeCell ref="C195:D195"/>
    <mergeCell ref="E195:F195"/>
    <mergeCell ref="G195:H195"/>
    <mergeCell ref="I195:J195"/>
    <mergeCell ref="K195:L195"/>
    <mergeCell ref="B196:Q196"/>
    <mergeCell ref="B197:Q197"/>
    <mergeCell ref="A199:B200"/>
    <mergeCell ref="C199:C200"/>
    <mergeCell ref="D199:D200"/>
    <mergeCell ref="E199:E200"/>
    <mergeCell ref="F199:I199"/>
    <mergeCell ref="J199:M199"/>
    <mergeCell ref="N199:Q199"/>
    <mergeCell ref="F200:G200"/>
    <mergeCell ref="H200:I200"/>
    <mergeCell ref="J200:K200"/>
    <mergeCell ref="L200:M200"/>
    <mergeCell ref="N200:O200"/>
    <mergeCell ref="P200:Q200"/>
    <mergeCell ref="A201:B201"/>
    <mergeCell ref="F201:G201"/>
    <mergeCell ref="H201:I201"/>
    <mergeCell ref="J201:K201"/>
    <mergeCell ref="L201:M201"/>
    <mergeCell ref="N201:O201"/>
    <mergeCell ref="P201:Q201"/>
    <mergeCell ref="A202:B202"/>
    <mergeCell ref="F202:G202"/>
    <mergeCell ref="H202:I202"/>
    <mergeCell ref="J202:K202"/>
    <mergeCell ref="L202:M202"/>
    <mergeCell ref="N202:O202"/>
    <mergeCell ref="P202:Q202"/>
    <mergeCell ref="N204:O204"/>
    <mergeCell ref="P204:Q204"/>
    <mergeCell ref="A203:B203"/>
    <mergeCell ref="F203:G203"/>
    <mergeCell ref="H203:I203"/>
    <mergeCell ref="J203:K203"/>
    <mergeCell ref="L203:M203"/>
    <mergeCell ref="N203:O203"/>
    <mergeCell ref="H205:I205"/>
    <mergeCell ref="J205:K205"/>
    <mergeCell ref="L205:M205"/>
    <mergeCell ref="N205:O205"/>
    <mergeCell ref="P203:Q203"/>
    <mergeCell ref="A204:B204"/>
    <mergeCell ref="F204:G204"/>
    <mergeCell ref="H204:I204"/>
    <mergeCell ref="J204:K204"/>
    <mergeCell ref="L204:M204"/>
    <mergeCell ref="P205:Q205"/>
    <mergeCell ref="A206:B206"/>
    <mergeCell ref="F206:G206"/>
    <mergeCell ref="H206:I206"/>
    <mergeCell ref="J206:K206"/>
    <mergeCell ref="L206:M206"/>
    <mergeCell ref="N206:O206"/>
    <mergeCell ref="P206:Q206"/>
    <mergeCell ref="A205:B205"/>
    <mergeCell ref="F205:G205"/>
    <mergeCell ref="N208:O208"/>
    <mergeCell ref="P208:Q208"/>
    <mergeCell ref="A207:B207"/>
    <mergeCell ref="F207:G207"/>
    <mergeCell ref="H207:I207"/>
    <mergeCell ref="J207:K207"/>
    <mergeCell ref="L207:M207"/>
    <mergeCell ref="N207:O207"/>
    <mergeCell ref="H209:I209"/>
    <mergeCell ref="J209:K209"/>
    <mergeCell ref="L209:M209"/>
    <mergeCell ref="N209:O209"/>
    <mergeCell ref="P207:Q207"/>
    <mergeCell ref="A208:B208"/>
    <mergeCell ref="F208:G208"/>
    <mergeCell ref="H208:I208"/>
    <mergeCell ref="J208:K208"/>
    <mergeCell ref="L208:M208"/>
    <mergeCell ref="P209:Q209"/>
    <mergeCell ref="A210:B210"/>
    <mergeCell ref="F210:G210"/>
    <mergeCell ref="H210:I210"/>
    <mergeCell ref="J210:K210"/>
    <mergeCell ref="L210:M210"/>
    <mergeCell ref="N210:O210"/>
    <mergeCell ref="P210:Q210"/>
    <mergeCell ref="A209:B209"/>
    <mergeCell ref="F209:G209"/>
    <mergeCell ref="N212:O212"/>
    <mergeCell ref="P212:Q212"/>
    <mergeCell ref="A211:B211"/>
    <mergeCell ref="F211:G211"/>
    <mergeCell ref="H211:I211"/>
    <mergeCell ref="J211:K211"/>
    <mergeCell ref="L211:M211"/>
    <mergeCell ref="N211:O211"/>
    <mergeCell ref="H213:I213"/>
    <mergeCell ref="J213:K213"/>
    <mergeCell ref="L213:M213"/>
    <mergeCell ref="N213:O213"/>
    <mergeCell ref="P211:Q211"/>
    <mergeCell ref="A212:B212"/>
    <mergeCell ref="F212:G212"/>
    <mergeCell ref="H212:I212"/>
    <mergeCell ref="J212:K212"/>
    <mergeCell ref="L212:M212"/>
    <mergeCell ref="P213:Q213"/>
    <mergeCell ref="A214:B214"/>
    <mergeCell ref="F214:G214"/>
    <mergeCell ref="H214:I214"/>
    <mergeCell ref="J214:K214"/>
    <mergeCell ref="L214:M214"/>
    <mergeCell ref="N214:O214"/>
    <mergeCell ref="P214:Q214"/>
    <mergeCell ref="A213:B213"/>
    <mergeCell ref="F213:G213"/>
    <mergeCell ref="N216:O216"/>
    <mergeCell ref="P216:Q216"/>
    <mergeCell ref="A215:B215"/>
    <mergeCell ref="F215:G215"/>
    <mergeCell ref="H215:I215"/>
    <mergeCell ref="J215:K215"/>
    <mergeCell ref="L215:M215"/>
    <mergeCell ref="N215:O215"/>
    <mergeCell ref="H217:I217"/>
    <mergeCell ref="J217:K217"/>
    <mergeCell ref="L217:M217"/>
    <mergeCell ref="N217:O217"/>
    <mergeCell ref="P215:Q215"/>
    <mergeCell ref="A216:B216"/>
    <mergeCell ref="F216:G216"/>
    <mergeCell ref="H216:I216"/>
    <mergeCell ref="J216:K216"/>
    <mergeCell ref="L216:M216"/>
    <mergeCell ref="P217:Q217"/>
    <mergeCell ref="A218:B218"/>
    <mergeCell ref="F218:G218"/>
    <mergeCell ref="H218:I218"/>
    <mergeCell ref="J218:K218"/>
    <mergeCell ref="L218:M218"/>
    <mergeCell ref="N218:O218"/>
    <mergeCell ref="P218:Q218"/>
    <mergeCell ref="A217:B217"/>
    <mergeCell ref="F217:G217"/>
    <mergeCell ref="A219:B219"/>
    <mergeCell ref="F219:G219"/>
    <mergeCell ref="H219:I219"/>
    <mergeCell ref="J219:K219"/>
    <mergeCell ref="L219:M219"/>
    <mergeCell ref="N219:O219"/>
    <mergeCell ref="P219:Q219"/>
    <mergeCell ref="B221:Q221"/>
    <mergeCell ref="A223:B224"/>
    <mergeCell ref="C223:C224"/>
    <mergeCell ref="D223:D224"/>
    <mergeCell ref="E223:E224"/>
    <mergeCell ref="F223:K223"/>
    <mergeCell ref="L223:Q223"/>
    <mergeCell ref="F224:H224"/>
    <mergeCell ref="I224:K224"/>
    <mergeCell ref="L224:N224"/>
    <mergeCell ref="O224:Q224"/>
    <mergeCell ref="A225:B225"/>
    <mergeCell ref="F225:H225"/>
    <mergeCell ref="I225:K225"/>
    <mergeCell ref="L225:N225"/>
    <mergeCell ref="O225:Q225"/>
    <mergeCell ref="A226:B226"/>
    <mergeCell ref="F226:H226"/>
    <mergeCell ref="I226:K226"/>
    <mergeCell ref="L226:N226"/>
    <mergeCell ref="O226:Q226"/>
    <mergeCell ref="A227:B227"/>
    <mergeCell ref="F227:H227"/>
    <mergeCell ref="I227:K227"/>
    <mergeCell ref="L227:N227"/>
    <mergeCell ref="O227:Q227"/>
    <mergeCell ref="A228:B228"/>
    <mergeCell ref="F228:H228"/>
    <mergeCell ref="I228:K228"/>
    <mergeCell ref="L228:N228"/>
    <mergeCell ref="O228:Q228"/>
    <mergeCell ref="A229:B229"/>
    <mergeCell ref="F229:H229"/>
    <mergeCell ref="I229:K229"/>
    <mergeCell ref="L229:N229"/>
    <mergeCell ref="O229:Q229"/>
    <mergeCell ref="A230:B230"/>
    <mergeCell ref="F230:H230"/>
    <mergeCell ref="I230:K230"/>
    <mergeCell ref="L230:N230"/>
    <mergeCell ref="O230:Q230"/>
    <mergeCell ref="A231:B231"/>
    <mergeCell ref="F231:H231"/>
    <mergeCell ref="I231:K231"/>
    <mergeCell ref="L231:N231"/>
    <mergeCell ref="O231:Q231"/>
    <mergeCell ref="A232:B232"/>
    <mergeCell ref="F232:H232"/>
    <mergeCell ref="I232:K232"/>
    <mergeCell ref="L232:N232"/>
    <mergeCell ref="O232:Q232"/>
    <mergeCell ref="A233:B233"/>
    <mergeCell ref="F233:H233"/>
    <mergeCell ref="I233:K233"/>
    <mergeCell ref="L233:N233"/>
    <mergeCell ref="O233:Q233"/>
    <mergeCell ref="A234:B234"/>
    <mergeCell ref="F234:H234"/>
    <mergeCell ref="I234:K234"/>
    <mergeCell ref="L234:N234"/>
    <mergeCell ref="O234:Q234"/>
    <mergeCell ref="A235:B235"/>
    <mergeCell ref="F235:H235"/>
    <mergeCell ref="I235:K235"/>
    <mergeCell ref="L235:N235"/>
    <mergeCell ref="O235:Q235"/>
    <mergeCell ref="A236:B236"/>
    <mergeCell ref="F236:H236"/>
    <mergeCell ref="I236:K236"/>
    <mergeCell ref="L236:N236"/>
    <mergeCell ref="O236:Q236"/>
    <mergeCell ref="A237:B237"/>
    <mergeCell ref="F237:H237"/>
    <mergeCell ref="I237:K237"/>
    <mergeCell ref="L237:N237"/>
    <mergeCell ref="O237:Q237"/>
    <mergeCell ref="A238:B238"/>
    <mergeCell ref="F238:H238"/>
    <mergeCell ref="I238:K238"/>
    <mergeCell ref="L238:N238"/>
    <mergeCell ref="O238:Q238"/>
    <mergeCell ref="A239:B239"/>
    <mergeCell ref="F239:H239"/>
    <mergeCell ref="I239:K239"/>
    <mergeCell ref="L239:N239"/>
    <mergeCell ref="O239:Q239"/>
    <mergeCell ref="A240:B240"/>
    <mergeCell ref="F240:H240"/>
    <mergeCell ref="I240:K240"/>
    <mergeCell ref="L240:N240"/>
    <mergeCell ref="O240:Q240"/>
    <mergeCell ref="A241:B241"/>
    <mergeCell ref="F241:H241"/>
    <mergeCell ref="I241:K241"/>
    <mergeCell ref="L241:N241"/>
    <mergeCell ref="A249:B249"/>
    <mergeCell ref="O241:Q241"/>
    <mergeCell ref="O242:Q242"/>
    <mergeCell ref="A243:B243"/>
    <mergeCell ref="F243:H243"/>
    <mergeCell ref="I243:K243"/>
    <mergeCell ref="L243:N243"/>
    <mergeCell ref="O243:Q243"/>
    <mergeCell ref="A242:B242"/>
    <mergeCell ref="F242:H242"/>
    <mergeCell ref="I242:K242"/>
    <mergeCell ref="L242:N242"/>
    <mergeCell ref="A250:B250"/>
    <mergeCell ref="A251:B251"/>
    <mergeCell ref="A252:B252"/>
    <mergeCell ref="A253:B253"/>
    <mergeCell ref="A247:B248"/>
    <mergeCell ref="A254:B254"/>
    <mergeCell ref="A255:B255"/>
    <mergeCell ref="N256:P256"/>
    <mergeCell ref="H247:I247"/>
    <mergeCell ref="J247:K247"/>
    <mergeCell ref="L247:M247"/>
    <mergeCell ref="C247:C248"/>
    <mergeCell ref="D247:E247"/>
    <mergeCell ref="F247:G247"/>
    <mergeCell ref="B258:Q258"/>
    <mergeCell ref="A260:A262"/>
    <mergeCell ref="B260:C262"/>
    <mergeCell ref="D260:G260"/>
    <mergeCell ref="H260:K260"/>
    <mergeCell ref="L260:M260"/>
    <mergeCell ref="N260:O260"/>
    <mergeCell ref="P260:Q260"/>
    <mergeCell ref="D261:E261"/>
    <mergeCell ref="F261:G261"/>
    <mergeCell ref="H261:I261"/>
    <mergeCell ref="J261:K261"/>
    <mergeCell ref="L261:L262"/>
    <mergeCell ref="M261:M262"/>
    <mergeCell ref="N261:N262"/>
    <mergeCell ref="O261:O262"/>
    <mergeCell ref="P261:P262"/>
    <mergeCell ref="Q261:Q262"/>
    <mergeCell ref="B263:C263"/>
    <mergeCell ref="B264:C264"/>
    <mergeCell ref="B265:C265"/>
    <mergeCell ref="B266:C266"/>
    <mergeCell ref="B267:C267"/>
    <mergeCell ref="B268:C268"/>
    <mergeCell ref="B269:C269"/>
    <mergeCell ref="C270:Q270"/>
    <mergeCell ref="B271:Q271"/>
    <mergeCell ref="B273:Q273"/>
    <mergeCell ref="A275:A276"/>
    <mergeCell ref="B275:D276"/>
    <mergeCell ref="E275:F276"/>
    <mergeCell ref="G275:I276"/>
    <mergeCell ref="J275:K275"/>
    <mergeCell ref="L275:M275"/>
    <mergeCell ref="N275:O275"/>
    <mergeCell ref="B277:D277"/>
    <mergeCell ref="E277:F277"/>
    <mergeCell ref="G277:I277"/>
    <mergeCell ref="B281:D281"/>
    <mergeCell ref="E281:F281"/>
    <mergeCell ref="G281:I281"/>
    <mergeCell ref="B282:D282"/>
    <mergeCell ref="E282:F282"/>
    <mergeCell ref="G282:I282"/>
    <mergeCell ref="N289:O289"/>
    <mergeCell ref="B278:D278"/>
    <mergeCell ref="E278:F278"/>
    <mergeCell ref="G278:I278"/>
    <mergeCell ref="B279:D279"/>
    <mergeCell ref="E279:F279"/>
    <mergeCell ref="G279:I279"/>
    <mergeCell ref="B280:D280"/>
    <mergeCell ref="E280:F280"/>
    <mergeCell ref="G280:I280"/>
    <mergeCell ref="B289:D289"/>
    <mergeCell ref="E289:F289"/>
    <mergeCell ref="G289:I289"/>
    <mergeCell ref="J289:K289"/>
    <mergeCell ref="L289:M289"/>
    <mergeCell ref="A287:A288"/>
    <mergeCell ref="B287:D288"/>
    <mergeCell ref="E287:F288"/>
    <mergeCell ref="G287:I288"/>
    <mergeCell ref="J287:M287"/>
    <mergeCell ref="N287:Q287"/>
    <mergeCell ref="J288:K288"/>
    <mergeCell ref="L288:M288"/>
    <mergeCell ref="N288:O288"/>
    <mergeCell ref="P288:Q288"/>
    <mergeCell ref="P290:Q290"/>
    <mergeCell ref="P289:Q289"/>
    <mergeCell ref="B285:O285"/>
    <mergeCell ref="B291:D291"/>
    <mergeCell ref="E291:F291"/>
    <mergeCell ref="G291:I291"/>
    <mergeCell ref="J291:K291"/>
    <mergeCell ref="L291:M291"/>
    <mergeCell ref="N291:O291"/>
    <mergeCell ref="P291:Q291"/>
    <mergeCell ref="B290:D290"/>
    <mergeCell ref="E290:F290"/>
    <mergeCell ref="G290:I290"/>
    <mergeCell ref="J290:K290"/>
    <mergeCell ref="L290:M290"/>
    <mergeCell ref="N290:O290"/>
    <mergeCell ref="P292:Q292"/>
    <mergeCell ref="P293:Q293"/>
    <mergeCell ref="P294:Q294"/>
    <mergeCell ref="A300:A301"/>
    <mergeCell ref="B300:C301"/>
    <mergeCell ref="D300:F300"/>
    <mergeCell ref="G300:I300"/>
    <mergeCell ref="J300:L300"/>
    <mergeCell ref="M300:O301"/>
    <mergeCell ref="B294:D294"/>
    <mergeCell ref="B292:D292"/>
    <mergeCell ref="E292:F292"/>
    <mergeCell ref="G292:I292"/>
    <mergeCell ref="J292:K292"/>
    <mergeCell ref="L292:M292"/>
    <mergeCell ref="N292:O292"/>
    <mergeCell ref="B293:D293"/>
    <mergeCell ref="E293:F293"/>
    <mergeCell ref="G293:I293"/>
    <mergeCell ref="J293:K293"/>
    <mergeCell ref="L293:M293"/>
    <mergeCell ref="N293:O293"/>
    <mergeCell ref="B302:C302"/>
    <mergeCell ref="M302:O302"/>
    <mergeCell ref="B303:C303"/>
    <mergeCell ref="M303:O303"/>
    <mergeCell ref="B304:C304"/>
    <mergeCell ref="M304:O304"/>
    <mergeCell ref="B296:Q296"/>
    <mergeCell ref="B298:Q298"/>
    <mergeCell ref="E294:F294"/>
    <mergeCell ref="G294:I294"/>
    <mergeCell ref="J294:K294"/>
    <mergeCell ref="L294:M294"/>
    <mergeCell ref="N294:O294"/>
    <mergeCell ref="B305:C305"/>
    <mergeCell ref="M305:O305"/>
    <mergeCell ref="B306:C306"/>
    <mergeCell ref="M306:O306"/>
    <mergeCell ref="B307:C307"/>
    <mergeCell ref="M307:O307"/>
    <mergeCell ref="B308:C308"/>
    <mergeCell ref="M308:O308"/>
    <mergeCell ref="B309:C309"/>
    <mergeCell ref="M309:O309"/>
    <mergeCell ref="A314:A315"/>
    <mergeCell ref="B314:C315"/>
    <mergeCell ref="D314:I314"/>
    <mergeCell ref="J314:O314"/>
    <mergeCell ref="P314:Q315"/>
    <mergeCell ref="D315:E315"/>
    <mergeCell ref="F315:G315"/>
    <mergeCell ref="H315:I315"/>
    <mergeCell ref="J315:K315"/>
    <mergeCell ref="L315:M315"/>
    <mergeCell ref="N315:O315"/>
    <mergeCell ref="B316:C316"/>
    <mergeCell ref="D316:E316"/>
    <mergeCell ref="F316:G316"/>
    <mergeCell ref="H316:I316"/>
    <mergeCell ref="J316:K316"/>
    <mergeCell ref="L316:M316"/>
    <mergeCell ref="N316:O316"/>
    <mergeCell ref="P316:Q316"/>
    <mergeCell ref="B317:C317"/>
    <mergeCell ref="D317:E317"/>
    <mergeCell ref="F317:G317"/>
    <mergeCell ref="H317:I317"/>
    <mergeCell ref="J317:K317"/>
    <mergeCell ref="L317:M317"/>
    <mergeCell ref="N317:O317"/>
    <mergeCell ref="P317:Q317"/>
    <mergeCell ref="B318:C318"/>
    <mergeCell ref="D318:E318"/>
    <mergeCell ref="F318:G318"/>
    <mergeCell ref="H318:I318"/>
    <mergeCell ref="J318:K318"/>
    <mergeCell ref="L318:M318"/>
    <mergeCell ref="N318:O318"/>
    <mergeCell ref="P318:Q318"/>
    <mergeCell ref="B319:C319"/>
    <mergeCell ref="D319:E319"/>
    <mergeCell ref="F319:G319"/>
    <mergeCell ref="H319:I319"/>
    <mergeCell ref="J319:K319"/>
    <mergeCell ref="L319:M319"/>
    <mergeCell ref="N319:O319"/>
    <mergeCell ref="P319:Q319"/>
    <mergeCell ref="B320:C320"/>
    <mergeCell ref="D320:E320"/>
    <mergeCell ref="F320:G320"/>
    <mergeCell ref="H320:I320"/>
    <mergeCell ref="J320:K320"/>
    <mergeCell ref="L320:M320"/>
    <mergeCell ref="N320:O320"/>
    <mergeCell ref="P320:Q320"/>
    <mergeCell ref="B321:C321"/>
    <mergeCell ref="D321:E321"/>
    <mergeCell ref="F321:G321"/>
    <mergeCell ref="H321:I321"/>
    <mergeCell ref="J321:K321"/>
    <mergeCell ref="L321:M321"/>
    <mergeCell ref="N321:O321"/>
    <mergeCell ref="P321:Q321"/>
    <mergeCell ref="B322:C322"/>
    <mergeCell ref="D322:E322"/>
    <mergeCell ref="F322:G322"/>
    <mergeCell ref="H322:I322"/>
    <mergeCell ref="J322:K322"/>
    <mergeCell ref="L322:M322"/>
    <mergeCell ref="N322:O322"/>
    <mergeCell ref="P322:Q322"/>
    <mergeCell ref="B323:C323"/>
    <mergeCell ref="D323:E323"/>
    <mergeCell ref="F323:G323"/>
    <mergeCell ref="H323:I323"/>
    <mergeCell ref="J323:K323"/>
    <mergeCell ref="L323:M323"/>
    <mergeCell ref="N323:O323"/>
    <mergeCell ref="P323:Q323"/>
    <mergeCell ref="B325:Q325"/>
    <mergeCell ref="B327:Q327"/>
    <mergeCell ref="B329:Q329"/>
    <mergeCell ref="A332:A334"/>
    <mergeCell ref="B332:B334"/>
    <mergeCell ref="C332:C334"/>
    <mergeCell ref="D332:D334"/>
    <mergeCell ref="E332:E334"/>
    <mergeCell ref="F332:G334"/>
    <mergeCell ref="H332:I334"/>
    <mergeCell ref="J332:K334"/>
    <mergeCell ref="L332:O333"/>
    <mergeCell ref="P332:Q334"/>
    <mergeCell ref="L334:M334"/>
    <mergeCell ref="N334:O334"/>
    <mergeCell ref="F335:G335"/>
    <mergeCell ref="H335:I335"/>
    <mergeCell ref="J335:K335"/>
    <mergeCell ref="L335:M335"/>
    <mergeCell ref="N335:O335"/>
    <mergeCell ref="P335:Q335"/>
    <mergeCell ref="F336:G336"/>
    <mergeCell ref="H336:I336"/>
    <mergeCell ref="J336:K336"/>
    <mergeCell ref="L336:M336"/>
    <mergeCell ref="N336:O336"/>
    <mergeCell ref="P336:Q336"/>
    <mergeCell ref="F337:G337"/>
    <mergeCell ref="H337:I337"/>
    <mergeCell ref="J337:K337"/>
    <mergeCell ref="L337:M337"/>
    <mergeCell ref="N337:O337"/>
    <mergeCell ref="P337:Q337"/>
    <mergeCell ref="F338:G338"/>
    <mergeCell ref="H338:I338"/>
    <mergeCell ref="J338:K338"/>
    <mergeCell ref="L338:M338"/>
    <mergeCell ref="N338:O338"/>
    <mergeCell ref="P338:Q338"/>
    <mergeCell ref="F339:G339"/>
    <mergeCell ref="H339:I339"/>
    <mergeCell ref="J339:K339"/>
    <mergeCell ref="L339:M339"/>
    <mergeCell ref="N339:O339"/>
    <mergeCell ref="P339:Q339"/>
    <mergeCell ref="F340:G340"/>
    <mergeCell ref="H340:I340"/>
    <mergeCell ref="J340:K340"/>
    <mergeCell ref="L340:M340"/>
    <mergeCell ref="N340:O340"/>
    <mergeCell ref="P340:Q340"/>
    <mergeCell ref="F341:G341"/>
    <mergeCell ref="H341:I341"/>
    <mergeCell ref="J341:K341"/>
    <mergeCell ref="L341:M341"/>
    <mergeCell ref="N341:O341"/>
    <mergeCell ref="P341:Q341"/>
    <mergeCell ref="B343:Q343"/>
    <mergeCell ref="A345:A347"/>
    <mergeCell ref="B345:B347"/>
    <mergeCell ref="C345:C347"/>
    <mergeCell ref="D345:H345"/>
    <mergeCell ref="I345:N345"/>
    <mergeCell ref="O345:O346"/>
    <mergeCell ref="P345:P346"/>
    <mergeCell ref="Q345:Q346"/>
    <mergeCell ref="D346:D347"/>
    <mergeCell ref="E346:E347"/>
    <mergeCell ref="F346:G346"/>
    <mergeCell ref="H346:H347"/>
    <mergeCell ref="I346:I347"/>
    <mergeCell ref="J346:J347"/>
    <mergeCell ref="K346:L346"/>
    <mergeCell ref="M346:N347"/>
    <mergeCell ref="M348:N348"/>
    <mergeCell ref="M349:N349"/>
    <mergeCell ref="M350:N350"/>
    <mergeCell ref="M351:N351"/>
    <mergeCell ref="M352:N352"/>
    <mergeCell ref="M353:N353"/>
    <mergeCell ref="M354:N354"/>
    <mergeCell ref="B356:Q356"/>
    <mergeCell ref="A358:A360"/>
    <mergeCell ref="B358:B360"/>
    <mergeCell ref="C358:C360"/>
    <mergeCell ref="D358:D360"/>
    <mergeCell ref="E358:E360"/>
    <mergeCell ref="F358:G360"/>
    <mergeCell ref="H358:I360"/>
    <mergeCell ref="J358:K360"/>
    <mergeCell ref="L358:M360"/>
    <mergeCell ref="N358:O360"/>
    <mergeCell ref="P358:Q360"/>
    <mergeCell ref="F361:G361"/>
    <mergeCell ref="H361:I361"/>
    <mergeCell ref="J361:K361"/>
    <mergeCell ref="L361:M361"/>
    <mergeCell ref="N361:O361"/>
    <mergeCell ref="P361:Q361"/>
    <mergeCell ref="F362:G362"/>
    <mergeCell ref="H362:I362"/>
    <mergeCell ref="J362:K362"/>
    <mergeCell ref="L362:M362"/>
    <mergeCell ref="N362:O362"/>
    <mergeCell ref="P362:Q362"/>
    <mergeCell ref="F363:G363"/>
    <mergeCell ref="H363:I363"/>
    <mergeCell ref="J363:K363"/>
    <mergeCell ref="L363:M363"/>
    <mergeCell ref="N363:O363"/>
    <mergeCell ref="P363:Q363"/>
    <mergeCell ref="F364:G364"/>
    <mergeCell ref="H364:I364"/>
    <mergeCell ref="J364:K364"/>
    <mergeCell ref="L364:M364"/>
    <mergeCell ref="N364:O364"/>
    <mergeCell ref="P364:Q364"/>
    <mergeCell ref="D371:E371"/>
    <mergeCell ref="F371:H371"/>
    <mergeCell ref="I371:J371"/>
    <mergeCell ref="K371:M371"/>
    <mergeCell ref="N371:P371"/>
    <mergeCell ref="F365:G365"/>
    <mergeCell ref="H365:I365"/>
    <mergeCell ref="J365:K365"/>
    <mergeCell ref="L365:M365"/>
    <mergeCell ref="N365:O365"/>
    <mergeCell ref="P365:Q365"/>
    <mergeCell ref="F366:G366"/>
    <mergeCell ref="H366:I366"/>
    <mergeCell ref="J366:K366"/>
    <mergeCell ref="L366:M366"/>
    <mergeCell ref="N366:O366"/>
    <mergeCell ref="P366:Q366"/>
    <mergeCell ref="A23:Q23"/>
    <mergeCell ref="A45:P45"/>
    <mergeCell ref="A46:P46"/>
    <mergeCell ref="B377:Q377"/>
    <mergeCell ref="B379:Q379"/>
    <mergeCell ref="L385:N385"/>
    <mergeCell ref="B374:C374"/>
    <mergeCell ref="D374:E374"/>
    <mergeCell ref="F374:H374"/>
    <mergeCell ref="I374:J374"/>
    <mergeCell ref="A44:P44"/>
    <mergeCell ref="A32:P32"/>
    <mergeCell ref="A33:P33"/>
    <mergeCell ref="A34:P34"/>
    <mergeCell ref="A35:P35"/>
    <mergeCell ref="A36:P36"/>
    <mergeCell ref="A37:P37"/>
    <mergeCell ref="B372:C372"/>
    <mergeCell ref="D372:E372"/>
    <mergeCell ref="F372:H372"/>
    <mergeCell ref="I372:J372"/>
    <mergeCell ref="K372:M372"/>
    <mergeCell ref="N372:P372"/>
    <mergeCell ref="K374:M374"/>
    <mergeCell ref="A26:P26"/>
    <mergeCell ref="A27:P27"/>
    <mergeCell ref="L388:N388"/>
    <mergeCell ref="B375:C375"/>
    <mergeCell ref="D375:E375"/>
    <mergeCell ref="F375:H375"/>
    <mergeCell ref="I375:J375"/>
    <mergeCell ref="K375:M375"/>
    <mergeCell ref="N375:P375"/>
    <mergeCell ref="N374:P374"/>
    <mergeCell ref="B373:C373"/>
    <mergeCell ref="D373:E373"/>
    <mergeCell ref="F373:H373"/>
    <mergeCell ref="I373:J373"/>
    <mergeCell ref="K373:M373"/>
    <mergeCell ref="N373:P373"/>
    <mergeCell ref="F367:G367"/>
    <mergeCell ref="H367:I367"/>
    <mergeCell ref="J367:K367"/>
    <mergeCell ref="L367:M367"/>
    <mergeCell ref="N367:O367"/>
    <mergeCell ref="P367:Q367"/>
    <mergeCell ref="B369:Q369"/>
    <mergeCell ref="B371:C371"/>
  </mergeCells>
  <pageMargins left="0.39374999999999999" right="0.2" top="0.22013888888888888" bottom="0.2298611111111111" header="0.51180555555555551" footer="0.51180555555555551"/>
  <pageSetup paperSize="9" scale="79" firstPageNumber="0" orientation="landscape" horizontalDpi="300" verticalDpi="300" r:id="rId1"/>
  <headerFooter alignWithMargins="0"/>
  <rowBreaks count="7" manualBreakCount="7">
    <brk id="46" max="15" man="1"/>
    <brk id="79" max="15" man="1"/>
    <brk id="136" max="15" man="1"/>
    <brk id="269" max="15" man="1"/>
    <brk id="297" max="15" man="1"/>
    <brk id="311" max="15" man="1"/>
    <brk id="324"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4"/>
  <sheetViews>
    <sheetView view="pageBreakPreview" topLeftCell="A75" zoomScaleSheetLayoutView="100" workbookViewId="0">
      <selection activeCell="G120" sqref="G120"/>
    </sheetView>
  </sheetViews>
  <sheetFormatPr defaultRowHeight="12.75" customHeight="1" x14ac:dyDescent="0.2"/>
  <cols>
    <col min="1" max="1" width="9" style="1" customWidth="1"/>
    <col min="2" max="2" width="8.140625" style="1" customWidth="1"/>
    <col min="3" max="3" width="36.28515625" style="1" customWidth="1"/>
    <col min="4" max="4" width="9.7109375" style="1" customWidth="1"/>
    <col min="5" max="5" width="11.28515625" style="1" customWidth="1"/>
    <col min="6" max="6" width="9.5703125" style="1" customWidth="1"/>
    <col min="7" max="7" width="9.28515625" style="1" customWidth="1"/>
    <col min="8" max="8" width="11.5703125" style="1" customWidth="1"/>
    <col min="9" max="9" width="9.5703125" style="1" customWidth="1"/>
    <col min="10" max="10" width="8.5703125" style="1" customWidth="1"/>
    <col min="11" max="11" width="11" style="1" customWidth="1"/>
    <col min="12" max="12" width="9.7109375" style="1" customWidth="1"/>
    <col min="13" max="13" width="8.5703125" style="1" customWidth="1"/>
    <col min="14" max="14" width="9.42578125" style="1" customWidth="1"/>
    <col min="15" max="15" width="10" style="1" customWidth="1"/>
    <col min="16" max="16" width="7.7109375" style="1" customWidth="1"/>
    <col min="17" max="17" width="11.28515625" style="1" customWidth="1"/>
  </cols>
  <sheetData>
    <row r="1" spans="1:17" ht="12.75" customHeight="1" x14ac:dyDescent="0.25">
      <c r="A1" s="3"/>
      <c r="B1" s="3"/>
      <c r="C1" s="3"/>
      <c r="D1" s="3"/>
      <c r="E1" s="3"/>
      <c r="F1" s="3"/>
      <c r="G1" s="3"/>
      <c r="H1" s="3"/>
      <c r="I1" s="3"/>
      <c r="J1" s="3"/>
      <c r="K1" s="3"/>
      <c r="L1" s="616" t="s">
        <v>238</v>
      </c>
      <c r="M1" s="616"/>
      <c r="N1" s="32"/>
      <c r="O1" s="3"/>
      <c r="P1" s="3"/>
      <c r="Q1" s="3"/>
    </row>
    <row r="2" spans="1:17" ht="12.75" customHeight="1" x14ac:dyDescent="0.25">
      <c r="A2" s="3"/>
      <c r="B2" s="3"/>
      <c r="C2" s="3"/>
      <c r="D2" s="3"/>
      <c r="E2" s="3"/>
      <c r="F2" s="3"/>
      <c r="G2" s="3"/>
      <c r="H2" s="3"/>
      <c r="I2" s="3"/>
      <c r="J2" s="3"/>
      <c r="K2" s="3"/>
      <c r="L2" s="4" t="s">
        <v>239</v>
      </c>
      <c r="M2" s="4"/>
      <c r="N2" s="32"/>
      <c r="O2" s="3"/>
      <c r="P2" s="3"/>
      <c r="Q2" s="3"/>
    </row>
    <row r="3" spans="1:17" ht="12.75" customHeight="1" x14ac:dyDescent="0.25">
      <c r="A3" s="3"/>
      <c r="B3" s="3"/>
      <c r="C3" s="3"/>
      <c r="D3" s="3"/>
      <c r="E3" s="3"/>
      <c r="F3" s="3"/>
      <c r="G3" s="3"/>
      <c r="H3" s="3"/>
      <c r="I3" s="3"/>
      <c r="J3" s="3"/>
      <c r="K3" s="3"/>
      <c r="L3" s="4" t="s">
        <v>240</v>
      </c>
      <c r="M3" s="4"/>
      <c r="N3" s="32"/>
      <c r="O3" s="3"/>
      <c r="P3" s="3"/>
      <c r="Q3" s="3"/>
    </row>
    <row r="4" spans="1:17" ht="12.75" customHeight="1" x14ac:dyDescent="0.25">
      <c r="A4" s="3"/>
      <c r="B4" s="3"/>
      <c r="C4" s="3"/>
      <c r="D4" s="3"/>
      <c r="E4" s="3"/>
      <c r="F4" s="3"/>
      <c r="G4" s="3"/>
      <c r="H4" s="3"/>
      <c r="I4" s="3"/>
      <c r="J4" s="3"/>
      <c r="K4" s="3"/>
      <c r="L4" s="616" t="s">
        <v>241</v>
      </c>
      <c r="M4" s="616"/>
      <c r="N4" s="616"/>
      <c r="O4" s="616"/>
      <c r="P4" s="616"/>
      <c r="Q4" s="616"/>
    </row>
    <row r="5" spans="1:17" ht="12.75" customHeight="1" x14ac:dyDescent="0.25">
      <c r="A5" s="3"/>
      <c r="B5" s="3"/>
      <c r="C5" s="3"/>
      <c r="D5" s="3"/>
      <c r="E5" s="3"/>
      <c r="F5" s="3"/>
      <c r="G5" s="3"/>
      <c r="H5" s="3"/>
      <c r="I5" s="3"/>
      <c r="J5" s="3"/>
      <c r="K5" s="3"/>
      <c r="L5" s="3" t="s">
        <v>242</v>
      </c>
      <c r="M5" s="3"/>
      <c r="N5" s="3"/>
      <c r="O5" s="3"/>
      <c r="P5" s="3"/>
      <c r="Q5" s="3"/>
    </row>
    <row r="6" spans="1:17" ht="12.75" customHeight="1" x14ac:dyDescent="0.25">
      <c r="A6" s="3"/>
      <c r="B6" s="3"/>
      <c r="C6" s="3"/>
      <c r="D6" s="3"/>
      <c r="E6" s="3"/>
      <c r="F6" s="3"/>
      <c r="G6" s="3"/>
      <c r="H6" s="3"/>
      <c r="I6" s="3"/>
      <c r="J6" s="3"/>
      <c r="K6" s="3"/>
      <c r="L6" s="3"/>
      <c r="M6" s="3"/>
      <c r="N6" s="3"/>
      <c r="O6" s="3"/>
      <c r="P6" s="3"/>
      <c r="Q6" s="3"/>
    </row>
    <row r="7" spans="1:17" ht="12.75" customHeight="1" x14ac:dyDescent="0.25">
      <c r="A7" s="3"/>
      <c r="B7" s="3"/>
      <c r="C7" s="3"/>
      <c r="D7" s="3"/>
      <c r="E7" s="5" t="s">
        <v>497</v>
      </c>
      <c r="F7" s="5"/>
      <c r="G7" s="5"/>
      <c r="H7" s="5"/>
      <c r="I7" s="5"/>
      <c r="J7" s="5"/>
      <c r="K7" s="3"/>
      <c r="L7" s="3"/>
      <c r="M7" s="3"/>
      <c r="N7" s="3"/>
      <c r="O7" s="3"/>
      <c r="P7" s="3"/>
      <c r="Q7" s="3"/>
    </row>
    <row r="8" spans="1:17" ht="12.75" customHeight="1" x14ac:dyDescent="0.25">
      <c r="A8" s="3"/>
      <c r="B8" s="3"/>
      <c r="C8" s="3"/>
      <c r="D8" s="3"/>
      <c r="E8" s="3"/>
      <c r="F8" s="3"/>
      <c r="G8" s="3"/>
      <c r="H8" s="3"/>
      <c r="I8" s="3"/>
      <c r="J8" s="3"/>
      <c r="K8" s="3"/>
      <c r="L8" s="3"/>
      <c r="M8" s="3"/>
      <c r="N8" s="3"/>
      <c r="O8" s="3"/>
      <c r="P8" s="3"/>
      <c r="Q8" s="3"/>
    </row>
    <row r="9" spans="1:17" ht="12.75" customHeight="1" x14ac:dyDescent="0.25">
      <c r="A9" s="33" t="s">
        <v>3</v>
      </c>
      <c r="B9" s="33"/>
      <c r="C9" s="617" t="s">
        <v>54</v>
      </c>
      <c r="D9" s="617"/>
      <c r="E9" s="617"/>
      <c r="F9" s="617"/>
      <c r="G9" s="617"/>
      <c r="H9" s="617"/>
      <c r="I9" s="617"/>
      <c r="J9" s="617"/>
      <c r="K9" s="617"/>
      <c r="L9" s="3" t="s">
        <v>649</v>
      </c>
      <c r="M9" s="3"/>
      <c r="N9" s="3"/>
      <c r="O9" s="3"/>
      <c r="P9" s="3"/>
      <c r="Q9" s="3"/>
    </row>
    <row r="10" spans="1:17" ht="12.75" customHeight="1" x14ac:dyDescent="0.25">
      <c r="A10" s="33"/>
      <c r="B10" s="33"/>
      <c r="C10" s="618" t="s">
        <v>56</v>
      </c>
      <c r="D10" s="618"/>
      <c r="E10" s="618"/>
      <c r="F10" s="618"/>
      <c r="G10" s="618"/>
      <c r="H10" s="618"/>
      <c r="I10" s="618"/>
      <c r="J10" s="618"/>
      <c r="K10" s="618"/>
      <c r="L10" s="34" t="s">
        <v>57</v>
      </c>
      <c r="M10" s="3"/>
      <c r="N10" s="3"/>
      <c r="O10" s="3"/>
      <c r="P10" s="3"/>
      <c r="Q10" s="3"/>
    </row>
    <row r="11" spans="1:17" ht="12.75" customHeight="1" x14ac:dyDescent="0.25">
      <c r="A11" s="33"/>
      <c r="B11" s="33"/>
      <c r="C11" s="3"/>
      <c r="D11" s="3"/>
      <c r="E11" s="3"/>
      <c r="F11" s="3"/>
      <c r="G11" s="3"/>
      <c r="H11" s="3"/>
      <c r="I11" s="3"/>
      <c r="J11" s="3"/>
      <c r="K11" s="3"/>
      <c r="L11" s="3"/>
      <c r="M11" s="3"/>
      <c r="N11" s="3"/>
      <c r="O11" s="3"/>
      <c r="P11" s="3"/>
      <c r="Q11" s="3"/>
    </row>
    <row r="12" spans="1:17" ht="12.75" customHeight="1" x14ac:dyDescent="0.25">
      <c r="A12" s="33" t="s">
        <v>58</v>
      </c>
      <c r="B12" s="33"/>
      <c r="C12" s="617" t="s">
        <v>4</v>
      </c>
      <c r="D12" s="617"/>
      <c r="E12" s="617"/>
      <c r="F12" s="617"/>
      <c r="G12" s="617"/>
      <c r="H12" s="617"/>
      <c r="I12" s="617"/>
      <c r="J12" s="617"/>
      <c r="K12" s="94"/>
      <c r="L12" s="3" t="s">
        <v>650</v>
      </c>
      <c r="M12" s="3"/>
      <c r="N12" s="3"/>
      <c r="O12" s="3"/>
      <c r="P12" s="3"/>
      <c r="Q12" s="3"/>
    </row>
    <row r="13" spans="1:17" ht="12.75" customHeight="1" x14ac:dyDescent="0.25">
      <c r="A13" s="33"/>
      <c r="B13" s="33"/>
      <c r="C13" s="618" t="s">
        <v>243</v>
      </c>
      <c r="D13" s="618"/>
      <c r="E13" s="618"/>
      <c r="F13" s="618"/>
      <c r="G13" s="618"/>
      <c r="H13" s="618"/>
      <c r="I13" s="618"/>
      <c r="J13" s="618"/>
      <c r="K13" s="618"/>
      <c r="L13" s="35" t="s">
        <v>60</v>
      </c>
      <c r="M13" s="35"/>
      <c r="N13" s="35"/>
      <c r="O13" s="3"/>
      <c r="P13" s="3"/>
      <c r="Q13" s="3"/>
    </row>
    <row r="14" spans="1:17" ht="12.75" customHeight="1" x14ac:dyDescent="0.25">
      <c r="A14" s="33"/>
      <c r="B14" s="33"/>
      <c r="C14" s="3"/>
      <c r="D14" s="3"/>
      <c r="E14" s="3"/>
      <c r="F14" s="3"/>
      <c r="G14" s="3"/>
      <c r="H14" s="3"/>
      <c r="I14" s="3"/>
      <c r="J14" s="3"/>
      <c r="K14" s="3"/>
      <c r="L14" s="3"/>
      <c r="M14" s="3"/>
      <c r="N14" s="3"/>
      <c r="O14" s="3"/>
      <c r="P14" s="3"/>
      <c r="Q14" s="3"/>
    </row>
    <row r="15" spans="1:17" ht="12.75" customHeight="1" x14ac:dyDescent="0.25">
      <c r="A15" s="33" t="s">
        <v>61</v>
      </c>
      <c r="B15" s="33"/>
      <c r="C15" s="617" t="s">
        <v>658</v>
      </c>
      <c r="D15" s="617"/>
      <c r="E15" s="617"/>
      <c r="F15" s="617"/>
      <c r="G15" s="617"/>
      <c r="H15" s="617"/>
      <c r="I15" s="617"/>
      <c r="J15" s="617"/>
      <c r="K15" s="35" t="s">
        <v>656</v>
      </c>
      <c r="L15" s="3"/>
      <c r="M15" s="3"/>
      <c r="N15" s="3"/>
      <c r="O15" s="3"/>
      <c r="P15" s="3"/>
      <c r="Q15" s="3"/>
    </row>
    <row r="16" spans="1:17" ht="15.75" customHeight="1" x14ac:dyDescent="0.25">
      <c r="A16" s="34"/>
      <c r="B16" s="34"/>
      <c r="C16" s="619" t="s">
        <v>63</v>
      </c>
      <c r="D16" s="619"/>
      <c r="E16" s="619"/>
      <c r="F16" s="619"/>
      <c r="G16" s="619"/>
      <c r="H16" s="619"/>
      <c r="I16" s="619"/>
      <c r="J16" s="619"/>
      <c r="K16" s="619"/>
      <c r="L16" s="3" t="s">
        <v>32</v>
      </c>
      <c r="M16" s="3"/>
      <c r="N16" s="3"/>
      <c r="O16" s="3" t="s">
        <v>33</v>
      </c>
      <c r="P16" s="3"/>
      <c r="Q16" s="3"/>
    </row>
    <row r="17" spans="1:17" ht="18.75" customHeight="1" x14ac:dyDescent="0.25">
      <c r="A17" s="33" t="s">
        <v>64</v>
      </c>
      <c r="B17" s="5" t="s">
        <v>575</v>
      </c>
      <c r="C17" s="5"/>
      <c r="D17" s="5"/>
      <c r="E17" s="5"/>
      <c r="F17" s="5"/>
      <c r="G17" s="5"/>
      <c r="H17" s="5"/>
      <c r="I17" s="5"/>
      <c r="J17" s="5"/>
      <c r="K17" s="5"/>
      <c r="L17" s="3"/>
      <c r="M17" s="3"/>
      <c r="N17" s="3"/>
      <c r="O17" s="3"/>
      <c r="P17" s="3"/>
      <c r="Q17" s="3"/>
    </row>
    <row r="18" spans="1:17" ht="18.75" customHeight="1" x14ac:dyDescent="0.25">
      <c r="A18" s="624" t="s">
        <v>398</v>
      </c>
      <c r="B18" s="624"/>
      <c r="C18" s="624"/>
      <c r="D18" s="624"/>
      <c r="E18" s="624"/>
      <c r="F18" s="624"/>
      <c r="G18" s="624"/>
      <c r="H18" s="624"/>
      <c r="I18" s="624"/>
      <c r="J18" s="624"/>
      <c r="K18" s="624"/>
      <c r="L18" s="624"/>
      <c r="M18" s="624"/>
      <c r="N18" s="624"/>
      <c r="O18" s="624"/>
      <c r="P18" s="624"/>
      <c r="Q18" s="624"/>
    </row>
    <row r="19" spans="1:17" ht="16.5" customHeight="1" x14ac:dyDescent="0.25">
      <c r="A19" s="36" t="s">
        <v>65</v>
      </c>
      <c r="B19" s="115" t="s">
        <v>246</v>
      </c>
      <c r="C19" s="115"/>
      <c r="D19" s="115"/>
      <c r="E19" s="115"/>
      <c r="F19" s="115"/>
      <c r="G19" s="115"/>
      <c r="H19" s="115"/>
      <c r="I19" s="115"/>
      <c r="J19" s="3"/>
      <c r="K19" s="3"/>
      <c r="L19" s="3"/>
      <c r="M19" s="3"/>
      <c r="N19" s="3"/>
      <c r="O19" s="3"/>
      <c r="P19" s="3"/>
      <c r="Q19" s="3"/>
    </row>
    <row r="20" spans="1:17" ht="16.5" customHeight="1" x14ac:dyDescent="0.25">
      <c r="A20" s="36" t="s">
        <v>66</v>
      </c>
      <c r="B20" s="115" t="s">
        <v>247</v>
      </c>
      <c r="C20" s="115"/>
      <c r="D20" s="115"/>
      <c r="E20" s="115"/>
      <c r="F20" s="115"/>
      <c r="G20" s="115"/>
      <c r="H20" s="115"/>
      <c r="I20" s="3"/>
      <c r="J20" s="3"/>
      <c r="K20" s="3"/>
      <c r="L20" s="3"/>
      <c r="M20" s="3"/>
      <c r="N20" s="3"/>
      <c r="O20" s="3"/>
      <c r="P20" s="3"/>
      <c r="Q20" s="3"/>
    </row>
    <row r="21" spans="1:17" ht="16.5" customHeight="1" x14ac:dyDescent="0.2">
      <c r="A21" s="604" t="s">
        <v>655</v>
      </c>
      <c r="B21" s="604"/>
      <c r="C21" s="604"/>
      <c r="D21" s="604"/>
      <c r="E21" s="604"/>
      <c r="F21" s="604"/>
      <c r="G21" s="604"/>
      <c r="H21" s="604"/>
      <c r="I21" s="604"/>
      <c r="J21" s="604"/>
      <c r="K21" s="604"/>
      <c r="L21" s="604"/>
      <c r="M21" s="604"/>
      <c r="N21" s="604"/>
      <c r="O21" s="604"/>
      <c r="P21" s="604"/>
      <c r="Q21" s="604"/>
    </row>
    <row r="22" spans="1:17" ht="16.5" hidden="1" customHeight="1" x14ac:dyDescent="0.2">
      <c r="A22" s="604" t="s">
        <v>369</v>
      </c>
      <c r="B22" s="604"/>
      <c r="C22" s="604"/>
      <c r="D22" s="604"/>
      <c r="E22" s="604"/>
      <c r="F22" s="604"/>
      <c r="G22" s="604"/>
      <c r="H22" s="604"/>
      <c r="I22" s="604"/>
      <c r="J22" s="604"/>
      <c r="K22" s="604"/>
      <c r="L22" s="604"/>
      <c r="M22" s="604"/>
      <c r="N22" s="604"/>
      <c r="O22" s="604"/>
      <c r="P22" s="604"/>
      <c r="Q22" s="604"/>
    </row>
    <row r="23" spans="1:17" ht="16.5" hidden="1" customHeight="1" x14ac:dyDescent="0.25">
      <c r="A23" s="623" t="s">
        <v>371</v>
      </c>
      <c r="B23" s="623"/>
      <c r="C23" s="623"/>
      <c r="D23" s="623"/>
      <c r="E23" s="623"/>
      <c r="F23" s="623"/>
      <c r="G23" s="623"/>
      <c r="H23" s="623"/>
      <c r="I23" s="623"/>
      <c r="J23" s="623"/>
      <c r="K23" s="623"/>
      <c r="L23" s="623"/>
      <c r="M23" s="623"/>
      <c r="N23" s="623"/>
      <c r="O23" s="623"/>
      <c r="P23" s="623"/>
      <c r="Q23" s="623"/>
    </row>
    <row r="24" spans="1:17" ht="16.5" hidden="1" customHeight="1" x14ac:dyDescent="0.25">
      <c r="A24" s="623" t="s">
        <v>372</v>
      </c>
      <c r="B24" s="623"/>
      <c r="C24" s="623"/>
      <c r="D24" s="623"/>
      <c r="E24" s="623"/>
      <c r="F24" s="623"/>
      <c r="G24" s="623"/>
      <c r="H24" s="623"/>
      <c r="I24" s="623"/>
      <c r="J24" s="623"/>
      <c r="K24" s="623"/>
      <c r="L24" s="623"/>
      <c r="M24" s="623"/>
      <c r="N24" s="623"/>
      <c r="O24" s="623"/>
      <c r="P24" s="623"/>
      <c r="Q24" s="623"/>
    </row>
    <row r="25" spans="1:17" ht="16.5" hidden="1" customHeight="1" x14ac:dyDescent="0.25">
      <c r="A25" s="623" t="s">
        <v>373</v>
      </c>
      <c r="B25" s="623"/>
      <c r="C25" s="623"/>
      <c r="D25" s="623"/>
      <c r="E25" s="623"/>
      <c r="F25" s="623"/>
      <c r="G25" s="623"/>
      <c r="H25" s="623"/>
      <c r="I25" s="623"/>
      <c r="J25" s="623"/>
      <c r="K25" s="623"/>
      <c r="L25" s="623"/>
      <c r="M25" s="623"/>
      <c r="N25" s="623"/>
      <c r="O25" s="623"/>
      <c r="P25" s="623"/>
      <c r="Q25" s="623"/>
    </row>
    <row r="26" spans="1:17" ht="16.5" hidden="1" customHeight="1" x14ac:dyDescent="0.25">
      <c r="A26" s="623" t="s">
        <v>374</v>
      </c>
      <c r="B26" s="623"/>
      <c r="C26" s="623"/>
      <c r="D26" s="623"/>
      <c r="E26" s="623"/>
      <c r="F26" s="623"/>
      <c r="G26" s="623"/>
      <c r="H26" s="623"/>
      <c r="I26" s="623"/>
      <c r="J26" s="623"/>
      <c r="K26" s="623"/>
      <c r="L26" s="623"/>
      <c r="M26" s="623"/>
      <c r="N26" s="623"/>
      <c r="O26" s="623"/>
      <c r="P26" s="623"/>
      <c r="Q26" s="623"/>
    </row>
    <row r="27" spans="1:17" ht="16.5" hidden="1" customHeight="1" x14ac:dyDescent="0.25">
      <c r="A27" s="623" t="s">
        <v>375</v>
      </c>
      <c r="B27" s="623"/>
      <c r="C27" s="623"/>
      <c r="D27" s="623"/>
      <c r="E27" s="623"/>
      <c r="F27" s="623"/>
      <c r="G27" s="623"/>
      <c r="H27" s="623"/>
      <c r="I27" s="623"/>
      <c r="J27" s="623"/>
      <c r="K27" s="623"/>
      <c r="L27" s="623"/>
      <c r="M27" s="623"/>
      <c r="N27" s="623"/>
      <c r="O27" s="623"/>
      <c r="P27" s="623"/>
      <c r="Q27" s="623"/>
    </row>
    <row r="28" spans="1:17" ht="16.5" hidden="1" customHeight="1" x14ac:dyDescent="0.25">
      <c r="A28" s="623" t="s">
        <v>376</v>
      </c>
      <c r="B28" s="623"/>
      <c r="C28" s="623"/>
      <c r="D28" s="623"/>
      <c r="E28" s="623"/>
      <c r="F28" s="623"/>
      <c r="G28" s="623"/>
      <c r="H28" s="623"/>
      <c r="I28" s="623"/>
      <c r="J28" s="623"/>
      <c r="K28" s="623"/>
      <c r="L28" s="623"/>
      <c r="M28" s="623"/>
      <c r="N28" s="623"/>
      <c r="O28" s="623"/>
      <c r="P28" s="623"/>
      <c r="Q28" s="623"/>
    </row>
    <row r="29" spans="1:17" ht="32.25" customHeight="1" x14ac:dyDescent="0.25">
      <c r="A29" s="605" t="s">
        <v>657</v>
      </c>
      <c r="B29" s="605"/>
      <c r="C29" s="605"/>
      <c r="D29" s="605"/>
      <c r="E29" s="605"/>
      <c r="F29" s="605"/>
      <c r="G29" s="605"/>
      <c r="H29" s="605"/>
      <c r="I29" s="605"/>
      <c r="J29" s="605"/>
      <c r="K29" s="605"/>
      <c r="L29" s="605"/>
      <c r="M29" s="605"/>
      <c r="N29" s="605"/>
      <c r="O29" s="605"/>
      <c r="P29" s="605"/>
      <c r="Q29" s="605"/>
    </row>
    <row r="30" spans="1:17" ht="31.5" hidden="1" customHeight="1" x14ac:dyDescent="0.25">
      <c r="A30" s="605" t="s">
        <v>377</v>
      </c>
      <c r="B30" s="605"/>
      <c r="C30" s="605"/>
      <c r="D30" s="605"/>
      <c r="E30" s="605"/>
      <c r="F30" s="605"/>
      <c r="G30" s="605"/>
      <c r="H30" s="605"/>
      <c r="I30" s="605"/>
      <c r="J30" s="605"/>
      <c r="K30" s="605"/>
      <c r="L30" s="605"/>
      <c r="M30" s="605"/>
      <c r="N30" s="605"/>
      <c r="O30" s="605"/>
      <c r="P30" s="605"/>
      <c r="Q30" s="605"/>
    </row>
    <row r="31" spans="1:17" ht="33" customHeight="1" x14ac:dyDescent="0.25">
      <c r="A31" s="605" t="s">
        <v>660</v>
      </c>
      <c r="B31" s="605"/>
      <c r="C31" s="605"/>
      <c r="D31" s="605"/>
      <c r="E31" s="605"/>
      <c r="F31" s="605"/>
      <c r="G31" s="605"/>
      <c r="H31" s="605"/>
      <c r="I31" s="605"/>
      <c r="J31" s="605"/>
      <c r="K31" s="605"/>
      <c r="L31" s="605"/>
      <c r="M31" s="605"/>
      <c r="N31" s="605"/>
      <c r="O31" s="605"/>
      <c r="P31" s="605"/>
      <c r="Q31" s="605"/>
    </row>
    <row r="32" spans="1:17" ht="16.5" customHeight="1" x14ac:dyDescent="0.25">
      <c r="A32" s="605" t="s">
        <v>659</v>
      </c>
      <c r="B32" s="605"/>
      <c r="C32" s="605"/>
      <c r="D32" s="605"/>
      <c r="E32" s="605"/>
      <c r="F32" s="605"/>
      <c r="G32" s="605"/>
      <c r="H32" s="605"/>
      <c r="I32" s="605"/>
      <c r="J32" s="605"/>
      <c r="K32" s="605"/>
      <c r="L32" s="605"/>
      <c r="M32" s="605"/>
      <c r="N32" s="605"/>
      <c r="O32" s="605"/>
      <c r="P32" s="605"/>
      <c r="Q32" s="605"/>
    </row>
    <row r="33" spans="1:17" ht="20.25" customHeight="1" x14ac:dyDescent="0.25">
      <c r="A33" s="605" t="s">
        <v>661</v>
      </c>
      <c r="B33" s="605"/>
      <c r="C33" s="605"/>
      <c r="D33" s="605"/>
      <c r="E33" s="605"/>
      <c r="F33" s="605"/>
      <c r="G33" s="605"/>
      <c r="H33" s="605"/>
      <c r="I33" s="605"/>
      <c r="J33" s="605"/>
      <c r="K33" s="605"/>
      <c r="L33" s="605"/>
      <c r="M33" s="605"/>
      <c r="N33" s="605"/>
      <c r="O33" s="605"/>
      <c r="P33" s="605"/>
      <c r="Q33" s="605"/>
    </row>
    <row r="34" spans="1:17" ht="33.75" customHeight="1" x14ac:dyDescent="0.25">
      <c r="A34" s="605" t="s">
        <v>663</v>
      </c>
      <c r="B34" s="605"/>
      <c r="C34" s="605"/>
      <c r="D34" s="605"/>
      <c r="E34" s="605"/>
      <c r="F34" s="605"/>
      <c r="G34" s="605"/>
      <c r="H34" s="605"/>
      <c r="I34" s="605"/>
      <c r="J34" s="605"/>
      <c r="K34" s="605"/>
      <c r="L34" s="605"/>
      <c r="M34" s="605"/>
      <c r="N34" s="605"/>
      <c r="O34" s="605"/>
      <c r="P34" s="605"/>
      <c r="Q34" s="605"/>
    </row>
    <row r="35" spans="1:17" ht="16.5" customHeight="1" x14ac:dyDescent="0.25">
      <c r="A35" s="605" t="s">
        <v>662</v>
      </c>
      <c r="B35" s="605"/>
      <c r="C35" s="605"/>
      <c r="D35" s="605"/>
      <c r="E35" s="605"/>
      <c r="F35" s="605"/>
      <c r="G35" s="605"/>
      <c r="H35" s="605"/>
      <c r="I35" s="605"/>
      <c r="J35" s="605"/>
      <c r="K35" s="605"/>
      <c r="L35" s="605"/>
      <c r="M35" s="605"/>
      <c r="N35" s="605"/>
      <c r="O35" s="605"/>
      <c r="P35" s="605"/>
      <c r="Q35" s="605"/>
    </row>
    <row r="36" spans="1:17" ht="33" customHeight="1" x14ac:dyDescent="0.25">
      <c r="A36" s="605" t="s">
        <v>664</v>
      </c>
      <c r="B36" s="605"/>
      <c r="C36" s="605"/>
      <c r="D36" s="605"/>
      <c r="E36" s="605"/>
      <c r="F36" s="605"/>
      <c r="G36" s="605"/>
      <c r="H36" s="605"/>
      <c r="I36" s="605"/>
      <c r="J36" s="605"/>
      <c r="K36" s="605"/>
      <c r="L36" s="605"/>
      <c r="M36" s="605"/>
      <c r="N36" s="605"/>
      <c r="O36" s="605"/>
      <c r="P36" s="605"/>
      <c r="Q36" s="605"/>
    </row>
    <row r="37" spans="1:17" ht="19.5" customHeight="1" x14ac:dyDescent="0.2">
      <c r="A37" s="604" t="s">
        <v>665</v>
      </c>
      <c r="B37" s="604"/>
      <c r="C37" s="604"/>
      <c r="D37" s="604"/>
      <c r="E37" s="604"/>
      <c r="F37" s="604"/>
      <c r="G37" s="604"/>
      <c r="H37" s="604"/>
      <c r="I37" s="604"/>
      <c r="J37" s="604"/>
      <c r="K37" s="604"/>
      <c r="L37" s="604"/>
      <c r="M37" s="604"/>
      <c r="N37" s="604"/>
      <c r="O37" s="604"/>
      <c r="P37" s="604"/>
      <c r="Q37" s="604"/>
    </row>
    <row r="38" spans="1:17" ht="34.5" customHeight="1" x14ac:dyDescent="0.2">
      <c r="A38" s="604" t="s">
        <v>666</v>
      </c>
      <c r="B38" s="604"/>
      <c r="C38" s="604"/>
      <c r="D38" s="604"/>
      <c r="E38" s="604"/>
      <c r="F38" s="604"/>
      <c r="G38" s="604"/>
      <c r="H38" s="604"/>
      <c r="I38" s="604"/>
      <c r="J38" s="604"/>
      <c r="K38" s="604"/>
      <c r="L38" s="604"/>
      <c r="M38" s="604"/>
      <c r="N38" s="604"/>
      <c r="O38" s="604"/>
      <c r="P38" s="604"/>
      <c r="Q38" s="604"/>
    </row>
    <row r="39" spans="1:17" ht="16.5" customHeight="1" x14ac:dyDescent="0.25">
      <c r="A39" s="605"/>
      <c r="B39" s="605"/>
      <c r="C39" s="605"/>
      <c r="D39" s="605"/>
      <c r="E39" s="605"/>
      <c r="F39" s="605"/>
      <c r="G39" s="605"/>
      <c r="H39" s="605"/>
      <c r="I39" s="605"/>
      <c r="J39" s="605"/>
      <c r="K39" s="605"/>
      <c r="L39" s="605"/>
      <c r="M39" s="605"/>
      <c r="N39" s="605"/>
      <c r="O39" s="605"/>
      <c r="P39" s="605"/>
      <c r="Q39" s="605"/>
    </row>
    <row r="40" spans="1:17" ht="22.5" hidden="1" customHeight="1" x14ac:dyDescent="0.25">
      <c r="A40" s="36"/>
      <c r="B40" s="36"/>
      <c r="C40" s="32"/>
      <c r="D40" s="32"/>
      <c r="E40" s="32"/>
      <c r="F40" s="32"/>
      <c r="G40" s="32"/>
      <c r="H40" s="32"/>
      <c r="I40" s="32"/>
      <c r="J40" s="32"/>
      <c r="K40" s="32"/>
      <c r="L40" s="32"/>
      <c r="M40" s="32"/>
      <c r="N40" s="32"/>
      <c r="O40" s="32"/>
      <c r="P40" s="32"/>
      <c r="Q40" s="32"/>
    </row>
    <row r="41" spans="1:17" ht="22.5" hidden="1" customHeight="1" x14ac:dyDescent="0.25">
      <c r="A41" s="36"/>
      <c r="B41" s="36"/>
      <c r="C41" s="32"/>
      <c r="D41" s="32"/>
      <c r="E41" s="32"/>
      <c r="F41" s="32"/>
      <c r="G41" s="32"/>
      <c r="H41" s="32"/>
      <c r="I41" s="32"/>
      <c r="J41" s="32"/>
      <c r="K41" s="32"/>
      <c r="L41" s="32"/>
      <c r="M41" s="32"/>
      <c r="N41" s="32"/>
      <c r="O41" s="32"/>
      <c r="P41" s="32"/>
      <c r="Q41" s="32"/>
    </row>
    <row r="42" spans="1:17" ht="22.5" hidden="1" customHeight="1" x14ac:dyDescent="0.25">
      <c r="A42" s="36"/>
      <c r="B42" s="36"/>
      <c r="C42" s="32"/>
      <c r="D42" s="32"/>
      <c r="E42" s="32"/>
      <c r="F42" s="32"/>
      <c r="G42" s="32"/>
      <c r="H42" s="32"/>
      <c r="I42" s="32"/>
      <c r="J42" s="32"/>
      <c r="K42" s="32"/>
      <c r="L42" s="32"/>
      <c r="M42" s="32"/>
      <c r="N42" s="32"/>
      <c r="O42" s="32"/>
      <c r="P42" s="32"/>
      <c r="Q42" s="32"/>
    </row>
    <row r="43" spans="1:17" ht="22.5" hidden="1" customHeight="1" x14ac:dyDescent="0.25">
      <c r="A43" s="36"/>
      <c r="B43" s="36"/>
      <c r="C43" s="32"/>
      <c r="D43" s="32"/>
      <c r="E43" s="32"/>
      <c r="F43" s="32"/>
      <c r="G43" s="32"/>
      <c r="H43" s="32"/>
      <c r="I43" s="32"/>
      <c r="J43" s="32"/>
      <c r="K43" s="32"/>
      <c r="L43" s="32"/>
      <c r="M43" s="32"/>
      <c r="N43" s="32"/>
      <c r="O43" s="32"/>
      <c r="P43" s="32"/>
      <c r="Q43" s="32"/>
    </row>
    <row r="44" spans="1:17" ht="22.5" hidden="1" customHeight="1" x14ac:dyDescent="0.25">
      <c r="A44" s="36"/>
      <c r="B44" s="36"/>
      <c r="C44" s="32"/>
      <c r="D44" s="32"/>
      <c r="E44" s="32"/>
      <c r="F44" s="32"/>
      <c r="G44" s="32"/>
      <c r="H44" s="32"/>
      <c r="I44" s="32"/>
      <c r="J44" s="32"/>
      <c r="K44" s="32"/>
      <c r="L44" s="32"/>
      <c r="M44" s="32"/>
      <c r="N44" s="32"/>
      <c r="O44" s="32"/>
      <c r="P44" s="32"/>
      <c r="Q44" s="32"/>
    </row>
    <row r="45" spans="1:17" ht="36.75" customHeight="1" x14ac:dyDescent="0.25">
      <c r="A45" s="33" t="s">
        <v>67</v>
      </c>
      <c r="B45" s="33"/>
      <c r="C45" s="628" t="s">
        <v>248</v>
      </c>
      <c r="D45" s="628"/>
      <c r="E45" s="628"/>
      <c r="F45" s="628"/>
      <c r="G45" s="628"/>
      <c r="H45" s="628"/>
      <c r="I45" s="628"/>
      <c r="J45" s="628"/>
      <c r="K45" s="628"/>
      <c r="L45" s="628"/>
      <c r="M45" s="628"/>
      <c r="N45" s="628"/>
      <c r="O45" s="628"/>
      <c r="P45" s="628"/>
      <c r="Q45" s="628"/>
    </row>
    <row r="46" spans="1:17" ht="25.5" customHeight="1" x14ac:dyDescent="0.25">
      <c r="A46" s="36" t="s">
        <v>68</v>
      </c>
      <c r="B46" s="36"/>
      <c r="C46" s="628" t="s">
        <v>571</v>
      </c>
      <c r="D46" s="628"/>
      <c r="E46" s="628"/>
      <c r="F46" s="628"/>
      <c r="G46" s="628"/>
      <c r="H46" s="628"/>
      <c r="I46" s="628"/>
      <c r="J46" s="628"/>
      <c r="K46" s="628"/>
      <c r="L46" s="628"/>
      <c r="M46" s="628"/>
      <c r="N46" s="628"/>
      <c r="O46" s="628"/>
      <c r="P46" s="628"/>
      <c r="Q46" s="628"/>
    </row>
    <row r="47" spans="1:17" ht="14.25" customHeight="1" x14ac:dyDescent="0.25">
      <c r="A47" s="36"/>
      <c r="B47" s="36"/>
      <c r="C47" s="109"/>
      <c r="D47" s="109"/>
      <c r="E47" s="109"/>
      <c r="F47" s="109"/>
      <c r="G47" s="109"/>
      <c r="H47" s="109"/>
      <c r="I47" s="109"/>
      <c r="J47" s="109"/>
      <c r="K47" s="109"/>
      <c r="L47" s="109"/>
      <c r="M47" s="109"/>
      <c r="N47" s="109"/>
      <c r="O47" s="109"/>
      <c r="P47" s="109"/>
      <c r="Q47" s="109"/>
    </row>
    <row r="48" spans="1:17" ht="1.5" customHeight="1" x14ac:dyDescent="0.25">
      <c r="A48" s="36"/>
      <c r="B48" s="36"/>
      <c r="C48" s="37"/>
      <c r="D48" s="37"/>
      <c r="E48" s="37"/>
      <c r="F48" s="37"/>
      <c r="G48" s="37"/>
      <c r="H48" s="37"/>
      <c r="I48" s="37"/>
      <c r="J48" s="37"/>
      <c r="K48" s="37"/>
      <c r="L48" s="37"/>
      <c r="M48" s="37"/>
      <c r="N48" s="37"/>
      <c r="O48" s="37"/>
      <c r="P48" s="629" t="s">
        <v>30</v>
      </c>
      <c r="Q48" s="629"/>
    </row>
    <row r="49" spans="1:17" ht="15" customHeight="1" x14ac:dyDescent="0.25">
      <c r="A49" s="630" t="s">
        <v>32</v>
      </c>
      <c r="B49" s="631" t="s">
        <v>10</v>
      </c>
      <c r="C49" s="633" t="s">
        <v>70</v>
      </c>
      <c r="D49" s="633" t="s">
        <v>431</v>
      </c>
      <c r="E49" s="633"/>
      <c r="F49" s="633"/>
      <c r="G49" s="633"/>
      <c r="H49" s="626" t="s">
        <v>432</v>
      </c>
      <c r="I49" s="626"/>
      <c r="J49" s="626"/>
      <c r="K49" s="626"/>
      <c r="L49" s="626" t="s">
        <v>433</v>
      </c>
      <c r="M49" s="626"/>
      <c r="N49" s="626"/>
      <c r="O49" s="626"/>
      <c r="P49" s="626"/>
      <c r="Q49" s="626"/>
    </row>
    <row r="50" spans="1:17" ht="80.25" customHeight="1" x14ac:dyDescent="0.25">
      <c r="A50" s="630"/>
      <c r="B50" s="632"/>
      <c r="C50" s="633"/>
      <c r="D50" s="12" t="s">
        <v>71</v>
      </c>
      <c r="E50" s="12" t="s">
        <v>72</v>
      </c>
      <c r="F50" s="63" t="s">
        <v>14</v>
      </c>
      <c r="G50" s="12" t="s">
        <v>253</v>
      </c>
      <c r="H50" s="12" t="s">
        <v>71</v>
      </c>
      <c r="I50" s="15" t="s">
        <v>72</v>
      </c>
      <c r="J50" s="63" t="s">
        <v>14</v>
      </c>
      <c r="K50" s="10" t="s">
        <v>257</v>
      </c>
      <c r="L50" s="12" t="s">
        <v>71</v>
      </c>
      <c r="M50" s="625" t="s">
        <v>72</v>
      </c>
      <c r="N50" s="625"/>
      <c r="O50" s="13" t="s">
        <v>14</v>
      </c>
      <c r="P50" s="625" t="s">
        <v>258</v>
      </c>
      <c r="Q50" s="625"/>
    </row>
    <row r="51" spans="1:17" ht="15" customHeight="1" x14ac:dyDescent="0.25">
      <c r="A51" s="11">
        <v>1</v>
      </c>
      <c r="B51" s="11">
        <v>2</v>
      </c>
      <c r="C51" s="11">
        <v>3</v>
      </c>
      <c r="D51" s="11">
        <v>4</v>
      </c>
      <c r="E51" s="11">
        <v>5</v>
      </c>
      <c r="F51" s="11">
        <v>6</v>
      </c>
      <c r="G51" s="11">
        <v>7</v>
      </c>
      <c r="H51" s="11">
        <v>8</v>
      </c>
      <c r="I51" s="11">
        <v>9</v>
      </c>
      <c r="J51" s="11">
        <v>10</v>
      </c>
      <c r="K51" s="11">
        <v>11</v>
      </c>
      <c r="L51" s="11">
        <v>12</v>
      </c>
      <c r="M51" s="626">
        <v>13</v>
      </c>
      <c r="N51" s="626"/>
      <c r="O51" s="11">
        <v>14</v>
      </c>
      <c r="P51" s="626">
        <v>15</v>
      </c>
      <c r="Q51" s="626"/>
    </row>
    <row r="52" spans="1:17" ht="15" customHeight="1" x14ac:dyDescent="0.25">
      <c r="A52" s="16"/>
      <c r="B52" s="16"/>
      <c r="C52" s="121" t="s">
        <v>250</v>
      </c>
      <c r="D52" s="16"/>
      <c r="E52" s="16"/>
      <c r="F52" s="16"/>
      <c r="G52" s="16"/>
      <c r="H52" s="16"/>
      <c r="I52" s="16"/>
      <c r="J52" s="16"/>
      <c r="K52" s="16"/>
      <c r="L52" s="16"/>
      <c r="M52" s="626"/>
      <c r="N52" s="626"/>
      <c r="O52" s="16"/>
      <c r="P52" s="626"/>
      <c r="Q52" s="626"/>
    </row>
    <row r="53" spans="1:17" ht="15" customHeight="1" x14ac:dyDescent="0.25">
      <c r="A53" s="16">
        <v>2414100</v>
      </c>
      <c r="B53" s="16"/>
      <c r="C53" s="15" t="s">
        <v>18</v>
      </c>
      <c r="D53" s="27" t="e">
        <f>'1014060 ПК'!D41+#REF!+'1011100 ШК'!D55+'1014080 УПР'!D51</f>
        <v>#REF!</v>
      </c>
      <c r="E53" s="27" t="s">
        <v>194</v>
      </c>
      <c r="F53" s="27" t="s">
        <v>194</v>
      </c>
      <c r="G53" s="27" t="e">
        <f>D53</f>
        <v>#REF!</v>
      </c>
      <c r="H53" s="27" t="e">
        <f>'1014060 ПК'!H41+#REF!+'1011100 ШК'!H55+'1014080 УПР'!H51</f>
        <v>#REF!</v>
      </c>
      <c r="I53" s="27" t="s">
        <v>194</v>
      </c>
      <c r="J53" s="27" t="s">
        <v>194</v>
      </c>
      <c r="K53" s="27" t="e">
        <f>H53</f>
        <v>#REF!</v>
      </c>
      <c r="L53" s="27" t="e">
        <f>'1014060 ПК'!M41+#REF!+'1011100 ШК'!L55+'1014080 УПР'!L51</f>
        <v>#REF!</v>
      </c>
      <c r="M53" s="627" t="s">
        <v>194</v>
      </c>
      <c r="N53" s="627"/>
      <c r="O53" s="27" t="s">
        <v>194</v>
      </c>
      <c r="P53" s="627" t="e">
        <f>L53</f>
        <v>#REF!</v>
      </c>
      <c r="Q53" s="627"/>
    </row>
    <row r="54" spans="1:17" ht="32.25" customHeight="1" x14ac:dyDescent="0.25">
      <c r="A54" s="16"/>
      <c r="B54" s="16"/>
      <c r="C54" s="15" t="s">
        <v>20</v>
      </c>
      <c r="D54" s="11" t="s">
        <v>194</v>
      </c>
      <c r="E54" s="11" t="e">
        <f>'1014060 ПК'!E42+#REF!+'1011100 ШК'!E56+'1014080 УПР'!E52</f>
        <v>#REF!</v>
      </c>
      <c r="F54" s="11">
        <v>0</v>
      </c>
      <c r="G54" s="11" t="e">
        <f>E54</f>
        <v>#REF!</v>
      </c>
      <c r="H54" s="11" t="s">
        <v>194</v>
      </c>
      <c r="I54" s="27" t="e">
        <f>'1014060 ПК'!I42+#REF!+'1011100 ШК'!I56+'1014080 УПР'!I52</f>
        <v>#REF!</v>
      </c>
      <c r="J54" s="27" t="e">
        <f>'1014060 ПК'!K42+#REF!+'1011100 ШК'!J56+'1014080 УПР'!J52</f>
        <v>#REF!</v>
      </c>
      <c r="K54" s="27" t="e">
        <f>I54</f>
        <v>#REF!</v>
      </c>
      <c r="L54" s="11" t="s">
        <v>194</v>
      </c>
      <c r="M54" s="626" t="e">
        <f>'1014060 ПК'!N42:P42+#REF!+'1011100 ШК'!M56:N56+'1014080 УПР'!M52:N52</f>
        <v>#VALUE!</v>
      </c>
      <c r="N54" s="626"/>
      <c r="O54" s="11"/>
      <c r="P54" s="634" t="e">
        <f>M54</f>
        <v>#VALUE!</v>
      </c>
      <c r="Q54" s="635"/>
    </row>
    <row r="55" spans="1:17" ht="32.25" customHeight="1" x14ac:dyDescent="0.25">
      <c r="A55" s="16"/>
      <c r="B55" s="16"/>
      <c r="C55" s="15" t="s">
        <v>21</v>
      </c>
      <c r="D55" s="11" t="s">
        <v>194</v>
      </c>
      <c r="E55" s="11" t="e">
        <f>'1014060 ПК'!E44+#REF!+'1011100 ШК'!E61+'1014080 УПР'!E53</f>
        <v>#REF!</v>
      </c>
      <c r="F55" s="11"/>
      <c r="G55" s="11" t="e">
        <f t="shared" ref="G55:G60" si="0">E55</f>
        <v>#REF!</v>
      </c>
      <c r="H55" s="11" t="s">
        <v>194</v>
      </c>
      <c r="I55" s="27" t="e">
        <f>'1014060 ПК'!I44+#REF!+'1011100 ШК'!I61+'1014080 УПР'!I53</f>
        <v>#REF!</v>
      </c>
      <c r="J55" s="27" t="e">
        <f>'1014060 ПК'!K44+#REF!+'1011100 ШК'!J61+'1014080 УПР'!J53</f>
        <v>#REF!</v>
      </c>
      <c r="K55" s="27" t="e">
        <f>I55</f>
        <v>#REF!</v>
      </c>
      <c r="L55" s="11" t="s">
        <v>194</v>
      </c>
      <c r="M55" s="626" t="e">
        <f>'1014060 ПК'!N44:P44+#REF!+'1011100 ШК'!M61:N61+'1014080 УПР'!M53:N53</f>
        <v>#VALUE!</v>
      </c>
      <c r="N55" s="626"/>
      <c r="O55" s="11"/>
      <c r="P55" s="634" t="e">
        <f>M55</f>
        <v>#VALUE!</v>
      </c>
      <c r="Q55" s="635"/>
    </row>
    <row r="56" spans="1:17" ht="18" customHeight="1" x14ac:dyDescent="0.25">
      <c r="A56" s="16"/>
      <c r="B56" s="16">
        <v>401000</v>
      </c>
      <c r="C56" s="15" t="s">
        <v>23</v>
      </c>
      <c r="D56" s="27" t="s">
        <v>194</v>
      </c>
      <c r="E56" s="27"/>
      <c r="F56" s="27"/>
      <c r="G56" s="11">
        <f t="shared" si="0"/>
        <v>0</v>
      </c>
      <c r="H56" s="27" t="s">
        <v>194</v>
      </c>
      <c r="I56" s="27"/>
      <c r="J56" s="27"/>
      <c r="K56" s="27">
        <f>I56</f>
        <v>0</v>
      </c>
      <c r="L56" s="27" t="s">
        <v>194</v>
      </c>
      <c r="M56" s="634"/>
      <c r="N56" s="635"/>
      <c r="O56" s="27"/>
      <c r="P56" s="627"/>
      <c r="Q56" s="627"/>
    </row>
    <row r="57" spans="1:17" ht="35.25" customHeight="1" x14ac:dyDescent="0.25">
      <c r="A57" s="16"/>
      <c r="B57" s="16">
        <v>602400</v>
      </c>
      <c r="C57" s="196" t="s">
        <v>251</v>
      </c>
      <c r="D57" s="11" t="s">
        <v>194</v>
      </c>
      <c r="E57" s="11"/>
      <c r="F57" s="11"/>
      <c r="G57" s="11">
        <f t="shared" si="0"/>
        <v>0</v>
      </c>
      <c r="H57" s="11" t="s">
        <v>194</v>
      </c>
      <c r="I57" s="11"/>
      <c r="J57" s="11"/>
      <c r="K57" s="27">
        <f>I57</f>
        <v>0</v>
      </c>
      <c r="L57" s="11" t="s">
        <v>194</v>
      </c>
      <c r="M57" s="626"/>
      <c r="N57" s="626"/>
      <c r="O57" s="11"/>
      <c r="P57" s="634"/>
      <c r="Q57" s="635"/>
    </row>
    <row r="58" spans="1:17" ht="22.5" customHeight="1" x14ac:dyDescent="0.25">
      <c r="A58" s="16"/>
      <c r="B58" s="16">
        <v>602100</v>
      </c>
      <c r="C58" s="196" t="s">
        <v>25</v>
      </c>
      <c r="D58" s="11" t="s">
        <v>194</v>
      </c>
      <c r="E58" s="27"/>
      <c r="F58" s="11"/>
      <c r="G58" s="11">
        <f t="shared" si="0"/>
        <v>0</v>
      </c>
      <c r="H58" s="11" t="s">
        <v>194</v>
      </c>
      <c r="I58" s="11" t="s">
        <v>194</v>
      </c>
      <c r="J58" s="11" t="s">
        <v>194</v>
      </c>
      <c r="K58" s="27" t="s">
        <v>194</v>
      </c>
      <c r="L58" s="11" t="s">
        <v>194</v>
      </c>
      <c r="M58" s="626" t="s">
        <v>194</v>
      </c>
      <c r="N58" s="626"/>
      <c r="O58" s="11" t="s">
        <v>194</v>
      </c>
      <c r="P58" s="634" t="s">
        <v>194</v>
      </c>
      <c r="Q58" s="635"/>
    </row>
    <row r="59" spans="1:17" ht="15" customHeight="1" x14ac:dyDescent="0.25">
      <c r="A59" s="16"/>
      <c r="B59" s="16">
        <v>602200</v>
      </c>
      <c r="C59" s="15" t="s">
        <v>26</v>
      </c>
      <c r="D59" s="11" t="s">
        <v>194</v>
      </c>
      <c r="E59" s="11"/>
      <c r="F59" s="11"/>
      <c r="G59" s="11">
        <f t="shared" si="0"/>
        <v>0</v>
      </c>
      <c r="H59" s="11" t="s">
        <v>194</v>
      </c>
      <c r="I59" s="11" t="s">
        <v>194</v>
      </c>
      <c r="J59" s="11" t="s">
        <v>194</v>
      </c>
      <c r="K59" s="27" t="s">
        <v>194</v>
      </c>
      <c r="L59" s="11" t="s">
        <v>194</v>
      </c>
      <c r="M59" s="626" t="s">
        <v>194</v>
      </c>
      <c r="N59" s="626"/>
      <c r="O59" s="11" t="s">
        <v>194</v>
      </c>
      <c r="P59" s="634" t="s">
        <v>194</v>
      </c>
      <c r="Q59" s="635"/>
    </row>
    <row r="60" spans="1:17" ht="15" customHeight="1" x14ac:dyDescent="0.25">
      <c r="A60" s="16"/>
      <c r="B60" s="16"/>
      <c r="C60" s="121" t="s">
        <v>252</v>
      </c>
      <c r="D60" s="11"/>
      <c r="E60" s="11"/>
      <c r="F60" s="11"/>
      <c r="G60" s="11">
        <f t="shared" si="0"/>
        <v>0</v>
      </c>
      <c r="H60" s="11"/>
      <c r="I60" s="11"/>
      <c r="J60" s="11"/>
      <c r="K60" s="27"/>
      <c r="L60" s="11"/>
      <c r="M60" s="626"/>
      <c r="N60" s="626"/>
      <c r="O60" s="11"/>
      <c r="P60" s="76"/>
      <c r="Q60" s="74"/>
    </row>
    <row r="61" spans="1:17" ht="17.649999999999999" customHeight="1" x14ac:dyDescent="0.25">
      <c r="A61" s="16"/>
      <c r="B61" s="16"/>
      <c r="C61" s="16" t="s">
        <v>28</v>
      </c>
      <c r="D61" s="26" t="e">
        <f>D53</f>
        <v>#REF!</v>
      </c>
      <c r="E61" s="16" t="e">
        <f>SUM(E54:E60)</f>
        <v>#REF!</v>
      </c>
      <c r="F61" s="16">
        <f>SUM(F54:F60)</f>
        <v>0</v>
      </c>
      <c r="G61" s="26" t="e">
        <f>D61+E61</f>
        <v>#REF!</v>
      </c>
      <c r="H61" s="26" t="e">
        <f>H53</f>
        <v>#REF!</v>
      </c>
      <c r="I61" s="26" t="e">
        <f>I54+I55</f>
        <v>#REF!</v>
      </c>
      <c r="J61" s="26" t="e">
        <f>J54+J55</f>
        <v>#REF!</v>
      </c>
      <c r="K61" s="26" t="e">
        <f>H61+I61</f>
        <v>#REF!</v>
      </c>
      <c r="L61" s="26" t="e">
        <f>L53</f>
        <v>#REF!</v>
      </c>
      <c r="M61" s="634" t="e">
        <f>M54+M55</f>
        <v>#VALUE!</v>
      </c>
      <c r="N61" s="635"/>
      <c r="O61" s="27">
        <v>0</v>
      </c>
      <c r="P61" s="634" t="e">
        <f>P53+P54+P55</f>
        <v>#REF!</v>
      </c>
      <c r="Q61" s="635"/>
    </row>
    <row r="62" spans="1:17" ht="12.75" customHeight="1" x14ac:dyDescent="0.25">
      <c r="A62" s="3"/>
      <c r="B62" s="3"/>
      <c r="C62" s="3"/>
      <c r="D62" s="3"/>
      <c r="E62" s="3"/>
      <c r="F62" s="3"/>
      <c r="G62" s="3"/>
      <c r="H62" s="3"/>
      <c r="I62" s="3"/>
      <c r="J62" s="3"/>
      <c r="K62" s="3"/>
      <c r="L62" s="636"/>
      <c r="M62" s="636"/>
      <c r="N62" s="636"/>
      <c r="O62" s="636"/>
      <c r="P62" s="636"/>
      <c r="Q62" s="636"/>
    </row>
    <row r="63" spans="1:17" ht="19.5" customHeight="1" x14ac:dyDescent="0.25">
      <c r="A63" s="36" t="s">
        <v>84</v>
      </c>
      <c r="B63" s="637" t="s">
        <v>434</v>
      </c>
      <c r="C63" s="637"/>
      <c r="D63" s="637"/>
      <c r="E63" s="637"/>
      <c r="F63" s="637"/>
      <c r="G63" s="637"/>
      <c r="H63" s="637"/>
      <c r="I63" s="637"/>
      <c r="J63" s="637"/>
      <c r="K63" s="637"/>
      <c r="L63" s="637"/>
      <c r="M63" s="637"/>
      <c r="N63" s="637"/>
      <c r="O63" s="637"/>
      <c r="P63" s="637"/>
      <c r="Q63" s="637"/>
    </row>
    <row r="64" spans="1:17" ht="13.5" customHeight="1" x14ac:dyDescent="0.25">
      <c r="A64" s="36"/>
      <c r="B64" s="36"/>
      <c r="C64" s="57"/>
      <c r="D64" s="57"/>
      <c r="E64" s="57"/>
      <c r="F64" s="57"/>
      <c r="G64" s="57"/>
      <c r="H64" s="57"/>
      <c r="I64" s="57"/>
      <c r="J64" s="57"/>
      <c r="K64" s="57"/>
      <c r="L64" s="57"/>
      <c r="M64" s="57"/>
      <c r="N64" s="57"/>
      <c r="O64" s="57"/>
      <c r="P64" s="617" t="s">
        <v>30</v>
      </c>
      <c r="Q64" s="617"/>
    </row>
    <row r="65" spans="1:17" ht="17.25" customHeight="1" x14ac:dyDescent="0.25">
      <c r="A65" s="630" t="s">
        <v>32</v>
      </c>
      <c r="B65" s="631" t="s">
        <v>10</v>
      </c>
      <c r="C65" s="650" t="s">
        <v>259</v>
      </c>
      <c r="D65" s="651"/>
      <c r="E65" s="651"/>
      <c r="F65" s="651"/>
      <c r="G65" s="652"/>
      <c r="H65" s="626" t="s">
        <v>435</v>
      </c>
      <c r="I65" s="626"/>
      <c r="J65" s="626"/>
      <c r="K65" s="626"/>
      <c r="L65" s="626" t="s">
        <v>436</v>
      </c>
      <c r="M65" s="626"/>
      <c r="N65" s="626"/>
      <c r="O65" s="626"/>
      <c r="P65" s="626"/>
      <c r="Q65" s="626"/>
    </row>
    <row r="66" spans="1:17" ht="75" customHeight="1" x14ac:dyDescent="0.25">
      <c r="A66" s="630"/>
      <c r="B66" s="632"/>
      <c r="C66" s="653"/>
      <c r="D66" s="629"/>
      <c r="E66" s="629"/>
      <c r="F66" s="629"/>
      <c r="G66" s="654"/>
      <c r="H66" s="12" t="s">
        <v>71</v>
      </c>
      <c r="I66" s="12" t="s">
        <v>72</v>
      </c>
      <c r="J66" s="63" t="s">
        <v>14</v>
      </c>
      <c r="K66" s="12" t="s">
        <v>253</v>
      </c>
      <c r="L66" s="12" t="s">
        <v>71</v>
      </c>
      <c r="M66" s="655" t="s">
        <v>72</v>
      </c>
      <c r="N66" s="656"/>
      <c r="O66" s="63" t="s">
        <v>14</v>
      </c>
      <c r="P66" s="657" t="s">
        <v>257</v>
      </c>
      <c r="Q66" s="658"/>
    </row>
    <row r="67" spans="1:17" ht="12.75" customHeight="1" x14ac:dyDescent="0.25">
      <c r="A67" s="11">
        <v>1</v>
      </c>
      <c r="B67" s="11">
        <v>2</v>
      </c>
      <c r="C67" s="641">
        <v>3</v>
      </c>
      <c r="D67" s="645"/>
      <c r="E67" s="645"/>
      <c r="F67" s="645"/>
      <c r="G67" s="642"/>
      <c r="H67" s="11">
        <v>4</v>
      </c>
      <c r="I67" s="11">
        <v>5</v>
      </c>
      <c r="J67" s="11">
        <v>6</v>
      </c>
      <c r="K67" s="11">
        <v>7</v>
      </c>
      <c r="L67" s="11">
        <v>8</v>
      </c>
      <c r="M67" s="641">
        <v>9</v>
      </c>
      <c r="N67" s="642"/>
      <c r="O67" s="11">
        <v>10</v>
      </c>
      <c r="P67" s="641">
        <v>11</v>
      </c>
      <c r="Q67" s="642"/>
    </row>
    <row r="68" spans="1:17" ht="12.75" customHeight="1" x14ac:dyDescent="0.25">
      <c r="A68" s="16">
        <v>2414100</v>
      </c>
      <c r="B68" s="16"/>
      <c r="C68" s="646" t="s">
        <v>262</v>
      </c>
      <c r="D68" s="647"/>
      <c r="E68" s="647"/>
      <c r="F68" s="647"/>
      <c r="G68" s="648"/>
      <c r="H68" s="16"/>
      <c r="I68" s="16"/>
      <c r="J68" s="16"/>
      <c r="K68" s="16"/>
      <c r="L68" s="26"/>
      <c r="M68" s="626"/>
      <c r="N68" s="626"/>
      <c r="O68" s="16"/>
      <c r="P68" s="649"/>
      <c r="Q68" s="649"/>
    </row>
    <row r="69" spans="1:17" ht="15" customHeight="1" x14ac:dyDescent="0.25">
      <c r="A69" s="16"/>
      <c r="B69" s="16"/>
      <c r="C69" s="638" t="s">
        <v>18</v>
      </c>
      <c r="D69" s="639"/>
      <c r="E69" s="639"/>
      <c r="F69" s="639"/>
      <c r="G69" s="640"/>
      <c r="H69" s="27" t="e">
        <f>'1014060 ПК'!H74+#REF!+'1011100 ШК'!H75+'1014080 УПР'!M55:N55</f>
        <v>#REF!</v>
      </c>
      <c r="I69" s="27" t="s">
        <v>194</v>
      </c>
      <c r="J69" s="11" t="s">
        <v>194</v>
      </c>
      <c r="K69" s="27" t="e">
        <f>H69</f>
        <v>#REF!</v>
      </c>
      <c r="L69" s="27">
        <f>L162</f>
        <v>59888.700000000004</v>
      </c>
      <c r="M69" s="641" t="s">
        <v>194</v>
      </c>
      <c r="N69" s="642"/>
      <c r="O69" s="11" t="s">
        <v>194</v>
      </c>
      <c r="P69" s="643">
        <f>L69</f>
        <v>59888.700000000004</v>
      </c>
      <c r="Q69" s="644"/>
    </row>
    <row r="70" spans="1:17" ht="15.75" customHeight="1" x14ac:dyDescent="0.25">
      <c r="A70" s="16"/>
      <c r="B70" s="16"/>
      <c r="C70" s="638" t="s">
        <v>20</v>
      </c>
      <c r="D70" s="639"/>
      <c r="E70" s="639"/>
      <c r="F70" s="639"/>
      <c r="G70" s="640"/>
      <c r="H70" s="27" t="s">
        <v>194</v>
      </c>
      <c r="I70" s="27">
        <f>I162</f>
        <v>1735.2856999999999</v>
      </c>
      <c r="J70" s="11"/>
      <c r="K70" s="27">
        <f>I70</f>
        <v>1735.2856999999999</v>
      </c>
      <c r="L70" s="27" t="s">
        <v>194</v>
      </c>
      <c r="M70" s="634">
        <f>M162</f>
        <v>1843.8226486999999</v>
      </c>
      <c r="N70" s="635"/>
      <c r="O70" s="11"/>
      <c r="P70" s="643">
        <f>M70</f>
        <v>1843.8226486999999</v>
      </c>
      <c r="Q70" s="644"/>
    </row>
    <row r="71" spans="1:17" ht="12.75" customHeight="1" x14ac:dyDescent="0.25">
      <c r="A71" s="16"/>
      <c r="B71" s="16"/>
      <c r="C71" s="638" t="s">
        <v>21</v>
      </c>
      <c r="D71" s="639"/>
      <c r="E71" s="639"/>
      <c r="F71" s="639"/>
      <c r="G71" s="640"/>
      <c r="H71" s="27" t="s">
        <v>194</v>
      </c>
      <c r="I71" s="27"/>
      <c r="J71" s="11"/>
      <c r="K71" s="27"/>
      <c r="L71" s="27" t="s">
        <v>194</v>
      </c>
      <c r="M71" s="634"/>
      <c r="N71" s="635"/>
      <c r="O71" s="11"/>
      <c r="P71" s="643"/>
      <c r="Q71" s="644"/>
    </row>
    <row r="72" spans="1:17" ht="16.5" customHeight="1" x14ac:dyDescent="0.25">
      <c r="A72" s="16"/>
      <c r="B72" s="16">
        <v>401000</v>
      </c>
      <c r="C72" s="638" t="s">
        <v>23</v>
      </c>
      <c r="D72" s="639"/>
      <c r="E72" s="639"/>
      <c r="F72" s="639"/>
      <c r="G72" s="640"/>
      <c r="H72" s="27" t="s">
        <v>194</v>
      </c>
      <c r="I72" s="27"/>
      <c r="J72" s="11"/>
      <c r="K72" s="27"/>
      <c r="L72" s="27" t="s">
        <v>194</v>
      </c>
      <c r="M72" s="634"/>
      <c r="N72" s="635"/>
      <c r="O72" s="11"/>
      <c r="P72" s="643"/>
      <c r="Q72" s="644"/>
    </row>
    <row r="73" spans="1:17" ht="30" customHeight="1" x14ac:dyDescent="0.25">
      <c r="A73" s="16"/>
      <c r="B73" s="16">
        <v>602400</v>
      </c>
      <c r="C73" s="659" t="s">
        <v>263</v>
      </c>
      <c r="D73" s="660"/>
      <c r="E73" s="660"/>
      <c r="F73" s="660"/>
      <c r="G73" s="661"/>
      <c r="H73" s="27" t="s">
        <v>194</v>
      </c>
      <c r="I73" s="27"/>
      <c r="J73" s="11"/>
      <c r="K73" s="27"/>
      <c r="L73" s="27" t="s">
        <v>194</v>
      </c>
      <c r="M73" s="634"/>
      <c r="N73" s="635"/>
      <c r="O73" s="11"/>
      <c r="P73" s="643"/>
      <c r="Q73" s="644"/>
    </row>
    <row r="74" spans="1:17" ht="12.75" customHeight="1" x14ac:dyDescent="0.25">
      <c r="A74" s="16"/>
      <c r="B74" s="16"/>
      <c r="C74" s="646" t="s">
        <v>252</v>
      </c>
      <c r="D74" s="647"/>
      <c r="E74" s="647"/>
      <c r="F74" s="647"/>
      <c r="G74" s="648"/>
      <c r="H74" s="27"/>
      <c r="I74" s="27"/>
      <c r="J74" s="11"/>
      <c r="K74" s="27"/>
      <c r="L74" s="27"/>
      <c r="M74" s="627"/>
      <c r="N74" s="627"/>
      <c r="O74" s="11"/>
      <c r="P74" s="649"/>
      <c r="Q74" s="649"/>
    </row>
    <row r="75" spans="1:17" ht="12.75" customHeight="1" x14ac:dyDescent="0.25">
      <c r="A75" s="16"/>
      <c r="B75" s="16"/>
      <c r="C75" s="638" t="s">
        <v>31</v>
      </c>
      <c r="D75" s="639"/>
      <c r="E75" s="639"/>
      <c r="F75" s="639"/>
      <c r="G75" s="640"/>
      <c r="H75" s="27"/>
      <c r="I75" s="27"/>
      <c r="J75" s="11"/>
      <c r="K75" s="27"/>
      <c r="L75" s="27"/>
      <c r="M75" s="627"/>
      <c r="N75" s="627"/>
      <c r="O75" s="11"/>
      <c r="P75" s="649"/>
      <c r="Q75" s="649"/>
    </row>
    <row r="76" spans="1:17" ht="12.75" customHeight="1" x14ac:dyDescent="0.25">
      <c r="A76" s="16"/>
      <c r="B76" s="16"/>
      <c r="C76" s="638" t="s">
        <v>28</v>
      </c>
      <c r="D76" s="639"/>
      <c r="E76" s="639"/>
      <c r="F76" s="639"/>
      <c r="G76" s="640"/>
      <c r="H76" s="27" t="e">
        <f>H69</f>
        <v>#REF!</v>
      </c>
      <c r="I76" s="27">
        <f>SUM(I70:I75)</f>
        <v>1735.2856999999999</v>
      </c>
      <c r="J76" s="11"/>
      <c r="K76" s="27" t="e">
        <f>SUM(K69:K75)</f>
        <v>#REF!</v>
      </c>
      <c r="L76" s="27">
        <f>L69</f>
        <v>59888.700000000004</v>
      </c>
      <c r="M76" s="627">
        <f>SUM(M70:M75)</f>
        <v>1843.8226486999999</v>
      </c>
      <c r="N76" s="627"/>
      <c r="O76" s="11"/>
      <c r="P76" s="649">
        <f>SUM(P69:P75)</f>
        <v>61732.522648700004</v>
      </c>
      <c r="Q76" s="649"/>
    </row>
    <row r="77" spans="1:17" ht="12.75" customHeight="1" x14ac:dyDescent="0.25">
      <c r="A77" s="3"/>
      <c r="B77" s="3"/>
      <c r="C77" s="3"/>
      <c r="D77" s="3"/>
      <c r="E77" s="3"/>
      <c r="F77" s="3"/>
      <c r="G77" s="3"/>
      <c r="H77" s="3"/>
      <c r="I77" s="3"/>
      <c r="J77" s="3"/>
      <c r="K77" s="30"/>
      <c r="L77" s="30"/>
      <c r="M77" s="30"/>
      <c r="N77" s="30"/>
      <c r="O77" s="3"/>
      <c r="P77" s="3"/>
      <c r="Q77" s="3"/>
    </row>
    <row r="78" spans="1:17" ht="18" customHeight="1" x14ac:dyDescent="0.25">
      <c r="A78" s="123">
        <v>6</v>
      </c>
      <c r="B78" s="663" t="s">
        <v>265</v>
      </c>
      <c r="C78" s="663"/>
      <c r="D78" s="663"/>
      <c r="E78" s="663"/>
      <c r="F78" s="663"/>
      <c r="G78" s="663"/>
      <c r="H78" s="663"/>
      <c r="I78" s="663"/>
      <c r="J78" s="663"/>
      <c r="K78" s="663"/>
      <c r="L78" s="663"/>
      <c r="M78" s="663"/>
      <c r="N78" s="663"/>
      <c r="O78" s="663"/>
      <c r="P78" s="663"/>
      <c r="Q78" s="663"/>
    </row>
    <row r="79" spans="1:17" ht="12.75" customHeight="1" x14ac:dyDescent="0.25">
      <c r="A79" s="3"/>
      <c r="B79" s="3"/>
      <c r="C79" s="3"/>
      <c r="D79" s="3"/>
      <c r="E79" s="3"/>
      <c r="F79" s="3"/>
      <c r="G79" s="3"/>
      <c r="H79" s="3"/>
      <c r="I79" s="3"/>
      <c r="J79" s="3"/>
      <c r="K79" s="3"/>
      <c r="L79" s="3"/>
      <c r="M79" s="3"/>
      <c r="N79" s="3"/>
      <c r="O79" s="3"/>
      <c r="P79" s="3"/>
      <c r="Q79" s="3"/>
    </row>
    <row r="80" spans="1:17" ht="20.25" customHeight="1" x14ac:dyDescent="0.25">
      <c r="A80" s="36" t="s">
        <v>85</v>
      </c>
      <c r="B80" s="637" t="s">
        <v>437</v>
      </c>
      <c r="C80" s="637"/>
      <c r="D80" s="637"/>
      <c r="E80" s="637"/>
      <c r="F80" s="637"/>
      <c r="G80" s="637"/>
      <c r="H80" s="637"/>
      <c r="I80" s="637"/>
      <c r="J80" s="637"/>
      <c r="K80" s="637"/>
      <c r="L80" s="637"/>
      <c r="M80" s="637"/>
      <c r="N80" s="637"/>
      <c r="O80" s="637"/>
      <c r="P80" s="637"/>
      <c r="Q80" s="637"/>
    </row>
    <row r="81" spans="1:17" ht="12.75" customHeight="1" x14ac:dyDescent="0.25">
      <c r="A81" s="36"/>
      <c r="B81" s="36"/>
      <c r="C81" s="5"/>
      <c r="D81" s="5"/>
      <c r="E81" s="5"/>
      <c r="F81" s="5"/>
      <c r="G81" s="5"/>
      <c r="H81" s="5"/>
      <c r="I81" s="5"/>
      <c r="J81" s="5"/>
      <c r="K81" s="5"/>
      <c r="L81" s="5"/>
      <c r="M81" s="8"/>
      <c r="N81" s="8"/>
      <c r="O81" s="3"/>
      <c r="P81" s="617" t="s">
        <v>30</v>
      </c>
      <c r="Q81" s="617"/>
    </row>
    <row r="82" spans="1:17" ht="22.5" customHeight="1" x14ac:dyDescent="0.25">
      <c r="A82" s="630" t="s">
        <v>32</v>
      </c>
      <c r="B82" s="631" t="s">
        <v>69</v>
      </c>
      <c r="C82" s="625" t="s">
        <v>222</v>
      </c>
      <c r="D82" s="633" t="s">
        <v>231</v>
      </c>
      <c r="E82" s="633"/>
      <c r="F82" s="633"/>
      <c r="G82" s="633"/>
      <c r="H82" s="626" t="s">
        <v>232</v>
      </c>
      <c r="I82" s="626"/>
      <c r="J82" s="626"/>
      <c r="K82" s="626"/>
      <c r="L82" s="626" t="s">
        <v>235</v>
      </c>
      <c r="M82" s="626"/>
      <c r="N82" s="626"/>
      <c r="O82" s="626"/>
      <c r="P82" s="626"/>
      <c r="Q82" s="626"/>
    </row>
    <row r="83" spans="1:17" ht="87" customHeight="1" x14ac:dyDescent="0.2">
      <c r="A83" s="630"/>
      <c r="B83" s="632"/>
      <c r="C83" s="625"/>
      <c r="D83" s="12" t="s">
        <v>71</v>
      </c>
      <c r="E83" s="12" t="s">
        <v>72</v>
      </c>
      <c r="F83" s="13" t="s">
        <v>14</v>
      </c>
      <c r="G83" s="12" t="s">
        <v>15</v>
      </c>
      <c r="H83" s="12" t="s">
        <v>71</v>
      </c>
      <c r="I83" s="58" t="s">
        <v>72</v>
      </c>
      <c r="J83" s="59" t="s">
        <v>14</v>
      </c>
      <c r="K83" s="12" t="s">
        <v>16</v>
      </c>
      <c r="L83" s="12" t="s">
        <v>71</v>
      </c>
      <c r="M83" s="625" t="s">
        <v>72</v>
      </c>
      <c r="N83" s="625"/>
      <c r="O83" s="662" t="s">
        <v>14</v>
      </c>
      <c r="P83" s="662"/>
      <c r="Q83" s="12" t="s">
        <v>17</v>
      </c>
    </row>
    <row r="84" spans="1:17" ht="17.25" customHeight="1" x14ac:dyDescent="0.25">
      <c r="A84" s="11">
        <v>1</v>
      </c>
      <c r="B84" s="11">
        <v>2</v>
      </c>
      <c r="C84" s="11">
        <v>3</v>
      </c>
      <c r="D84" s="11">
        <v>4</v>
      </c>
      <c r="E84" s="11">
        <v>5</v>
      </c>
      <c r="F84" s="11">
        <v>6</v>
      </c>
      <c r="G84" s="11">
        <v>7</v>
      </c>
      <c r="H84" s="11">
        <v>8</v>
      </c>
      <c r="I84" s="11">
        <v>9</v>
      </c>
      <c r="J84" s="11">
        <v>10</v>
      </c>
      <c r="K84" s="11">
        <v>11</v>
      </c>
      <c r="L84" s="11">
        <v>12</v>
      </c>
      <c r="M84" s="626">
        <v>13</v>
      </c>
      <c r="N84" s="626"/>
      <c r="O84" s="626">
        <v>14</v>
      </c>
      <c r="P84" s="626"/>
      <c r="Q84" s="11">
        <v>15</v>
      </c>
    </row>
    <row r="85" spans="1:17" ht="12.75" customHeight="1" x14ac:dyDescent="0.25">
      <c r="A85" s="16"/>
      <c r="B85" s="16"/>
      <c r="C85" s="16" t="s">
        <v>352</v>
      </c>
      <c r="D85" s="16"/>
      <c r="E85" s="16"/>
      <c r="F85" s="16"/>
      <c r="G85" s="16"/>
      <c r="H85" s="16"/>
      <c r="I85" s="16"/>
      <c r="J85" s="16"/>
      <c r="K85" s="16"/>
      <c r="L85" s="16"/>
      <c r="M85" s="626"/>
      <c r="N85" s="626"/>
      <c r="O85" s="626"/>
      <c r="P85" s="626"/>
      <c r="Q85" s="16"/>
    </row>
    <row r="86" spans="1:17" ht="18.75" customHeight="1" x14ac:dyDescent="0.25">
      <c r="A86" s="16">
        <v>2414100</v>
      </c>
      <c r="B86" s="16">
        <v>2000</v>
      </c>
      <c r="C86" s="15" t="s">
        <v>353</v>
      </c>
      <c r="D86" s="16">
        <f>D87+D88+D89+D102</f>
        <v>23766.600000000002</v>
      </c>
      <c r="E86" s="16">
        <f>E87+E88+E89+E102</f>
        <v>1587.7</v>
      </c>
      <c r="F86" s="16">
        <f>F87+F88+F89+F102</f>
        <v>0</v>
      </c>
      <c r="G86" s="16">
        <f>D86+E86</f>
        <v>25354.300000000003</v>
      </c>
      <c r="H86" s="16">
        <f>H87+H88+H89+H102</f>
        <v>35598.800000000003</v>
      </c>
      <c r="I86" s="16">
        <f>I87+I88+I89+I102</f>
        <v>1591.6</v>
      </c>
      <c r="J86" s="16">
        <f>J87+J88+J89+J102</f>
        <v>0</v>
      </c>
      <c r="K86" s="16">
        <f>H86+I86</f>
        <v>37190.400000000001</v>
      </c>
      <c r="L86" s="26">
        <f>L87+L88+L89+L102</f>
        <v>50378.299999999996</v>
      </c>
      <c r="M86" s="634">
        <f>M87+M88+M89+M102</f>
        <v>2256.8000000000002</v>
      </c>
      <c r="N86" s="635"/>
      <c r="O86" s="626">
        <v>0</v>
      </c>
      <c r="P86" s="626"/>
      <c r="Q86" s="16">
        <f t="shared" ref="Q86:Q113" si="1">L86+M86</f>
        <v>52635.1</v>
      </c>
    </row>
    <row r="87" spans="1:17" ht="16.5" customHeight="1" x14ac:dyDescent="0.25">
      <c r="A87" s="16"/>
      <c r="B87" s="16">
        <v>2111</v>
      </c>
      <c r="C87" s="15" t="s">
        <v>74</v>
      </c>
      <c r="D87" s="16">
        <v>17649.2</v>
      </c>
      <c r="E87" s="26">
        <v>1163</v>
      </c>
      <c r="F87" s="16">
        <v>0</v>
      </c>
      <c r="G87" s="16">
        <f t="shared" ref="G87:G113" si="2">D87+E87</f>
        <v>18812.2</v>
      </c>
      <c r="H87" s="16">
        <v>26512.2</v>
      </c>
      <c r="I87" s="26">
        <v>1253.5999999999999</v>
      </c>
      <c r="J87" s="16">
        <v>0</v>
      </c>
      <c r="K87" s="16">
        <f t="shared" ref="K87:K113" si="3">H87+I87</f>
        <v>27765.8</v>
      </c>
      <c r="L87" s="16">
        <v>39212.699999999997</v>
      </c>
      <c r="M87" s="641">
        <v>1834.3</v>
      </c>
      <c r="N87" s="642"/>
      <c r="O87" s="626">
        <v>0</v>
      </c>
      <c r="P87" s="626"/>
      <c r="Q87" s="26">
        <f t="shared" si="1"/>
        <v>41047</v>
      </c>
    </row>
    <row r="88" spans="1:17" ht="16.5" customHeight="1" x14ac:dyDescent="0.25">
      <c r="A88" s="16"/>
      <c r="B88" s="16">
        <v>2120</v>
      </c>
      <c r="C88" s="15" t="s">
        <v>75</v>
      </c>
      <c r="D88" s="16">
        <v>3789.2</v>
      </c>
      <c r="E88" s="16">
        <v>229.2</v>
      </c>
      <c r="F88" s="16">
        <v>0</v>
      </c>
      <c r="G88" s="16">
        <f t="shared" si="2"/>
        <v>4018.3999999999996</v>
      </c>
      <c r="H88" s="16">
        <v>5802.7</v>
      </c>
      <c r="I88" s="26">
        <v>272</v>
      </c>
      <c r="J88" s="16">
        <v>0</v>
      </c>
      <c r="K88" s="16">
        <f t="shared" si="3"/>
        <v>6074.7</v>
      </c>
      <c r="L88" s="16">
        <v>8545.1</v>
      </c>
      <c r="M88" s="641">
        <v>390.6</v>
      </c>
      <c r="N88" s="642"/>
      <c r="O88" s="626">
        <v>0</v>
      </c>
      <c r="P88" s="626"/>
      <c r="Q88" s="16">
        <f t="shared" si="1"/>
        <v>8935.7000000000007</v>
      </c>
    </row>
    <row r="89" spans="1:17" ht="17.25" customHeight="1" x14ac:dyDescent="0.25">
      <c r="A89" s="16"/>
      <c r="B89" s="16">
        <v>2200</v>
      </c>
      <c r="C89" s="15" t="s">
        <v>354</v>
      </c>
      <c r="D89" s="16">
        <f>D90+D92+D93+D94+D95+D101</f>
        <v>2328.1999999999998</v>
      </c>
      <c r="E89" s="16">
        <f>E90+E92+E93+E94+E95+E101</f>
        <v>195.5</v>
      </c>
      <c r="F89" s="16">
        <f>F90+F92+F93+F94+F95+F101</f>
        <v>0</v>
      </c>
      <c r="G89" s="16">
        <f t="shared" si="2"/>
        <v>2523.6999999999998</v>
      </c>
      <c r="H89" s="16">
        <f>H90+H92+H93+H94+H95+H101</f>
        <v>3283.9</v>
      </c>
      <c r="I89" s="26">
        <f>I90+I92+I93+I94+I95+I101</f>
        <v>66</v>
      </c>
      <c r="J89" s="16">
        <v>0</v>
      </c>
      <c r="K89" s="16">
        <f t="shared" si="3"/>
        <v>3349.9</v>
      </c>
      <c r="L89" s="26">
        <f>L90+L92+L93+L94+L95+L101</f>
        <v>2620.5</v>
      </c>
      <c r="M89" s="641">
        <f>M90+M91+M92+M93+M94+M95</f>
        <v>31.9</v>
      </c>
      <c r="N89" s="642"/>
      <c r="O89" s="626">
        <v>0</v>
      </c>
      <c r="P89" s="626"/>
      <c r="Q89" s="16">
        <f t="shared" si="1"/>
        <v>2652.4</v>
      </c>
    </row>
    <row r="90" spans="1:17" ht="32.25" customHeight="1" x14ac:dyDescent="0.25">
      <c r="A90" s="16"/>
      <c r="B90" s="16">
        <v>2210</v>
      </c>
      <c r="C90" s="15" t="s">
        <v>355</v>
      </c>
      <c r="D90" s="16">
        <v>353.5</v>
      </c>
      <c r="E90" s="16">
        <v>71.099999999999994</v>
      </c>
      <c r="F90" s="16">
        <v>0</v>
      </c>
      <c r="G90" s="16">
        <f t="shared" si="2"/>
        <v>424.6</v>
      </c>
      <c r="H90" s="16">
        <v>523.70000000000005</v>
      </c>
      <c r="I90" s="16">
        <v>44.3</v>
      </c>
      <c r="J90" s="16">
        <v>0</v>
      </c>
      <c r="K90" s="16">
        <f t="shared" si="3"/>
        <v>568</v>
      </c>
      <c r="L90" s="26">
        <v>260.3</v>
      </c>
      <c r="M90" s="641">
        <v>16.5</v>
      </c>
      <c r="N90" s="642"/>
      <c r="O90" s="626">
        <v>0</v>
      </c>
      <c r="P90" s="626"/>
      <c r="Q90" s="16">
        <f t="shared" si="1"/>
        <v>276.8</v>
      </c>
    </row>
    <row r="91" spans="1:17" ht="32.25" customHeight="1" x14ac:dyDescent="0.25">
      <c r="A91" s="16"/>
      <c r="B91" s="16">
        <v>2220</v>
      </c>
      <c r="C91" s="15" t="s">
        <v>644</v>
      </c>
      <c r="D91" s="16">
        <v>0</v>
      </c>
      <c r="E91" s="16">
        <v>0</v>
      </c>
      <c r="F91" s="16">
        <v>0</v>
      </c>
      <c r="G91" s="16">
        <f t="shared" si="2"/>
        <v>0</v>
      </c>
      <c r="H91" s="16">
        <v>0</v>
      </c>
      <c r="I91" s="16">
        <v>0</v>
      </c>
      <c r="J91" s="16">
        <v>0</v>
      </c>
      <c r="K91" s="16">
        <f t="shared" si="3"/>
        <v>0</v>
      </c>
      <c r="L91" s="26">
        <f>H91*111/100</f>
        <v>0</v>
      </c>
      <c r="M91" s="641">
        <v>0</v>
      </c>
      <c r="N91" s="642"/>
      <c r="O91" s="626">
        <v>0</v>
      </c>
      <c r="P91" s="626"/>
      <c r="Q91" s="16">
        <f t="shared" si="1"/>
        <v>0</v>
      </c>
    </row>
    <row r="92" spans="1:17" ht="16.5" customHeight="1" x14ac:dyDescent="0.25">
      <c r="A92" s="16"/>
      <c r="B92" s="16">
        <v>2230</v>
      </c>
      <c r="C92" s="15" t="s">
        <v>76</v>
      </c>
      <c r="D92" s="16">
        <v>0</v>
      </c>
      <c r="E92" s="16">
        <v>0</v>
      </c>
      <c r="F92" s="16">
        <v>0</v>
      </c>
      <c r="G92" s="16">
        <f t="shared" si="2"/>
        <v>0</v>
      </c>
      <c r="H92" s="16">
        <v>0</v>
      </c>
      <c r="I92" s="16">
        <v>0</v>
      </c>
      <c r="J92" s="16">
        <v>0</v>
      </c>
      <c r="K92" s="16">
        <f t="shared" si="3"/>
        <v>0</v>
      </c>
      <c r="L92" s="26">
        <f>H92*111/100</f>
        <v>0</v>
      </c>
      <c r="M92" s="641">
        <v>0</v>
      </c>
      <c r="N92" s="642"/>
      <c r="O92" s="626">
        <v>0</v>
      </c>
      <c r="P92" s="626"/>
      <c r="Q92" s="16">
        <f t="shared" si="1"/>
        <v>0</v>
      </c>
    </row>
    <row r="93" spans="1:17" ht="18.75" customHeight="1" x14ac:dyDescent="0.25">
      <c r="A93" s="16"/>
      <c r="B93" s="16">
        <v>2240</v>
      </c>
      <c r="C93" s="15" t="s">
        <v>77</v>
      </c>
      <c r="D93" s="26">
        <v>1085</v>
      </c>
      <c r="E93" s="16">
        <v>111.6</v>
      </c>
      <c r="F93" s="16">
        <v>0</v>
      </c>
      <c r="G93" s="16">
        <f t="shared" si="2"/>
        <v>1196.5999999999999</v>
      </c>
      <c r="H93" s="16">
        <v>1340.7</v>
      </c>
      <c r="I93" s="16">
        <v>7.2</v>
      </c>
      <c r="J93" s="16">
        <v>0</v>
      </c>
      <c r="K93" s="16">
        <f t="shared" si="3"/>
        <v>1347.9</v>
      </c>
      <c r="L93" s="26">
        <v>1021.6</v>
      </c>
      <c r="M93" s="641">
        <v>0</v>
      </c>
      <c r="N93" s="642"/>
      <c r="O93" s="626">
        <v>0</v>
      </c>
      <c r="P93" s="626"/>
      <c r="Q93" s="26">
        <f t="shared" si="1"/>
        <v>1021.6</v>
      </c>
    </row>
    <row r="94" spans="1:17" ht="18" customHeight="1" x14ac:dyDescent="0.25">
      <c r="A94" s="16"/>
      <c r="B94" s="16">
        <v>2250</v>
      </c>
      <c r="C94" s="15" t="s">
        <v>357</v>
      </c>
      <c r="D94" s="16">
        <v>8.9</v>
      </c>
      <c r="E94" s="16">
        <v>0</v>
      </c>
      <c r="F94" s="16">
        <v>0</v>
      </c>
      <c r="G94" s="16">
        <f t="shared" si="2"/>
        <v>8.9</v>
      </c>
      <c r="H94" s="16">
        <v>19.600000000000001</v>
      </c>
      <c r="I94" s="16">
        <v>0</v>
      </c>
      <c r="J94" s="16">
        <v>0</v>
      </c>
      <c r="K94" s="16">
        <f t="shared" si="3"/>
        <v>19.600000000000001</v>
      </c>
      <c r="L94" s="26">
        <v>21.1</v>
      </c>
      <c r="M94" s="641">
        <v>0</v>
      </c>
      <c r="N94" s="642"/>
      <c r="O94" s="626">
        <v>0</v>
      </c>
      <c r="P94" s="626"/>
      <c r="Q94" s="26">
        <f t="shared" si="1"/>
        <v>21.1</v>
      </c>
    </row>
    <row r="95" spans="1:17" ht="32.25" customHeight="1" x14ac:dyDescent="0.25">
      <c r="A95" s="16"/>
      <c r="B95" s="16">
        <v>2270</v>
      </c>
      <c r="C95" s="15" t="s">
        <v>358</v>
      </c>
      <c r="D95" s="16">
        <f>D96+D97+D98+D99+D100</f>
        <v>880.8</v>
      </c>
      <c r="E95" s="16">
        <f>E96+E97+E98+E99+E100</f>
        <v>12.400000000000002</v>
      </c>
      <c r="F95" s="16">
        <f>F96+F97+F98+F99+F100</f>
        <v>0</v>
      </c>
      <c r="G95" s="16">
        <f t="shared" si="2"/>
        <v>893.19999999999993</v>
      </c>
      <c r="H95" s="26">
        <f>H96+H97+H98+H99+H100</f>
        <v>1399</v>
      </c>
      <c r="I95" s="16">
        <f>I96+I97+I98+I99+I100</f>
        <v>13.899999999999999</v>
      </c>
      <c r="J95" s="16">
        <f>J96+J97+J98+J99+J100</f>
        <v>0</v>
      </c>
      <c r="K95" s="16">
        <f t="shared" si="3"/>
        <v>1412.9</v>
      </c>
      <c r="L95" s="26">
        <f>L96+L97+L98+L99+L100</f>
        <v>1315.5000000000002</v>
      </c>
      <c r="M95" s="641">
        <f>M96+M97+M98</f>
        <v>15.399999999999999</v>
      </c>
      <c r="N95" s="642"/>
      <c r="O95" s="626">
        <v>0</v>
      </c>
      <c r="P95" s="626"/>
      <c r="Q95" s="26">
        <f t="shared" si="1"/>
        <v>1330.9000000000003</v>
      </c>
    </row>
    <row r="96" spans="1:17" ht="18.75" customHeight="1" x14ac:dyDescent="0.25">
      <c r="A96" s="16"/>
      <c r="B96" s="16">
        <v>2271</v>
      </c>
      <c r="C96" s="15" t="s">
        <v>78</v>
      </c>
      <c r="D96" s="16">
        <v>685</v>
      </c>
      <c r="E96" s="16">
        <v>11.3</v>
      </c>
      <c r="F96" s="16">
        <v>0</v>
      </c>
      <c r="G96" s="16">
        <f t="shared" si="2"/>
        <v>696.3</v>
      </c>
      <c r="H96" s="16">
        <v>1084.9000000000001</v>
      </c>
      <c r="I96" s="16">
        <v>12.7</v>
      </c>
      <c r="J96" s="16">
        <v>0</v>
      </c>
      <c r="K96" s="16">
        <f t="shared" si="3"/>
        <v>1097.6000000000001</v>
      </c>
      <c r="L96" s="26">
        <v>1027.5</v>
      </c>
      <c r="M96" s="641">
        <v>11.9</v>
      </c>
      <c r="N96" s="642"/>
      <c r="O96" s="626">
        <v>0</v>
      </c>
      <c r="P96" s="626"/>
      <c r="Q96" s="26">
        <f t="shared" si="1"/>
        <v>1039.4000000000001</v>
      </c>
    </row>
    <row r="97" spans="1:17" ht="32.25" customHeight="1" x14ac:dyDescent="0.25">
      <c r="A97" s="16"/>
      <c r="B97" s="16">
        <v>2272</v>
      </c>
      <c r="C97" s="15" t="s">
        <v>79</v>
      </c>
      <c r="D97" s="16">
        <v>13.4</v>
      </c>
      <c r="E97" s="16">
        <v>0.3</v>
      </c>
      <c r="F97" s="16">
        <v>0</v>
      </c>
      <c r="G97" s="16">
        <f t="shared" si="2"/>
        <v>13.700000000000001</v>
      </c>
      <c r="H97" s="16">
        <v>18.3</v>
      </c>
      <c r="I97" s="16">
        <v>0.2</v>
      </c>
      <c r="J97" s="16">
        <v>0</v>
      </c>
      <c r="K97" s="16">
        <f t="shared" si="3"/>
        <v>18.5</v>
      </c>
      <c r="L97" s="26">
        <v>17.7</v>
      </c>
      <c r="M97" s="641">
        <v>0.2</v>
      </c>
      <c r="N97" s="642"/>
      <c r="O97" s="626">
        <v>0</v>
      </c>
      <c r="P97" s="626"/>
      <c r="Q97" s="26">
        <f t="shared" si="1"/>
        <v>17.899999999999999</v>
      </c>
    </row>
    <row r="98" spans="1:17" ht="17.25" customHeight="1" x14ac:dyDescent="0.25">
      <c r="A98" s="16"/>
      <c r="B98" s="16">
        <v>2273</v>
      </c>
      <c r="C98" s="15" t="s">
        <v>80</v>
      </c>
      <c r="D98" s="16">
        <v>80.3</v>
      </c>
      <c r="E98" s="16">
        <v>0.8</v>
      </c>
      <c r="F98" s="16">
        <v>0</v>
      </c>
      <c r="G98" s="16">
        <f t="shared" si="2"/>
        <v>81.099999999999994</v>
      </c>
      <c r="H98" s="26">
        <v>125</v>
      </c>
      <c r="I98" s="26">
        <v>1</v>
      </c>
      <c r="J98" s="16">
        <v>0</v>
      </c>
      <c r="K98" s="16">
        <f t="shared" si="3"/>
        <v>126</v>
      </c>
      <c r="L98" s="26">
        <v>113.9</v>
      </c>
      <c r="M98" s="641">
        <v>3.3</v>
      </c>
      <c r="N98" s="642"/>
      <c r="O98" s="626">
        <v>0</v>
      </c>
      <c r="P98" s="626"/>
      <c r="Q98" s="26">
        <f t="shared" si="1"/>
        <v>117.2</v>
      </c>
    </row>
    <row r="99" spans="1:17" ht="15.75" customHeight="1" x14ac:dyDescent="0.25">
      <c r="A99" s="16"/>
      <c r="B99" s="16">
        <v>2274</v>
      </c>
      <c r="C99" s="15" t="s">
        <v>359</v>
      </c>
      <c r="D99" s="16">
        <v>102.1</v>
      </c>
      <c r="E99" s="16">
        <v>0</v>
      </c>
      <c r="F99" s="16">
        <v>0</v>
      </c>
      <c r="G99" s="16">
        <f t="shared" si="2"/>
        <v>102.1</v>
      </c>
      <c r="H99" s="16">
        <v>170.8</v>
      </c>
      <c r="I99" s="16">
        <v>0</v>
      </c>
      <c r="J99" s="16">
        <v>0</v>
      </c>
      <c r="K99" s="16">
        <f t="shared" si="3"/>
        <v>170.8</v>
      </c>
      <c r="L99" s="26">
        <v>156.4</v>
      </c>
      <c r="M99" s="641">
        <v>0</v>
      </c>
      <c r="N99" s="642"/>
      <c r="O99" s="626">
        <v>0</v>
      </c>
      <c r="P99" s="626"/>
      <c r="Q99" s="26">
        <f t="shared" si="1"/>
        <v>156.4</v>
      </c>
    </row>
    <row r="100" spans="1:17" ht="16.5" customHeight="1" x14ac:dyDescent="0.25">
      <c r="A100" s="16"/>
      <c r="B100" s="16">
        <v>2275</v>
      </c>
      <c r="C100" s="15" t="s">
        <v>81</v>
      </c>
      <c r="D100" s="16">
        <v>0</v>
      </c>
      <c r="E100" s="16">
        <v>0</v>
      </c>
      <c r="F100" s="16">
        <v>0</v>
      </c>
      <c r="G100" s="16">
        <f t="shared" si="2"/>
        <v>0</v>
      </c>
      <c r="H100" s="16">
        <v>0</v>
      </c>
      <c r="I100" s="16">
        <v>0</v>
      </c>
      <c r="J100" s="16">
        <v>0</v>
      </c>
      <c r="K100" s="16">
        <f t="shared" si="3"/>
        <v>0</v>
      </c>
      <c r="L100" s="26">
        <f t="shared" ref="L100:L110" si="4">H100*111/100</f>
        <v>0</v>
      </c>
      <c r="M100" s="641">
        <v>0</v>
      </c>
      <c r="N100" s="642"/>
      <c r="O100" s="626">
        <v>0</v>
      </c>
      <c r="P100" s="626"/>
      <c r="Q100" s="26">
        <f t="shared" si="1"/>
        <v>0</v>
      </c>
    </row>
    <row r="101" spans="1:17" ht="47.25" customHeight="1" x14ac:dyDescent="0.25">
      <c r="A101" s="16"/>
      <c r="B101" s="16">
        <v>2282</v>
      </c>
      <c r="C101" s="15" t="s">
        <v>360</v>
      </c>
      <c r="D101" s="16">
        <v>0</v>
      </c>
      <c r="E101" s="16">
        <v>0.4</v>
      </c>
      <c r="F101" s="16">
        <v>0</v>
      </c>
      <c r="G101" s="16">
        <f t="shared" si="2"/>
        <v>0.4</v>
      </c>
      <c r="H101" s="16">
        <v>0.9</v>
      </c>
      <c r="I101" s="16">
        <v>0.6</v>
      </c>
      <c r="J101" s="16">
        <v>0</v>
      </c>
      <c r="K101" s="16">
        <f t="shared" si="3"/>
        <v>1.5</v>
      </c>
      <c r="L101" s="26">
        <v>2</v>
      </c>
      <c r="M101" s="641">
        <v>0</v>
      </c>
      <c r="N101" s="642"/>
      <c r="O101" s="626">
        <v>0</v>
      </c>
      <c r="P101" s="626"/>
      <c r="Q101" s="26">
        <f t="shared" si="1"/>
        <v>2</v>
      </c>
    </row>
    <row r="102" spans="1:17" ht="16.5" customHeight="1" x14ac:dyDescent="0.25">
      <c r="A102" s="16"/>
      <c r="B102" s="16">
        <v>2800</v>
      </c>
      <c r="C102" s="15" t="s">
        <v>361</v>
      </c>
      <c r="D102" s="16">
        <v>0</v>
      </c>
      <c r="E102" s="16"/>
      <c r="F102" s="16">
        <v>0</v>
      </c>
      <c r="G102" s="16">
        <f t="shared" si="2"/>
        <v>0</v>
      </c>
      <c r="H102" s="16">
        <v>0</v>
      </c>
      <c r="I102" s="16">
        <v>0</v>
      </c>
      <c r="J102" s="16">
        <v>0</v>
      </c>
      <c r="K102" s="16">
        <f t="shared" si="3"/>
        <v>0</v>
      </c>
      <c r="L102" s="26">
        <f t="shared" si="4"/>
        <v>0</v>
      </c>
      <c r="M102" s="641">
        <v>0</v>
      </c>
      <c r="N102" s="642"/>
      <c r="O102" s="626">
        <v>0</v>
      </c>
      <c r="P102" s="626"/>
      <c r="Q102" s="16">
        <f t="shared" si="1"/>
        <v>0</v>
      </c>
    </row>
    <row r="103" spans="1:17" ht="18" customHeight="1" x14ac:dyDescent="0.25">
      <c r="A103" s="16"/>
      <c r="B103" s="16">
        <v>3000</v>
      </c>
      <c r="C103" s="15" t="s">
        <v>82</v>
      </c>
      <c r="D103" s="16">
        <v>0</v>
      </c>
      <c r="E103" s="16">
        <f>E104+E105+E107+E110</f>
        <v>193.1</v>
      </c>
      <c r="F103" s="16">
        <v>0</v>
      </c>
      <c r="G103" s="16">
        <f t="shared" si="2"/>
        <v>193.1</v>
      </c>
      <c r="H103" s="16">
        <v>0</v>
      </c>
      <c r="I103" s="26">
        <f>I104+I105+I107+I110</f>
        <v>670</v>
      </c>
      <c r="J103" s="26">
        <f>J104+J105+J107+J110</f>
        <v>670</v>
      </c>
      <c r="K103" s="26">
        <f t="shared" si="3"/>
        <v>670</v>
      </c>
      <c r="L103" s="26">
        <f t="shared" si="4"/>
        <v>0</v>
      </c>
      <c r="M103" s="641">
        <v>0</v>
      </c>
      <c r="N103" s="642"/>
      <c r="O103" s="626">
        <v>0</v>
      </c>
      <c r="P103" s="626"/>
      <c r="Q103" s="16">
        <f t="shared" si="1"/>
        <v>0</v>
      </c>
    </row>
    <row r="104" spans="1:17" ht="33.75" customHeight="1" x14ac:dyDescent="0.25">
      <c r="A104" s="16"/>
      <c r="B104" s="16">
        <v>3110</v>
      </c>
      <c r="C104" s="15" t="s">
        <v>362</v>
      </c>
      <c r="D104" s="16">
        <v>0</v>
      </c>
      <c r="E104" s="16">
        <v>193.1</v>
      </c>
      <c r="F104" s="16">
        <v>0</v>
      </c>
      <c r="G104" s="16">
        <f t="shared" si="2"/>
        <v>193.1</v>
      </c>
      <c r="H104" s="16">
        <v>0</v>
      </c>
      <c r="I104" s="26">
        <v>670</v>
      </c>
      <c r="J104" s="26">
        <v>670</v>
      </c>
      <c r="K104" s="26">
        <f t="shared" si="3"/>
        <v>670</v>
      </c>
      <c r="L104" s="26">
        <f t="shared" si="4"/>
        <v>0</v>
      </c>
      <c r="M104" s="641">
        <v>0</v>
      </c>
      <c r="N104" s="642"/>
      <c r="O104" s="626">
        <v>0</v>
      </c>
      <c r="P104" s="626"/>
      <c r="Q104" s="16">
        <f t="shared" si="1"/>
        <v>0</v>
      </c>
    </row>
    <row r="105" spans="1:17" ht="16.5" customHeight="1" x14ac:dyDescent="0.25">
      <c r="A105" s="16"/>
      <c r="B105" s="16">
        <v>3130</v>
      </c>
      <c r="C105" s="15" t="s">
        <v>83</v>
      </c>
      <c r="D105" s="16">
        <v>0</v>
      </c>
      <c r="E105" s="16">
        <v>0</v>
      </c>
      <c r="F105" s="16">
        <v>0</v>
      </c>
      <c r="G105" s="16">
        <f t="shared" si="2"/>
        <v>0</v>
      </c>
      <c r="H105" s="16">
        <v>0</v>
      </c>
      <c r="I105" s="26">
        <f>I106</f>
        <v>0</v>
      </c>
      <c r="J105" s="16">
        <v>0</v>
      </c>
      <c r="K105" s="26">
        <f t="shared" si="3"/>
        <v>0</v>
      </c>
      <c r="L105" s="26">
        <f t="shared" si="4"/>
        <v>0</v>
      </c>
      <c r="M105" s="641">
        <v>0</v>
      </c>
      <c r="N105" s="642"/>
      <c r="O105" s="626">
        <v>0</v>
      </c>
      <c r="P105" s="626"/>
      <c r="Q105" s="16">
        <f t="shared" si="1"/>
        <v>0</v>
      </c>
    </row>
    <row r="106" spans="1:17" ht="20.25" customHeight="1" x14ac:dyDescent="0.25">
      <c r="A106" s="16"/>
      <c r="B106" s="16">
        <v>3132</v>
      </c>
      <c r="C106" s="15" t="s">
        <v>645</v>
      </c>
      <c r="D106" s="16">
        <v>0</v>
      </c>
      <c r="E106" s="16">
        <v>0</v>
      </c>
      <c r="F106" s="16">
        <v>0</v>
      </c>
      <c r="G106" s="16">
        <f t="shared" si="2"/>
        <v>0</v>
      </c>
      <c r="H106" s="16">
        <v>0</v>
      </c>
      <c r="I106" s="26">
        <v>0</v>
      </c>
      <c r="J106" s="16">
        <v>0</v>
      </c>
      <c r="K106" s="26">
        <f t="shared" si="3"/>
        <v>0</v>
      </c>
      <c r="L106" s="26">
        <f t="shared" si="4"/>
        <v>0</v>
      </c>
      <c r="M106" s="641">
        <v>0</v>
      </c>
      <c r="N106" s="642"/>
      <c r="O106" s="626">
        <v>0</v>
      </c>
      <c r="P106" s="626"/>
      <c r="Q106" s="16">
        <f t="shared" si="1"/>
        <v>0</v>
      </c>
    </row>
    <row r="107" spans="1:17" ht="18.75" customHeight="1" x14ac:dyDescent="0.25">
      <c r="A107" s="16"/>
      <c r="B107" s="16">
        <v>3140</v>
      </c>
      <c r="C107" s="15" t="s">
        <v>365</v>
      </c>
      <c r="D107" s="16">
        <v>0</v>
      </c>
      <c r="E107" s="16">
        <v>0</v>
      </c>
      <c r="F107" s="16">
        <v>0</v>
      </c>
      <c r="G107" s="16">
        <f t="shared" si="2"/>
        <v>0</v>
      </c>
      <c r="H107" s="16">
        <v>0</v>
      </c>
      <c r="I107" s="16">
        <v>0</v>
      </c>
      <c r="J107" s="16">
        <v>0</v>
      </c>
      <c r="K107" s="16">
        <f t="shared" si="3"/>
        <v>0</v>
      </c>
      <c r="L107" s="26">
        <f t="shared" si="4"/>
        <v>0</v>
      </c>
      <c r="M107" s="641">
        <v>0</v>
      </c>
      <c r="N107" s="642"/>
      <c r="O107" s="626">
        <v>0</v>
      </c>
      <c r="P107" s="626"/>
      <c r="Q107" s="16">
        <f t="shared" si="1"/>
        <v>0</v>
      </c>
    </row>
    <row r="108" spans="1:17" ht="30.75" customHeight="1" x14ac:dyDescent="0.25">
      <c r="A108" s="16"/>
      <c r="B108" s="16">
        <v>3142</v>
      </c>
      <c r="C108" s="15" t="s">
        <v>646</v>
      </c>
      <c r="D108" s="16">
        <v>0</v>
      </c>
      <c r="E108" s="16">
        <v>0</v>
      </c>
      <c r="F108" s="16">
        <v>0</v>
      </c>
      <c r="G108" s="16">
        <f t="shared" si="2"/>
        <v>0</v>
      </c>
      <c r="H108" s="16">
        <v>0</v>
      </c>
      <c r="I108" s="16">
        <v>0</v>
      </c>
      <c r="J108" s="16">
        <v>0</v>
      </c>
      <c r="K108" s="16">
        <f t="shared" si="3"/>
        <v>0</v>
      </c>
      <c r="L108" s="26">
        <f t="shared" si="4"/>
        <v>0</v>
      </c>
      <c r="M108" s="641">
        <v>0</v>
      </c>
      <c r="N108" s="642"/>
      <c r="O108" s="626">
        <v>0</v>
      </c>
      <c r="P108" s="626"/>
      <c r="Q108" s="16">
        <f t="shared" si="1"/>
        <v>0</v>
      </c>
    </row>
    <row r="109" spans="1:17" ht="30" customHeight="1" x14ac:dyDescent="0.25">
      <c r="A109" s="16"/>
      <c r="B109" s="16">
        <v>3143</v>
      </c>
      <c r="C109" s="15" t="s">
        <v>647</v>
      </c>
      <c r="D109" s="16">
        <v>0</v>
      </c>
      <c r="E109" s="16">
        <v>0</v>
      </c>
      <c r="F109" s="16">
        <v>0</v>
      </c>
      <c r="G109" s="16">
        <f t="shared" si="2"/>
        <v>0</v>
      </c>
      <c r="H109" s="16">
        <v>0</v>
      </c>
      <c r="I109" s="16">
        <v>0</v>
      </c>
      <c r="J109" s="16">
        <v>0</v>
      </c>
      <c r="K109" s="16">
        <f t="shared" si="3"/>
        <v>0</v>
      </c>
      <c r="L109" s="26">
        <f t="shared" si="4"/>
        <v>0</v>
      </c>
      <c r="M109" s="641">
        <v>0</v>
      </c>
      <c r="N109" s="642"/>
      <c r="O109" s="626">
        <v>0</v>
      </c>
      <c r="P109" s="626"/>
      <c r="Q109" s="16">
        <f t="shared" si="1"/>
        <v>0</v>
      </c>
    </row>
    <row r="110" spans="1:17" ht="15.75" customHeight="1" x14ac:dyDescent="0.25">
      <c r="A110" s="16"/>
      <c r="B110" s="16">
        <v>3210</v>
      </c>
      <c r="C110" s="15" t="s">
        <v>367</v>
      </c>
      <c r="D110" s="16">
        <v>0</v>
      </c>
      <c r="E110" s="16">
        <v>0</v>
      </c>
      <c r="F110" s="16">
        <v>0</v>
      </c>
      <c r="G110" s="16">
        <f t="shared" si="2"/>
        <v>0</v>
      </c>
      <c r="H110" s="16">
        <v>0</v>
      </c>
      <c r="I110" s="16">
        <v>0</v>
      </c>
      <c r="J110" s="16">
        <v>0</v>
      </c>
      <c r="K110" s="16">
        <f t="shared" si="3"/>
        <v>0</v>
      </c>
      <c r="L110" s="26">
        <f t="shared" si="4"/>
        <v>0</v>
      </c>
      <c r="M110" s="641">
        <v>0</v>
      </c>
      <c r="N110" s="642"/>
      <c r="O110" s="641">
        <v>0</v>
      </c>
      <c r="P110" s="642"/>
      <c r="Q110" s="16">
        <f t="shared" si="1"/>
        <v>0</v>
      </c>
    </row>
    <row r="111" spans="1:17" ht="12.75" hidden="1" customHeight="1" x14ac:dyDescent="0.25">
      <c r="A111" s="16"/>
      <c r="B111" s="16"/>
      <c r="C111" s="16" t="s">
        <v>252</v>
      </c>
      <c r="D111" s="16" t="e">
        <f t="shared" ref="D111:M111" si="5">D61</f>
        <v>#REF!</v>
      </c>
      <c r="E111" s="16" t="e">
        <f t="shared" si="5"/>
        <v>#REF!</v>
      </c>
      <c r="F111" s="16">
        <f t="shared" si="5"/>
        <v>0</v>
      </c>
      <c r="G111" s="16" t="e">
        <f t="shared" si="2"/>
        <v>#REF!</v>
      </c>
      <c r="H111" s="16" t="e">
        <f t="shared" si="5"/>
        <v>#REF!</v>
      </c>
      <c r="I111" s="16" t="e">
        <f t="shared" si="5"/>
        <v>#REF!</v>
      </c>
      <c r="J111" s="16" t="e">
        <f t="shared" si="5"/>
        <v>#REF!</v>
      </c>
      <c r="K111" s="16" t="e">
        <f t="shared" si="3"/>
        <v>#REF!</v>
      </c>
      <c r="L111" s="16" t="e">
        <f t="shared" si="5"/>
        <v>#REF!</v>
      </c>
      <c r="M111" s="641" t="e">
        <f t="shared" si="5"/>
        <v>#VALUE!</v>
      </c>
      <c r="N111" s="642"/>
      <c r="O111" s="626">
        <f>O61</f>
        <v>0</v>
      </c>
      <c r="P111" s="626"/>
      <c r="Q111" s="16" t="e">
        <f t="shared" si="1"/>
        <v>#REF!</v>
      </c>
    </row>
    <row r="112" spans="1:17" ht="12.75" hidden="1" customHeight="1" x14ac:dyDescent="0.25">
      <c r="A112" s="16"/>
      <c r="B112" s="16"/>
      <c r="C112" s="16" t="s">
        <v>31</v>
      </c>
      <c r="D112" s="16"/>
      <c r="E112" s="16"/>
      <c r="F112" s="16"/>
      <c r="G112" s="16">
        <f t="shared" si="2"/>
        <v>0</v>
      </c>
      <c r="H112" s="16"/>
      <c r="I112" s="16"/>
      <c r="J112" s="16"/>
      <c r="K112" s="16">
        <f t="shared" si="3"/>
        <v>0</v>
      </c>
      <c r="L112" s="16"/>
      <c r="M112" s="641"/>
      <c r="N112" s="642"/>
      <c r="O112" s="626"/>
      <c r="P112" s="626"/>
      <c r="Q112" s="16">
        <f t="shared" si="1"/>
        <v>0</v>
      </c>
    </row>
    <row r="113" spans="1:19" ht="17.25" customHeight="1" x14ac:dyDescent="0.25">
      <c r="A113" s="16"/>
      <c r="B113" s="16"/>
      <c r="C113" s="16" t="s">
        <v>28</v>
      </c>
      <c r="D113" s="16">
        <f>D86</f>
        <v>23766.600000000002</v>
      </c>
      <c r="E113" s="26">
        <f>E86+E103</f>
        <v>1780.8</v>
      </c>
      <c r="F113" s="16">
        <v>0</v>
      </c>
      <c r="G113" s="16">
        <f t="shared" si="2"/>
        <v>25547.4</v>
      </c>
      <c r="H113" s="16">
        <f>H86</f>
        <v>35598.800000000003</v>
      </c>
      <c r="I113" s="16">
        <f>I86+I103</f>
        <v>2261.6</v>
      </c>
      <c r="J113" s="26">
        <f>J86+J103</f>
        <v>670</v>
      </c>
      <c r="K113" s="16">
        <f t="shared" si="3"/>
        <v>37860.400000000001</v>
      </c>
      <c r="L113" s="26">
        <f>L86</f>
        <v>50378.299999999996</v>
      </c>
      <c r="M113" s="641">
        <f>M86</f>
        <v>2256.8000000000002</v>
      </c>
      <c r="N113" s="642"/>
      <c r="O113" s="626">
        <f>O86</f>
        <v>0</v>
      </c>
      <c r="P113" s="626"/>
      <c r="Q113" s="16">
        <f t="shared" si="1"/>
        <v>52635.1</v>
      </c>
    </row>
    <row r="114" spans="1:19" ht="12.75" hidden="1" customHeight="1" x14ac:dyDescent="0.25">
      <c r="A114" s="29"/>
      <c r="B114" s="29"/>
      <c r="C114" s="29"/>
      <c r="D114" s="29"/>
      <c r="E114" s="29"/>
      <c r="F114" s="29"/>
      <c r="G114" s="29"/>
      <c r="H114" s="29"/>
      <c r="I114" s="29"/>
      <c r="J114" s="29"/>
      <c r="K114" s="29"/>
      <c r="L114" s="29"/>
      <c r="M114" s="30"/>
      <c r="N114" s="30"/>
      <c r="O114" s="30"/>
      <c r="P114" s="30"/>
      <c r="Q114" s="29"/>
    </row>
    <row r="115" spans="1:19" ht="12.75" hidden="1" customHeight="1" x14ac:dyDescent="0.25">
      <c r="A115" s="29"/>
      <c r="B115" s="29"/>
      <c r="C115" s="29"/>
      <c r="D115" s="29"/>
      <c r="E115" s="29"/>
      <c r="F115" s="29"/>
      <c r="G115" s="29"/>
      <c r="H115" s="29"/>
      <c r="I115" s="29"/>
      <c r="J115" s="29"/>
      <c r="K115" s="29"/>
      <c r="L115" s="29"/>
      <c r="M115" s="29"/>
      <c r="N115" s="29"/>
      <c r="O115" s="29"/>
      <c r="P115" s="29"/>
      <c r="Q115" s="29"/>
    </row>
    <row r="116" spans="1:19" ht="12.75" customHeight="1" x14ac:dyDescent="0.25">
      <c r="A116" s="29"/>
      <c r="B116" s="29"/>
      <c r="C116" s="29"/>
      <c r="D116" s="29"/>
      <c r="E116" s="29"/>
      <c r="F116" s="29"/>
      <c r="G116" s="29"/>
      <c r="H116" s="29"/>
      <c r="I116" s="29"/>
      <c r="J116" s="29"/>
      <c r="K116" s="29"/>
      <c r="L116" s="29"/>
      <c r="M116" s="29"/>
      <c r="N116" s="29"/>
      <c r="O116" s="29"/>
      <c r="P116" s="29"/>
      <c r="Q116" s="29"/>
    </row>
    <row r="117" spans="1:19" ht="12.75" hidden="1" customHeight="1" x14ac:dyDescent="0.25">
      <c r="A117" s="29"/>
      <c r="B117" s="29"/>
      <c r="C117" s="29"/>
      <c r="D117" s="29"/>
      <c r="E117" s="29"/>
      <c r="F117" s="29"/>
      <c r="G117" s="29"/>
      <c r="H117" s="29"/>
      <c r="I117" s="29"/>
      <c r="J117" s="29"/>
      <c r="K117" s="29"/>
      <c r="L117" s="29"/>
      <c r="M117" s="29"/>
      <c r="N117" s="29"/>
      <c r="O117" s="29"/>
      <c r="P117" s="29"/>
      <c r="Q117" s="29"/>
    </row>
    <row r="118" spans="1:19" ht="12.75" hidden="1" customHeight="1" x14ac:dyDescent="0.25">
      <c r="A118" s="29"/>
      <c r="B118" s="29"/>
      <c r="C118" s="29"/>
      <c r="D118" s="29"/>
      <c r="E118" s="29"/>
      <c r="F118" s="29"/>
      <c r="G118" s="29"/>
      <c r="H118" s="29"/>
      <c r="I118" s="29"/>
      <c r="J118" s="29"/>
      <c r="K118" s="29"/>
      <c r="L118" s="29"/>
      <c r="M118" s="29"/>
      <c r="N118" s="29"/>
      <c r="O118" s="29"/>
      <c r="P118" s="29"/>
      <c r="Q118" s="29"/>
    </row>
    <row r="119" spans="1:19" ht="17.25" customHeight="1" x14ac:dyDescent="0.25">
      <c r="A119" s="36" t="s">
        <v>91</v>
      </c>
      <c r="B119" s="637" t="s">
        <v>438</v>
      </c>
      <c r="C119" s="637"/>
      <c r="D119" s="637"/>
      <c r="E119" s="637"/>
      <c r="F119" s="637"/>
      <c r="G119" s="637"/>
      <c r="H119" s="637"/>
      <c r="I119" s="637"/>
      <c r="J119" s="637"/>
      <c r="K119" s="637"/>
      <c r="L119" s="637"/>
      <c r="M119" s="637"/>
      <c r="N119" s="637"/>
      <c r="O119" s="637"/>
      <c r="P119" s="637"/>
      <c r="Q119" s="637"/>
    </row>
    <row r="120" spans="1:19" ht="12.75" customHeight="1" x14ac:dyDescent="0.25">
      <c r="A120" s="3"/>
      <c r="B120" s="3"/>
      <c r="C120" s="3"/>
      <c r="D120" s="3"/>
      <c r="E120" s="3"/>
      <c r="F120" s="3"/>
      <c r="G120" s="3"/>
      <c r="H120" s="3"/>
      <c r="I120" s="3"/>
      <c r="J120" s="3"/>
      <c r="K120" s="3"/>
      <c r="L120" s="3"/>
      <c r="M120" s="3"/>
      <c r="N120" s="3"/>
      <c r="O120" s="3"/>
      <c r="P120" s="3"/>
      <c r="Q120" s="3"/>
    </row>
    <row r="121" spans="1:19" ht="18.600000000000001" customHeight="1" x14ac:dyDescent="0.2">
      <c r="A121" s="664" t="s">
        <v>32</v>
      </c>
      <c r="B121" s="665" t="s">
        <v>226</v>
      </c>
      <c r="C121" s="667" t="s">
        <v>222</v>
      </c>
      <c r="D121" s="668"/>
      <c r="E121" s="671" t="s">
        <v>439</v>
      </c>
      <c r="F121" s="671"/>
      <c r="G121" s="671"/>
      <c r="H121" s="671"/>
      <c r="I121" s="671" t="s">
        <v>440</v>
      </c>
      <c r="J121" s="671"/>
      <c r="K121" s="671"/>
      <c r="L121" s="671"/>
      <c r="M121" s="671" t="s">
        <v>441</v>
      </c>
      <c r="N121" s="671"/>
      <c r="O121" s="671"/>
      <c r="P121" s="671"/>
      <c r="Q121" s="671"/>
    </row>
    <row r="122" spans="1:19" ht="102.75" customHeight="1" x14ac:dyDescent="0.2">
      <c r="A122" s="664"/>
      <c r="B122" s="666"/>
      <c r="C122" s="669"/>
      <c r="D122" s="670"/>
      <c r="E122" s="12" t="s">
        <v>71</v>
      </c>
      <c r="F122" s="12" t="s">
        <v>72</v>
      </c>
      <c r="G122" s="13" t="s">
        <v>14</v>
      </c>
      <c r="H122" s="12" t="s">
        <v>253</v>
      </c>
      <c r="I122" s="12" t="s">
        <v>71</v>
      </c>
      <c r="J122" s="12" t="s">
        <v>72</v>
      </c>
      <c r="K122" s="13" t="s">
        <v>14</v>
      </c>
      <c r="L122" s="12" t="s">
        <v>257</v>
      </c>
      <c r="M122" s="12" t="s">
        <v>71</v>
      </c>
      <c r="N122" s="12" t="s">
        <v>72</v>
      </c>
      <c r="O122" s="13" t="s">
        <v>14</v>
      </c>
      <c r="P122" s="602" t="s">
        <v>258</v>
      </c>
      <c r="Q122" s="607"/>
      <c r="R122" s="96"/>
      <c r="S122" s="97"/>
    </row>
    <row r="123" spans="1:19" ht="12.75" customHeight="1" x14ac:dyDescent="0.25">
      <c r="A123" s="11">
        <v>1</v>
      </c>
      <c r="B123" s="11">
        <v>2</v>
      </c>
      <c r="C123" s="641">
        <v>3</v>
      </c>
      <c r="D123" s="642"/>
      <c r="E123" s="11">
        <v>4</v>
      </c>
      <c r="F123" s="11">
        <v>5</v>
      </c>
      <c r="G123" s="11">
        <v>6</v>
      </c>
      <c r="H123" s="11">
        <v>7</v>
      </c>
      <c r="I123" s="11">
        <v>8</v>
      </c>
      <c r="J123" s="11">
        <v>9</v>
      </c>
      <c r="K123" s="11">
        <v>10</v>
      </c>
      <c r="L123" s="11">
        <v>11</v>
      </c>
      <c r="M123" s="11">
        <v>12</v>
      </c>
      <c r="N123" s="11">
        <v>13</v>
      </c>
      <c r="O123" s="11">
        <v>14</v>
      </c>
      <c r="P123" s="676">
        <v>15</v>
      </c>
      <c r="Q123" s="677"/>
    </row>
    <row r="124" spans="1:19" ht="15.75" customHeight="1" x14ac:dyDescent="0.25">
      <c r="A124" s="16"/>
      <c r="B124" s="98"/>
      <c r="C124" s="678" t="s">
        <v>250</v>
      </c>
      <c r="D124" s="679"/>
      <c r="E124" s="124"/>
      <c r="F124" s="124"/>
      <c r="G124" s="124"/>
      <c r="H124" s="124"/>
      <c r="I124" s="124"/>
      <c r="J124" s="124"/>
      <c r="K124" s="124"/>
      <c r="L124" s="124"/>
      <c r="M124" s="124"/>
      <c r="N124" s="126"/>
      <c r="O124" s="126"/>
      <c r="P124" s="602"/>
      <c r="Q124" s="607"/>
    </row>
    <row r="125" spans="1:19" ht="15.75" customHeight="1" x14ac:dyDescent="0.25">
      <c r="A125" s="16"/>
      <c r="B125" s="98"/>
      <c r="C125" s="672" t="s">
        <v>31</v>
      </c>
      <c r="D125" s="673"/>
      <c r="E125" s="124"/>
      <c r="F125" s="124"/>
      <c r="G125" s="124"/>
      <c r="H125" s="124"/>
      <c r="I125" s="124"/>
      <c r="J125" s="124"/>
      <c r="K125" s="124"/>
      <c r="L125" s="124"/>
      <c r="M125" s="124"/>
      <c r="N125" s="126"/>
      <c r="O125" s="126"/>
      <c r="P125" s="602"/>
      <c r="Q125" s="607"/>
    </row>
    <row r="126" spans="1:19" ht="13.7" customHeight="1" x14ac:dyDescent="0.25">
      <c r="A126" s="16"/>
      <c r="B126" s="98"/>
      <c r="C126" s="672" t="s">
        <v>252</v>
      </c>
      <c r="D126" s="673"/>
      <c r="E126" s="124"/>
      <c r="F126" s="124"/>
      <c r="G126" s="124"/>
      <c r="H126" s="124"/>
      <c r="I126" s="124"/>
      <c r="J126" s="124"/>
      <c r="K126" s="124"/>
      <c r="L126" s="124"/>
      <c r="M126" s="124"/>
      <c r="N126" s="126"/>
      <c r="O126" s="126"/>
      <c r="P126" s="602"/>
      <c r="Q126" s="607"/>
    </row>
    <row r="127" spans="1:19" ht="13.7" customHeight="1" x14ac:dyDescent="0.25">
      <c r="A127" s="16"/>
      <c r="B127" s="98"/>
      <c r="C127" s="672" t="s">
        <v>31</v>
      </c>
      <c r="D127" s="673"/>
      <c r="E127" s="124"/>
      <c r="F127" s="124"/>
      <c r="G127" s="124"/>
      <c r="H127" s="124"/>
      <c r="I127" s="124"/>
      <c r="J127" s="124"/>
      <c r="K127" s="124"/>
      <c r="L127" s="124"/>
      <c r="M127" s="124"/>
      <c r="N127" s="126"/>
      <c r="O127" s="126"/>
      <c r="P127" s="602"/>
      <c r="Q127" s="607"/>
    </row>
    <row r="128" spans="1:19" ht="18.600000000000001" customHeight="1" x14ac:dyDescent="0.25">
      <c r="A128" s="16"/>
      <c r="B128" s="98"/>
      <c r="C128" s="674" t="s">
        <v>28</v>
      </c>
      <c r="D128" s="675"/>
      <c r="E128" s="124"/>
      <c r="F128" s="124"/>
      <c r="G128" s="124"/>
      <c r="H128" s="124"/>
      <c r="I128" s="124"/>
      <c r="J128" s="124"/>
      <c r="K128" s="124"/>
      <c r="L128" s="124"/>
      <c r="M128" s="124"/>
      <c r="N128" s="126"/>
      <c r="O128" s="126"/>
      <c r="P128" s="602"/>
      <c r="Q128" s="607"/>
    </row>
    <row r="129" spans="1:17" ht="10.5" customHeight="1" x14ac:dyDescent="0.25">
      <c r="A129" s="29"/>
      <c r="B129" s="29"/>
      <c r="C129" s="4"/>
      <c r="D129" s="4"/>
      <c r="E129" s="65"/>
      <c r="F129" s="65"/>
      <c r="G129" s="65"/>
      <c r="H129" s="65"/>
      <c r="I129" s="65"/>
      <c r="J129" s="65"/>
      <c r="K129" s="65"/>
      <c r="L129" s="65"/>
      <c r="M129" s="65"/>
      <c r="N129" s="29"/>
      <c r="O129" s="29"/>
      <c r="P129" s="64"/>
      <c r="Q129" s="64"/>
    </row>
    <row r="130" spans="1:17" ht="18.600000000000001" customHeight="1" x14ac:dyDescent="0.25">
      <c r="A130" s="36" t="s">
        <v>270</v>
      </c>
      <c r="B130" s="637" t="s">
        <v>442</v>
      </c>
      <c r="C130" s="637"/>
      <c r="D130" s="637"/>
      <c r="E130" s="637"/>
      <c r="F130" s="637"/>
      <c r="G130" s="637"/>
      <c r="H130" s="637"/>
      <c r="I130" s="637"/>
      <c r="J130" s="637"/>
      <c r="K130" s="637"/>
      <c r="L130" s="637"/>
      <c r="M130" s="637"/>
      <c r="N130" s="637"/>
      <c r="O130" s="637"/>
      <c r="P130" s="637"/>
      <c r="Q130" s="637"/>
    </row>
    <row r="131" spans="1:17" ht="12.75" customHeight="1" x14ac:dyDescent="0.25">
      <c r="A131" s="29"/>
      <c r="B131" s="29"/>
      <c r="C131" s="4"/>
      <c r="D131" s="4"/>
      <c r="E131" s="65"/>
      <c r="F131" s="65"/>
      <c r="G131" s="65"/>
      <c r="H131" s="65"/>
      <c r="I131" s="65"/>
      <c r="J131" s="65"/>
      <c r="K131" s="65"/>
      <c r="L131" s="65"/>
      <c r="M131" s="65"/>
      <c r="N131" s="29"/>
      <c r="O131" s="29"/>
      <c r="P131" s="64"/>
      <c r="Q131" s="64"/>
    </row>
    <row r="132" spans="1:17" ht="16.5" customHeight="1" x14ac:dyDescent="0.25">
      <c r="A132" s="630" t="s">
        <v>32</v>
      </c>
      <c r="B132" s="631" t="s">
        <v>69</v>
      </c>
      <c r="C132" s="650" t="s">
        <v>259</v>
      </c>
      <c r="D132" s="651"/>
      <c r="E132" s="651"/>
      <c r="F132" s="651"/>
      <c r="G132" s="652"/>
      <c r="H132" s="626" t="s">
        <v>435</v>
      </c>
      <c r="I132" s="626"/>
      <c r="J132" s="626"/>
      <c r="K132" s="626"/>
      <c r="L132" s="626" t="s">
        <v>436</v>
      </c>
      <c r="M132" s="626"/>
      <c r="N132" s="626"/>
      <c r="O132" s="626"/>
      <c r="P132" s="626"/>
      <c r="Q132" s="626"/>
    </row>
    <row r="133" spans="1:17" ht="80.25" customHeight="1" x14ac:dyDescent="0.25">
      <c r="A133" s="630"/>
      <c r="B133" s="632"/>
      <c r="C133" s="653"/>
      <c r="D133" s="629"/>
      <c r="E133" s="629"/>
      <c r="F133" s="629"/>
      <c r="G133" s="654"/>
      <c r="H133" s="12" t="s">
        <v>71</v>
      </c>
      <c r="I133" s="12" t="s">
        <v>72</v>
      </c>
      <c r="J133" s="63" t="s">
        <v>14</v>
      </c>
      <c r="K133" s="12" t="s">
        <v>253</v>
      </c>
      <c r="L133" s="12" t="s">
        <v>71</v>
      </c>
      <c r="M133" s="655" t="s">
        <v>72</v>
      </c>
      <c r="N133" s="656"/>
      <c r="O133" s="63" t="s">
        <v>14</v>
      </c>
      <c r="P133" s="657" t="s">
        <v>257</v>
      </c>
      <c r="Q133" s="658"/>
    </row>
    <row r="134" spans="1:17" ht="15.75" customHeight="1" x14ac:dyDescent="0.25">
      <c r="A134" s="11">
        <v>1</v>
      </c>
      <c r="B134" s="11">
        <v>2</v>
      </c>
      <c r="C134" s="641">
        <v>3</v>
      </c>
      <c r="D134" s="645"/>
      <c r="E134" s="645"/>
      <c r="F134" s="645"/>
      <c r="G134" s="642"/>
      <c r="H134" s="11">
        <v>4</v>
      </c>
      <c r="I134" s="11">
        <v>5</v>
      </c>
      <c r="J134" s="11">
        <v>6</v>
      </c>
      <c r="K134" s="11">
        <v>7</v>
      </c>
      <c r="L134" s="11">
        <v>8</v>
      </c>
      <c r="M134" s="641">
        <v>9</v>
      </c>
      <c r="N134" s="642"/>
      <c r="O134" s="11">
        <v>10</v>
      </c>
      <c r="P134" s="641">
        <v>11</v>
      </c>
      <c r="Q134" s="642"/>
    </row>
    <row r="135" spans="1:17" ht="14.25" customHeight="1" x14ac:dyDescent="0.25">
      <c r="A135" s="16">
        <v>2414100</v>
      </c>
      <c r="B135" s="16"/>
      <c r="C135" s="646" t="s">
        <v>262</v>
      </c>
      <c r="D135" s="647"/>
      <c r="E135" s="647"/>
      <c r="F135" s="647"/>
      <c r="G135" s="648"/>
      <c r="H135" s="16"/>
      <c r="I135" s="16"/>
      <c r="J135" s="16"/>
      <c r="K135" s="16"/>
      <c r="L135" s="16"/>
      <c r="M135" s="626"/>
      <c r="N135" s="626"/>
      <c r="O135" s="16"/>
      <c r="P135" s="626"/>
      <c r="Q135" s="626"/>
    </row>
    <row r="136" spans="1:17" ht="17.25" customHeight="1" x14ac:dyDescent="0.25">
      <c r="A136" s="16"/>
      <c r="B136" s="16">
        <v>2000</v>
      </c>
      <c r="C136" s="638" t="s">
        <v>353</v>
      </c>
      <c r="D136" s="639"/>
      <c r="E136" s="639"/>
      <c r="F136" s="639"/>
      <c r="G136" s="640"/>
      <c r="H136" s="26">
        <f>H137+H138+H139</f>
        <v>56426.299999999996</v>
      </c>
      <c r="I136" s="26">
        <f>I137+I138+I139</f>
        <v>1735.2856999999999</v>
      </c>
      <c r="J136" s="16"/>
      <c r="K136" s="26">
        <f>H136+I136</f>
        <v>58161.585699999996</v>
      </c>
      <c r="L136" s="26">
        <f>L137+L138+L139</f>
        <v>59888.700000000004</v>
      </c>
      <c r="M136" s="627">
        <f>M137+M138+M139</f>
        <v>1843.8226486999999</v>
      </c>
      <c r="N136" s="627"/>
      <c r="O136" s="16"/>
      <c r="P136" s="627">
        <f>L136+M136</f>
        <v>61732.522648700004</v>
      </c>
      <c r="Q136" s="626"/>
    </row>
    <row r="137" spans="1:17" ht="18" customHeight="1" x14ac:dyDescent="0.25">
      <c r="A137" s="16"/>
      <c r="B137" s="16">
        <v>2111</v>
      </c>
      <c r="C137" s="638" t="s">
        <v>74</v>
      </c>
      <c r="D137" s="639"/>
      <c r="E137" s="639"/>
      <c r="F137" s="639"/>
      <c r="G137" s="640"/>
      <c r="H137" s="26">
        <v>43957.5</v>
      </c>
      <c r="I137" s="16">
        <v>1393.1</v>
      </c>
      <c r="J137" s="16"/>
      <c r="K137" s="26">
        <f t="shared" ref="K137:K162" si="6">H137+I137</f>
        <v>45350.6</v>
      </c>
      <c r="L137" s="16">
        <v>46594.8</v>
      </c>
      <c r="M137" s="627">
        <v>1481</v>
      </c>
      <c r="N137" s="627"/>
      <c r="O137" s="16"/>
      <c r="P137" s="627">
        <f t="shared" ref="P137:P160" si="7">L137+M137</f>
        <v>48075.8</v>
      </c>
      <c r="Q137" s="626"/>
    </row>
    <row r="138" spans="1:17" ht="18.600000000000001" customHeight="1" x14ac:dyDescent="0.25">
      <c r="A138" s="16"/>
      <c r="B138" s="16">
        <v>2120</v>
      </c>
      <c r="C138" s="638" t="s">
        <v>75</v>
      </c>
      <c r="D138" s="639"/>
      <c r="E138" s="639"/>
      <c r="F138" s="639"/>
      <c r="G138" s="640"/>
      <c r="H138" s="26">
        <v>9579.1</v>
      </c>
      <c r="I138" s="26">
        <v>307</v>
      </c>
      <c r="J138" s="16"/>
      <c r="K138" s="26">
        <f t="shared" si="6"/>
        <v>9886.1</v>
      </c>
      <c r="L138" s="16">
        <v>10153.799999999999</v>
      </c>
      <c r="M138" s="627">
        <v>325.8</v>
      </c>
      <c r="N138" s="627"/>
      <c r="O138" s="16"/>
      <c r="P138" s="627">
        <f t="shared" si="7"/>
        <v>10479.599999999999</v>
      </c>
      <c r="Q138" s="626"/>
    </row>
    <row r="139" spans="1:17" ht="18.600000000000001" customHeight="1" x14ac:dyDescent="0.25">
      <c r="A139" s="16"/>
      <c r="B139" s="16">
        <v>2200</v>
      </c>
      <c r="C139" s="638" t="s">
        <v>354</v>
      </c>
      <c r="D139" s="639"/>
      <c r="E139" s="639"/>
      <c r="F139" s="639"/>
      <c r="G139" s="640"/>
      <c r="H139" s="26">
        <f>H140+H143+H144+H145+H153</f>
        <v>2889.7</v>
      </c>
      <c r="I139" s="26">
        <f>I140+I141+I142+I143+I144+I145+I151</f>
        <v>35.185699999999997</v>
      </c>
      <c r="J139" s="16"/>
      <c r="K139" s="26">
        <f t="shared" si="6"/>
        <v>2924.8856999999998</v>
      </c>
      <c r="L139" s="26">
        <f>L140+L143+L144+L145+L153</f>
        <v>3140.1000000000004</v>
      </c>
      <c r="M139" s="627">
        <f>M140+M141+M142+M143+M144+M145</f>
        <v>37.022648700000005</v>
      </c>
      <c r="N139" s="627"/>
      <c r="O139" s="16"/>
      <c r="P139" s="627">
        <f t="shared" si="7"/>
        <v>3177.1226487000004</v>
      </c>
      <c r="Q139" s="626"/>
    </row>
    <row r="140" spans="1:17" ht="18.600000000000001" customHeight="1" x14ac:dyDescent="0.25">
      <c r="A140" s="16"/>
      <c r="B140" s="16">
        <v>2210</v>
      </c>
      <c r="C140" s="659" t="s">
        <v>355</v>
      </c>
      <c r="D140" s="660"/>
      <c r="E140" s="660"/>
      <c r="F140" s="660"/>
      <c r="G140" s="661"/>
      <c r="H140" s="26">
        <v>287.2</v>
      </c>
      <c r="I140" s="26">
        <f t="shared" ref="H140:I144" si="8">M90*110.3/100</f>
        <v>18.1995</v>
      </c>
      <c r="J140" s="16"/>
      <c r="K140" s="26">
        <f t="shared" si="6"/>
        <v>305.39949999999999</v>
      </c>
      <c r="L140" s="26">
        <v>312.10000000000002</v>
      </c>
      <c r="M140" s="627">
        <f t="shared" ref="L140:M144" si="9">I140*108.7/100</f>
        <v>19.782856500000001</v>
      </c>
      <c r="N140" s="627"/>
      <c r="O140" s="16"/>
      <c r="P140" s="627">
        <f t="shared" si="7"/>
        <v>331.8828565</v>
      </c>
      <c r="Q140" s="626"/>
    </row>
    <row r="141" spans="1:17" ht="18.600000000000001" customHeight="1" x14ac:dyDescent="0.25">
      <c r="A141" s="16"/>
      <c r="B141" s="16">
        <v>2220</v>
      </c>
      <c r="C141" s="638" t="s">
        <v>644</v>
      </c>
      <c r="D141" s="639"/>
      <c r="E141" s="639"/>
      <c r="F141" s="639"/>
      <c r="G141" s="640"/>
      <c r="H141" s="26">
        <f t="shared" si="8"/>
        <v>0</v>
      </c>
      <c r="I141" s="26">
        <f t="shared" si="8"/>
        <v>0</v>
      </c>
      <c r="J141" s="16"/>
      <c r="K141" s="26">
        <f t="shared" si="6"/>
        <v>0</v>
      </c>
      <c r="L141" s="26">
        <f t="shared" si="9"/>
        <v>0</v>
      </c>
      <c r="M141" s="627">
        <f t="shared" si="9"/>
        <v>0</v>
      </c>
      <c r="N141" s="627"/>
      <c r="O141" s="16"/>
      <c r="P141" s="627">
        <f t="shared" si="7"/>
        <v>0</v>
      </c>
      <c r="Q141" s="626"/>
    </row>
    <row r="142" spans="1:17" ht="18.600000000000001" customHeight="1" x14ac:dyDescent="0.25">
      <c r="A142" s="16"/>
      <c r="B142" s="16">
        <v>2230</v>
      </c>
      <c r="C142" s="638" t="s">
        <v>76</v>
      </c>
      <c r="D142" s="639"/>
      <c r="E142" s="639"/>
      <c r="F142" s="639"/>
      <c r="G142" s="640"/>
      <c r="H142" s="26">
        <f t="shared" si="8"/>
        <v>0</v>
      </c>
      <c r="I142" s="26">
        <f t="shared" si="8"/>
        <v>0</v>
      </c>
      <c r="J142" s="16"/>
      <c r="K142" s="26">
        <f t="shared" si="6"/>
        <v>0</v>
      </c>
      <c r="L142" s="26">
        <f t="shared" si="9"/>
        <v>0</v>
      </c>
      <c r="M142" s="627">
        <f t="shared" si="9"/>
        <v>0</v>
      </c>
      <c r="N142" s="627"/>
      <c r="O142" s="16"/>
      <c r="P142" s="627">
        <f t="shared" si="7"/>
        <v>0</v>
      </c>
      <c r="Q142" s="626"/>
    </row>
    <row r="143" spans="1:17" ht="15" customHeight="1" x14ac:dyDescent="0.25">
      <c r="A143" s="16"/>
      <c r="B143" s="16">
        <v>2240</v>
      </c>
      <c r="C143" s="638" t="s">
        <v>77</v>
      </c>
      <c r="D143" s="639"/>
      <c r="E143" s="639"/>
      <c r="F143" s="639"/>
      <c r="G143" s="640"/>
      <c r="H143" s="26">
        <v>1126.8</v>
      </c>
      <c r="I143" s="26">
        <f t="shared" si="8"/>
        <v>0</v>
      </c>
      <c r="J143" s="16"/>
      <c r="K143" s="26">
        <f t="shared" si="6"/>
        <v>1126.8</v>
      </c>
      <c r="L143" s="26">
        <v>1224.7</v>
      </c>
      <c r="M143" s="627">
        <f t="shared" si="9"/>
        <v>0</v>
      </c>
      <c r="N143" s="627"/>
      <c r="O143" s="16"/>
      <c r="P143" s="627">
        <f t="shared" si="7"/>
        <v>1224.7</v>
      </c>
      <c r="Q143" s="626"/>
    </row>
    <row r="144" spans="1:17" ht="18.600000000000001" customHeight="1" x14ac:dyDescent="0.25">
      <c r="A144" s="16"/>
      <c r="B144" s="16">
        <v>2250</v>
      </c>
      <c r="C144" s="638" t="s">
        <v>357</v>
      </c>
      <c r="D144" s="639"/>
      <c r="E144" s="639"/>
      <c r="F144" s="639"/>
      <c r="G144" s="640"/>
      <c r="H144" s="26">
        <v>22.9</v>
      </c>
      <c r="I144" s="26">
        <f t="shared" si="8"/>
        <v>0</v>
      </c>
      <c r="J144" s="16"/>
      <c r="K144" s="26">
        <f t="shared" si="6"/>
        <v>22.9</v>
      </c>
      <c r="L144" s="26">
        <v>24.6</v>
      </c>
      <c r="M144" s="627">
        <f t="shared" si="9"/>
        <v>0</v>
      </c>
      <c r="N144" s="627"/>
      <c r="O144" s="16"/>
      <c r="P144" s="627">
        <f t="shared" si="7"/>
        <v>24.6</v>
      </c>
      <c r="Q144" s="626"/>
    </row>
    <row r="145" spans="1:17" ht="15.75" customHeight="1" x14ac:dyDescent="0.25">
      <c r="A145" s="16"/>
      <c r="B145" s="16">
        <v>2270</v>
      </c>
      <c r="C145" s="638" t="s">
        <v>358</v>
      </c>
      <c r="D145" s="639"/>
      <c r="E145" s="639"/>
      <c r="F145" s="639"/>
      <c r="G145" s="640"/>
      <c r="H145" s="26">
        <f>H146+H147+H148+H149+H150</f>
        <v>1450.6000000000001</v>
      </c>
      <c r="I145" s="26">
        <f>I146+I147+I148+I149+I150</f>
        <v>16.9862</v>
      </c>
      <c r="J145" s="16"/>
      <c r="K145" s="26">
        <f t="shared" si="6"/>
        <v>1467.5862000000002</v>
      </c>
      <c r="L145" s="26">
        <f>L146+L147+L148+L149</f>
        <v>1576.4</v>
      </c>
      <c r="M145" s="627">
        <f>M146+M147+M149</f>
        <v>17.2397922</v>
      </c>
      <c r="N145" s="627"/>
      <c r="O145" s="16"/>
      <c r="P145" s="627">
        <f t="shared" si="7"/>
        <v>1593.6397922000001</v>
      </c>
      <c r="Q145" s="626"/>
    </row>
    <row r="146" spans="1:17" ht="16.5" customHeight="1" x14ac:dyDescent="0.25">
      <c r="A146" s="16"/>
      <c r="B146" s="16">
        <v>2271</v>
      </c>
      <c r="C146" s="638" t="s">
        <v>78</v>
      </c>
      <c r="D146" s="639"/>
      <c r="E146" s="639"/>
      <c r="F146" s="639"/>
      <c r="G146" s="640"/>
      <c r="H146" s="26">
        <v>1133.2</v>
      </c>
      <c r="I146" s="26">
        <f>M96*110.3/100</f>
        <v>13.1257</v>
      </c>
      <c r="J146" s="16"/>
      <c r="K146" s="26">
        <f t="shared" si="6"/>
        <v>1146.3257000000001</v>
      </c>
      <c r="L146" s="26">
        <v>1231.7</v>
      </c>
      <c r="M146" s="627">
        <v>17</v>
      </c>
      <c r="N146" s="627"/>
      <c r="O146" s="16"/>
      <c r="P146" s="627">
        <f t="shared" si="7"/>
        <v>1248.7</v>
      </c>
      <c r="Q146" s="626"/>
    </row>
    <row r="147" spans="1:17" ht="18.600000000000001" customHeight="1" x14ac:dyDescent="0.25">
      <c r="A147" s="16"/>
      <c r="B147" s="16">
        <v>2272</v>
      </c>
      <c r="C147" s="638" t="s">
        <v>79</v>
      </c>
      <c r="D147" s="639"/>
      <c r="E147" s="639"/>
      <c r="F147" s="639"/>
      <c r="G147" s="640"/>
      <c r="H147" s="26">
        <v>19.399999999999999</v>
      </c>
      <c r="I147" s="26">
        <f t="shared" ref="I147:I152" si="10">M97*110.3/100</f>
        <v>0.22060000000000002</v>
      </c>
      <c r="J147" s="16"/>
      <c r="K147" s="26">
        <f t="shared" si="6"/>
        <v>19.6206</v>
      </c>
      <c r="L147" s="26">
        <v>20.9</v>
      </c>
      <c r="M147" s="627">
        <f t="shared" ref="L147:M152" si="11">I147*108.7/100</f>
        <v>0.23979220000000001</v>
      </c>
      <c r="N147" s="627"/>
      <c r="O147" s="16"/>
      <c r="P147" s="627">
        <f t="shared" si="7"/>
        <v>21.139792199999999</v>
      </c>
      <c r="Q147" s="626"/>
    </row>
    <row r="148" spans="1:17" ht="18" customHeight="1" x14ac:dyDescent="0.25">
      <c r="A148" s="16"/>
      <c r="B148" s="16">
        <v>2273</v>
      </c>
      <c r="C148" s="638" t="s">
        <v>80</v>
      </c>
      <c r="D148" s="639"/>
      <c r="E148" s="639"/>
      <c r="F148" s="639"/>
      <c r="G148" s="640"/>
      <c r="H148" s="26">
        <v>125.5</v>
      </c>
      <c r="I148" s="26">
        <f t="shared" si="10"/>
        <v>3.6398999999999995</v>
      </c>
      <c r="J148" s="16"/>
      <c r="K148" s="26">
        <f t="shared" si="6"/>
        <v>129.13990000000001</v>
      </c>
      <c r="L148" s="26">
        <v>136.30000000000001</v>
      </c>
      <c r="M148" s="627">
        <f t="shared" si="11"/>
        <v>3.9565712999999993</v>
      </c>
      <c r="N148" s="627"/>
      <c r="O148" s="16"/>
      <c r="P148" s="627">
        <f t="shared" si="7"/>
        <v>140.25657130000002</v>
      </c>
      <c r="Q148" s="626"/>
    </row>
    <row r="149" spans="1:17" ht="18.600000000000001" customHeight="1" x14ac:dyDescent="0.25">
      <c r="A149" s="16"/>
      <c r="B149" s="16">
        <v>2274</v>
      </c>
      <c r="C149" s="638" t="s">
        <v>359</v>
      </c>
      <c r="D149" s="639"/>
      <c r="E149" s="639"/>
      <c r="F149" s="639"/>
      <c r="G149" s="640"/>
      <c r="H149" s="26">
        <v>172.5</v>
      </c>
      <c r="I149" s="26">
        <f t="shared" si="10"/>
        <v>0</v>
      </c>
      <c r="J149" s="16"/>
      <c r="K149" s="26">
        <f t="shared" si="6"/>
        <v>172.5</v>
      </c>
      <c r="L149" s="26">
        <v>187.5</v>
      </c>
      <c r="M149" s="627">
        <f t="shared" si="11"/>
        <v>0</v>
      </c>
      <c r="N149" s="627"/>
      <c r="O149" s="16"/>
      <c r="P149" s="627">
        <f t="shared" si="7"/>
        <v>187.5</v>
      </c>
      <c r="Q149" s="626"/>
    </row>
    <row r="150" spans="1:17" ht="18.600000000000001" customHeight="1" x14ac:dyDescent="0.25">
      <c r="A150" s="16"/>
      <c r="B150" s="16">
        <v>2275</v>
      </c>
      <c r="C150" s="638" t="s">
        <v>81</v>
      </c>
      <c r="D150" s="639"/>
      <c r="E150" s="639"/>
      <c r="F150" s="639"/>
      <c r="G150" s="640"/>
      <c r="H150" s="26">
        <f>L100*110.3/100</f>
        <v>0</v>
      </c>
      <c r="I150" s="26">
        <f t="shared" si="10"/>
        <v>0</v>
      </c>
      <c r="J150" s="16"/>
      <c r="K150" s="26">
        <f t="shared" si="6"/>
        <v>0</v>
      </c>
      <c r="L150" s="26">
        <f t="shared" si="11"/>
        <v>0</v>
      </c>
      <c r="M150" s="627">
        <f t="shared" si="11"/>
        <v>0</v>
      </c>
      <c r="N150" s="627"/>
      <c r="O150" s="16"/>
      <c r="P150" s="627">
        <f t="shared" si="7"/>
        <v>0</v>
      </c>
      <c r="Q150" s="626"/>
    </row>
    <row r="151" spans="1:17" ht="33" hidden="1" customHeight="1" x14ac:dyDescent="0.25">
      <c r="A151" s="16"/>
      <c r="B151" s="16">
        <v>2282</v>
      </c>
      <c r="C151" s="659" t="s">
        <v>360</v>
      </c>
      <c r="D151" s="660"/>
      <c r="E151" s="660"/>
      <c r="F151" s="660"/>
      <c r="G151" s="197"/>
      <c r="H151" s="26">
        <f>L101*110.3/100</f>
        <v>2.206</v>
      </c>
      <c r="I151" s="26">
        <f>M101*110.3/100</f>
        <v>0</v>
      </c>
      <c r="J151" s="16"/>
      <c r="K151" s="26">
        <f t="shared" si="6"/>
        <v>2.206</v>
      </c>
      <c r="L151" s="26">
        <f t="shared" si="11"/>
        <v>2.3979219999999999</v>
      </c>
      <c r="M151" s="627">
        <f t="shared" si="11"/>
        <v>0</v>
      </c>
      <c r="N151" s="627"/>
      <c r="O151" s="16"/>
      <c r="P151" s="627">
        <f>L151+M151</f>
        <v>2.3979219999999999</v>
      </c>
      <c r="Q151" s="626"/>
    </row>
    <row r="152" spans="1:17" ht="18.600000000000001" hidden="1" customHeight="1" x14ac:dyDescent="0.25">
      <c r="A152" s="16"/>
      <c r="B152" s="16">
        <v>2800</v>
      </c>
      <c r="C152" s="638" t="s">
        <v>361</v>
      </c>
      <c r="D152" s="639"/>
      <c r="E152" s="639"/>
      <c r="F152" s="639"/>
      <c r="G152" s="640"/>
      <c r="H152" s="26">
        <f>L102*110.3/100</f>
        <v>0</v>
      </c>
      <c r="I152" s="26">
        <f t="shared" si="10"/>
        <v>0</v>
      </c>
      <c r="J152" s="16"/>
      <c r="K152" s="26">
        <f t="shared" si="6"/>
        <v>0</v>
      </c>
      <c r="L152" s="26">
        <f t="shared" si="11"/>
        <v>0</v>
      </c>
      <c r="M152" s="627">
        <f t="shared" si="11"/>
        <v>0</v>
      </c>
      <c r="N152" s="627"/>
      <c r="O152" s="16"/>
      <c r="P152" s="627">
        <f>L152+M152</f>
        <v>0</v>
      </c>
      <c r="Q152" s="626"/>
    </row>
    <row r="153" spans="1:17" ht="31.5" customHeight="1" x14ac:dyDescent="0.25">
      <c r="A153" s="16"/>
      <c r="B153" s="16">
        <v>2282</v>
      </c>
      <c r="C153" s="659" t="s">
        <v>360</v>
      </c>
      <c r="D153" s="660"/>
      <c r="E153" s="660"/>
      <c r="F153" s="660"/>
      <c r="G153" s="661"/>
      <c r="H153" s="26">
        <v>2.2000000000000002</v>
      </c>
      <c r="I153" s="26">
        <v>0</v>
      </c>
      <c r="J153" s="16"/>
      <c r="K153" s="26">
        <f t="shared" si="6"/>
        <v>2.2000000000000002</v>
      </c>
      <c r="L153" s="26">
        <v>2.2999999999999998</v>
      </c>
      <c r="M153" s="634">
        <v>0</v>
      </c>
      <c r="N153" s="635"/>
      <c r="O153" s="16"/>
      <c r="P153" s="627">
        <f>L153+M153</f>
        <v>2.2999999999999998</v>
      </c>
      <c r="Q153" s="626"/>
    </row>
    <row r="154" spans="1:17" ht="12.75" customHeight="1" x14ac:dyDescent="0.25">
      <c r="A154" s="16"/>
      <c r="B154" s="16">
        <v>3000</v>
      </c>
      <c r="C154" s="638" t="s">
        <v>82</v>
      </c>
      <c r="D154" s="639"/>
      <c r="E154" s="639"/>
      <c r="F154" s="639"/>
      <c r="G154" s="640"/>
      <c r="H154" s="26">
        <f>H155+H157</f>
        <v>0</v>
      </c>
      <c r="I154" s="26">
        <f>M103*110.3/100</f>
        <v>0</v>
      </c>
      <c r="J154" s="16"/>
      <c r="K154" s="26">
        <f t="shared" si="6"/>
        <v>0</v>
      </c>
      <c r="L154" s="26">
        <f t="shared" ref="L154:M161" si="12">H154*108.7/100</f>
        <v>0</v>
      </c>
      <c r="M154" s="627">
        <f>M155+M157</f>
        <v>0</v>
      </c>
      <c r="N154" s="627"/>
      <c r="O154" s="16"/>
      <c r="P154" s="627">
        <f t="shared" si="7"/>
        <v>0</v>
      </c>
      <c r="Q154" s="626"/>
    </row>
    <row r="155" spans="1:17" ht="18.600000000000001" customHeight="1" x14ac:dyDescent="0.25">
      <c r="A155" s="16"/>
      <c r="B155" s="16">
        <v>3110</v>
      </c>
      <c r="C155" s="659" t="s">
        <v>362</v>
      </c>
      <c r="D155" s="660"/>
      <c r="E155" s="660"/>
      <c r="F155" s="660"/>
      <c r="G155" s="661"/>
      <c r="H155" s="26">
        <f t="shared" ref="H155:I161" si="13">L104*110.3/100</f>
        <v>0</v>
      </c>
      <c r="I155" s="26">
        <f t="shared" si="13"/>
        <v>0</v>
      </c>
      <c r="J155" s="16"/>
      <c r="K155" s="26">
        <f t="shared" si="6"/>
        <v>0</v>
      </c>
      <c r="L155" s="26">
        <f t="shared" si="12"/>
        <v>0</v>
      </c>
      <c r="M155" s="627">
        <f t="shared" si="12"/>
        <v>0</v>
      </c>
      <c r="N155" s="627"/>
      <c r="O155" s="16"/>
      <c r="P155" s="627">
        <f t="shared" si="7"/>
        <v>0</v>
      </c>
      <c r="Q155" s="626"/>
    </row>
    <row r="156" spans="1:17" ht="18.600000000000001" customHeight="1" x14ac:dyDescent="0.25">
      <c r="A156" s="16"/>
      <c r="B156" s="16">
        <v>3130</v>
      </c>
      <c r="C156" s="638" t="s">
        <v>83</v>
      </c>
      <c r="D156" s="639"/>
      <c r="E156" s="639"/>
      <c r="F156" s="639"/>
      <c r="G156" s="640"/>
      <c r="H156" s="26">
        <f t="shared" si="13"/>
        <v>0</v>
      </c>
      <c r="I156" s="26">
        <f t="shared" si="13"/>
        <v>0</v>
      </c>
      <c r="J156" s="16"/>
      <c r="K156" s="26">
        <f t="shared" si="6"/>
        <v>0</v>
      </c>
      <c r="L156" s="26">
        <f t="shared" si="12"/>
        <v>0</v>
      </c>
      <c r="M156" s="627">
        <f t="shared" si="12"/>
        <v>0</v>
      </c>
      <c r="N156" s="627"/>
      <c r="O156" s="16"/>
      <c r="P156" s="627">
        <f t="shared" si="7"/>
        <v>0</v>
      </c>
      <c r="Q156" s="626"/>
    </row>
    <row r="157" spans="1:17" ht="18.600000000000001" hidden="1" customHeight="1" x14ac:dyDescent="0.25">
      <c r="A157" s="16"/>
      <c r="B157" s="16">
        <v>3132</v>
      </c>
      <c r="C157" s="638" t="s">
        <v>645</v>
      </c>
      <c r="D157" s="639"/>
      <c r="E157" s="639"/>
      <c r="F157" s="639"/>
      <c r="G157" s="640"/>
      <c r="H157" s="26">
        <f t="shared" si="13"/>
        <v>0</v>
      </c>
      <c r="I157" s="26">
        <f t="shared" si="13"/>
        <v>0</v>
      </c>
      <c r="J157" s="16"/>
      <c r="K157" s="26">
        <f t="shared" si="6"/>
        <v>0</v>
      </c>
      <c r="L157" s="26">
        <f t="shared" si="12"/>
        <v>0</v>
      </c>
      <c r="M157" s="627">
        <f t="shared" si="12"/>
        <v>0</v>
      </c>
      <c r="N157" s="627"/>
      <c r="O157" s="16"/>
      <c r="P157" s="627">
        <f t="shared" si="7"/>
        <v>0</v>
      </c>
      <c r="Q157" s="626"/>
    </row>
    <row r="158" spans="1:17" ht="18.600000000000001" hidden="1" customHeight="1" x14ac:dyDescent="0.25">
      <c r="A158" s="16"/>
      <c r="B158" s="16">
        <v>3140</v>
      </c>
      <c r="C158" s="638" t="s">
        <v>365</v>
      </c>
      <c r="D158" s="639"/>
      <c r="E158" s="639"/>
      <c r="F158" s="639"/>
      <c r="G158" s="640"/>
      <c r="H158" s="26">
        <f t="shared" si="13"/>
        <v>0</v>
      </c>
      <c r="I158" s="26">
        <f t="shared" si="13"/>
        <v>0</v>
      </c>
      <c r="J158" s="16"/>
      <c r="K158" s="26">
        <f t="shared" si="6"/>
        <v>0</v>
      </c>
      <c r="L158" s="26">
        <f t="shared" si="12"/>
        <v>0</v>
      </c>
      <c r="M158" s="627">
        <f t="shared" si="12"/>
        <v>0</v>
      </c>
      <c r="N158" s="627"/>
      <c r="O158" s="16"/>
      <c r="P158" s="627">
        <f t="shared" si="7"/>
        <v>0</v>
      </c>
      <c r="Q158" s="626"/>
    </row>
    <row r="159" spans="1:17" ht="18.600000000000001" hidden="1" customHeight="1" x14ac:dyDescent="0.25">
      <c r="A159" s="16"/>
      <c r="B159" s="16">
        <v>3142</v>
      </c>
      <c r="C159" s="638" t="s">
        <v>646</v>
      </c>
      <c r="D159" s="639"/>
      <c r="E159" s="639"/>
      <c r="F159" s="639"/>
      <c r="G159" s="640"/>
      <c r="H159" s="26">
        <f t="shared" si="13"/>
        <v>0</v>
      </c>
      <c r="I159" s="26">
        <f t="shared" si="13"/>
        <v>0</v>
      </c>
      <c r="J159" s="16"/>
      <c r="K159" s="26">
        <f t="shared" si="6"/>
        <v>0</v>
      </c>
      <c r="L159" s="26">
        <f t="shared" si="12"/>
        <v>0</v>
      </c>
      <c r="M159" s="627">
        <f t="shared" si="12"/>
        <v>0</v>
      </c>
      <c r="N159" s="627"/>
      <c r="O159" s="16"/>
      <c r="P159" s="627">
        <f t="shared" si="7"/>
        <v>0</v>
      </c>
      <c r="Q159" s="626"/>
    </row>
    <row r="160" spans="1:17" ht="18.600000000000001" hidden="1" customHeight="1" x14ac:dyDescent="0.25">
      <c r="A160" s="16"/>
      <c r="B160" s="16">
        <v>3143</v>
      </c>
      <c r="C160" s="659" t="s">
        <v>647</v>
      </c>
      <c r="D160" s="660"/>
      <c r="E160" s="660"/>
      <c r="F160" s="660"/>
      <c r="G160" s="661"/>
      <c r="H160" s="26">
        <f t="shared" si="13"/>
        <v>0</v>
      </c>
      <c r="I160" s="26">
        <f t="shared" si="13"/>
        <v>0</v>
      </c>
      <c r="J160" s="16"/>
      <c r="K160" s="26">
        <f t="shared" si="6"/>
        <v>0</v>
      </c>
      <c r="L160" s="26">
        <f t="shared" si="12"/>
        <v>0</v>
      </c>
      <c r="M160" s="627">
        <f t="shared" si="12"/>
        <v>0</v>
      </c>
      <c r="N160" s="627"/>
      <c r="O160" s="16"/>
      <c r="P160" s="627">
        <f t="shared" si="7"/>
        <v>0</v>
      </c>
      <c r="Q160" s="626"/>
    </row>
    <row r="161" spans="1:17" ht="18.600000000000001" hidden="1" customHeight="1" x14ac:dyDescent="0.25">
      <c r="A161" s="16"/>
      <c r="B161" s="16">
        <v>3210</v>
      </c>
      <c r="C161" s="659" t="s">
        <v>367</v>
      </c>
      <c r="D161" s="660"/>
      <c r="E161" s="660"/>
      <c r="F161" s="660"/>
      <c r="G161" s="661"/>
      <c r="H161" s="26">
        <f t="shared" si="13"/>
        <v>0</v>
      </c>
      <c r="I161" s="26">
        <f t="shared" si="13"/>
        <v>0</v>
      </c>
      <c r="J161" s="16"/>
      <c r="K161" s="26">
        <f t="shared" si="6"/>
        <v>0</v>
      </c>
      <c r="L161" s="26">
        <f t="shared" si="12"/>
        <v>0</v>
      </c>
      <c r="M161" s="627">
        <f t="shared" si="12"/>
        <v>0</v>
      </c>
      <c r="N161" s="627"/>
      <c r="O161" s="16"/>
      <c r="P161" s="627">
        <f>L161+M161</f>
        <v>0</v>
      </c>
      <c r="Q161" s="626"/>
    </row>
    <row r="162" spans="1:17" ht="18.600000000000001" customHeight="1" x14ac:dyDescent="0.25">
      <c r="A162" s="16"/>
      <c r="B162" s="16"/>
      <c r="C162" s="638" t="s">
        <v>28</v>
      </c>
      <c r="D162" s="639"/>
      <c r="E162" s="639"/>
      <c r="F162" s="639"/>
      <c r="G162" s="640"/>
      <c r="H162" s="27">
        <f>H136+H154</f>
        <v>56426.299999999996</v>
      </c>
      <c r="I162" s="27">
        <f>I136+I154</f>
        <v>1735.2856999999999</v>
      </c>
      <c r="J162" s="11"/>
      <c r="K162" s="26">
        <f t="shared" si="6"/>
        <v>58161.585699999996</v>
      </c>
      <c r="L162" s="27">
        <f>L136+L154</f>
        <v>59888.700000000004</v>
      </c>
      <c r="M162" s="627">
        <f>M136+M154</f>
        <v>1843.8226486999999</v>
      </c>
      <c r="N162" s="627"/>
      <c r="O162" s="11"/>
      <c r="P162" s="627">
        <f>L162+M162</f>
        <v>61732.522648700004</v>
      </c>
      <c r="Q162" s="626"/>
    </row>
    <row r="163" spans="1:17" ht="13.5" customHeight="1" x14ac:dyDescent="0.25">
      <c r="A163" s="29"/>
      <c r="B163" s="29"/>
      <c r="C163" s="4"/>
      <c r="D163" s="4"/>
      <c r="E163" s="65"/>
      <c r="F163" s="65"/>
      <c r="G163" s="65"/>
      <c r="H163" s="65"/>
      <c r="I163" s="65"/>
      <c r="J163" s="65"/>
      <c r="K163" s="65"/>
      <c r="L163" s="65"/>
      <c r="M163" s="65"/>
      <c r="N163" s="29"/>
      <c r="O163" s="29"/>
      <c r="P163" s="64"/>
      <c r="Q163" s="64"/>
    </row>
    <row r="164" spans="1:17" ht="18.600000000000001" customHeight="1" x14ac:dyDescent="0.25">
      <c r="A164" s="36" t="s">
        <v>273</v>
      </c>
      <c r="B164" s="637" t="s">
        <v>443</v>
      </c>
      <c r="C164" s="637"/>
      <c r="D164" s="637"/>
      <c r="E164" s="637"/>
      <c r="F164" s="637"/>
      <c r="G164" s="637"/>
      <c r="H164" s="637"/>
      <c r="I164" s="637"/>
      <c r="J164" s="637"/>
      <c r="K164" s="637"/>
      <c r="L164" s="637"/>
      <c r="M164" s="637"/>
      <c r="N164" s="637"/>
      <c r="O164" s="637"/>
      <c r="P164" s="637"/>
      <c r="Q164" s="637"/>
    </row>
    <row r="165" spans="1:17" ht="13.5" customHeight="1" x14ac:dyDescent="0.25">
      <c r="A165" s="29"/>
      <c r="B165" s="29"/>
      <c r="C165" s="4"/>
      <c r="D165" s="4"/>
      <c r="E165" s="65"/>
      <c r="F165" s="65"/>
      <c r="G165" s="65"/>
      <c r="H165" s="65"/>
      <c r="I165" s="65"/>
      <c r="J165" s="65"/>
      <c r="K165" s="65"/>
      <c r="L165" s="65"/>
      <c r="M165" s="65"/>
      <c r="N165" s="29"/>
      <c r="O165" s="29"/>
      <c r="P165" s="64"/>
      <c r="Q165" s="64"/>
    </row>
    <row r="166" spans="1:17" ht="18.600000000000001" customHeight="1" x14ac:dyDescent="0.25">
      <c r="A166" s="630" t="s">
        <v>32</v>
      </c>
      <c r="B166" s="631" t="s">
        <v>69</v>
      </c>
      <c r="C166" s="650" t="s">
        <v>259</v>
      </c>
      <c r="D166" s="651"/>
      <c r="E166" s="651"/>
      <c r="F166" s="651"/>
      <c r="G166" s="652"/>
      <c r="H166" s="626" t="s">
        <v>435</v>
      </c>
      <c r="I166" s="626"/>
      <c r="J166" s="626"/>
      <c r="K166" s="626"/>
      <c r="L166" s="626" t="s">
        <v>436</v>
      </c>
      <c r="M166" s="626"/>
      <c r="N166" s="626"/>
      <c r="O166" s="626"/>
      <c r="P166" s="626"/>
      <c r="Q166" s="626"/>
    </row>
    <row r="167" spans="1:17" ht="72.75" customHeight="1" x14ac:dyDescent="0.25">
      <c r="A167" s="630"/>
      <c r="B167" s="632"/>
      <c r="C167" s="653"/>
      <c r="D167" s="629"/>
      <c r="E167" s="629"/>
      <c r="F167" s="629"/>
      <c r="G167" s="654"/>
      <c r="H167" s="12" t="s">
        <v>71</v>
      </c>
      <c r="I167" s="12" t="s">
        <v>72</v>
      </c>
      <c r="J167" s="63" t="s">
        <v>14</v>
      </c>
      <c r="K167" s="12" t="s">
        <v>253</v>
      </c>
      <c r="L167" s="12" t="s">
        <v>71</v>
      </c>
      <c r="M167" s="655" t="s">
        <v>72</v>
      </c>
      <c r="N167" s="656"/>
      <c r="O167" s="63" t="s">
        <v>14</v>
      </c>
      <c r="P167" s="657" t="s">
        <v>257</v>
      </c>
      <c r="Q167" s="658"/>
    </row>
    <row r="168" spans="1:17" ht="18.600000000000001" customHeight="1" x14ac:dyDescent="0.25">
      <c r="A168" s="11">
        <v>1</v>
      </c>
      <c r="B168" s="11">
        <v>2</v>
      </c>
      <c r="C168" s="641">
        <v>3</v>
      </c>
      <c r="D168" s="645"/>
      <c r="E168" s="645"/>
      <c r="F168" s="645"/>
      <c r="G168" s="642"/>
      <c r="H168" s="11">
        <v>4</v>
      </c>
      <c r="I168" s="11">
        <v>5</v>
      </c>
      <c r="J168" s="11">
        <v>6</v>
      </c>
      <c r="K168" s="11">
        <v>7</v>
      </c>
      <c r="L168" s="11">
        <v>8</v>
      </c>
      <c r="M168" s="641">
        <v>9</v>
      </c>
      <c r="N168" s="642"/>
      <c r="O168" s="11">
        <v>10</v>
      </c>
      <c r="P168" s="641">
        <v>11</v>
      </c>
      <c r="Q168" s="642"/>
    </row>
    <row r="169" spans="1:17" ht="18.600000000000001" customHeight="1" x14ac:dyDescent="0.25">
      <c r="A169" s="16"/>
      <c r="B169" s="16"/>
      <c r="C169" s="646" t="s">
        <v>262</v>
      </c>
      <c r="D169" s="647"/>
      <c r="E169" s="647"/>
      <c r="F169" s="647"/>
      <c r="G169" s="648"/>
      <c r="H169" s="16"/>
      <c r="I169" s="16"/>
      <c r="J169" s="16"/>
      <c r="K169" s="16"/>
      <c r="L169" s="16"/>
      <c r="M169" s="626"/>
      <c r="N169" s="626"/>
      <c r="O169" s="16"/>
      <c r="P169" s="626"/>
      <c r="Q169" s="626"/>
    </row>
    <row r="170" spans="1:17" ht="18.600000000000001" customHeight="1" x14ac:dyDescent="0.25">
      <c r="A170" s="16"/>
      <c r="B170" s="16"/>
      <c r="C170" s="638" t="s">
        <v>31</v>
      </c>
      <c r="D170" s="639"/>
      <c r="E170" s="639"/>
      <c r="F170" s="639"/>
      <c r="G170" s="640"/>
      <c r="H170" s="11"/>
      <c r="I170" s="11"/>
      <c r="J170" s="11"/>
      <c r="K170" s="11"/>
      <c r="L170" s="11"/>
      <c r="M170" s="641"/>
      <c r="N170" s="642"/>
      <c r="O170" s="11"/>
      <c r="P170" s="641"/>
      <c r="Q170" s="642"/>
    </row>
    <row r="171" spans="1:17" ht="18.600000000000001" customHeight="1" x14ac:dyDescent="0.25">
      <c r="A171" s="16"/>
      <c r="B171" s="16"/>
      <c r="C171" s="646" t="s">
        <v>252</v>
      </c>
      <c r="D171" s="647"/>
      <c r="E171" s="647"/>
      <c r="F171" s="647"/>
      <c r="G171" s="648"/>
      <c r="H171" s="11"/>
      <c r="I171" s="11"/>
      <c r="J171" s="11"/>
      <c r="K171" s="11"/>
      <c r="L171" s="11"/>
      <c r="M171" s="626"/>
      <c r="N171" s="626"/>
      <c r="O171" s="11"/>
      <c r="P171" s="626"/>
      <c r="Q171" s="626"/>
    </row>
    <row r="172" spans="1:17" ht="18.600000000000001" customHeight="1" x14ac:dyDescent="0.25">
      <c r="A172" s="16"/>
      <c r="B172" s="16"/>
      <c r="C172" s="638" t="s">
        <v>31</v>
      </c>
      <c r="D172" s="639"/>
      <c r="E172" s="639"/>
      <c r="F172" s="639"/>
      <c r="G172" s="640"/>
      <c r="H172" s="11"/>
      <c r="I172" s="11"/>
      <c r="J172" s="11"/>
      <c r="K172" s="11"/>
      <c r="L172" s="11"/>
      <c r="M172" s="626"/>
      <c r="N172" s="626"/>
      <c r="O172" s="11"/>
      <c r="P172" s="626"/>
      <c r="Q172" s="626"/>
    </row>
    <row r="173" spans="1:17" ht="18.600000000000001" customHeight="1" x14ac:dyDescent="0.25">
      <c r="A173" s="16"/>
      <c r="B173" s="16"/>
      <c r="C173" s="638" t="s">
        <v>28</v>
      </c>
      <c r="D173" s="639"/>
      <c r="E173" s="639"/>
      <c r="F173" s="639"/>
      <c r="G173" s="640"/>
      <c r="H173" s="11"/>
      <c r="I173" s="11"/>
      <c r="J173" s="11"/>
      <c r="K173" s="11"/>
      <c r="L173" s="11"/>
      <c r="M173" s="626"/>
      <c r="N173" s="626"/>
      <c r="O173" s="11"/>
      <c r="P173" s="626"/>
      <c r="Q173" s="626"/>
    </row>
    <row r="174" spans="1:17" ht="9.75" customHeight="1" x14ac:dyDescent="0.25">
      <c r="A174" s="29"/>
      <c r="B174" s="29"/>
      <c r="C174" s="4"/>
      <c r="D174" s="4"/>
      <c r="E174" s="65"/>
      <c r="F174" s="65"/>
      <c r="G174" s="65"/>
      <c r="H174" s="65"/>
      <c r="I174" s="65"/>
      <c r="J174" s="65"/>
      <c r="K174" s="65"/>
      <c r="L174" s="65"/>
      <c r="M174" s="65"/>
      <c r="N174" s="29"/>
      <c r="O174" s="29"/>
      <c r="P174" s="64"/>
      <c r="Q174" s="64"/>
    </row>
    <row r="175" spans="1:17" ht="16.5" customHeight="1" x14ac:dyDescent="0.25">
      <c r="A175" s="33" t="s">
        <v>92</v>
      </c>
      <c r="B175" s="663" t="s">
        <v>275</v>
      </c>
      <c r="C175" s="663"/>
      <c r="D175" s="663"/>
      <c r="E175" s="663"/>
      <c r="F175" s="663"/>
      <c r="G175" s="663"/>
      <c r="H175" s="663"/>
      <c r="I175" s="663"/>
      <c r="J175" s="663"/>
      <c r="K175" s="663"/>
      <c r="L175" s="663"/>
      <c r="M175" s="663"/>
      <c r="N175" s="663"/>
      <c r="O175" s="663"/>
      <c r="P175" s="663"/>
      <c r="Q175" s="663"/>
    </row>
    <row r="176" spans="1:17" ht="12" customHeight="1" x14ac:dyDescent="0.25">
      <c r="A176" s="33"/>
      <c r="B176" s="67"/>
      <c r="C176" s="8"/>
      <c r="D176" s="3"/>
      <c r="E176" s="3"/>
      <c r="F176" s="3"/>
      <c r="G176" s="3"/>
      <c r="H176" s="3"/>
      <c r="I176" s="3"/>
      <c r="J176" s="3"/>
      <c r="K176" s="3"/>
      <c r="L176" s="3"/>
      <c r="M176" s="3"/>
      <c r="N176" s="3"/>
      <c r="O176" s="3"/>
      <c r="P176" s="3"/>
      <c r="Q176" s="3"/>
    </row>
    <row r="177" spans="1:17" ht="13.5" customHeight="1" x14ac:dyDescent="0.25">
      <c r="A177" s="128" t="s">
        <v>93</v>
      </c>
      <c r="B177" s="663" t="s">
        <v>444</v>
      </c>
      <c r="C177" s="663"/>
      <c r="D177" s="663"/>
      <c r="E177" s="663"/>
      <c r="F177" s="663"/>
      <c r="G177" s="663"/>
      <c r="H177" s="663"/>
      <c r="I177" s="663"/>
      <c r="J177" s="663"/>
      <c r="K177" s="663"/>
      <c r="L177" s="663"/>
      <c r="M177" s="663"/>
      <c r="N177" s="663"/>
      <c r="O177" s="663"/>
      <c r="P177" s="663"/>
      <c r="Q177" s="663"/>
    </row>
    <row r="178" spans="1:17" ht="12.75" customHeight="1" x14ac:dyDescent="0.25">
      <c r="A178" s="93"/>
      <c r="B178" s="93"/>
      <c r="C178" s="3"/>
      <c r="D178" s="3"/>
      <c r="E178" s="3"/>
      <c r="F178" s="3"/>
      <c r="G178" s="3"/>
      <c r="H178" s="3"/>
      <c r="I178" s="3"/>
      <c r="J178" s="3"/>
      <c r="K178" s="3"/>
      <c r="L178" s="3"/>
      <c r="M178" s="3"/>
      <c r="N178" s="3"/>
      <c r="O178" s="3"/>
      <c r="P178" s="3"/>
      <c r="Q178" s="3"/>
    </row>
    <row r="179" spans="1:17" ht="31.5" customHeight="1" x14ac:dyDescent="0.2">
      <c r="A179" s="690" t="s">
        <v>32</v>
      </c>
      <c r="B179" s="691" t="s">
        <v>222</v>
      </c>
      <c r="C179" s="691"/>
      <c r="D179" s="691"/>
      <c r="E179" s="607" t="s">
        <v>439</v>
      </c>
      <c r="F179" s="671"/>
      <c r="G179" s="671"/>
      <c r="H179" s="671"/>
      <c r="I179" s="671" t="s">
        <v>440</v>
      </c>
      <c r="J179" s="671"/>
      <c r="K179" s="671"/>
      <c r="L179" s="671"/>
      <c r="M179" s="671" t="s">
        <v>441</v>
      </c>
      <c r="N179" s="671"/>
      <c r="O179" s="671"/>
      <c r="P179" s="671"/>
      <c r="Q179" s="671"/>
    </row>
    <row r="180" spans="1:17" ht="83.25" customHeight="1" x14ac:dyDescent="0.2">
      <c r="A180" s="690"/>
      <c r="B180" s="691"/>
      <c r="C180" s="691"/>
      <c r="D180" s="691"/>
      <c r="E180" s="176" t="s">
        <v>71</v>
      </c>
      <c r="F180" s="12" t="s">
        <v>72</v>
      </c>
      <c r="G180" s="13" t="s">
        <v>14</v>
      </c>
      <c r="H180" s="12" t="s">
        <v>253</v>
      </c>
      <c r="I180" s="12" t="s">
        <v>71</v>
      </c>
      <c r="J180" s="12" t="s">
        <v>72</v>
      </c>
      <c r="K180" s="13" t="s">
        <v>14</v>
      </c>
      <c r="L180" s="12" t="s">
        <v>257</v>
      </c>
      <c r="M180" s="12" t="s">
        <v>71</v>
      </c>
      <c r="N180" s="12" t="s">
        <v>72</v>
      </c>
      <c r="O180" s="13" t="s">
        <v>14</v>
      </c>
      <c r="P180" s="602" t="s">
        <v>258</v>
      </c>
      <c r="Q180" s="607"/>
    </row>
    <row r="181" spans="1:17" ht="17.649999999999999" customHeight="1" x14ac:dyDescent="0.25">
      <c r="A181" s="11">
        <v>1</v>
      </c>
      <c r="B181" s="687">
        <v>2</v>
      </c>
      <c r="C181" s="617"/>
      <c r="D181" s="688"/>
      <c r="E181" s="11">
        <v>3</v>
      </c>
      <c r="F181" s="11">
        <v>4</v>
      </c>
      <c r="G181" s="11">
        <v>5</v>
      </c>
      <c r="H181" s="11">
        <v>6</v>
      </c>
      <c r="I181" s="11">
        <v>7</v>
      </c>
      <c r="J181" s="11">
        <v>8</v>
      </c>
      <c r="K181" s="11">
        <v>9</v>
      </c>
      <c r="L181" s="11">
        <v>10</v>
      </c>
      <c r="M181" s="11">
        <v>11</v>
      </c>
      <c r="N181" s="11">
        <v>12</v>
      </c>
      <c r="O181" s="11">
        <v>13</v>
      </c>
      <c r="P181" s="676">
        <v>14</v>
      </c>
      <c r="Q181" s="677"/>
    </row>
    <row r="182" spans="1:17" ht="17.25" customHeight="1" x14ac:dyDescent="0.25">
      <c r="A182" s="16">
        <v>2414100</v>
      </c>
      <c r="B182" s="638" t="s">
        <v>250</v>
      </c>
      <c r="C182" s="639"/>
      <c r="D182" s="679"/>
      <c r="E182" s="124"/>
      <c r="F182" s="124"/>
      <c r="G182" s="124"/>
      <c r="H182" s="124"/>
      <c r="I182" s="124"/>
      <c r="J182" s="124"/>
      <c r="K182" s="124"/>
      <c r="L182" s="124"/>
      <c r="M182" s="124"/>
      <c r="N182" s="126"/>
      <c r="O182" s="126"/>
      <c r="P182" s="602"/>
      <c r="Q182" s="607"/>
    </row>
    <row r="183" spans="1:17" ht="17.25" customHeight="1" x14ac:dyDescent="0.25">
      <c r="A183" s="16"/>
      <c r="B183" s="659" t="s">
        <v>87</v>
      </c>
      <c r="C183" s="660"/>
      <c r="D183" s="673"/>
      <c r="E183" s="177">
        <f t="shared" ref="E183:P183" si="14">E184</f>
        <v>23766.600000000002</v>
      </c>
      <c r="F183" s="194">
        <f t="shared" si="14"/>
        <v>1780.8</v>
      </c>
      <c r="G183" s="194">
        <f t="shared" si="14"/>
        <v>0</v>
      </c>
      <c r="H183" s="194">
        <f t="shared" si="14"/>
        <v>25547.4</v>
      </c>
      <c r="I183" s="194">
        <f t="shared" si="14"/>
        <v>35598.800000000003</v>
      </c>
      <c r="J183" s="194">
        <f t="shared" si="14"/>
        <v>2261.6</v>
      </c>
      <c r="K183" s="194">
        <f t="shared" si="14"/>
        <v>670</v>
      </c>
      <c r="L183" s="194">
        <f t="shared" si="14"/>
        <v>37860.400000000001</v>
      </c>
      <c r="M183" s="194">
        <f t="shared" si="14"/>
        <v>50378.299999999996</v>
      </c>
      <c r="N183" s="194">
        <f t="shared" si="14"/>
        <v>2256.8000000000002</v>
      </c>
      <c r="O183" s="194">
        <f t="shared" si="14"/>
        <v>0</v>
      </c>
      <c r="P183" s="611">
        <f t="shared" si="14"/>
        <v>52635.1</v>
      </c>
      <c r="Q183" s="607"/>
    </row>
    <row r="184" spans="1:17" ht="30.75" customHeight="1" x14ac:dyDescent="0.25">
      <c r="A184" s="119"/>
      <c r="B184" s="680" t="s">
        <v>428</v>
      </c>
      <c r="C184" s="681"/>
      <c r="D184" s="682"/>
      <c r="E184" s="177">
        <f>D113</f>
        <v>23766.600000000002</v>
      </c>
      <c r="F184" s="194">
        <f>E113</f>
        <v>1780.8</v>
      </c>
      <c r="G184" s="194">
        <f>F113</f>
        <v>0</v>
      </c>
      <c r="H184" s="194">
        <f>E184+F184</f>
        <v>25547.4</v>
      </c>
      <c r="I184" s="177">
        <f>H113</f>
        <v>35598.800000000003</v>
      </c>
      <c r="J184" s="177">
        <f>I113</f>
        <v>2261.6</v>
      </c>
      <c r="K184" s="194">
        <f>J113</f>
        <v>670</v>
      </c>
      <c r="L184" s="177">
        <f>I184+J184</f>
        <v>37860.400000000001</v>
      </c>
      <c r="M184" s="194">
        <f>L113</f>
        <v>50378.299999999996</v>
      </c>
      <c r="N184" s="233">
        <f>M113</f>
        <v>2256.8000000000002</v>
      </c>
      <c r="O184" s="233">
        <f>O113</f>
        <v>0</v>
      </c>
      <c r="P184" s="611">
        <f>M184+N184</f>
        <v>52635.1</v>
      </c>
      <c r="Q184" s="607"/>
    </row>
    <row r="185" spans="1:17" ht="16.7" customHeight="1" x14ac:dyDescent="0.25">
      <c r="A185" s="126"/>
      <c r="B185" s="684" t="s">
        <v>28</v>
      </c>
      <c r="C185" s="685"/>
      <c r="D185" s="686"/>
      <c r="E185" s="177">
        <f t="shared" ref="E185:O185" si="15">E183</f>
        <v>23766.600000000002</v>
      </c>
      <c r="F185" s="194">
        <f t="shared" si="15"/>
        <v>1780.8</v>
      </c>
      <c r="G185" s="194">
        <f t="shared" si="15"/>
        <v>0</v>
      </c>
      <c r="H185" s="194">
        <f t="shared" si="15"/>
        <v>25547.4</v>
      </c>
      <c r="I185" s="194">
        <f t="shared" si="15"/>
        <v>35598.800000000003</v>
      </c>
      <c r="J185" s="194">
        <f t="shared" si="15"/>
        <v>2261.6</v>
      </c>
      <c r="K185" s="194">
        <f t="shared" si="15"/>
        <v>670</v>
      </c>
      <c r="L185" s="194">
        <f t="shared" si="15"/>
        <v>37860.400000000001</v>
      </c>
      <c r="M185" s="194">
        <f t="shared" si="15"/>
        <v>50378.299999999996</v>
      </c>
      <c r="N185" s="194">
        <f t="shared" si="15"/>
        <v>2256.8000000000002</v>
      </c>
      <c r="O185" s="194">
        <f t="shared" si="15"/>
        <v>0</v>
      </c>
      <c r="P185" s="683">
        <f>P184</f>
        <v>52635.1</v>
      </c>
      <c r="Q185" s="671"/>
    </row>
    <row r="186" spans="1:17" ht="12" customHeight="1" x14ac:dyDescent="0.25">
      <c r="A186" s="29"/>
      <c r="B186" s="29"/>
      <c r="C186" s="616"/>
      <c r="D186" s="616"/>
      <c r="E186" s="619"/>
      <c r="F186" s="619"/>
      <c r="G186" s="30"/>
      <c r="H186" s="30"/>
      <c r="I186" s="30"/>
      <c r="J186" s="30"/>
      <c r="K186" s="30"/>
      <c r="L186" s="30"/>
      <c r="M186" s="30"/>
      <c r="N186" s="30"/>
      <c r="O186" s="30"/>
      <c r="P186" s="29"/>
      <c r="Q186" s="29"/>
    </row>
    <row r="187" spans="1:17" ht="12.75" customHeight="1" x14ac:dyDescent="0.25">
      <c r="A187" s="128" t="s">
        <v>191</v>
      </c>
      <c r="B187" s="663" t="s">
        <v>446</v>
      </c>
      <c r="C187" s="663"/>
      <c r="D187" s="663"/>
      <c r="E187" s="663"/>
      <c r="F187" s="663"/>
      <c r="G187" s="663"/>
      <c r="H187" s="663"/>
      <c r="I187" s="663"/>
      <c r="J187" s="663"/>
      <c r="K187" s="663"/>
      <c r="L187" s="663"/>
      <c r="M187" s="663"/>
      <c r="N187" s="663"/>
      <c r="O187" s="663"/>
      <c r="P187" s="663"/>
      <c r="Q187" s="663"/>
    </row>
    <row r="188" spans="1:17" ht="10.5" customHeight="1" x14ac:dyDescent="0.25">
      <c r="A188" s="70"/>
      <c r="B188" s="70"/>
      <c r="C188" s="8"/>
      <c r="D188" s="3"/>
      <c r="E188" s="3"/>
      <c r="F188" s="3"/>
      <c r="G188" s="3"/>
      <c r="H188" s="3"/>
      <c r="I188" s="3"/>
      <c r="J188" s="3"/>
      <c r="K188" s="3"/>
      <c r="L188" s="3"/>
      <c r="M188" s="3"/>
      <c r="N188" s="3"/>
      <c r="O188" s="3"/>
      <c r="P188" s="3"/>
      <c r="Q188" s="3"/>
    </row>
    <row r="189" spans="1:17" ht="18" customHeight="1" x14ac:dyDescent="0.25">
      <c r="A189" s="693" t="s">
        <v>32</v>
      </c>
      <c r="B189" s="694"/>
      <c r="C189" s="650" t="s">
        <v>259</v>
      </c>
      <c r="D189" s="651"/>
      <c r="E189" s="651"/>
      <c r="F189" s="651"/>
      <c r="G189" s="652"/>
      <c r="H189" s="626" t="s">
        <v>435</v>
      </c>
      <c r="I189" s="626"/>
      <c r="J189" s="626"/>
      <c r="K189" s="626"/>
      <c r="L189" s="626" t="s">
        <v>436</v>
      </c>
      <c r="M189" s="626"/>
      <c r="N189" s="626"/>
      <c r="O189" s="626"/>
      <c r="P189" s="626"/>
      <c r="Q189" s="626"/>
    </row>
    <row r="190" spans="1:17" ht="87" customHeight="1" x14ac:dyDescent="0.25">
      <c r="A190" s="695"/>
      <c r="B190" s="696"/>
      <c r="C190" s="653"/>
      <c r="D190" s="629"/>
      <c r="E190" s="629"/>
      <c r="F190" s="629"/>
      <c r="G190" s="654"/>
      <c r="H190" s="12" t="s">
        <v>71</v>
      </c>
      <c r="I190" s="12" t="s">
        <v>72</v>
      </c>
      <c r="J190" s="63" t="s">
        <v>14</v>
      </c>
      <c r="K190" s="12" t="s">
        <v>15</v>
      </c>
      <c r="L190" s="12" t="s">
        <v>71</v>
      </c>
      <c r="M190" s="655" t="s">
        <v>72</v>
      </c>
      <c r="N190" s="656"/>
      <c r="O190" s="63" t="s">
        <v>14</v>
      </c>
      <c r="P190" s="657" t="s">
        <v>16</v>
      </c>
      <c r="Q190" s="658"/>
    </row>
    <row r="191" spans="1:17" ht="18" customHeight="1" x14ac:dyDescent="0.25">
      <c r="A191" s="641">
        <v>1</v>
      </c>
      <c r="B191" s="642"/>
      <c r="C191" s="641">
        <v>2</v>
      </c>
      <c r="D191" s="645"/>
      <c r="E191" s="645"/>
      <c r="F191" s="645"/>
      <c r="G191" s="642"/>
      <c r="H191" s="11">
        <v>3</v>
      </c>
      <c r="I191" s="11">
        <v>4</v>
      </c>
      <c r="J191" s="11">
        <v>5</v>
      </c>
      <c r="K191" s="11">
        <v>6</v>
      </c>
      <c r="L191" s="11">
        <v>7</v>
      </c>
      <c r="M191" s="641">
        <v>8</v>
      </c>
      <c r="N191" s="642"/>
      <c r="O191" s="11">
        <v>9</v>
      </c>
      <c r="P191" s="641">
        <v>10</v>
      </c>
      <c r="Q191" s="642"/>
    </row>
    <row r="192" spans="1:17" ht="18" customHeight="1" x14ac:dyDescent="0.25">
      <c r="A192" s="641">
        <v>2414100</v>
      </c>
      <c r="B192" s="642"/>
      <c r="C192" s="638" t="s">
        <v>262</v>
      </c>
      <c r="D192" s="639"/>
      <c r="E192" s="639"/>
      <c r="F192" s="639"/>
      <c r="G192" s="640"/>
      <c r="H192" s="16"/>
      <c r="I192" s="16"/>
      <c r="J192" s="16"/>
      <c r="K192" s="16"/>
      <c r="L192" s="16"/>
      <c r="M192" s="626"/>
      <c r="N192" s="626"/>
      <c r="O192" s="16"/>
      <c r="P192" s="626"/>
      <c r="Q192" s="626"/>
    </row>
    <row r="193" spans="1:17" ht="18" customHeight="1" x14ac:dyDescent="0.25">
      <c r="A193" s="66"/>
      <c r="B193" s="74"/>
      <c r="C193" s="638" t="s">
        <v>87</v>
      </c>
      <c r="D193" s="639"/>
      <c r="E193" s="639"/>
      <c r="F193" s="639"/>
      <c r="G193" s="640"/>
      <c r="H193" s="26">
        <f t="shared" ref="H193:M193" si="16">H194</f>
        <v>56426.299999999996</v>
      </c>
      <c r="I193" s="26">
        <f t="shared" si="16"/>
        <v>1735.2856999999999</v>
      </c>
      <c r="J193" s="26">
        <f t="shared" si="16"/>
        <v>0</v>
      </c>
      <c r="K193" s="26">
        <f t="shared" si="16"/>
        <v>58161.585699999996</v>
      </c>
      <c r="L193" s="26">
        <f t="shared" si="16"/>
        <v>59888.700000000004</v>
      </c>
      <c r="M193" s="634">
        <f t="shared" si="16"/>
        <v>1843.8226486999999</v>
      </c>
      <c r="N193" s="635"/>
      <c r="O193" s="16">
        <f>O194</f>
        <v>0</v>
      </c>
      <c r="P193" s="634">
        <f>P194</f>
        <v>61732.522648700004</v>
      </c>
      <c r="Q193" s="635"/>
    </row>
    <row r="194" spans="1:17" ht="36" customHeight="1" x14ac:dyDescent="0.25">
      <c r="A194" s="641"/>
      <c r="B194" s="642"/>
      <c r="C194" s="659" t="s">
        <v>428</v>
      </c>
      <c r="D194" s="660"/>
      <c r="E194" s="660"/>
      <c r="F194" s="660"/>
      <c r="G194" s="661"/>
      <c r="H194" s="27">
        <f>H162</f>
        <v>56426.299999999996</v>
      </c>
      <c r="I194" s="27">
        <f>I162</f>
        <v>1735.2856999999999</v>
      </c>
      <c r="J194" s="11">
        <f>J162</f>
        <v>0</v>
      </c>
      <c r="K194" s="27">
        <f>H194+I194</f>
        <v>58161.585699999996</v>
      </c>
      <c r="L194" s="27">
        <f>L162</f>
        <v>59888.700000000004</v>
      </c>
      <c r="M194" s="634">
        <f>M162</f>
        <v>1843.8226486999999</v>
      </c>
      <c r="N194" s="635"/>
      <c r="O194" s="11">
        <f>O162</f>
        <v>0</v>
      </c>
      <c r="P194" s="634">
        <f>L194+M194</f>
        <v>61732.522648700004</v>
      </c>
      <c r="Q194" s="692"/>
    </row>
    <row r="195" spans="1:17" ht="18" customHeight="1" x14ac:dyDescent="0.25">
      <c r="A195" s="641"/>
      <c r="B195" s="642"/>
      <c r="C195" s="638" t="s">
        <v>28</v>
      </c>
      <c r="D195" s="639"/>
      <c r="E195" s="639"/>
      <c r="F195" s="639"/>
      <c r="G195" s="640"/>
      <c r="H195" s="27">
        <f t="shared" ref="H195:M195" si="17">H193</f>
        <v>56426.299999999996</v>
      </c>
      <c r="I195" s="27">
        <f t="shared" si="17"/>
        <v>1735.2856999999999</v>
      </c>
      <c r="J195" s="27">
        <f t="shared" si="17"/>
        <v>0</v>
      </c>
      <c r="K195" s="27">
        <f t="shared" si="17"/>
        <v>58161.585699999996</v>
      </c>
      <c r="L195" s="27">
        <f t="shared" si="17"/>
        <v>59888.700000000004</v>
      </c>
      <c r="M195" s="634">
        <f t="shared" si="17"/>
        <v>1843.8226486999999</v>
      </c>
      <c r="N195" s="635"/>
      <c r="O195" s="11">
        <f>O193</f>
        <v>0</v>
      </c>
      <c r="P195" s="627">
        <f>P193</f>
        <v>61732.522648700004</v>
      </c>
      <c r="Q195" s="626"/>
    </row>
    <row r="196" spans="1:17" ht="18" customHeight="1" x14ac:dyDescent="0.25">
      <c r="A196" s="29"/>
      <c r="B196" s="29"/>
      <c r="C196" s="616"/>
      <c r="D196" s="616"/>
      <c r="E196" s="619"/>
      <c r="F196" s="619"/>
      <c r="G196" s="619"/>
      <c r="H196" s="619"/>
      <c r="I196" s="619"/>
      <c r="J196" s="619"/>
      <c r="K196" s="619"/>
      <c r="L196" s="619"/>
      <c r="M196" s="30"/>
      <c r="N196" s="30"/>
      <c r="O196" s="30"/>
      <c r="P196" s="3"/>
      <c r="Q196" s="3"/>
    </row>
    <row r="197" spans="1:17" ht="17.25" customHeight="1" x14ac:dyDescent="0.25">
      <c r="A197" s="33" t="s">
        <v>193</v>
      </c>
      <c r="B197" s="663" t="s">
        <v>277</v>
      </c>
      <c r="C197" s="663"/>
      <c r="D197" s="663"/>
      <c r="E197" s="663"/>
      <c r="F197" s="663"/>
      <c r="G197" s="663"/>
      <c r="H197" s="663"/>
      <c r="I197" s="663"/>
      <c r="J197" s="663"/>
      <c r="K197" s="663"/>
      <c r="L197" s="663"/>
      <c r="M197" s="663"/>
      <c r="N197" s="663"/>
      <c r="O197" s="663"/>
      <c r="P197" s="663"/>
      <c r="Q197" s="663"/>
    </row>
    <row r="198" spans="1:17" ht="17.25" customHeight="1" x14ac:dyDescent="0.25">
      <c r="A198" s="33" t="s">
        <v>278</v>
      </c>
      <c r="B198" s="663" t="s">
        <v>447</v>
      </c>
      <c r="C198" s="663"/>
      <c r="D198" s="663"/>
      <c r="E198" s="663"/>
      <c r="F198" s="663"/>
      <c r="G198" s="663"/>
      <c r="H198" s="663"/>
      <c r="I198" s="663"/>
      <c r="J198" s="663"/>
      <c r="K198" s="663"/>
      <c r="L198" s="663"/>
      <c r="M198" s="663"/>
      <c r="N198" s="663"/>
      <c r="O198" s="663"/>
      <c r="P198" s="663"/>
      <c r="Q198" s="663"/>
    </row>
    <row r="199" spans="1:17" ht="17.25" customHeight="1" x14ac:dyDescent="0.25">
      <c r="A199" s="33"/>
      <c r="B199" s="57"/>
      <c r="C199" s="57"/>
      <c r="D199" s="57"/>
      <c r="E199" s="57"/>
      <c r="F199" s="57"/>
      <c r="G199" s="57"/>
      <c r="H199" s="57"/>
      <c r="I199" s="57"/>
      <c r="J199" s="57"/>
      <c r="K199" s="57"/>
      <c r="L199" s="57"/>
      <c r="M199" s="57"/>
      <c r="N199" s="57"/>
      <c r="O199" s="57"/>
      <c r="P199" s="57"/>
      <c r="Q199" s="57"/>
    </row>
    <row r="200" spans="1:17" ht="17.25" customHeight="1" x14ac:dyDescent="0.25">
      <c r="A200" s="697" t="s">
        <v>32</v>
      </c>
      <c r="B200" s="698"/>
      <c r="C200" s="701" t="s">
        <v>94</v>
      </c>
      <c r="D200" s="703" t="s">
        <v>95</v>
      </c>
      <c r="E200" s="703" t="s">
        <v>96</v>
      </c>
      <c r="F200" s="705" t="s">
        <v>439</v>
      </c>
      <c r="G200" s="706"/>
      <c r="H200" s="706"/>
      <c r="I200" s="707"/>
      <c r="J200" s="705" t="s">
        <v>448</v>
      </c>
      <c r="K200" s="706"/>
      <c r="L200" s="706"/>
      <c r="M200" s="707"/>
      <c r="N200" s="705" t="s">
        <v>441</v>
      </c>
      <c r="O200" s="706"/>
      <c r="P200" s="706"/>
      <c r="Q200" s="707"/>
    </row>
    <row r="201" spans="1:17" ht="38.25" customHeight="1" x14ac:dyDescent="0.2">
      <c r="A201" s="699"/>
      <c r="B201" s="700"/>
      <c r="C201" s="702"/>
      <c r="D201" s="704"/>
      <c r="E201" s="704"/>
      <c r="F201" s="602" t="s">
        <v>197</v>
      </c>
      <c r="G201" s="607"/>
      <c r="H201" s="602" t="s">
        <v>198</v>
      </c>
      <c r="I201" s="607"/>
      <c r="J201" s="602" t="s">
        <v>197</v>
      </c>
      <c r="K201" s="607"/>
      <c r="L201" s="602" t="s">
        <v>198</v>
      </c>
      <c r="M201" s="607"/>
      <c r="N201" s="602" t="s">
        <v>197</v>
      </c>
      <c r="O201" s="607"/>
      <c r="P201" s="602" t="s">
        <v>198</v>
      </c>
      <c r="Q201" s="607"/>
    </row>
    <row r="202" spans="1:17" ht="17.25" customHeight="1" x14ac:dyDescent="0.25">
      <c r="A202" s="705">
        <v>1</v>
      </c>
      <c r="B202" s="707"/>
      <c r="C202" s="202">
        <v>2</v>
      </c>
      <c r="D202" s="202">
        <v>3</v>
      </c>
      <c r="E202" s="202">
        <v>4</v>
      </c>
      <c r="F202" s="705">
        <v>5</v>
      </c>
      <c r="G202" s="707"/>
      <c r="H202" s="705">
        <v>6</v>
      </c>
      <c r="I202" s="707"/>
      <c r="J202" s="705">
        <v>7</v>
      </c>
      <c r="K202" s="707"/>
      <c r="L202" s="705">
        <v>8</v>
      </c>
      <c r="M202" s="707"/>
      <c r="N202" s="705">
        <v>9</v>
      </c>
      <c r="O202" s="707"/>
      <c r="P202" s="705">
        <v>10</v>
      </c>
      <c r="Q202" s="707"/>
    </row>
    <row r="203" spans="1:17" ht="17.25" customHeight="1" x14ac:dyDescent="0.25">
      <c r="A203" s="597">
        <v>2414100</v>
      </c>
      <c r="B203" s="598"/>
      <c r="C203" s="169" t="s">
        <v>262</v>
      </c>
      <c r="D203" s="126"/>
      <c r="E203" s="126"/>
      <c r="F203" s="602"/>
      <c r="G203" s="607"/>
      <c r="H203" s="602"/>
      <c r="I203" s="607"/>
      <c r="J203" s="602"/>
      <c r="K203" s="607"/>
      <c r="L203" s="602"/>
      <c r="M203" s="607"/>
      <c r="N203" s="602"/>
      <c r="O203" s="607"/>
      <c r="P203" s="602"/>
      <c r="Q203" s="607"/>
    </row>
    <row r="204" spans="1:17" ht="17.25" customHeight="1" x14ac:dyDescent="0.25">
      <c r="A204" s="597"/>
      <c r="B204" s="598"/>
      <c r="C204" s="171" t="s">
        <v>87</v>
      </c>
      <c r="D204" s="715" t="s">
        <v>519</v>
      </c>
      <c r="E204" s="716"/>
      <c r="F204" s="716"/>
      <c r="G204" s="716"/>
      <c r="H204" s="716"/>
      <c r="I204" s="716"/>
      <c r="J204" s="716"/>
      <c r="K204" s="716"/>
      <c r="L204" s="716"/>
      <c r="M204" s="716"/>
      <c r="N204" s="716"/>
      <c r="O204" s="716"/>
      <c r="P204" s="716"/>
      <c r="Q204" s="717"/>
    </row>
    <row r="205" spans="1:17" ht="17.25" customHeight="1" x14ac:dyDescent="0.25">
      <c r="A205" s="597"/>
      <c r="B205" s="598"/>
      <c r="C205" s="169" t="s">
        <v>228</v>
      </c>
      <c r="D205" s="203"/>
      <c r="E205" s="210"/>
      <c r="F205" s="602"/>
      <c r="G205" s="607"/>
      <c r="H205" s="602"/>
      <c r="I205" s="607"/>
      <c r="J205" s="602"/>
      <c r="K205" s="607"/>
      <c r="L205" s="602"/>
      <c r="M205" s="607"/>
      <c r="N205" s="602"/>
      <c r="O205" s="607"/>
      <c r="P205" s="602"/>
      <c r="Q205" s="607"/>
    </row>
    <row r="206" spans="1:17" ht="91.5" customHeight="1" x14ac:dyDescent="0.25">
      <c r="A206" s="597"/>
      <c r="B206" s="598"/>
      <c r="C206" s="204" t="s">
        <v>498</v>
      </c>
      <c r="D206" s="203" t="s">
        <v>99</v>
      </c>
      <c r="E206" s="713" t="s">
        <v>520</v>
      </c>
      <c r="F206" s="602">
        <v>6</v>
      </c>
      <c r="G206" s="607"/>
      <c r="H206" s="602">
        <v>0</v>
      </c>
      <c r="I206" s="607"/>
      <c r="J206" s="602">
        <v>6</v>
      </c>
      <c r="K206" s="607"/>
      <c r="L206" s="602">
        <v>0</v>
      </c>
      <c r="M206" s="607"/>
      <c r="N206" s="602">
        <v>6</v>
      </c>
      <c r="O206" s="607"/>
      <c r="P206" s="602">
        <v>0</v>
      </c>
      <c r="Q206" s="607"/>
    </row>
    <row r="207" spans="1:17" ht="27.75" customHeight="1" x14ac:dyDescent="0.25">
      <c r="A207" s="597"/>
      <c r="B207" s="598"/>
      <c r="C207" s="204" t="s">
        <v>499</v>
      </c>
      <c r="D207" s="203" t="s">
        <v>99</v>
      </c>
      <c r="E207" s="718"/>
      <c r="F207" s="602">
        <v>5</v>
      </c>
      <c r="G207" s="607"/>
      <c r="H207" s="602">
        <v>0</v>
      </c>
      <c r="I207" s="607"/>
      <c r="J207" s="602">
        <v>5</v>
      </c>
      <c r="K207" s="607"/>
      <c r="L207" s="602">
        <v>0</v>
      </c>
      <c r="M207" s="607"/>
      <c r="N207" s="602">
        <v>5</v>
      </c>
      <c r="O207" s="607"/>
      <c r="P207" s="602">
        <v>0</v>
      </c>
      <c r="Q207" s="607"/>
    </row>
    <row r="208" spans="1:17" ht="27.75" customHeight="1" x14ac:dyDescent="0.25">
      <c r="A208" s="597"/>
      <c r="B208" s="598"/>
      <c r="C208" s="204" t="s">
        <v>500</v>
      </c>
      <c r="D208" s="203" t="s">
        <v>99</v>
      </c>
      <c r="E208" s="718"/>
      <c r="F208" s="602">
        <v>1</v>
      </c>
      <c r="G208" s="607"/>
      <c r="H208" s="602">
        <v>0</v>
      </c>
      <c r="I208" s="607"/>
      <c r="J208" s="602">
        <v>1</v>
      </c>
      <c r="K208" s="607"/>
      <c r="L208" s="602">
        <v>0</v>
      </c>
      <c r="M208" s="607"/>
      <c r="N208" s="602">
        <v>1</v>
      </c>
      <c r="O208" s="607"/>
      <c r="P208" s="602">
        <v>0</v>
      </c>
      <c r="Q208" s="607"/>
    </row>
    <row r="209" spans="1:17" ht="42.75" customHeight="1" x14ac:dyDescent="0.25">
      <c r="A209" s="597"/>
      <c r="B209" s="598"/>
      <c r="C209" s="204" t="s">
        <v>501</v>
      </c>
      <c r="D209" s="203" t="s">
        <v>99</v>
      </c>
      <c r="E209" s="714"/>
      <c r="F209" s="602">
        <v>0</v>
      </c>
      <c r="G209" s="607"/>
      <c r="H209" s="602">
        <v>0</v>
      </c>
      <c r="I209" s="607"/>
      <c r="J209" s="602">
        <v>0</v>
      </c>
      <c r="K209" s="607"/>
      <c r="L209" s="602">
        <v>0</v>
      </c>
      <c r="M209" s="607"/>
      <c r="N209" s="602">
        <v>0</v>
      </c>
      <c r="O209" s="607"/>
      <c r="P209" s="602"/>
      <c r="Q209" s="607"/>
    </row>
    <row r="210" spans="1:17" ht="36.75" customHeight="1" x14ac:dyDescent="0.25">
      <c r="A210" s="597"/>
      <c r="B210" s="598"/>
      <c r="C210" s="204" t="s">
        <v>486</v>
      </c>
      <c r="D210" s="203" t="s">
        <v>99</v>
      </c>
      <c r="E210" s="210" t="s">
        <v>101</v>
      </c>
      <c r="F210" s="602">
        <f>F211+F212+F213+F214+F215</f>
        <v>450.67</v>
      </c>
      <c r="G210" s="607"/>
      <c r="H210" s="602">
        <f>H211+H212+H213+H214+H215</f>
        <v>35</v>
      </c>
      <c r="I210" s="607"/>
      <c r="J210" s="602">
        <f>J211+J212+J213+J214+J215</f>
        <v>467.1</v>
      </c>
      <c r="K210" s="607"/>
      <c r="L210" s="602">
        <f>L211+L212+L213+L214+L215</f>
        <v>22.57</v>
      </c>
      <c r="M210" s="607"/>
      <c r="N210" s="602">
        <f>N211+N212+N213+N214+N215</f>
        <v>467.1</v>
      </c>
      <c r="O210" s="607"/>
      <c r="P210" s="602">
        <f>P211+P212+P213+P214+P215</f>
        <v>22.57</v>
      </c>
      <c r="Q210" s="607"/>
    </row>
    <row r="211" spans="1:17" ht="34.5" customHeight="1" x14ac:dyDescent="0.25">
      <c r="A211" s="597"/>
      <c r="B211" s="598"/>
      <c r="C211" s="204" t="s">
        <v>502</v>
      </c>
      <c r="D211" s="203" t="s">
        <v>99</v>
      </c>
      <c r="E211" s="210" t="s">
        <v>101</v>
      </c>
      <c r="F211" s="602">
        <v>22.5</v>
      </c>
      <c r="G211" s="607"/>
      <c r="H211" s="602">
        <v>0</v>
      </c>
      <c r="I211" s="607"/>
      <c r="J211" s="602">
        <v>22.5</v>
      </c>
      <c r="K211" s="607"/>
      <c r="L211" s="602">
        <v>0</v>
      </c>
      <c r="M211" s="607"/>
      <c r="N211" s="602">
        <v>22.5</v>
      </c>
      <c r="O211" s="607"/>
      <c r="P211" s="602">
        <v>0</v>
      </c>
      <c r="Q211" s="607"/>
    </row>
    <row r="212" spans="1:17" ht="36" customHeight="1" x14ac:dyDescent="0.25">
      <c r="A212" s="597"/>
      <c r="B212" s="598"/>
      <c r="C212" s="204" t="s">
        <v>503</v>
      </c>
      <c r="D212" s="203" t="s">
        <v>99</v>
      </c>
      <c r="E212" s="210" t="s">
        <v>101</v>
      </c>
      <c r="F212" s="602">
        <v>358.67</v>
      </c>
      <c r="G212" s="607"/>
      <c r="H212" s="602">
        <v>35</v>
      </c>
      <c r="I212" s="607"/>
      <c r="J212" s="602">
        <v>370.6</v>
      </c>
      <c r="K212" s="607"/>
      <c r="L212" s="602">
        <v>22.57</v>
      </c>
      <c r="M212" s="607"/>
      <c r="N212" s="602">
        <f>J212</f>
        <v>370.6</v>
      </c>
      <c r="O212" s="607"/>
      <c r="P212" s="602">
        <f>L212</f>
        <v>22.57</v>
      </c>
      <c r="Q212" s="607"/>
    </row>
    <row r="213" spans="1:17" ht="30" customHeight="1" x14ac:dyDescent="0.25">
      <c r="A213" s="597"/>
      <c r="B213" s="598"/>
      <c r="C213" s="204" t="s">
        <v>504</v>
      </c>
      <c r="D213" s="203" t="s">
        <v>99</v>
      </c>
      <c r="E213" s="210" t="s">
        <v>101</v>
      </c>
      <c r="F213" s="602">
        <v>15</v>
      </c>
      <c r="G213" s="607"/>
      <c r="H213" s="602">
        <v>0</v>
      </c>
      <c r="I213" s="607"/>
      <c r="J213" s="602">
        <v>17</v>
      </c>
      <c r="K213" s="607"/>
      <c r="L213" s="602">
        <v>0</v>
      </c>
      <c r="M213" s="607"/>
      <c r="N213" s="602">
        <f>J213</f>
        <v>17</v>
      </c>
      <c r="O213" s="607"/>
      <c r="P213" s="602">
        <v>0</v>
      </c>
      <c r="Q213" s="607"/>
    </row>
    <row r="214" spans="1:17" ht="34.5" customHeight="1" x14ac:dyDescent="0.25">
      <c r="A214" s="597"/>
      <c r="B214" s="598"/>
      <c r="C214" s="204" t="s">
        <v>505</v>
      </c>
      <c r="D214" s="203" t="s">
        <v>99</v>
      </c>
      <c r="E214" s="210" t="s">
        <v>101</v>
      </c>
      <c r="F214" s="602">
        <v>46</v>
      </c>
      <c r="G214" s="607"/>
      <c r="H214" s="602">
        <v>0</v>
      </c>
      <c r="I214" s="607"/>
      <c r="J214" s="602">
        <v>49</v>
      </c>
      <c r="K214" s="607"/>
      <c r="L214" s="602">
        <v>0</v>
      </c>
      <c r="M214" s="607"/>
      <c r="N214" s="602">
        <f>J214</f>
        <v>49</v>
      </c>
      <c r="O214" s="607"/>
      <c r="P214" s="602">
        <v>0</v>
      </c>
      <c r="Q214" s="607"/>
    </row>
    <row r="215" spans="1:17" ht="51" customHeight="1" x14ac:dyDescent="0.25">
      <c r="A215" s="597"/>
      <c r="B215" s="598"/>
      <c r="C215" s="204" t="s">
        <v>506</v>
      </c>
      <c r="D215" s="203" t="s">
        <v>99</v>
      </c>
      <c r="E215" s="210" t="s">
        <v>101</v>
      </c>
      <c r="F215" s="602">
        <v>8.5</v>
      </c>
      <c r="G215" s="607"/>
      <c r="H215" s="602">
        <v>0</v>
      </c>
      <c r="I215" s="607"/>
      <c r="J215" s="602">
        <v>8</v>
      </c>
      <c r="K215" s="607"/>
      <c r="L215" s="602">
        <v>0</v>
      </c>
      <c r="M215" s="607"/>
      <c r="N215" s="602">
        <f>J215</f>
        <v>8</v>
      </c>
      <c r="O215" s="607"/>
      <c r="P215" s="602">
        <v>0</v>
      </c>
      <c r="Q215" s="607"/>
    </row>
    <row r="216" spans="1:17" ht="32.25" customHeight="1" x14ac:dyDescent="0.25">
      <c r="A216" s="597"/>
      <c r="B216" s="598"/>
      <c r="C216" s="204" t="s">
        <v>507</v>
      </c>
      <c r="D216" s="203" t="s">
        <v>99</v>
      </c>
      <c r="E216" s="210" t="s">
        <v>152</v>
      </c>
      <c r="F216" s="602">
        <v>7</v>
      </c>
      <c r="G216" s="607"/>
      <c r="H216" s="602">
        <v>0</v>
      </c>
      <c r="I216" s="607"/>
      <c r="J216" s="602">
        <v>7</v>
      </c>
      <c r="K216" s="607"/>
      <c r="L216" s="602">
        <v>0</v>
      </c>
      <c r="M216" s="607"/>
      <c r="N216" s="602">
        <v>7</v>
      </c>
      <c r="O216" s="607"/>
      <c r="P216" s="602">
        <v>0</v>
      </c>
      <c r="Q216" s="607"/>
    </row>
    <row r="217" spans="1:17" ht="30" customHeight="1" x14ac:dyDescent="0.25">
      <c r="A217" s="597"/>
      <c r="B217" s="598"/>
      <c r="C217" s="204" t="s">
        <v>508</v>
      </c>
      <c r="D217" s="203" t="s">
        <v>99</v>
      </c>
      <c r="E217" s="210" t="s">
        <v>152</v>
      </c>
      <c r="F217" s="602">
        <v>161</v>
      </c>
      <c r="G217" s="607"/>
      <c r="H217" s="602">
        <v>0</v>
      </c>
      <c r="I217" s="607"/>
      <c r="J217" s="602">
        <v>161</v>
      </c>
      <c r="K217" s="607"/>
      <c r="L217" s="602">
        <v>0</v>
      </c>
      <c r="M217" s="607"/>
      <c r="N217" s="602">
        <v>161</v>
      </c>
      <c r="O217" s="607"/>
      <c r="P217" s="602">
        <v>0</v>
      </c>
      <c r="Q217" s="607"/>
    </row>
    <row r="218" spans="1:17" ht="49.5" customHeight="1" x14ac:dyDescent="0.25">
      <c r="A218" s="597"/>
      <c r="B218" s="598"/>
      <c r="C218" s="204" t="s">
        <v>509</v>
      </c>
      <c r="D218" s="203" t="s">
        <v>141</v>
      </c>
      <c r="E218" s="210" t="s">
        <v>133</v>
      </c>
      <c r="F218" s="602">
        <f>F219+F220</f>
        <v>25547.4</v>
      </c>
      <c r="G218" s="607"/>
      <c r="H218" s="602">
        <v>0</v>
      </c>
      <c r="I218" s="607"/>
      <c r="J218" s="602">
        <f>J219+J220</f>
        <v>37860.400000000001</v>
      </c>
      <c r="K218" s="607"/>
      <c r="L218" s="602"/>
      <c r="M218" s="607"/>
      <c r="N218" s="611">
        <f>N219+N220</f>
        <v>52635.1</v>
      </c>
      <c r="O218" s="613"/>
      <c r="P218" s="602">
        <v>0</v>
      </c>
      <c r="Q218" s="607"/>
    </row>
    <row r="219" spans="1:17" ht="49.5" customHeight="1" x14ac:dyDescent="0.25">
      <c r="A219" s="597"/>
      <c r="B219" s="598"/>
      <c r="C219" s="204" t="s">
        <v>510</v>
      </c>
      <c r="D219" s="203" t="s">
        <v>141</v>
      </c>
      <c r="E219" s="210" t="s">
        <v>133</v>
      </c>
      <c r="F219" s="602">
        <f>D113</f>
        <v>23766.600000000002</v>
      </c>
      <c r="G219" s="607"/>
      <c r="H219" s="602">
        <v>0</v>
      </c>
      <c r="I219" s="607"/>
      <c r="J219" s="602">
        <f>H113</f>
        <v>35598.800000000003</v>
      </c>
      <c r="K219" s="607"/>
      <c r="L219" s="602">
        <v>0</v>
      </c>
      <c r="M219" s="607"/>
      <c r="N219" s="611">
        <f>L113</f>
        <v>50378.299999999996</v>
      </c>
      <c r="O219" s="607"/>
      <c r="P219" s="602">
        <v>0</v>
      </c>
      <c r="Q219" s="607"/>
    </row>
    <row r="220" spans="1:17" ht="66.75" customHeight="1" x14ac:dyDescent="0.25">
      <c r="A220" s="597"/>
      <c r="B220" s="598"/>
      <c r="C220" s="204" t="s">
        <v>511</v>
      </c>
      <c r="D220" s="203" t="s">
        <v>141</v>
      </c>
      <c r="E220" s="210" t="s">
        <v>133</v>
      </c>
      <c r="F220" s="611">
        <f>E113</f>
        <v>1780.8</v>
      </c>
      <c r="G220" s="607"/>
      <c r="H220" s="602">
        <v>0</v>
      </c>
      <c r="I220" s="607"/>
      <c r="J220" s="602">
        <f>I113</f>
        <v>2261.6</v>
      </c>
      <c r="K220" s="607"/>
      <c r="L220" s="602">
        <v>0</v>
      </c>
      <c r="M220" s="607"/>
      <c r="N220" s="602">
        <f>M113</f>
        <v>2256.8000000000002</v>
      </c>
      <c r="O220" s="607"/>
      <c r="P220" s="602">
        <v>0</v>
      </c>
      <c r="Q220" s="607"/>
    </row>
    <row r="221" spans="1:17" ht="52.5" customHeight="1" x14ac:dyDescent="0.25">
      <c r="A221" s="597"/>
      <c r="B221" s="598"/>
      <c r="C221" s="204" t="s">
        <v>512</v>
      </c>
      <c r="D221" s="203" t="s">
        <v>141</v>
      </c>
      <c r="E221" s="210" t="s">
        <v>133</v>
      </c>
      <c r="F221" s="602">
        <v>1739.5</v>
      </c>
      <c r="G221" s="607"/>
      <c r="H221" s="602">
        <v>0</v>
      </c>
      <c r="I221" s="607"/>
      <c r="J221" s="611">
        <v>1591</v>
      </c>
      <c r="K221" s="613"/>
      <c r="L221" s="602">
        <v>0</v>
      </c>
      <c r="M221" s="607"/>
      <c r="N221" s="602"/>
      <c r="O221" s="607"/>
      <c r="P221" s="602">
        <v>0</v>
      </c>
      <c r="Q221" s="607"/>
    </row>
    <row r="222" spans="1:17" ht="17.25" customHeight="1" x14ac:dyDescent="0.25">
      <c r="A222" s="597"/>
      <c r="B222" s="598"/>
      <c r="C222" s="169" t="s">
        <v>281</v>
      </c>
      <c r="D222" s="203"/>
      <c r="E222" s="210"/>
      <c r="F222" s="602"/>
      <c r="G222" s="607"/>
      <c r="H222" s="602"/>
      <c r="I222" s="607"/>
      <c r="J222" s="602"/>
      <c r="K222" s="607"/>
      <c r="L222" s="602"/>
      <c r="M222" s="607"/>
      <c r="N222" s="602"/>
      <c r="O222" s="607"/>
      <c r="P222" s="602"/>
      <c r="Q222" s="607"/>
    </row>
    <row r="223" spans="1:17" ht="78.75" customHeight="1" x14ac:dyDescent="0.25">
      <c r="A223" s="208"/>
      <c r="B223" s="209"/>
      <c r="C223" s="204" t="s">
        <v>153</v>
      </c>
      <c r="D223" s="203" t="s">
        <v>135</v>
      </c>
      <c r="E223" s="713" t="s">
        <v>520</v>
      </c>
      <c r="F223" s="602">
        <v>2374</v>
      </c>
      <c r="G223" s="607"/>
      <c r="H223" s="602">
        <v>0</v>
      </c>
      <c r="I223" s="607"/>
      <c r="J223" s="602">
        <v>2374</v>
      </c>
      <c r="K223" s="607"/>
      <c r="L223" s="602">
        <v>0</v>
      </c>
      <c r="M223" s="607"/>
      <c r="N223" s="602">
        <v>2374</v>
      </c>
      <c r="O223" s="607"/>
      <c r="P223" s="602">
        <v>0</v>
      </c>
      <c r="Q223" s="607"/>
    </row>
    <row r="224" spans="1:17" ht="48" customHeight="1" x14ac:dyDescent="0.25">
      <c r="A224" s="208"/>
      <c r="B224" s="209"/>
      <c r="C224" s="204" t="s">
        <v>513</v>
      </c>
      <c r="D224" s="203" t="s">
        <v>135</v>
      </c>
      <c r="E224" s="714"/>
      <c r="F224" s="602">
        <v>533</v>
      </c>
      <c r="G224" s="607"/>
      <c r="H224" s="602">
        <v>0</v>
      </c>
      <c r="I224" s="607"/>
      <c r="J224" s="602">
        <v>532</v>
      </c>
      <c r="K224" s="607"/>
      <c r="L224" s="602">
        <v>0</v>
      </c>
      <c r="M224" s="607"/>
      <c r="N224" s="602">
        <v>532</v>
      </c>
      <c r="O224" s="607"/>
      <c r="P224" s="602">
        <v>0</v>
      </c>
      <c r="Q224" s="607"/>
    </row>
    <row r="225" spans="1:17" ht="17.25" customHeight="1" x14ac:dyDescent="0.25">
      <c r="A225" s="597"/>
      <c r="B225" s="598"/>
      <c r="C225" s="170" t="s">
        <v>282</v>
      </c>
      <c r="D225" s="199"/>
      <c r="E225" s="210"/>
      <c r="F225" s="602"/>
      <c r="G225" s="607"/>
      <c r="H225" s="602"/>
      <c r="I225" s="607"/>
      <c r="J225" s="602"/>
      <c r="K225" s="607"/>
      <c r="L225" s="602"/>
      <c r="M225" s="607"/>
      <c r="N225" s="602"/>
      <c r="O225" s="607"/>
      <c r="P225" s="602"/>
      <c r="Q225" s="607"/>
    </row>
    <row r="226" spans="1:17" ht="161.25" customHeight="1" x14ac:dyDescent="0.25">
      <c r="A226" s="208"/>
      <c r="B226" s="209"/>
      <c r="C226" s="204" t="s">
        <v>514</v>
      </c>
      <c r="D226" s="203" t="s">
        <v>135</v>
      </c>
      <c r="E226" s="210" t="s">
        <v>521</v>
      </c>
      <c r="F226" s="602">
        <v>6</v>
      </c>
      <c r="G226" s="607"/>
      <c r="H226" s="602">
        <v>0</v>
      </c>
      <c r="I226" s="607"/>
      <c r="J226" s="602">
        <v>6</v>
      </c>
      <c r="K226" s="607"/>
      <c r="L226" s="602">
        <v>0</v>
      </c>
      <c r="M226" s="607"/>
      <c r="N226" s="602">
        <v>6</v>
      </c>
      <c r="O226" s="607"/>
      <c r="P226" s="602">
        <v>0</v>
      </c>
      <c r="Q226" s="607"/>
    </row>
    <row r="227" spans="1:17" ht="82.5" customHeight="1" x14ac:dyDescent="0.25">
      <c r="A227" s="208"/>
      <c r="B227" s="209"/>
      <c r="C227" s="204" t="s">
        <v>515</v>
      </c>
      <c r="D227" s="203" t="s">
        <v>154</v>
      </c>
      <c r="E227" s="210" t="s">
        <v>522</v>
      </c>
      <c r="F227" s="602">
        <f>F223*F231</f>
        <v>595874</v>
      </c>
      <c r="G227" s="607"/>
      <c r="H227" s="602">
        <v>0</v>
      </c>
      <c r="I227" s="607"/>
      <c r="J227" s="602">
        <f>J223*J231</f>
        <v>591126</v>
      </c>
      <c r="K227" s="607"/>
      <c r="L227" s="602">
        <v>0</v>
      </c>
      <c r="M227" s="607"/>
      <c r="N227" s="602">
        <f>N223*N231</f>
        <v>595874</v>
      </c>
      <c r="O227" s="607"/>
      <c r="P227" s="602">
        <v>0</v>
      </c>
      <c r="Q227" s="607"/>
    </row>
    <row r="228" spans="1:17" ht="125.25" customHeight="1" x14ac:dyDescent="0.25">
      <c r="A228" s="208"/>
      <c r="B228" s="209"/>
      <c r="C228" s="204" t="s">
        <v>155</v>
      </c>
      <c r="D228" s="203" t="s">
        <v>113</v>
      </c>
      <c r="E228" s="210" t="s">
        <v>523</v>
      </c>
      <c r="F228" s="606">
        <f>F218/F223*1000</f>
        <v>10761.331086773378</v>
      </c>
      <c r="G228" s="719"/>
      <c r="H228" s="602">
        <v>0</v>
      </c>
      <c r="I228" s="607"/>
      <c r="J228" s="606">
        <f>J218/J223*1000</f>
        <v>15947.93597304128</v>
      </c>
      <c r="K228" s="719"/>
      <c r="L228" s="602">
        <v>0</v>
      </c>
      <c r="M228" s="607"/>
      <c r="N228" s="606">
        <f>N218/N223*1000</f>
        <v>22171.482729570347</v>
      </c>
      <c r="O228" s="719"/>
      <c r="P228" s="602">
        <v>0</v>
      </c>
      <c r="Q228" s="607"/>
    </row>
    <row r="229" spans="1:17" ht="201.75" customHeight="1" x14ac:dyDescent="0.25">
      <c r="A229" s="208"/>
      <c r="B229" s="209"/>
      <c r="C229" s="204" t="s">
        <v>156</v>
      </c>
      <c r="D229" s="203" t="s">
        <v>113</v>
      </c>
      <c r="E229" s="210" t="s">
        <v>524</v>
      </c>
      <c r="F229" s="606">
        <f>F221/F223*1000</f>
        <v>732.72957034540866</v>
      </c>
      <c r="G229" s="719"/>
      <c r="H229" s="602">
        <v>750.12</v>
      </c>
      <c r="I229" s="607"/>
      <c r="J229" s="606">
        <f>J221/J223*1000</f>
        <v>670.17691659646164</v>
      </c>
      <c r="K229" s="719"/>
      <c r="L229" s="602">
        <v>0</v>
      </c>
      <c r="M229" s="607"/>
      <c r="N229" s="606">
        <f>N221/N223*1000</f>
        <v>0</v>
      </c>
      <c r="O229" s="719"/>
      <c r="P229" s="602">
        <v>0</v>
      </c>
      <c r="Q229" s="607"/>
    </row>
    <row r="230" spans="1:17" ht="17.25" customHeight="1" x14ac:dyDescent="0.25">
      <c r="A230" s="597"/>
      <c r="B230" s="598"/>
      <c r="C230" s="170" t="s">
        <v>229</v>
      </c>
      <c r="D230" s="203"/>
      <c r="E230" s="210"/>
      <c r="F230" s="602"/>
      <c r="G230" s="607"/>
      <c r="H230" s="602"/>
      <c r="I230" s="607"/>
      <c r="J230" s="602"/>
      <c r="K230" s="607"/>
      <c r="L230" s="602"/>
      <c r="M230" s="607"/>
      <c r="N230" s="602"/>
      <c r="O230" s="607"/>
      <c r="P230" s="602"/>
      <c r="Q230" s="607"/>
    </row>
    <row r="231" spans="1:17" ht="45.75" customHeight="1" x14ac:dyDescent="0.25">
      <c r="A231" s="208"/>
      <c r="B231" s="209"/>
      <c r="C231" s="204" t="s">
        <v>516</v>
      </c>
      <c r="D231" s="203" t="s">
        <v>154</v>
      </c>
      <c r="E231" s="210" t="s">
        <v>152</v>
      </c>
      <c r="F231" s="602">
        <v>251</v>
      </c>
      <c r="G231" s="607"/>
      <c r="H231" s="602">
        <v>0</v>
      </c>
      <c r="I231" s="607"/>
      <c r="J231" s="602">
        <v>249</v>
      </c>
      <c r="K231" s="607"/>
      <c r="L231" s="602">
        <v>0</v>
      </c>
      <c r="M231" s="607"/>
      <c r="N231" s="602">
        <v>251</v>
      </c>
      <c r="O231" s="607"/>
      <c r="P231" s="602">
        <v>0</v>
      </c>
      <c r="Q231" s="607"/>
    </row>
    <row r="232" spans="1:17" ht="102.75" customHeight="1" x14ac:dyDescent="0.25">
      <c r="A232" s="208"/>
      <c r="B232" s="209"/>
      <c r="C232" s="204" t="s">
        <v>517</v>
      </c>
      <c r="D232" s="203" t="s">
        <v>117</v>
      </c>
      <c r="E232" s="210" t="s">
        <v>525</v>
      </c>
      <c r="F232" s="602">
        <v>0.25</v>
      </c>
      <c r="G232" s="607"/>
      <c r="H232" s="602">
        <v>0</v>
      </c>
      <c r="I232" s="607"/>
      <c r="J232" s="602">
        <v>0</v>
      </c>
      <c r="K232" s="607"/>
      <c r="L232" s="602">
        <v>0</v>
      </c>
      <c r="M232" s="607"/>
      <c r="N232" s="602">
        <v>0</v>
      </c>
      <c r="O232" s="607"/>
      <c r="P232" s="602">
        <v>0</v>
      </c>
      <c r="Q232" s="607"/>
    </row>
    <row r="233" spans="1:17" ht="123" customHeight="1" x14ac:dyDescent="0.25">
      <c r="A233" s="597"/>
      <c r="B233" s="598"/>
      <c r="C233" s="204" t="s">
        <v>518</v>
      </c>
      <c r="D233" s="203" t="s">
        <v>117</v>
      </c>
      <c r="E233" s="210" t="s">
        <v>526</v>
      </c>
      <c r="F233" s="611">
        <f>F221/F218*100</f>
        <v>6.8089120615013652</v>
      </c>
      <c r="G233" s="613"/>
      <c r="H233" s="602">
        <v>0</v>
      </c>
      <c r="I233" s="607"/>
      <c r="J233" s="611">
        <f>J221/J218*100</f>
        <v>4.2022799547812486</v>
      </c>
      <c r="K233" s="613"/>
      <c r="L233" s="602">
        <v>0</v>
      </c>
      <c r="M233" s="607"/>
      <c r="N233" s="611">
        <f>N221/N218*100</f>
        <v>0</v>
      </c>
      <c r="O233" s="613"/>
      <c r="P233" s="602">
        <v>0</v>
      </c>
      <c r="Q233" s="607"/>
    </row>
    <row r="234" spans="1:17" ht="17.25" customHeight="1" x14ac:dyDescent="0.25">
      <c r="A234" s="211"/>
      <c r="B234" s="211"/>
      <c r="C234" s="21"/>
      <c r="D234" s="212"/>
      <c r="E234" s="212"/>
      <c r="F234" s="64"/>
      <c r="G234" s="64"/>
      <c r="H234" s="64"/>
      <c r="I234" s="64"/>
      <c r="J234" s="64"/>
      <c r="K234" s="64"/>
      <c r="L234" s="64"/>
      <c r="M234" s="64"/>
      <c r="N234" s="64"/>
      <c r="O234" s="64"/>
      <c r="P234" s="64"/>
      <c r="Q234" s="64"/>
    </row>
    <row r="235" spans="1:17" ht="17.25" customHeight="1" x14ac:dyDescent="0.25">
      <c r="A235" s="33" t="s">
        <v>284</v>
      </c>
      <c r="B235" s="663" t="s">
        <v>453</v>
      </c>
      <c r="C235" s="663"/>
      <c r="D235" s="663"/>
      <c r="E235" s="663"/>
      <c r="F235" s="663"/>
      <c r="G235" s="663"/>
      <c r="H235" s="663"/>
      <c r="I235" s="663"/>
      <c r="J235" s="663"/>
      <c r="K235" s="663"/>
      <c r="L235" s="663"/>
      <c r="M235" s="663"/>
      <c r="N235" s="663"/>
      <c r="O235" s="663"/>
      <c r="P235" s="663"/>
      <c r="Q235" s="663"/>
    </row>
    <row r="236" spans="1:17" ht="17.25" customHeight="1" x14ac:dyDescent="0.25">
      <c r="A236" s="211"/>
      <c r="B236" s="211"/>
      <c r="C236" s="21"/>
      <c r="D236" s="212"/>
      <c r="E236" s="212"/>
      <c r="F236" s="64"/>
      <c r="G236" s="64"/>
      <c r="H236" s="64"/>
      <c r="I236" s="64"/>
      <c r="J236" s="64"/>
      <c r="K236" s="64"/>
      <c r="L236" s="64"/>
      <c r="M236" s="64"/>
      <c r="N236" s="64"/>
      <c r="O236" s="64"/>
      <c r="P236" s="64"/>
      <c r="Q236" s="64"/>
    </row>
    <row r="237" spans="1:17" ht="17.25" customHeight="1" x14ac:dyDescent="0.25">
      <c r="A237" s="697" t="s">
        <v>32</v>
      </c>
      <c r="B237" s="698"/>
      <c r="C237" s="701" t="s">
        <v>94</v>
      </c>
      <c r="D237" s="703" t="s">
        <v>95</v>
      </c>
      <c r="E237" s="760" t="s">
        <v>96</v>
      </c>
      <c r="F237" s="689" t="s">
        <v>456</v>
      </c>
      <c r="G237" s="689"/>
      <c r="H237" s="689"/>
      <c r="I237" s="689"/>
      <c r="J237" s="689"/>
      <c r="K237" s="689"/>
      <c r="L237" s="689" t="s">
        <v>454</v>
      </c>
      <c r="M237" s="689"/>
      <c r="N237" s="689"/>
      <c r="O237" s="689"/>
      <c r="P237" s="689"/>
      <c r="Q237" s="689"/>
    </row>
    <row r="238" spans="1:17" ht="24" customHeight="1" x14ac:dyDescent="0.2">
      <c r="A238" s="699"/>
      <c r="B238" s="700"/>
      <c r="C238" s="702"/>
      <c r="D238" s="704"/>
      <c r="E238" s="762"/>
      <c r="F238" s="602" t="s">
        <v>197</v>
      </c>
      <c r="G238" s="603"/>
      <c r="H238" s="607"/>
      <c r="I238" s="602" t="s">
        <v>198</v>
      </c>
      <c r="J238" s="603"/>
      <c r="K238" s="607"/>
      <c r="L238" s="602" t="s">
        <v>197</v>
      </c>
      <c r="M238" s="603"/>
      <c r="N238" s="607"/>
      <c r="O238" s="602" t="s">
        <v>198</v>
      </c>
      <c r="P238" s="603"/>
      <c r="Q238" s="607"/>
    </row>
    <row r="239" spans="1:17" ht="17.25" customHeight="1" x14ac:dyDescent="0.25">
      <c r="A239" s="705">
        <v>1</v>
      </c>
      <c r="B239" s="707"/>
      <c r="C239" s="202">
        <v>2</v>
      </c>
      <c r="D239" s="202">
        <v>3</v>
      </c>
      <c r="E239" s="200">
        <v>4</v>
      </c>
      <c r="F239" s="602">
        <v>5</v>
      </c>
      <c r="G239" s="603"/>
      <c r="H239" s="607"/>
      <c r="I239" s="602">
        <v>6</v>
      </c>
      <c r="J239" s="603"/>
      <c r="K239" s="607"/>
      <c r="L239" s="602">
        <v>7</v>
      </c>
      <c r="M239" s="603"/>
      <c r="N239" s="607"/>
      <c r="O239" s="602">
        <v>8</v>
      </c>
      <c r="P239" s="603"/>
      <c r="Q239" s="607"/>
    </row>
    <row r="240" spans="1:17" ht="17.25" customHeight="1" x14ac:dyDescent="0.25">
      <c r="A240" s="597">
        <v>2414100</v>
      </c>
      <c r="B240" s="598"/>
      <c r="C240" s="169" t="s">
        <v>262</v>
      </c>
      <c r="D240" s="126"/>
      <c r="E240" s="214"/>
      <c r="F240" s="602"/>
      <c r="G240" s="603"/>
      <c r="H240" s="607"/>
      <c r="I240" s="602"/>
      <c r="J240" s="603"/>
      <c r="K240" s="607"/>
      <c r="L240" s="602"/>
      <c r="M240" s="603"/>
      <c r="N240" s="607"/>
      <c r="O240" s="602">
        <v>0</v>
      </c>
      <c r="P240" s="603"/>
      <c r="Q240" s="607"/>
    </row>
    <row r="241" spans="1:17" ht="17.25" customHeight="1" x14ac:dyDescent="0.25">
      <c r="A241" s="597"/>
      <c r="B241" s="598"/>
      <c r="C241" s="171" t="s">
        <v>87</v>
      </c>
      <c r="D241" s="126"/>
      <c r="E241" s="214"/>
      <c r="F241" s="602"/>
      <c r="G241" s="603"/>
      <c r="H241" s="607"/>
      <c r="I241" s="602"/>
      <c r="J241" s="603"/>
      <c r="K241" s="607"/>
      <c r="L241" s="602"/>
      <c r="M241" s="603"/>
      <c r="N241" s="607"/>
      <c r="O241" s="602">
        <v>0</v>
      </c>
      <c r="P241" s="603"/>
      <c r="Q241" s="607"/>
    </row>
    <row r="242" spans="1:17" ht="17.25" customHeight="1" x14ac:dyDescent="0.25">
      <c r="A242" s="597"/>
      <c r="B242" s="598"/>
      <c r="C242" s="169" t="s">
        <v>228</v>
      </c>
      <c r="D242" s="126"/>
      <c r="E242" s="214"/>
      <c r="F242" s="602"/>
      <c r="G242" s="603"/>
      <c r="H242" s="607"/>
      <c r="I242" s="602"/>
      <c r="J242" s="603"/>
      <c r="K242" s="607"/>
      <c r="L242" s="602"/>
      <c r="M242" s="603"/>
      <c r="N242" s="607"/>
      <c r="O242" s="602">
        <v>0</v>
      </c>
      <c r="P242" s="603"/>
      <c r="Q242" s="607"/>
    </row>
    <row r="243" spans="1:17" ht="32.25" customHeight="1" x14ac:dyDescent="0.25">
      <c r="A243" s="597"/>
      <c r="B243" s="598"/>
      <c r="C243" s="204" t="s">
        <v>498</v>
      </c>
      <c r="D243" s="203" t="s">
        <v>99</v>
      </c>
      <c r="E243" s="713" t="s">
        <v>520</v>
      </c>
      <c r="F243" s="602">
        <f t="shared" ref="F243:F254" si="18">N206</f>
        <v>6</v>
      </c>
      <c r="G243" s="603"/>
      <c r="H243" s="607"/>
      <c r="I243" s="602">
        <v>0</v>
      </c>
      <c r="J243" s="603"/>
      <c r="K243" s="607"/>
      <c r="L243" s="602">
        <f t="shared" ref="L243:L255" si="19">F243</f>
        <v>6</v>
      </c>
      <c r="M243" s="603"/>
      <c r="N243" s="607"/>
      <c r="O243" s="602">
        <v>0</v>
      </c>
      <c r="P243" s="603"/>
      <c r="Q243" s="607"/>
    </row>
    <row r="244" spans="1:17" ht="27.75" customHeight="1" x14ac:dyDescent="0.25">
      <c r="A244" s="597"/>
      <c r="B244" s="598"/>
      <c r="C244" s="204" t="s">
        <v>499</v>
      </c>
      <c r="D244" s="203" t="s">
        <v>99</v>
      </c>
      <c r="E244" s="718"/>
      <c r="F244" s="602">
        <f t="shared" si="18"/>
        <v>5</v>
      </c>
      <c r="G244" s="603"/>
      <c r="H244" s="607"/>
      <c r="I244" s="602">
        <v>0</v>
      </c>
      <c r="J244" s="603"/>
      <c r="K244" s="607"/>
      <c r="L244" s="602">
        <f t="shared" si="19"/>
        <v>5</v>
      </c>
      <c r="M244" s="603"/>
      <c r="N244" s="607"/>
      <c r="O244" s="602">
        <v>0</v>
      </c>
      <c r="P244" s="603"/>
      <c r="Q244" s="607"/>
    </row>
    <row r="245" spans="1:17" ht="27.75" customHeight="1" x14ac:dyDescent="0.25">
      <c r="A245" s="597"/>
      <c r="B245" s="598"/>
      <c r="C245" s="204" t="s">
        <v>500</v>
      </c>
      <c r="D245" s="203" t="s">
        <v>99</v>
      </c>
      <c r="E245" s="718"/>
      <c r="F245" s="602">
        <f t="shared" si="18"/>
        <v>1</v>
      </c>
      <c r="G245" s="603"/>
      <c r="H245" s="607"/>
      <c r="I245" s="602">
        <v>0</v>
      </c>
      <c r="J245" s="603"/>
      <c r="K245" s="607"/>
      <c r="L245" s="602">
        <f t="shared" si="19"/>
        <v>1</v>
      </c>
      <c r="M245" s="603"/>
      <c r="N245" s="607"/>
      <c r="O245" s="602">
        <v>0</v>
      </c>
      <c r="P245" s="603"/>
      <c r="Q245" s="607"/>
    </row>
    <row r="246" spans="1:17" ht="115.5" customHeight="1" x14ac:dyDescent="0.25">
      <c r="A246" s="597"/>
      <c r="B246" s="598"/>
      <c r="C246" s="204" t="s">
        <v>501</v>
      </c>
      <c r="D246" s="203" t="s">
        <v>99</v>
      </c>
      <c r="E246" s="714"/>
      <c r="F246" s="602">
        <f t="shared" si="18"/>
        <v>0</v>
      </c>
      <c r="G246" s="603"/>
      <c r="H246" s="607"/>
      <c r="I246" s="602">
        <v>0</v>
      </c>
      <c r="J246" s="603"/>
      <c r="K246" s="607"/>
      <c r="L246" s="602">
        <f t="shared" si="19"/>
        <v>0</v>
      </c>
      <c r="M246" s="603"/>
      <c r="N246" s="607"/>
      <c r="O246" s="602">
        <v>0</v>
      </c>
      <c r="P246" s="603"/>
      <c r="Q246" s="607"/>
    </row>
    <row r="247" spans="1:17" ht="30.75" customHeight="1" x14ac:dyDescent="0.25">
      <c r="A247" s="597"/>
      <c r="B247" s="598"/>
      <c r="C247" s="204" t="s">
        <v>486</v>
      </c>
      <c r="D247" s="203" t="s">
        <v>99</v>
      </c>
      <c r="E247" s="210" t="s">
        <v>101</v>
      </c>
      <c r="F247" s="602">
        <f t="shared" si="18"/>
        <v>467.1</v>
      </c>
      <c r="G247" s="603"/>
      <c r="H247" s="607"/>
      <c r="I247" s="602">
        <f>L210</f>
        <v>22.57</v>
      </c>
      <c r="J247" s="603"/>
      <c r="K247" s="607"/>
      <c r="L247" s="602">
        <f t="shared" si="19"/>
        <v>467.1</v>
      </c>
      <c r="M247" s="603"/>
      <c r="N247" s="607"/>
      <c r="O247" s="602">
        <f>O249</f>
        <v>22.57</v>
      </c>
      <c r="P247" s="603"/>
      <c r="Q247" s="607"/>
    </row>
    <row r="248" spans="1:17" ht="31.5" customHeight="1" x14ac:dyDescent="0.25">
      <c r="A248" s="597"/>
      <c r="B248" s="598"/>
      <c r="C248" s="204" t="s">
        <v>502</v>
      </c>
      <c r="D248" s="203" t="s">
        <v>99</v>
      </c>
      <c r="E248" s="210" t="s">
        <v>101</v>
      </c>
      <c r="F248" s="602">
        <f t="shared" si="18"/>
        <v>22.5</v>
      </c>
      <c r="G248" s="603"/>
      <c r="H248" s="607"/>
      <c r="I248" s="602">
        <f>L211</f>
        <v>0</v>
      </c>
      <c r="J248" s="603"/>
      <c r="K248" s="607"/>
      <c r="L248" s="602">
        <f t="shared" si="19"/>
        <v>22.5</v>
      </c>
      <c r="M248" s="603"/>
      <c r="N248" s="607"/>
      <c r="O248" s="602">
        <v>0</v>
      </c>
      <c r="P248" s="603"/>
      <c r="Q248" s="607"/>
    </row>
    <row r="249" spans="1:17" ht="33.75" customHeight="1" x14ac:dyDescent="0.25">
      <c r="A249" s="597"/>
      <c r="B249" s="598"/>
      <c r="C249" s="204" t="s">
        <v>503</v>
      </c>
      <c r="D249" s="203" t="s">
        <v>99</v>
      </c>
      <c r="E249" s="210" t="s">
        <v>101</v>
      </c>
      <c r="F249" s="602">
        <f t="shared" si="18"/>
        <v>370.6</v>
      </c>
      <c r="G249" s="603"/>
      <c r="H249" s="607"/>
      <c r="I249" s="602">
        <f>L212</f>
        <v>22.57</v>
      </c>
      <c r="J249" s="603"/>
      <c r="K249" s="607"/>
      <c r="L249" s="602">
        <f t="shared" si="19"/>
        <v>370.6</v>
      </c>
      <c r="M249" s="603"/>
      <c r="N249" s="607"/>
      <c r="O249" s="602">
        <f>I249</f>
        <v>22.57</v>
      </c>
      <c r="P249" s="603"/>
      <c r="Q249" s="607"/>
    </row>
    <row r="250" spans="1:17" ht="37.5" customHeight="1" x14ac:dyDescent="0.25">
      <c r="A250" s="597"/>
      <c r="B250" s="598"/>
      <c r="C250" s="204" t="s">
        <v>504</v>
      </c>
      <c r="D250" s="203" t="s">
        <v>99</v>
      </c>
      <c r="E250" s="210" t="s">
        <v>101</v>
      </c>
      <c r="F250" s="602">
        <f t="shared" si="18"/>
        <v>17</v>
      </c>
      <c r="G250" s="603"/>
      <c r="H250" s="607"/>
      <c r="I250" s="602">
        <v>0</v>
      </c>
      <c r="J250" s="603"/>
      <c r="K250" s="607"/>
      <c r="L250" s="602">
        <f t="shared" si="19"/>
        <v>17</v>
      </c>
      <c r="M250" s="603"/>
      <c r="N250" s="607"/>
      <c r="O250" s="602">
        <v>0</v>
      </c>
      <c r="P250" s="603"/>
      <c r="Q250" s="607"/>
    </row>
    <row r="251" spans="1:17" ht="32.25" customHeight="1" x14ac:dyDescent="0.25">
      <c r="A251" s="597"/>
      <c r="B251" s="598"/>
      <c r="C251" s="204" t="s">
        <v>505</v>
      </c>
      <c r="D251" s="203" t="s">
        <v>99</v>
      </c>
      <c r="E251" s="210" t="s">
        <v>101</v>
      </c>
      <c r="F251" s="602">
        <f t="shared" si="18"/>
        <v>49</v>
      </c>
      <c r="G251" s="603"/>
      <c r="H251" s="607"/>
      <c r="I251" s="602">
        <v>0</v>
      </c>
      <c r="J251" s="603"/>
      <c r="K251" s="607"/>
      <c r="L251" s="602">
        <f t="shared" si="19"/>
        <v>49</v>
      </c>
      <c r="M251" s="603"/>
      <c r="N251" s="607"/>
      <c r="O251" s="602">
        <v>0</v>
      </c>
      <c r="P251" s="603"/>
      <c r="Q251" s="607"/>
    </row>
    <row r="252" spans="1:17" ht="33" customHeight="1" x14ac:dyDescent="0.25">
      <c r="A252" s="597"/>
      <c r="B252" s="598"/>
      <c r="C252" s="204" t="s">
        <v>506</v>
      </c>
      <c r="D252" s="203" t="s">
        <v>99</v>
      </c>
      <c r="E252" s="210" t="s">
        <v>101</v>
      </c>
      <c r="F252" s="602">
        <f t="shared" si="18"/>
        <v>8</v>
      </c>
      <c r="G252" s="603"/>
      <c r="H252" s="607"/>
      <c r="I252" s="602">
        <v>0</v>
      </c>
      <c r="J252" s="603"/>
      <c r="K252" s="607"/>
      <c r="L252" s="602">
        <f t="shared" si="19"/>
        <v>8</v>
      </c>
      <c r="M252" s="603"/>
      <c r="N252" s="607"/>
      <c r="O252" s="602">
        <v>0</v>
      </c>
      <c r="P252" s="603"/>
      <c r="Q252" s="607"/>
    </row>
    <row r="253" spans="1:17" ht="33" customHeight="1" x14ac:dyDescent="0.25">
      <c r="A253" s="597"/>
      <c r="B253" s="598"/>
      <c r="C253" s="204" t="s">
        <v>507</v>
      </c>
      <c r="D253" s="203" t="s">
        <v>99</v>
      </c>
      <c r="E253" s="210" t="s">
        <v>152</v>
      </c>
      <c r="F253" s="602">
        <f t="shared" si="18"/>
        <v>7</v>
      </c>
      <c r="G253" s="603"/>
      <c r="H253" s="607"/>
      <c r="I253" s="602">
        <v>0</v>
      </c>
      <c r="J253" s="603"/>
      <c r="K253" s="607"/>
      <c r="L253" s="602">
        <f t="shared" si="19"/>
        <v>7</v>
      </c>
      <c r="M253" s="603"/>
      <c r="N253" s="607"/>
      <c r="O253" s="602">
        <v>0</v>
      </c>
      <c r="P253" s="603"/>
      <c r="Q253" s="607"/>
    </row>
    <row r="254" spans="1:17" ht="34.5" customHeight="1" x14ac:dyDescent="0.25">
      <c r="A254" s="597"/>
      <c r="B254" s="598"/>
      <c r="C254" s="204" t="s">
        <v>508</v>
      </c>
      <c r="D254" s="203" t="s">
        <v>99</v>
      </c>
      <c r="E254" s="210" t="s">
        <v>152</v>
      </c>
      <c r="F254" s="602">
        <f t="shared" si="18"/>
        <v>161</v>
      </c>
      <c r="G254" s="603"/>
      <c r="H254" s="607"/>
      <c r="I254" s="602">
        <v>0</v>
      </c>
      <c r="J254" s="603"/>
      <c r="K254" s="607"/>
      <c r="L254" s="602">
        <f t="shared" si="19"/>
        <v>161</v>
      </c>
      <c r="M254" s="603"/>
      <c r="N254" s="607"/>
      <c r="O254" s="602">
        <v>0</v>
      </c>
      <c r="P254" s="603"/>
      <c r="Q254" s="607"/>
    </row>
    <row r="255" spans="1:17" ht="47.25" customHeight="1" x14ac:dyDescent="0.25">
      <c r="A255" s="597"/>
      <c r="B255" s="598"/>
      <c r="C255" s="204" t="s">
        <v>509</v>
      </c>
      <c r="D255" s="203" t="s">
        <v>141</v>
      </c>
      <c r="E255" s="210" t="s">
        <v>133</v>
      </c>
      <c r="F255" s="611">
        <f>F256+F257</f>
        <v>58161.585699999996</v>
      </c>
      <c r="G255" s="603"/>
      <c r="H255" s="607"/>
      <c r="I255" s="602">
        <v>0</v>
      </c>
      <c r="J255" s="603"/>
      <c r="K255" s="607"/>
      <c r="L255" s="611">
        <f t="shared" si="19"/>
        <v>58161.585699999996</v>
      </c>
      <c r="M255" s="612"/>
      <c r="N255" s="613"/>
      <c r="O255" s="602">
        <v>0</v>
      </c>
      <c r="P255" s="603"/>
      <c r="Q255" s="607"/>
    </row>
    <row r="256" spans="1:17" ht="52.5" customHeight="1" x14ac:dyDescent="0.25">
      <c r="A256" s="597"/>
      <c r="B256" s="598"/>
      <c r="C256" s="204" t="s">
        <v>510</v>
      </c>
      <c r="D256" s="203" t="s">
        <v>141</v>
      </c>
      <c r="E256" s="210" t="s">
        <v>133</v>
      </c>
      <c r="F256" s="611">
        <f>H162</f>
        <v>56426.299999999996</v>
      </c>
      <c r="G256" s="603"/>
      <c r="H256" s="607"/>
      <c r="I256" s="602">
        <v>0</v>
      </c>
      <c r="J256" s="603"/>
      <c r="K256" s="607"/>
      <c r="L256" s="611">
        <f>L162</f>
        <v>59888.700000000004</v>
      </c>
      <c r="M256" s="603"/>
      <c r="N256" s="607"/>
      <c r="O256" s="602">
        <v>0</v>
      </c>
      <c r="P256" s="603"/>
      <c r="Q256" s="607"/>
    </row>
    <row r="257" spans="1:17" ht="61.5" customHeight="1" x14ac:dyDescent="0.25">
      <c r="A257" s="597"/>
      <c r="B257" s="598"/>
      <c r="C257" s="204" t="s">
        <v>511</v>
      </c>
      <c r="D257" s="203" t="s">
        <v>141</v>
      </c>
      <c r="E257" s="210" t="s">
        <v>133</v>
      </c>
      <c r="F257" s="611">
        <f>I162</f>
        <v>1735.2856999999999</v>
      </c>
      <c r="G257" s="603"/>
      <c r="H257" s="607"/>
      <c r="I257" s="602">
        <v>0</v>
      </c>
      <c r="J257" s="603"/>
      <c r="K257" s="607"/>
      <c r="L257" s="611">
        <f>M162</f>
        <v>1843.8226486999999</v>
      </c>
      <c r="M257" s="612"/>
      <c r="N257" s="613"/>
      <c r="O257" s="602">
        <v>0</v>
      </c>
      <c r="P257" s="603"/>
      <c r="Q257" s="607"/>
    </row>
    <row r="258" spans="1:17" ht="31.5" customHeight="1" x14ac:dyDescent="0.25">
      <c r="A258" s="597"/>
      <c r="B258" s="598"/>
      <c r="C258" s="204" t="s">
        <v>512</v>
      </c>
      <c r="D258" s="203" t="s">
        <v>141</v>
      </c>
      <c r="E258" s="210" t="s">
        <v>133</v>
      </c>
      <c r="F258" s="602">
        <v>1735.3</v>
      </c>
      <c r="G258" s="603"/>
      <c r="H258" s="607"/>
      <c r="I258" s="602">
        <v>0</v>
      </c>
      <c r="J258" s="603"/>
      <c r="K258" s="607"/>
      <c r="L258" s="602">
        <v>1841.1</v>
      </c>
      <c r="M258" s="603"/>
      <c r="N258" s="607"/>
      <c r="O258" s="602">
        <v>0</v>
      </c>
      <c r="P258" s="603"/>
      <c r="Q258" s="607"/>
    </row>
    <row r="259" spans="1:17" ht="17.25" customHeight="1" x14ac:dyDescent="0.25">
      <c r="A259" s="597"/>
      <c r="B259" s="598"/>
      <c r="C259" s="169" t="s">
        <v>281</v>
      </c>
      <c r="D259" s="203"/>
      <c r="E259" s="210"/>
      <c r="F259" s="602"/>
      <c r="G259" s="603"/>
      <c r="H259" s="607"/>
      <c r="I259" s="602">
        <v>0</v>
      </c>
      <c r="J259" s="603"/>
      <c r="K259" s="607"/>
      <c r="L259" s="602"/>
      <c r="M259" s="603"/>
      <c r="N259" s="607"/>
      <c r="O259" s="602">
        <v>0</v>
      </c>
      <c r="P259" s="603"/>
      <c r="Q259" s="607"/>
    </row>
    <row r="260" spans="1:17" ht="162.75" customHeight="1" x14ac:dyDescent="0.25">
      <c r="A260" s="597"/>
      <c r="B260" s="598"/>
      <c r="C260" s="204" t="s">
        <v>153</v>
      </c>
      <c r="D260" s="203" t="s">
        <v>135</v>
      </c>
      <c r="E260" s="713" t="s">
        <v>520</v>
      </c>
      <c r="F260" s="602">
        <f>N223</f>
        <v>2374</v>
      </c>
      <c r="G260" s="603"/>
      <c r="H260" s="607"/>
      <c r="I260" s="602">
        <v>0</v>
      </c>
      <c r="J260" s="603"/>
      <c r="K260" s="607"/>
      <c r="L260" s="602">
        <f>F260</f>
        <v>2374</v>
      </c>
      <c r="M260" s="603"/>
      <c r="N260" s="607"/>
      <c r="O260" s="602">
        <v>0</v>
      </c>
      <c r="P260" s="603"/>
      <c r="Q260" s="607"/>
    </row>
    <row r="261" spans="1:17" ht="32.25" customHeight="1" x14ac:dyDescent="0.25">
      <c r="A261" s="597"/>
      <c r="B261" s="598"/>
      <c r="C261" s="204" t="s">
        <v>513</v>
      </c>
      <c r="D261" s="203" t="s">
        <v>135</v>
      </c>
      <c r="E261" s="714"/>
      <c r="F261" s="602">
        <f>N224</f>
        <v>532</v>
      </c>
      <c r="G261" s="603"/>
      <c r="H261" s="607"/>
      <c r="I261" s="602">
        <v>0</v>
      </c>
      <c r="J261" s="603"/>
      <c r="K261" s="607"/>
      <c r="L261" s="602">
        <f>F261</f>
        <v>532</v>
      </c>
      <c r="M261" s="603"/>
      <c r="N261" s="607"/>
      <c r="O261" s="602">
        <v>0</v>
      </c>
      <c r="P261" s="603"/>
      <c r="Q261" s="607"/>
    </row>
    <row r="262" spans="1:17" ht="17.25" customHeight="1" x14ac:dyDescent="0.25">
      <c r="A262" s="597"/>
      <c r="B262" s="598"/>
      <c r="C262" s="170" t="s">
        <v>282</v>
      </c>
      <c r="D262" s="199"/>
      <c r="E262" s="210"/>
      <c r="F262" s="602"/>
      <c r="G262" s="603"/>
      <c r="H262" s="607"/>
      <c r="I262" s="602">
        <v>0</v>
      </c>
      <c r="J262" s="603"/>
      <c r="K262" s="607"/>
      <c r="L262" s="602"/>
      <c r="M262" s="603"/>
      <c r="N262" s="607"/>
      <c r="O262" s="602">
        <v>0</v>
      </c>
      <c r="P262" s="603"/>
      <c r="Q262" s="607"/>
    </row>
    <row r="263" spans="1:17" ht="159.75" customHeight="1" x14ac:dyDescent="0.25">
      <c r="A263" s="597"/>
      <c r="B263" s="598"/>
      <c r="C263" s="204" t="s">
        <v>514</v>
      </c>
      <c r="D263" s="203" t="s">
        <v>135</v>
      </c>
      <c r="E263" s="210" t="s">
        <v>521</v>
      </c>
      <c r="F263" s="602">
        <f>N226</f>
        <v>6</v>
      </c>
      <c r="G263" s="603"/>
      <c r="H263" s="607"/>
      <c r="I263" s="602">
        <v>0</v>
      </c>
      <c r="J263" s="603"/>
      <c r="K263" s="607"/>
      <c r="L263" s="602">
        <f>F263</f>
        <v>6</v>
      </c>
      <c r="M263" s="603"/>
      <c r="N263" s="607"/>
      <c r="O263" s="602">
        <v>0</v>
      </c>
      <c r="P263" s="603"/>
      <c r="Q263" s="607"/>
    </row>
    <row r="264" spans="1:17" ht="81.75" customHeight="1" x14ac:dyDescent="0.25">
      <c r="A264" s="597"/>
      <c r="B264" s="598"/>
      <c r="C264" s="204" t="s">
        <v>515</v>
      </c>
      <c r="D264" s="203" t="s">
        <v>154</v>
      </c>
      <c r="E264" s="210" t="s">
        <v>522</v>
      </c>
      <c r="F264" s="602">
        <f>F260*F268</f>
        <v>595874</v>
      </c>
      <c r="G264" s="603"/>
      <c r="H264" s="607"/>
      <c r="I264" s="602">
        <v>0</v>
      </c>
      <c r="J264" s="603"/>
      <c r="K264" s="607"/>
      <c r="L264" s="602">
        <f>L260*L268</f>
        <v>595874</v>
      </c>
      <c r="M264" s="603"/>
      <c r="N264" s="607"/>
      <c r="O264" s="602">
        <v>0</v>
      </c>
      <c r="P264" s="603"/>
      <c r="Q264" s="607"/>
    </row>
    <row r="265" spans="1:17" ht="126" customHeight="1" x14ac:dyDescent="0.25">
      <c r="A265" s="597"/>
      <c r="B265" s="598"/>
      <c r="C265" s="204" t="s">
        <v>155</v>
      </c>
      <c r="D265" s="203" t="s">
        <v>113</v>
      </c>
      <c r="E265" s="210" t="s">
        <v>523</v>
      </c>
      <c r="F265" s="606">
        <f>F255/F260*1000</f>
        <v>24499.404254422912</v>
      </c>
      <c r="G265" s="777"/>
      <c r="H265" s="719"/>
      <c r="I265" s="602">
        <v>0</v>
      </c>
      <c r="J265" s="603"/>
      <c r="K265" s="607"/>
      <c r="L265" s="606">
        <f>L255/L260*1000</f>
        <v>24499.404254422912</v>
      </c>
      <c r="M265" s="777"/>
      <c r="N265" s="719"/>
      <c r="O265" s="602">
        <v>0</v>
      </c>
      <c r="P265" s="603"/>
      <c r="Q265" s="607"/>
    </row>
    <row r="266" spans="1:17" ht="94.5" customHeight="1" x14ac:dyDescent="0.25">
      <c r="A266" s="597"/>
      <c r="B266" s="598"/>
      <c r="C266" s="204" t="s">
        <v>156</v>
      </c>
      <c r="D266" s="203" t="s">
        <v>113</v>
      </c>
      <c r="E266" s="210" t="s">
        <v>524</v>
      </c>
      <c r="F266" s="606">
        <f>F258/F260*1000</f>
        <v>730.96040438079194</v>
      </c>
      <c r="G266" s="777"/>
      <c r="H266" s="719"/>
      <c r="I266" s="602">
        <v>0</v>
      </c>
      <c r="J266" s="603"/>
      <c r="K266" s="607"/>
      <c r="L266" s="602">
        <v>0</v>
      </c>
      <c r="M266" s="603"/>
      <c r="N266" s="607"/>
      <c r="O266" s="602">
        <v>0</v>
      </c>
      <c r="P266" s="603"/>
      <c r="Q266" s="607"/>
    </row>
    <row r="267" spans="1:17" ht="17.25" customHeight="1" x14ac:dyDescent="0.25">
      <c r="A267" s="597"/>
      <c r="B267" s="598"/>
      <c r="C267" s="170" t="s">
        <v>229</v>
      </c>
      <c r="D267" s="203"/>
      <c r="E267" s="210"/>
      <c r="F267" s="602"/>
      <c r="G267" s="603"/>
      <c r="H267" s="607"/>
      <c r="I267" s="602"/>
      <c r="J267" s="603"/>
      <c r="K267" s="607"/>
      <c r="L267" s="602"/>
      <c r="M267" s="603"/>
      <c r="N267" s="607"/>
      <c r="O267" s="602">
        <v>0</v>
      </c>
      <c r="P267" s="603"/>
      <c r="Q267" s="607"/>
    </row>
    <row r="268" spans="1:17" ht="33.75" customHeight="1" x14ac:dyDescent="0.25">
      <c r="A268" s="597"/>
      <c r="B268" s="598"/>
      <c r="C268" s="204" t="s">
        <v>516</v>
      </c>
      <c r="D268" s="203" t="s">
        <v>154</v>
      </c>
      <c r="E268" s="210" t="s">
        <v>152</v>
      </c>
      <c r="F268" s="602">
        <v>251</v>
      </c>
      <c r="G268" s="603"/>
      <c r="H268" s="607"/>
      <c r="I268" s="602">
        <v>0</v>
      </c>
      <c r="J268" s="603"/>
      <c r="K268" s="607"/>
      <c r="L268" s="602">
        <v>251</v>
      </c>
      <c r="M268" s="603"/>
      <c r="N268" s="607"/>
      <c r="O268" s="602">
        <v>0</v>
      </c>
      <c r="P268" s="603"/>
      <c r="Q268" s="607"/>
    </row>
    <row r="269" spans="1:17" ht="156" customHeight="1" x14ac:dyDescent="0.25">
      <c r="A269" s="597"/>
      <c r="B269" s="598"/>
      <c r="C269" s="204" t="s">
        <v>517</v>
      </c>
      <c r="D269" s="203" t="s">
        <v>117</v>
      </c>
      <c r="E269" s="210" t="s">
        <v>525</v>
      </c>
      <c r="F269" s="602">
        <v>0</v>
      </c>
      <c r="G269" s="603"/>
      <c r="H269" s="607"/>
      <c r="I269" s="602">
        <v>0</v>
      </c>
      <c r="J269" s="603"/>
      <c r="K269" s="607"/>
      <c r="L269" s="602">
        <v>0</v>
      </c>
      <c r="M269" s="603"/>
      <c r="N269" s="607"/>
      <c r="O269" s="602">
        <v>0</v>
      </c>
      <c r="P269" s="603"/>
      <c r="Q269" s="607"/>
    </row>
    <row r="270" spans="1:17" ht="126" customHeight="1" x14ac:dyDescent="0.25">
      <c r="A270" s="597"/>
      <c r="B270" s="598"/>
      <c r="C270" s="204" t="s">
        <v>518</v>
      </c>
      <c r="D270" s="203" t="s">
        <v>117</v>
      </c>
      <c r="E270" s="210" t="s">
        <v>526</v>
      </c>
      <c r="F270" s="611">
        <f>F258/F255*100</f>
        <v>2.9835844038894561</v>
      </c>
      <c r="G270" s="612"/>
      <c r="H270" s="613"/>
      <c r="I270" s="611">
        <v>0</v>
      </c>
      <c r="J270" s="612"/>
      <c r="K270" s="613"/>
      <c r="L270" s="611">
        <f>L258/L255*100</f>
        <v>3.165491411283857</v>
      </c>
      <c r="M270" s="612"/>
      <c r="N270" s="613"/>
      <c r="O270" s="602">
        <v>0</v>
      </c>
      <c r="P270" s="603"/>
      <c r="Q270" s="607"/>
    </row>
    <row r="271" spans="1:17" ht="17.25" customHeight="1" x14ac:dyDescent="0.25">
      <c r="A271" s="211"/>
      <c r="B271" s="211"/>
      <c r="C271" s="21"/>
      <c r="D271" s="212"/>
      <c r="E271" s="212"/>
      <c r="F271" s="64"/>
      <c r="G271" s="64"/>
      <c r="H271" s="64"/>
      <c r="I271" s="64"/>
      <c r="J271" s="64"/>
      <c r="K271" s="64"/>
      <c r="L271" s="64"/>
      <c r="M271" s="64"/>
      <c r="N271" s="64"/>
      <c r="O271" s="64"/>
      <c r="P271" s="64"/>
      <c r="Q271" s="64"/>
    </row>
    <row r="272" spans="1:17" s="28" customFormat="1" ht="12.75" customHeight="1" x14ac:dyDescent="0.25">
      <c r="A272" s="21" t="s">
        <v>576</v>
      </c>
      <c r="B272" s="21"/>
      <c r="C272" s="21"/>
      <c r="D272" s="7"/>
      <c r="E272" s="7"/>
      <c r="F272" s="29"/>
      <c r="G272" s="29"/>
      <c r="H272" s="29"/>
      <c r="I272" s="29"/>
      <c r="J272" s="29"/>
      <c r="K272" s="29"/>
      <c r="L272" s="29"/>
      <c r="M272" s="29"/>
      <c r="N272" s="29"/>
      <c r="O272" s="29"/>
      <c r="P272" s="29"/>
      <c r="Q272" s="29"/>
    </row>
    <row r="273" spans="1:18" s="28" customFormat="1" ht="12.75" customHeight="1" x14ac:dyDescent="0.25">
      <c r="A273" s="21"/>
      <c r="B273" s="21"/>
      <c r="C273" s="21"/>
      <c r="D273" s="7"/>
      <c r="E273" s="7"/>
      <c r="F273" s="29"/>
      <c r="G273" s="29"/>
      <c r="H273" s="29"/>
      <c r="I273" s="29"/>
      <c r="J273" s="29"/>
      <c r="K273" s="29"/>
      <c r="L273" s="29"/>
      <c r="M273" s="29"/>
      <c r="N273" s="29"/>
      <c r="O273" s="29"/>
      <c r="P273" s="29"/>
      <c r="Q273" s="29"/>
    </row>
    <row r="274" spans="1:18" s="19" customFormat="1" ht="33" customHeight="1" x14ac:dyDescent="0.2">
      <c r="A274" s="667" t="s">
        <v>32</v>
      </c>
      <c r="B274" s="668"/>
      <c r="C274" s="609" t="s">
        <v>222</v>
      </c>
      <c r="D274" s="602" t="s">
        <v>439</v>
      </c>
      <c r="E274" s="607"/>
      <c r="F274" s="602" t="s">
        <v>448</v>
      </c>
      <c r="G274" s="607"/>
      <c r="H274" s="602" t="s">
        <v>455</v>
      </c>
      <c r="I274" s="607"/>
      <c r="J274" s="602" t="s">
        <v>456</v>
      </c>
      <c r="K274" s="607"/>
      <c r="L274" s="602" t="s">
        <v>436</v>
      </c>
      <c r="M274" s="607"/>
      <c r="N274" s="65"/>
      <c r="O274" s="65"/>
      <c r="P274" s="65"/>
      <c r="Q274" s="65"/>
    </row>
    <row r="275" spans="1:18" s="19" customFormat="1" ht="63" customHeight="1" x14ac:dyDescent="0.2">
      <c r="A275" s="731"/>
      <c r="B275" s="732"/>
      <c r="C275" s="610"/>
      <c r="D275" s="124" t="s">
        <v>197</v>
      </c>
      <c r="E275" s="124" t="s">
        <v>198</v>
      </c>
      <c r="F275" s="124" t="s">
        <v>197</v>
      </c>
      <c r="G275" s="124" t="s">
        <v>198</v>
      </c>
      <c r="H275" s="124" t="s">
        <v>197</v>
      </c>
      <c r="I275" s="124" t="s">
        <v>198</v>
      </c>
      <c r="J275" s="124" t="s">
        <v>197</v>
      </c>
      <c r="K275" s="124" t="s">
        <v>198</v>
      </c>
      <c r="L275" s="124" t="s">
        <v>197</v>
      </c>
      <c r="M275" s="124" t="s">
        <v>198</v>
      </c>
      <c r="N275" s="65"/>
      <c r="O275" s="65"/>
      <c r="P275" s="65"/>
      <c r="Q275" s="65"/>
    </row>
    <row r="276" spans="1:18" ht="18" customHeight="1" x14ac:dyDescent="0.2">
      <c r="A276" s="602">
        <v>1</v>
      </c>
      <c r="B276" s="607"/>
      <c r="C276" s="177">
        <v>2</v>
      </c>
      <c r="D276" s="177">
        <v>3</v>
      </c>
      <c r="E276" s="177">
        <v>4</v>
      </c>
      <c r="F276" s="177">
        <v>5</v>
      </c>
      <c r="G276" s="177">
        <v>6</v>
      </c>
      <c r="H276" s="177">
        <v>7</v>
      </c>
      <c r="I276" s="177">
        <v>8</v>
      </c>
      <c r="J276" s="177">
        <v>9</v>
      </c>
      <c r="K276" s="177">
        <v>10</v>
      </c>
      <c r="L276" s="177">
        <v>11</v>
      </c>
      <c r="M276" s="177">
        <v>12</v>
      </c>
      <c r="N276" s="65"/>
      <c r="O276" s="65"/>
      <c r="P276" s="65"/>
      <c r="Q276" s="65"/>
      <c r="R276" s="19"/>
    </row>
    <row r="277" spans="1:18" ht="18" customHeight="1" x14ac:dyDescent="0.2">
      <c r="A277" s="602">
        <v>2414100</v>
      </c>
      <c r="B277" s="607"/>
      <c r="C277" s="124" t="s">
        <v>287</v>
      </c>
      <c r="D277" s="124"/>
      <c r="E277" s="124"/>
      <c r="F277" s="124"/>
      <c r="G277" s="124"/>
      <c r="H277" s="124"/>
      <c r="I277" s="124"/>
      <c r="J277" s="124"/>
      <c r="K277" s="124"/>
      <c r="L277" s="124"/>
      <c r="M277" s="124"/>
      <c r="N277" s="65"/>
      <c r="O277" s="65"/>
      <c r="P277" s="65"/>
      <c r="Q277" s="65"/>
    </row>
    <row r="278" spans="1:18" ht="18" customHeight="1" x14ac:dyDescent="0.2">
      <c r="A278" s="184"/>
      <c r="B278" s="185"/>
      <c r="C278" s="124" t="s">
        <v>577</v>
      </c>
      <c r="D278" s="124">
        <v>16121.5</v>
      </c>
      <c r="E278" s="168">
        <v>1163</v>
      </c>
      <c r="F278" s="124">
        <v>23977.8</v>
      </c>
      <c r="G278" s="168">
        <v>1253.5999999999999</v>
      </c>
      <c r="H278" s="124">
        <v>35464.300000000003</v>
      </c>
      <c r="I278" s="168">
        <v>1834.3</v>
      </c>
      <c r="J278" s="168">
        <v>39755.5</v>
      </c>
      <c r="K278" s="124">
        <v>1393.1</v>
      </c>
      <c r="L278" s="124">
        <v>42140.7</v>
      </c>
      <c r="M278" s="168">
        <v>1481</v>
      </c>
      <c r="N278" s="65"/>
      <c r="O278" s="65"/>
      <c r="P278" s="65"/>
      <c r="Q278" s="65"/>
    </row>
    <row r="279" spans="1:18" ht="18" customHeight="1" x14ac:dyDescent="0.2">
      <c r="A279" s="184"/>
      <c r="B279" s="185"/>
      <c r="C279" s="124" t="s">
        <v>572</v>
      </c>
      <c r="D279" s="124">
        <v>270.5</v>
      </c>
      <c r="E279" s="124"/>
      <c r="F279" s="124">
        <v>262.8</v>
      </c>
      <c r="G279" s="124"/>
      <c r="H279" s="124">
        <v>388.7</v>
      </c>
      <c r="I279" s="124"/>
      <c r="J279" s="124">
        <v>435.7</v>
      </c>
      <c r="K279" s="124"/>
      <c r="L279" s="124">
        <v>461.8</v>
      </c>
      <c r="M279" s="124"/>
      <c r="N279" s="65"/>
      <c r="O279" s="65"/>
      <c r="P279" s="65"/>
      <c r="Q279" s="65"/>
    </row>
    <row r="280" spans="1:18" ht="18" customHeight="1" x14ac:dyDescent="0.2">
      <c r="A280" s="184"/>
      <c r="B280" s="185"/>
      <c r="C280" s="124" t="s">
        <v>459</v>
      </c>
      <c r="D280" s="124">
        <v>329.9</v>
      </c>
      <c r="E280" s="124"/>
      <c r="F280" s="124"/>
      <c r="G280" s="124"/>
      <c r="H280" s="124">
        <v>0</v>
      </c>
      <c r="I280" s="124"/>
      <c r="J280" s="124">
        <v>0</v>
      </c>
      <c r="K280" s="124"/>
      <c r="L280" s="124">
        <v>0</v>
      </c>
      <c r="M280" s="124"/>
      <c r="N280" s="65"/>
      <c r="O280" s="65"/>
      <c r="P280" s="65"/>
      <c r="Q280" s="65"/>
    </row>
    <row r="281" spans="1:18" ht="18" customHeight="1" x14ac:dyDescent="0.2">
      <c r="A281" s="184"/>
      <c r="B281" s="185"/>
      <c r="C281" s="124" t="s">
        <v>460</v>
      </c>
      <c r="D281" s="124">
        <v>922.3</v>
      </c>
      <c r="E281" s="124"/>
      <c r="F281" s="124">
        <v>1296.8</v>
      </c>
      <c r="G281" s="124"/>
      <c r="H281" s="168">
        <v>1918</v>
      </c>
      <c r="I281" s="124"/>
      <c r="J281" s="124">
        <v>2150.1999999999998</v>
      </c>
      <c r="K281" s="124"/>
      <c r="L281" s="124">
        <v>2279.1999999999998</v>
      </c>
      <c r="M281" s="124"/>
      <c r="N281" s="65"/>
      <c r="O281" s="65"/>
      <c r="P281" s="65"/>
      <c r="Q281" s="65"/>
    </row>
    <row r="282" spans="1:18" ht="33.75" customHeight="1" x14ac:dyDescent="0.2">
      <c r="A282" s="602"/>
      <c r="B282" s="607"/>
      <c r="C282" s="124" t="s">
        <v>578</v>
      </c>
      <c r="D282" s="168">
        <v>5</v>
      </c>
      <c r="E282" s="124"/>
      <c r="F282" s="124">
        <v>974.8</v>
      </c>
      <c r="G282" s="124"/>
      <c r="H282" s="124">
        <v>1441.7</v>
      </c>
      <c r="I282" s="124"/>
      <c r="J282" s="124">
        <v>1616.1</v>
      </c>
      <c r="K282" s="124"/>
      <c r="L282" s="124">
        <v>1713.1</v>
      </c>
      <c r="M282" s="124"/>
      <c r="N282" s="65"/>
      <c r="O282" s="65"/>
      <c r="P282" s="65"/>
      <c r="Q282" s="65"/>
    </row>
    <row r="283" spans="1:18" ht="18" hidden="1" customHeight="1" x14ac:dyDescent="0.2">
      <c r="A283" s="602"/>
      <c r="B283" s="607"/>
      <c r="C283" s="124" t="s">
        <v>203</v>
      </c>
      <c r="D283" s="124"/>
      <c r="E283" s="124"/>
      <c r="F283" s="124"/>
      <c r="G283" s="124"/>
      <c r="H283" s="124"/>
      <c r="I283" s="124"/>
      <c r="J283" s="124"/>
      <c r="K283" s="124"/>
      <c r="L283" s="124"/>
      <c r="M283" s="124"/>
      <c r="N283" s="65"/>
      <c r="O283" s="65"/>
      <c r="P283" s="65"/>
      <c r="Q283" s="65"/>
    </row>
    <row r="284" spans="1:18" ht="15" customHeight="1" x14ac:dyDescent="0.2">
      <c r="A284" s="602"/>
      <c r="B284" s="607"/>
      <c r="C284" s="124" t="s">
        <v>28</v>
      </c>
      <c r="D284" s="124">
        <f t="shared" ref="D284:M284" si="20">SUM(D278:D283)</f>
        <v>17649.2</v>
      </c>
      <c r="E284" s="168">
        <f t="shared" si="20"/>
        <v>1163</v>
      </c>
      <c r="F284" s="124">
        <f t="shared" si="20"/>
        <v>26512.199999999997</v>
      </c>
      <c r="G284" s="168">
        <f t="shared" si="20"/>
        <v>1253.5999999999999</v>
      </c>
      <c r="H284" s="124">
        <f t="shared" si="20"/>
        <v>39212.699999999997</v>
      </c>
      <c r="I284" s="168">
        <f t="shared" si="20"/>
        <v>1834.3</v>
      </c>
      <c r="J284" s="168">
        <f t="shared" si="20"/>
        <v>43957.499999999993</v>
      </c>
      <c r="K284" s="124">
        <f t="shared" si="20"/>
        <v>1393.1</v>
      </c>
      <c r="L284" s="124">
        <f t="shared" si="20"/>
        <v>46594.799999999996</v>
      </c>
      <c r="M284" s="168">
        <f t="shared" si="20"/>
        <v>1481</v>
      </c>
      <c r="N284" s="65"/>
      <c r="O284" s="65"/>
      <c r="P284" s="65"/>
      <c r="Q284" s="65"/>
    </row>
    <row r="285" spans="1:18" ht="48.75" customHeight="1" x14ac:dyDescent="0.2">
      <c r="A285" s="602"/>
      <c r="B285" s="607"/>
      <c r="C285" s="124" t="s">
        <v>289</v>
      </c>
      <c r="D285" s="124"/>
      <c r="E285" s="124"/>
      <c r="F285" s="124"/>
      <c r="G285" s="124"/>
      <c r="H285" s="124"/>
      <c r="I285" s="124"/>
      <c r="J285" s="124"/>
      <c r="K285" s="124"/>
      <c r="L285" s="124"/>
      <c r="M285" s="124"/>
      <c r="N285" s="65"/>
      <c r="O285" s="65"/>
      <c r="P285" s="65"/>
      <c r="Q285" s="65"/>
    </row>
    <row r="286" spans="1:18" ht="12.75" hidden="1" customHeight="1" x14ac:dyDescent="0.25">
      <c r="A286" s="3"/>
      <c r="B286" s="3"/>
      <c r="C286" s="3"/>
      <c r="D286" s="3"/>
      <c r="E286" s="3"/>
      <c r="F286" s="3"/>
      <c r="G286" s="3"/>
      <c r="H286" s="3"/>
      <c r="I286" s="3"/>
      <c r="J286" s="3"/>
      <c r="K286" s="3"/>
      <c r="L286" s="3"/>
      <c r="M286" s="3"/>
      <c r="N286" s="619"/>
      <c r="O286" s="619"/>
      <c r="P286" s="619"/>
      <c r="Q286" s="3"/>
    </row>
    <row r="287" spans="1:18" ht="12.75" customHeight="1" x14ac:dyDescent="0.25">
      <c r="A287" s="3"/>
      <c r="B287" s="3"/>
      <c r="C287" s="3"/>
      <c r="D287" s="3"/>
      <c r="E287" s="3"/>
      <c r="F287" s="3"/>
      <c r="G287" s="3"/>
      <c r="H287" s="3"/>
      <c r="I287" s="3"/>
      <c r="J287" s="3"/>
      <c r="K287" s="3"/>
      <c r="L287" s="3"/>
      <c r="M287" s="3"/>
      <c r="N287" s="30"/>
      <c r="O287" s="30"/>
      <c r="P287" s="30"/>
      <c r="Q287" s="3"/>
    </row>
    <row r="288" spans="1:18" ht="12.75" customHeight="1" x14ac:dyDescent="0.25">
      <c r="A288" s="21" t="s">
        <v>290</v>
      </c>
      <c r="B288" s="637" t="s">
        <v>291</v>
      </c>
      <c r="C288" s="637"/>
      <c r="D288" s="637"/>
      <c r="E288" s="637"/>
      <c r="F288" s="637"/>
      <c r="G288" s="637"/>
      <c r="H288" s="637"/>
      <c r="I288" s="637"/>
      <c r="J288" s="637"/>
      <c r="K288" s="637"/>
      <c r="L288" s="637"/>
      <c r="M288" s="637"/>
      <c r="N288" s="637"/>
      <c r="O288" s="637"/>
      <c r="P288" s="637"/>
      <c r="Q288" s="637"/>
    </row>
    <row r="289" spans="1:17" ht="12.75" customHeight="1" x14ac:dyDescent="0.25">
      <c r="A289" s="57"/>
      <c r="B289" s="57"/>
      <c r="C289" s="57"/>
      <c r="D289" s="57"/>
      <c r="E289" s="57"/>
      <c r="F289" s="57"/>
      <c r="G289" s="57"/>
      <c r="H289" s="57"/>
      <c r="I289" s="57"/>
      <c r="J289" s="57"/>
      <c r="K289" s="57"/>
      <c r="L289" s="57"/>
      <c r="M289" s="57"/>
      <c r="N289" s="57"/>
      <c r="O289" s="57"/>
      <c r="P289" s="57" t="s">
        <v>30</v>
      </c>
      <c r="Q289" s="3"/>
    </row>
    <row r="290" spans="1:17" ht="18" customHeight="1" x14ac:dyDescent="0.2">
      <c r="A290" s="609" t="s">
        <v>32</v>
      </c>
      <c r="B290" s="667" t="s">
        <v>196</v>
      </c>
      <c r="C290" s="668"/>
      <c r="D290" s="602" t="s">
        <v>461</v>
      </c>
      <c r="E290" s="603"/>
      <c r="F290" s="603"/>
      <c r="G290" s="607"/>
      <c r="H290" s="602" t="s">
        <v>462</v>
      </c>
      <c r="I290" s="603"/>
      <c r="J290" s="603"/>
      <c r="K290" s="607"/>
      <c r="L290" s="602" t="s">
        <v>463</v>
      </c>
      <c r="M290" s="607"/>
      <c r="N290" s="602" t="s">
        <v>464</v>
      </c>
      <c r="O290" s="607"/>
      <c r="P290" s="602" t="s">
        <v>465</v>
      </c>
      <c r="Q290" s="607"/>
    </row>
    <row r="291" spans="1:17" ht="30.75" customHeight="1" x14ac:dyDescent="0.2">
      <c r="A291" s="728"/>
      <c r="B291" s="729"/>
      <c r="C291" s="730"/>
      <c r="D291" s="602" t="s">
        <v>197</v>
      </c>
      <c r="E291" s="607"/>
      <c r="F291" s="602" t="s">
        <v>198</v>
      </c>
      <c r="G291" s="607"/>
      <c r="H291" s="602" t="s">
        <v>197</v>
      </c>
      <c r="I291" s="607"/>
      <c r="J291" s="602" t="s">
        <v>198</v>
      </c>
      <c r="K291" s="607"/>
      <c r="L291" s="726" t="s">
        <v>197</v>
      </c>
      <c r="M291" s="726" t="s">
        <v>198</v>
      </c>
      <c r="N291" s="726" t="s">
        <v>197</v>
      </c>
      <c r="O291" s="726" t="s">
        <v>198</v>
      </c>
      <c r="P291" s="726" t="s">
        <v>197</v>
      </c>
      <c r="Q291" s="726" t="s">
        <v>198</v>
      </c>
    </row>
    <row r="292" spans="1:17" ht="41.25" customHeight="1" x14ac:dyDescent="0.25">
      <c r="A292" s="610"/>
      <c r="B292" s="731"/>
      <c r="C292" s="732"/>
      <c r="D292" s="204" t="s">
        <v>293</v>
      </c>
      <c r="E292" s="204" t="s">
        <v>294</v>
      </c>
      <c r="F292" s="204" t="s">
        <v>293</v>
      </c>
      <c r="G292" s="204" t="s">
        <v>294</v>
      </c>
      <c r="H292" s="171" t="s">
        <v>293</v>
      </c>
      <c r="I292" s="204" t="s">
        <v>294</v>
      </c>
      <c r="J292" s="204" t="s">
        <v>293</v>
      </c>
      <c r="K292" s="204" t="s">
        <v>294</v>
      </c>
      <c r="L292" s="727"/>
      <c r="M292" s="727"/>
      <c r="N292" s="727"/>
      <c r="O292" s="727"/>
      <c r="P292" s="727"/>
      <c r="Q292" s="727"/>
    </row>
    <row r="293" spans="1:17" ht="13.5" customHeight="1" x14ac:dyDescent="0.25">
      <c r="A293" s="216">
        <v>1</v>
      </c>
      <c r="B293" s="602">
        <v>2</v>
      </c>
      <c r="C293" s="607"/>
      <c r="D293" s="171">
        <v>3</v>
      </c>
      <c r="E293" s="171">
        <v>4</v>
      </c>
      <c r="F293" s="171">
        <v>5</v>
      </c>
      <c r="G293" s="171">
        <v>6</v>
      </c>
      <c r="H293" s="171">
        <v>7</v>
      </c>
      <c r="I293" s="171">
        <v>8</v>
      </c>
      <c r="J293" s="171">
        <v>9</v>
      </c>
      <c r="K293" s="171">
        <v>10</v>
      </c>
      <c r="L293" s="207">
        <v>11</v>
      </c>
      <c r="M293" s="207">
        <v>12</v>
      </c>
      <c r="N293" s="207">
        <v>13</v>
      </c>
      <c r="O293" s="207">
        <v>14</v>
      </c>
      <c r="P293" s="207">
        <v>15</v>
      </c>
      <c r="Q293" s="207">
        <v>16</v>
      </c>
    </row>
    <row r="294" spans="1:17" ht="13.5" customHeight="1" x14ac:dyDescent="0.25">
      <c r="A294" s="216">
        <v>2414100</v>
      </c>
      <c r="B294" s="734" t="s">
        <v>262</v>
      </c>
      <c r="C294" s="735"/>
      <c r="D294" s="171"/>
      <c r="E294" s="171"/>
      <c r="F294" s="171"/>
      <c r="G294" s="171"/>
      <c r="H294" s="171"/>
      <c r="I294" s="171"/>
      <c r="J294" s="171"/>
      <c r="K294" s="171"/>
      <c r="L294" s="207"/>
      <c r="M294" s="207"/>
      <c r="N294" s="207"/>
      <c r="O294" s="207"/>
      <c r="P294" s="207"/>
      <c r="Q294" s="207"/>
    </row>
    <row r="295" spans="1:17" ht="15.75" customHeight="1" x14ac:dyDescent="0.25">
      <c r="A295" s="216"/>
      <c r="B295" s="734" t="s">
        <v>199</v>
      </c>
      <c r="C295" s="735"/>
      <c r="D295" s="171">
        <v>6</v>
      </c>
      <c r="E295" s="171">
        <v>6</v>
      </c>
      <c r="F295" s="171">
        <v>0</v>
      </c>
      <c r="G295" s="171">
        <v>0</v>
      </c>
      <c r="H295" s="171">
        <v>6</v>
      </c>
      <c r="I295" s="171">
        <v>6</v>
      </c>
      <c r="J295" s="171">
        <v>0</v>
      </c>
      <c r="K295" s="171">
        <v>0</v>
      </c>
      <c r="L295" s="207">
        <v>6</v>
      </c>
      <c r="M295" s="207">
        <v>0</v>
      </c>
      <c r="N295" s="207">
        <v>6</v>
      </c>
      <c r="O295" s="207">
        <v>0</v>
      </c>
      <c r="P295" s="207">
        <v>6</v>
      </c>
      <c r="Q295" s="207">
        <v>0</v>
      </c>
    </row>
    <row r="296" spans="1:17" ht="17.25" customHeight="1" x14ac:dyDescent="0.25">
      <c r="A296" s="216"/>
      <c r="B296" s="734" t="s">
        <v>527</v>
      </c>
      <c r="C296" s="735"/>
      <c r="D296" s="171">
        <v>22.5</v>
      </c>
      <c r="E296" s="171">
        <v>22.5</v>
      </c>
      <c r="F296" s="171"/>
      <c r="G296" s="171"/>
      <c r="H296" s="171">
        <v>22.5</v>
      </c>
      <c r="I296" s="171">
        <v>22.5</v>
      </c>
      <c r="J296" s="171"/>
      <c r="K296" s="171"/>
      <c r="L296" s="207">
        <f t="shared" ref="L296:L301" si="21">H296</f>
        <v>22.5</v>
      </c>
      <c r="M296" s="207">
        <f t="shared" ref="M296:M301" si="22">J296</f>
        <v>0</v>
      </c>
      <c r="N296" s="207">
        <f t="shared" ref="N296:Q301" si="23">L296</f>
        <v>22.5</v>
      </c>
      <c r="O296" s="207">
        <f t="shared" si="23"/>
        <v>0</v>
      </c>
      <c r="P296" s="207">
        <f t="shared" si="23"/>
        <v>22.5</v>
      </c>
      <c r="Q296" s="207">
        <f t="shared" si="23"/>
        <v>0</v>
      </c>
    </row>
    <row r="297" spans="1:17" ht="18" customHeight="1" x14ac:dyDescent="0.25">
      <c r="A297" s="216"/>
      <c r="B297" s="734" t="s">
        <v>200</v>
      </c>
      <c r="C297" s="735"/>
      <c r="D297" s="171">
        <v>358.67</v>
      </c>
      <c r="E297" s="171">
        <v>358.67</v>
      </c>
      <c r="F297" s="171">
        <v>35</v>
      </c>
      <c r="G297" s="171">
        <v>35</v>
      </c>
      <c r="H297" s="171">
        <v>370.6</v>
      </c>
      <c r="I297" s="171">
        <v>358.67</v>
      </c>
      <c r="J297" s="171">
        <v>22.57</v>
      </c>
      <c r="K297" s="171">
        <v>35</v>
      </c>
      <c r="L297" s="207">
        <f t="shared" si="21"/>
        <v>370.6</v>
      </c>
      <c r="M297" s="207">
        <f t="shared" si="22"/>
        <v>22.57</v>
      </c>
      <c r="N297" s="207">
        <f t="shared" si="23"/>
        <v>370.6</v>
      </c>
      <c r="O297" s="207">
        <f t="shared" si="23"/>
        <v>22.57</v>
      </c>
      <c r="P297" s="207">
        <f t="shared" si="23"/>
        <v>370.6</v>
      </c>
      <c r="Q297" s="207">
        <f t="shared" si="23"/>
        <v>22.57</v>
      </c>
    </row>
    <row r="298" spans="1:17" ht="16.5" customHeight="1" x14ac:dyDescent="0.25">
      <c r="A298" s="216"/>
      <c r="B298" s="734" t="s">
        <v>528</v>
      </c>
      <c r="C298" s="735"/>
      <c r="D298" s="171">
        <v>15</v>
      </c>
      <c r="E298" s="171">
        <v>15</v>
      </c>
      <c r="F298" s="171"/>
      <c r="G298" s="171"/>
      <c r="H298" s="171">
        <v>17</v>
      </c>
      <c r="I298" s="171">
        <v>14.5</v>
      </c>
      <c r="J298" s="171"/>
      <c r="K298" s="171"/>
      <c r="L298" s="207">
        <f t="shared" si="21"/>
        <v>17</v>
      </c>
      <c r="M298" s="207">
        <f t="shared" si="22"/>
        <v>0</v>
      </c>
      <c r="N298" s="207">
        <f t="shared" si="23"/>
        <v>17</v>
      </c>
      <c r="O298" s="207">
        <f t="shared" si="23"/>
        <v>0</v>
      </c>
      <c r="P298" s="207">
        <f t="shared" si="23"/>
        <v>17</v>
      </c>
      <c r="Q298" s="207">
        <f t="shared" si="23"/>
        <v>0</v>
      </c>
    </row>
    <row r="299" spans="1:17" ht="19.5" customHeight="1" x14ac:dyDescent="0.25">
      <c r="A299" s="126"/>
      <c r="B299" s="734" t="s">
        <v>529</v>
      </c>
      <c r="C299" s="735"/>
      <c r="D299" s="171">
        <v>8.5</v>
      </c>
      <c r="E299" s="171">
        <v>8.5</v>
      </c>
      <c r="F299" s="171"/>
      <c r="G299" s="171"/>
      <c r="H299" s="171">
        <v>8</v>
      </c>
      <c r="I299" s="171">
        <v>8</v>
      </c>
      <c r="J299" s="126"/>
      <c r="K299" s="126"/>
      <c r="L299" s="207">
        <f t="shared" si="21"/>
        <v>8</v>
      </c>
      <c r="M299" s="207">
        <f t="shared" si="22"/>
        <v>0</v>
      </c>
      <c r="N299" s="207">
        <f t="shared" si="23"/>
        <v>8</v>
      </c>
      <c r="O299" s="207">
        <f t="shared" si="23"/>
        <v>0</v>
      </c>
      <c r="P299" s="207">
        <f t="shared" si="23"/>
        <v>8</v>
      </c>
      <c r="Q299" s="207">
        <f t="shared" si="23"/>
        <v>0</v>
      </c>
    </row>
    <row r="300" spans="1:17" ht="16.5" customHeight="1" x14ac:dyDescent="0.25">
      <c r="A300" s="126"/>
      <c r="B300" s="734" t="s">
        <v>203</v>
      </c>
      <c r="C300" s="735"/>
      <c r="D300" s="204">
        <v>46</v>
      </c>
      <c r="E300" s="204">
        <v>46</v>
      </c>
      <c r="F300" s="204"/>
      <c r="G300" s="204"/>
      <c r="H300" s="204">
        <v>49</v>
      </c>
      <c r="I300" s="204">
        <v>47</v>
      </c>
      <c r="J300" s="203"/>
      <c r="K300" s="203"/>
      <c r="L300" s="207">
        <f t="shared" si="21"/>
        <v>49</v>
      </c>
      <c r="M300" s="207">
        <f t="shared" si="22"/>
        <v>0</v>
      </c>
      <c r="N300" s="207">
        <f t="shared" si="23"/>
        <v>49</v>
      </c>
      <c r="O300" s="207">
        <f t="shared" si="23"/>
        <v>0</v>
      </c>
      <c r="P300" s="207">
        <f t="shared" si="23"/>
        <v>49</v>
      </c>
      <c r="Q300" s="207">
        <f t="shared" si="23"/>
        <v>0</v>
      </c>
    </row>
    <row r="301" spans="1:17" ht="17.25" customHeight="1" x14ac:dyDescent="0.25">
      <c r="A301" s="126"/>
      <c r="B301" s="734" t="s">
        <v>204</v>
      </c>
      <c r="C301" s="735"/>
      <c r="D301" s="171">
        <f t="shared" ref="D301:J301" si="24">SUM(D296:D300)</f>
        <v>450.67</v>
      </c>
      <c r="E301" s="171">
        <f t="shared" si="24"/>
        <v>450.67</v>
      </c>
      <c r="F301" s="171">
        <f t="shared" si="24"/>
        <v>35</v>
      </c>
      <c r="G301" s="171">
        <f t="shared" si="24"/>
        <v>35</v>
      </c>
      <c r="H301" s="171">
        <f t="shared" si="24"/>
        <v>467.1</v>
      </c>
      <c r="I301" s="171">
        <f t="shared" si="24"/>
        <v>450.67</v>
      </c>
      <c r="J301" s="171">
        <f t="shared" si="24"/>
        <v>22.57</v>
      </c>
      <c r="K301" s="203"/>
      <c r="L301" s="207">
        <f t="shared" si="21"/>
        <v>467.1</v>
      </c>
      <c r="M301" s="207">
        <f t="shared" si="22"/>
        <v>22.57</v>
      </c>
      <c r="N301" s="207">
        <f t="shared" si="23"/>
        <v>467.1</v>
      </c>
      <c r="O301" s="207">
        <f t="shared" si="23"/>
        <v>22.57</v>
      </c>
      <c r="P301" s="207">
        <f t="shared" si="23"/>
        <v>467.1</v>
      </c>
      <c r="Q301" s="207">
        <f t="shared" si="23"/>
        <v>22.57</v>
      </c>
    </row>
    <row r="302" spans="1:17" ht="38.25" customHeight="1" x14ac:dyDescent="0.25">
      <c r="A302" s="126"/>
      <c r="B302" s="734" t="s">
        <v>205</v>
      </c>
      <c r="C302" s="735"/>
      <c r="D302" s="204" t="s">
        <v>194</v>
      </c>
      <c r="E302" s="171" t="s">
        <v>194</v>
      </c>
      <c r="F302" s="171"/>
      <c r="G302" s="171"/>
      <c r="H302" s="171" t="s">
        <v>194</v>
      </c>
      <c r="I302" s="171" t="s">
        <v>194</v>
      </c>
      <c r="J302" s="203"/>
      <c r="K302" s="203"/>
      <c r="L302" s="120" t="s">
        <v>194</v>
      </c>
      <c r="M302" s="120"/>
      <c r="N302" s="120" t="s">
        <v>194</v>
      </c>
      <c r="O302" s="120"/>
      <c r="P302" s="171" t="s">
        <v>194</v>
      </c>
      <c r="Q302" s="171"/>
    </row>
    <row r="303" spans="1:17" s="82" customFormat="1" ht="16.5" customHeight="1" x14ac:dyDescent="0.25">
      <c r="A303" s="86"/>
      <c r="B303" s="86"/>
      <c r="C303" s="628"/>
      <c r="D303" s="628"/>
      <c r="E303" s="628"/>
      <c r="F303" s="628"/>
      <c r="G303" s="628"/>
      <c r="H303" s="628"/>
      <c r="I303" s="628"/>
      <c r="J303" s="628"/>
      <c r="K303" s="628"/>
      <c r="L303" s="628"/>
      <c r="M303" s="628"/>
      <c r="N303" s="628"/>
      <c r="O303" s="628"/>
      <c r="P303" s="628"/>
      <c r="Q303" s="628"/>
    </row>
    <row r="304" spans="1:17" s="82" customFormat="1" ht="14.1" customHeight="1" x14ac:dyDescent="0.25">
      <c r="A304" s="86" t="s">
        <v>297</v>
      </c>
      <c r="B304" s="736" t="s">
        <v>298</v>
      </c>
      <c r="C304" s="736"/>
      <c r="D304" s="736"/>
      <c r="E304" s="736"/>
      <c r="F304" s="736"/>
      <c r="G304" s="736"/>
      <c r="H304" s="736"/>
      <c r="I304" s="736"/>
      <c r="J304" s="736"/>
      <c r="K304" s="736"/>
      <c r="L304" s="736"/>
      <c r="M304" s="736"/>
      <c r="N304" s="736"/>
      <c r="O304" s="736"/>
      <c r="P304" s="736"/>
      <c r="Q304" s="736"/>
    </row>
    <row r="305" spans="1:17" s="82" customFormat="1" ht="10.5" customHeight="1" x14ac:dyDescent="0.25">
      <c r="A305" s="86"/>
      <c r="B305" s="86"/>
      <c r="C305" s="109"/>
      <c r="D305" s="109"/>
      <c r="E305" s="109"/>
      <c r="F305" s="109"/>
      <c r="G305" s="109"/>
      <c r="H305" s="109"/>
      <c r="I305" s="109"/>
      <c r="J305" s="109"/>
      <c r="K305" s="109"/>
      <c r="L305" s="109"/>
      <c r="M305" s="109"/>
      <c r="N305" s="109"/>
      <c r="O305" s="109"/>
      <c r="P305" s="109"/>
      <c r="Q305" s="109"/>
    </row>
    <row r="306" spans="1:17" s="82" customFormat="1" ht="14.1" customHeight="1" x14ac:dyDescent="0.25">
      <c r="A306" s="86" t="s">
        <v>209</v>
      </c>
      <c r="B306" s="736" t="s">
        <v>467</v>
      </c>
      <c r="C306" s="736"/>
      <c r="D306" s="736"/>
      <c r="E306" s="736"/>
      <c r="F306" s="736"/>
      <c r="G306" s="736"/>
      <c r="H306" s="736"/>
      <c r="I306" s="736"/>
      <c r="J306" s="736"/>
      <c r="K306" s="736"/>
      <c r="L306" s="736"/>
      <c r="M306" s="736"/>
      <c r="N306" s="736"/>
      <c r="O306" s="736"/>
      <c r="P306" s="736"/>
      <c r="Q306" s="736"/>
    </row>
    <row r="307" spans="1:17" s="82" customFormat="1" ht="14.1" customHeight="1" x14ac:dyDescent="0.25">
      <c r="A307" s="86"/>
      <c r="B307" s="86"/>
      <c r="C307" s="217"/>
      <c r="D307" s="217"/>
      <c r="E307" s="217"/>
      <c r="F307" s="217"/>
      <c r="G307" s="109"/>
      <c r="H307" s="109"/>
      <c r="I307" s="109"/>
      <c r="J307" s="217"/>
      <c r="K307" s="217"/>
      <c r="L307" s="217"/>
      <c r="M307" s="218"/>
      <c r="N307" s="91"/>
      <c r="O307" s="3" t="s">
        <v>30</v>
      </c>
      <c r="P307" s="218"/>
      <c r="Q307" s="91"/>
    </row>
    <row r="308" spans="1:17" ht="40.5" customHeight="1" x14ac:dyDescent="0.25">
      <c r="A308" s="625" t="s">
        <v>86</v>
      </c>
      <c r="B308" s="737" t="s">
        <v>222</v>
      </c>
      <c r="C308" s="738"/>
      <c r="D308" s="739"/>
      <c r="E308" s="625" t="s">
        <v>206</v>
      </c>
      <c r="F308" s="625"/>
      <c r="G308" s="625" t="s">
        <v>207</v>
      </c>
      <c r="H308" s="625"/>
      <c r="I308" s="625"/>
      <c r="J308" s="625" t="s">
        <v>461</v>
      </c>
      <c r="K308" s="625"/>
      <c r="L308" s="625" t="s">
        <v>468</v>
      </c>
      <c r="M308" s="625"/>
      <c r="N308" s="625" t="s">
        <v>469</v>
      </c>
      <c r="O308" s="625"/>
      <c r="P308" s="3"/>
      <c r="Q308" s="3"/>
    </row>
    <row r="309" spans="1:17" ht="49.5" customHeight="1" x14ac:dyDescent="0.25">
      <c r="A309" s="625"/>
      <c r="B309" s="740"/>
      <c r="C309" s="741"/>
      <c r="D309" s="742"/>
      <c r="E309" s="625"/>
      <c r="F309" s="625"/>
      <c r="G309" s="625"/>
      <c r="H309" s="625"/>
      <c r="I309" s="625"/>
      <c r="J309" s="10" t="s">
        <v>71</v>
      </c>
      <c r="K309" s="10" t="s">
        <v>72</v>
      </c>
      <c r="L309" s="10" t="s">
        <v>71</v>
      </c>
      <c r="M309" s="10" t="s">
        <v>72</v>
      </c>
      <c r="N309" s="10" t="s">
        <v>71</v>
      </c>
      <c r="O309" s="10" t="s">
        <v>72</v>
      </c>
      <c r="P309" s="3"/>
      <c r="Q309" s="3"/>
    </row>
    <row r="310" spans="1:17" ht="12.75" customHeight="1" x14ac:dyDescent="0.25">
      <c r="A310" s="11">
        <v>1</v>
      </c>
      <c r="B310" s="641">
        <v>2</v>
      </c>
      <c r="C310" s="645"/>
      <c r="D310" s="642"/>
      <c r="E310" s="626">
        <v>3</v>
      </c>
      <c r="F310" s="626"/>
      <c r="G310" s="626">
        <v>4</v>
      </c>
      <c r="H310" s="626"/>
      <c r="I310" s="626"/>
      <c r="J310" s="10">
        <v>5</v>
      </c>
      <c r="K310" s="10">
        <v>6</v>
      </c>
      <c r="L310" s="11">
        <v>7</v>
      </c>
      <c r="M310" s="11">
        <v>8</v>
      </c>
      <c r="N310" s="11">
        <v>9</v>
      </c>
      <c r="O310" s="11">
        <v>10</v>
      </c>
      <c r="P310" s="3"/>
      <c r="Q310" s="3"/>
    </row>
    <row r="311" spans="1:17" ht="314.25" customHeight="1" x14ac:dyDescent="0.25">
      <c r="A311" s="16"/>
      <c r="B311" s="659" t="s">
        <v>652</v>
      </c>
      <c r="C311" s="660"/>
      <c r="D311" s="661"/>
      <c r="E311" s="659" t="s">
        <v>653</v>
      </c>
      <c r="F311" s="661"/>
      <c r="G311" s="659" t="s">
        <v>667</v>
      </c>
      <c r="H311" s="660"/>
      <c r="I311" s="661"/>
      <c r="J311" s="16">
        <f>D113</f>
        <v>23766.600000000002</v>
      </c>
      <c r="K311" s="26">
        <f>E113</f>
        <v>1780.8</v>
      </c>
      <c r="L311" s="16">
        <f>H113</f>
        <v>35598.800000000003</v>
      </c>
      <c r="M311" s="16">
        <f>I113</f>
        <v>2261.6</v>
      </c>
      <c r="N311" s="26">
        <f>L113</f>
        <v>50378.299999999996</v>
      </c>
      <c r="O311" s="16">
        <f>M113</f>
        <v>2256.8000000000002</v>
      </c>
      <c r="P311" s="3"/>
      <c r="Q311" s="3"/>
    </row>
    <row r="312" spans="1:17" ht="12.75" hidden="1" customHeight="1" x14ac:dyDescent="0.25">
      <c r="A312" s="16"/>
      <c r="B312" s="638"/>
      <c r="C312" s="639"/>
      <c r="D312" s="640"/>
      <c r="E312" s="633"/>
      <c r="F312" s="633"/>
      <c r="G312" s="633"/>
      <c r="H312" s="633"/>
      <c r="I312" s="633"/>
      <c r="J312" s="26"/>
      <c r="K312" s="26"/>
      <c r="L312" s="26"/>
      <c r="M312" s="26"/>
      <c r="N312" s="26"/>
      <c r="O312" s="26"/>
      <c r="P312" s="3"/>
      <c r="Q312" s="3"/>
    </row>
    <row r="313" spans="1:17" ht="12.75" hidden="1" customHeight="1" x14ac:dyDescent="0.25">
      <c r="A313" s="16"/>
      <c r="B313" s="638"/>
      <c r="C313" s="639"/>
      <c r="D313" s="640"/>
      <c r="E313" s="626"/>
      <c r="F313" s="626"/>
      <c r="G313" s="626"/>
      <c r="H313" s="626"/>
      <c r="I313" s="626"/>
      <c r="J313" s="16"/>
      <c r="K313" s="16"/>
      <c r="L313" s="16"/>
      <c r="M313" s="16"/>
      <c r="N313" s="16"/>
      <c r="O313" s="16"/>
      <c r="P313" s="3"/>
      <c r="Q313" s="3"/>
    </row>
    <row r="314" spans="1:17" ht="12.75" hidden="1" customHeight="1" x14ac:dyDescent="0.25">
      <c r="A314" s="16"/>
      <c r="B314" s="638"/>
      <c r="C314" s="639"/>
      <c r="D314" s="640"/>
      <c r="E314" s="626"/>
      <c r="F314" s="626"/>
      <c r="G314" s="626"/>
      <c r="H314" s="626"/>
      <c r="I314" s="626"/>
      <c r="J314" s="26"/>
      <c r="K314" s="26"/>
      <c r="L314" s="26"/>
      <c r="M314" s="26"/>
      <c r="N314" s="26"/>
      <c r="O314" s="26"/>
      <c r="P314" s="3"/>
      <c r="Q314" s="3"/>
    </row>
    <row r="315" spans="1:17" ht="26.25" customHeight="1" x14ac:dyDescent="0.25">
      <c r="A315" s="16"/>
      <c r="B315" s="638" t="s">
        <v>28</v>
      </c>
      <c r="C315" s="639"/>
      <c r="D315" s="640"/>
      <c r="E315" s="626"/>
      <c r="F315" s="626"/>
      <c r="G315" s="626"/>
      <c r="H315" s="626"/>
      <c r="I315" s="626"/>
      <c r="J315" s="26">
        <f t="shared" ref="J315:O315" si="25">J311</f>
        <v>23766.600000000002</v>
      </c>
      <c r="K315" s="26">
        <f t="shared" si="25"/>
        <v>1780.8</v>
      </c>
      <c r="L315" s="26">
        <f t="shared" si="25"/>
        <v>35598.800000000003</v>
      </c>
      <c r="M315" s="26">
        <f t="shared" si="25"/>
        <v>2261.6</v>
      </c>
      <c r="N315" s="26">
        <f t="shared" si="25"/>
        <v>50378.299999999996</v>
      </c>
      <c r="O315" s="26">
        <f t="shared" si="25"/>
        <v>2256.8000000000002</v>
      </c>
      <c r="P315" s="3"/>
      <c r="Q315" s="3"/>
    </row>
    <row r="316" spans="1:17" ht="12.75" hidden="1" customHeight="1" x14ac:dyDescent="0.25">
      <c r="A316" s="3"/>
      <c r="B316" s="3"/>
      <c r="C316" s="3"/>
      <c r="D316" s="3"/>
      <c r="E316" s="3"/>
      <c r="F316" s="3"/>
      <c r="G316" s="3"/>
      <c r="H316" s="3"/>
      <c r="I316" s="3"/>
      <c r="J316" s="3"/>
      <c r="K316" s="3"/>
      <c r="L316" s="3"/>
      <c r="M316" s="3"/>
      <c r="N316" s="83"/>
      <c r="O316" s="83"/>
      <c r="P316" s="3"/>
      <c r="Q316" s="3"/>
    </row>
    <row r="317" spans="1:17" ht="12.75" customHeight="1" x14ac:dyDescent="0.25">
      <c r="A317" s="8"/>
      <c r="B317" s="8"/>
      <c r="C317" s="8"/>
      <c r="D317" s="8"/>
      <c r="E317" s="8"/>
      <c r="F317" s="8"/>
      <c r="G317" s="3"/>
      <c r="H317" s="3"/>
      <c r="I317" s="3"/>
      <c r="J317" s="3"/>
      <c r="K317" s="3"/>
      <c r="L317" s="3"/>
      <c r="M317" s="3"/>
      <c r="N317" s="3"/>
      <c r="O317" s="3"/>
      <c r="P317" s="3"/>
      <c r="Q317" s="3"/>
    </row>
    <row r="318" spans="1:17" ht="12.75" customHeight="1" x14ac:dyDescent="0.25">
      <c r="A318" s="8" t="s">
        <v>213</v>
      </c>
      <c r="B318" s="663" t="s">
        <v>470</v>
      </c>
      <c r="C318" s="663"/>
      <c r="D318" s="663"/>
      <c r="E318" s="663"/>
      <c r="F318" s="663"/>
      <c r="G318" s="663"/>
      <c r="H318" s="663"/>
      <c r="I318" s="663"/>
      <c r="J318" s="663"/>
      <c r="K318" s="663"/>
      <c r="L318" s="663"/>
      <c r="M318" s="663"/>
      <c r="N318" s="663"/>
      <c r="O318" s="663"/>
      <c r="P318" s="3"/>
      <c r="Q318" s="3"/>
    </row>
    <row r="319" spans="1:17" ht="12.75" customHeight="1" x14ac:dyDescent="0.25">
      <c r="A319" s="8"/>
      <c r="B319" s="8"/>
      <c r="C319" s="8"/>
      <c r="D319" s="8"/>
      <c r="E319" s="8"/>
      <c r="F319" s="8"/>
      <c r="G319" s="8"/>
      <c r="H319" s="8"/>
      <c r="I319" s="8"/>
      <c r="J319" s="8"/>
      <c r="K319" s="3"/>
      <c r="L319" s="3"/>
      <c r="M319" s="3"/>
      <c r="N319" s="3"/>
      <c r="O319" s="3" t="s">
        <v>30</v>
      </c>
      <c r="P319" s="3"/>
      <c r="Q319" s="3"/>
    </row>
    <row r="320" spans="1:17" ht="24.75" customHeight="1" x14ac:dyDescent="0.2">
      <c r="A320" s="625" t="s">
        <v>86</v>
      </c>
      <c r="B320" s="737" t="s">
        <v>222</v>
      </c>
      <c r="C320" s="738"/>
      <c r="D320" s="739"/>
      <c r="E320" s="625" t="s">
        <v>206</v>
      </c>
      <c r="F320" s="625"/>
      <c r="G320" s="625" t="s">
        <v>207</v>
      </c>
      <c r="H320" s="625"/>
      <c r="I320" s="625"/>
      <c r="J320" s="655" t="s">
        <v>435</v>
      </c>
      <c r="K320" s="743"/>
      <c r="L320" s="743"/>
      <c r="M320" s="656"/>
      <c r="N320" s="655" t="s">
        <v>454</v>
      </c>
      <c r="O320" s="743"/>
      <c r="P320" s="743"/>
      <c r="Q320" s="656"/>
    </row>
    <row r="321" spans="1:17" ht="33" customHeight="1" x14ac:dyDescent="0.25">
      <c r="A321" s="625"/>
      <c r="B321" s="740"/>
      <c r="C321" s="741"/>
      <c r="D321" s="742"/>
      <c r="E321" s="625"/>
      <c r="F321" s="625"/>
      <c r="G321" s="625"/>
      <c r="H321" s="625"/>
      <c r="I321" s="625"/>
      <c r="J321" s="657" t="s">
        <v>71</v>
      </c>
      <c r="K321" s="658"/>
      <c r="L321" s="657" t="s">
        <v>72</v>
      </c>
      <c r="M321" s="658"/>
      <c r="N321" s="657" t="s">
        <v>71</v>
      </c>
      <c r="O321" s="658"/>
      <c r="P321" s="657" t="s">
        <v>72</v>
      </c>
      <c r="Q321" s="658"/>
    </row>
    <row r="322" spans="1:17" ht="12.75" customHeight="1" x14ac:dyDescent="0.25">
      <c r="A322" s="11">
        <v>1</v>
      </c>
      <c r="B322" s="641">
        <v>2</v>
      </c>
      <c r="C322" s="645"/>
      <c r="D322" s="642"/>
      <c r="E322" s="626">
        <v>3</v>
      </c>
      <c r="F322" s="626"/>
      <c r="G322" s="626">
        <v>4</v>
      </c>
      <c r="H322" s="626"/>
      <c r="I322" s="626"/>
      <c r="J322" s="657">
        <v>5</v>
      </c>
      <c r="K322" s="658"/>
      <c r="L322" s="641">
        <v>6</v>
      </c>
      <c r="M322" s="642"/>
      <c r="N322" s="657">
        <v>7</v>
      </c>
      <c r="O322" s="658"/>
      <c r="P322" s="641">
        <v>8</v>
      </c>
      <c r="Q322" s="642"/>
    </row>
    <row r="323" spans="1:17" ht="315" customHeight="1" x14ac:dyDescent="0.25">
      <c r="A323" s="16"/>
      <c r="B323" s="659" t="s">
        <v>652</v>
      </c>
      <c r="C323" s="660"/>
      <c r="D323" s="661"/>
      <c r="E323" s="659" t="s">
        <v>653</v>
      </c>
      <c r="F323" s="661"/>
      <c r="G323" s="659" t="s">
        <v>667</v>
      </c>
      <c r="H323" s="660"/>
      <c r="I323" s="661"/>
      <c r="J323" s="634">
        <f>H162</f>
        <v>56426.299999999996</v>
      </c>
      <c r="K323" s="642"/>
      <c r="L323" s="634">
        <f>I162</f>
        <v>1735.2856999999999</v>
      </c>
      <c r="M323" s="642"/>
      <c r="N323" s="634">
        <f>L162</f>
        <v>59888.700000000004</v>
      </c>
      <c r="O323" s="642"/>
      <c r="P323" s="634">
        <f>M162</f>
        <v>1843.8226486999999</v>
      </c>
      <c r="Q323" s="642"/>
    </row>
    <row r="324" spans="1:17" ht="12.75" hidden="1" customHeight="1" x14ac:dyDescent="0.25">
      <c r="A324" s="16"/>
      <c r="B324" s="638"/>
      <c r="C324" s="639"/>
      <c r="D324" s="640"/>
      <c r="E324" s="633"/>
      <c r="F324" s="633"/>
      <c r="G324" s="633"/>
      <c r="H324" s="633"/>
      <c r="I324" s="633"/>
      <c r="J324" s="641"/>
      <c r="K324" s="642"/>
      <c r="L324" s="641"/>
      <c r="M324" s="642"/>
      <c r="N324" s="641"/>
      <c r="O324" s="642"/>
      <c r="P324" s="641"/>
      <c r="Q324" s="642"/>
    </row>
    <row r="325" spans="1:17" ht="12.75" hidden="1" customHeight="1" x14ac:dyDescent="0.25">
      <c r="A325" s="16"/>
      <c r="B325" s="638"/>
      <c r="C325" s="639"/>
      <c r="D325" s="640"/>
      <c r="E325" s="626"/>
      <c r="F325" s="626"/>
      <c r="G325" s="626"/>
      <c r="H325" s="626"/>
      <c r="I325" s="626"/>
      <c r="J325" s="641"/>
      <c r="K325" s="642"/>
      <c r="L325" s="641"/>
      <c r="M325" s="642"/>
      <c r="N325" s="641"/>
      <c r="O325" s="642"/>
      <c r="P325" s="641"/>
      <c r="Q325" s="642"/>
    </row>
    <row r="326" spans="1:17" ht="12.75" hidden="1" customHeight="1" x14ac:dyDescent="0.25">
      <c r="A326" s="16"/>
      <c r="B326" s="638"/>
      <c r="C326" s="639"/>
      <c r="D326" s="640"/>
      <c r="E326" s="626"/>
      <c r="F326" s="626"/>
      <c r="G326" s="626"/>
      <c r="H326" s="626"/>
      <c r="I326" s="626"/>
      <c r="J326" s="641"/>
      <c r="K326" s="642"/>
      <c r="L326" s="641"/>
      <c r="M326" s="642"/>
      <c r="N326" s="641"/>
      <c r="O326" s="642"/>
      <c r="P326" s="641"/>
      <c r="Q326" s="642"/>
    </row>
    <row r="327" spans="1:17" ht="12.75" customHeight="1" x14ac:dyDescent="0.25">
      <c r="A327" s="16"/>
      <c r="B327" s="638" t="s">
        <v>28</v>
      </c>
      <c r="C327" s="639"/>
      <c r="D327" s="640"/>
      <c r="E327" s="626"/>
      <c r="F327" s="626"/>
      <c r="G327" s="626"/>
      <c r="H327" s="626"/>
      <c r="I327" s="626"/>
      <c r="J327" s="634">
        <f>J323</f>
        <v>56426.299999999996</v>
      </c>
      <c r="K327" s="642"/>
      <c r="L327" s="634">
        <f>L323</f>
        <v>1735.2856999999999</v>
      </c>
      <c r="M327" s="642"/>
      <c r="N327" s="634">
        <f>N323</f>
        <v>59888.700000000004</v>
      </c>
      <c r="O327" s="642"/>
      <c r="P327" s="634">
        <f>P323</f>
        <v>1843.8226486999999</v>
      </c>
      <c r="Q327" s="642"/>
    </row>
    <row r="328" spans="1:17" ht="12.75" customHeight="1" x14ac:dyDescent="0.25">
      <c r="A328" s="29"/>
      <c r="B328" s="29"/>
      <c r="C328" s="35"/>
      <c r="D328" s="35"/>
      <c r="E328" s="29"/>
      <c r="F328" s="29"/>
      <c r="G328" s="29"/>
      <c r="H328" s="29"/>
      <c r="I328" s="29"/>
      <c r="J328" s="29"/>
      <c r="K328" s="29"/>
      <c r="L328" s="29"/>
      <c r="M328" s="29"/>
      <c r="N328" s="35"/>
      <c r="O328" s="35"/>
      <c r="P328" s="3"/>
      <c r="Q328" s="3"/>
    </row>
    <row r="329" spans="1:17" ht="30.75" customHeight="1" x14ac:dyDescent="0.25">
      <c r="A329" s="67" t="s">
        <v>214</v>
      </c>
      <c r="B329" s="663" t="s">
        <v>303</v>
      </c>
      <c r="C329" s="663"/>
      <c r="D329" s="663"/>
      <c r="E329" s="663"/>
      <c r="F329" s="663"/>
      <c r="G329" s="663"/>
      <c r="H329" s="663"/>
      <c r="I329" s="663"/>
      <c r="J329" s="663"/>
      <c r="K329" s="663"/>
      <c r="L329" s="663"/>
      <c r="M329" s="663"/>
      <c r="N329" s="663"/>
      <c r="O329" s="663"/>
      <c r="P329" s="663"/>
      <c r="Q329" s="663"/>
    </row>
    <row r="330" spans="1:17" ht="11.25" customHeight="1" x14ac:dyDescent="0.25">
      <c r="A330" s="67"/>
      <c r="B330" s="67"/>
      <c r="C330" s="91"/>
      <c r="D330" s="91"/>
      <c r="E330" s="91"/>
      <c r="F330" s="91"/>
      <c r="G330" s="91"/>
      <c r="H330" s="91"/>
      <c r="I330" s="91"/>
      <c r="J330" s="91"/>
      <c r="K330" s="91"/>
      <c r="L330" s="91"/>
      <c r="M330" s="91"/>
      <c r="N330" s="91"/>
      <c r="O330" s="91"/>
      <c r="P330" s="3"/>
      <c r="Q330" s="3"/>
    </row>
    <row r="331" spans="1:17" ht="21.75" customHeight="1" x14ac:dyDescent="0.25">
      <c r="A331" s="67" t="s">
        <v>215</v>
      </c>
      <c r="B331" s="663" t="s">
        <v>471</v>
      </c>
      <c r="C331" s="663"/>
      <c r="D331" s="663"/>
      <c r="E331" s="663"/>
      <c r="F331" s="663"/>
      <c r="G331" s="663"/>
      <c r="H331" s="663"/>
      <c r="I331" s="663"/>
      <c r="J331" s="663"/>
      <c r="K331" s="663"/>
      <c r="L331" s="663"/>
      <c r="M331" s="663"/>
      <c r="N331" s="663"/>
      <c r="O331" s="663"/>
      <c r="P331" s="663"/>
      <c r="Q331" s="663"/>
    </row>
    <row r="332" spans="1:17" ht="11.25" customHeight="1" x14ac:dyDescent="0.25">
      <c r="A332" s="67"/>
      <c r="B332" s="67"/>
      <c r="C332" s="91"/>
      <c r="D332" s="91"/>
      <c r="E332" s="91"/>
      <c r="F332" s="91"/>
      <c r="G332" s="91"/>
      <c r="H332" s="91"/>
      <c r="I332" s="91"/>
      <c r="J332" s="91"/>
      <c r="K332" s="91"/>
      <c r="L332" s="91"/>
      <c r="M332" s="91"/>
      <c r="N332" s="35"/>
      <c r="O332" s="35" t="s">
        <v>30</v>
      </c>
      <c r="P332" s="3"/>
      <c r="Q332" s="3"/>
    </row>
    <row r="333" spans="1:17" ht="21.75" customHeight="1" x14ac:dyDescent="0.25">
      <c r="A333" s="744" t="s">
        <v>32</v>
      </c>
      <c r="B333" s="746" t="s">
        <v>305</v>
      </c>
      <c r="C333" s="747"/>
      <c r="D333" s="602" t="s">
        <v>439</v>
      </c>
      <c r="E333" s="603"/>
      <c r="F333" s="607"/>
      <c r="G333" s="602" t="s">
        <v>472</v>
      </c>
      <c r="H333" s="603"/>
      <c r="I333" s="607"/>
      <c r="J333" s="602" t="s">
        <v>473</v>
      </c>
      <c r="K333" s="603"/>
      <c r="L333" s="607"/>
      <c r="M333" s="667" t="s">
        <v>210</v>
      </c>
      <c r="N333" s="750"/>
      <c r="O333" s="668"/>
      <c r="P333" s="29"/>
      <c r="Q333" s="29"/>
    </row>
    <row r="334" spans="1:17" ht="59.25" customHeight="1" x14ac:dyDescent="0.25">
      <c r="A334" s="745"/>
      <c r="B334" s="748"/>
      <c r="C334" s="749"/>
      <c r="D334" s="124" t="s">
        <v>197</v>
      </c>
      <c r="E334" s="124" t="s">
        <v>198</v>
      </c>
      <c r="F334" s="124" t="s">
        <v>308</v>
      </c>
      <c r="G334" s="124" t="s">
        <v>197</v>
      </c>
      <c r="H334" s="124" t="s">
        <v>198</v>
      </c>
      <c r="I334" s="124" t="s">
        <v>308</v>
      </c>
      <c r="J334" s="124" t="s">
        <v>197</v>
      </c>
      <c r="K334" s="124" t="s">
        <v>198</v>
      </c>
      <c r="L334" s="124" t="s">
        <v>308</v>
      </c>
      <c r="M334" s="731"/>
      <c r="N334" s="751"/>
      <c r="O334" s="732"/>
      <c r="P334" s="29"/>
      <c r="Q334" s="29"/>
    </row>
    <row r="335" spans="1:17" ht="17.25" customHeight="1" x14ac:dyDescent="0.25">
      <c r="A335" s="219">
        <v>1</v>
      </c>
      <c r="B335" s="758">
        <v>2</v>
      </c>
      <c r="C335" s="759"/>
      <c r="D335" s="177">
        <v>3</v>
      </c>
      <c r="E335" s="177">
        <v>4</v>
      </c>
      <c r="F335" s="177">
        <v>5</v>
      </c>
      <c r="G335" s="177">
        <v>6</v>
      </c>
      <c r="H335" s="177">
        <v>7</v>
      </c>
      <c r="I335" s="177">
        <v>8</v>
      </c>
      <c r="J335" s="177">
        <v>9</v>
      </c>
      <c r="K335" s="177">
        <v>10</v>
      </c>
      <c r="L335" s="177">
        <v>11</v>
      </c>
      <c r="M335" s="602">
        <v>12</v>
      </c>
      <c r="N335" s="603"/>
      <c r="O335" s="607"/>
      <c r="P335" s="29"/>
      <c r="Q335" s="29"/>
    </row>
    <row r="336" spans="1:17" ht="14.1" customHeight="1" x14ac:dyDescent="0.25">
      <c r="A336" s="220"/>
      <c r="B336" s="752" t="s">
        <v>262</v>
      </c>
      <c r="C336" s="753"/>
      <c r="D336" s="124"/>
      <c r="E336" s="124"/>
      <c r="F336" s="124"/>
      <c r="G336" s="124"/>
      <c r="H336" s="124"/>
      <c r="I336" s="124"/>
      <c r="J336" s="124"/>
      <c r="K336" s="124"/>
      <c r="L336" s="177"/>
      <c r="M336" s="671"/>
      <c r="N336" s="671"/>
      <c r="O336" s="671"/>
      <c r="P336" s="29"/>
      <c r="Q336" s="29"/>
    </row>
    <row r="337" spans="1:17" ht="16.5" customHeight="1" x14ac:dyDescent="0.25">
      <c r="A337" s="202"/>
      <c r="B337" s="752" t="s">
        <v>309</v>
      </c>
      <c r="C337" s="753"/>
      <c r="D337" s="202"/>
      <c r="E337" s="202"/>
      <c r="F337" s="171"/>
      <c r="G337" s="171"/>
      <c r="H337" s="171"/>
      <c r="I337" s="171"/>
      <c r="J337" s="171"/>
      <c r="K337" s="171"/>
      <c r="L337" s="202"/>
      <c r="M337" s="671"/>
      <c r="N337" s="671"/>
      <c r="O337" s="671"/>
      <c r="P337" s="29"/>
      <c r="Q337" s="29"/>
    </row>
    <row r="338" spans="1:17" ht="32.25" customHeight="1" x14ac:dyDescent="0.25">
      <c r="A338" s="202"/>
      <c r="B338" s="752" t="s">
        <v>428</v>
      </c>
      <c r="C338" s="753"/>
      <c r="D338" s="202"/>
      <c r="E338" s="202"/>
      <c r="F338" s="171"/>
      <c r="G338" s="171"/>
      <c r="H338" s="171"/>
      <c r="I338" s="171"/>
      <c r="J338" s="171"/>
      <c r="K338" s="171"/>
      <c r="L338" s="202"/>
      <c r="M338" s="602"/>
      <c r="N338" s="603"/>
      <c r="O338" s="607"/>
      <c r="P338" s="29"/>
      <c r="Q338" s="29"/>
    </row>
    <row r="339" spans="1:17" ht="15" customHeight="1" x14ac:dyDescent="0.25">
      <c r="A339" s="126"/>
      <c r="B339" s="752" t="s">
        <v>211</v>
      </c>
      <c r="C339" s="753"/>
      <c r="D339" s="126">
        <f>D113</f>
        <v>23766.600000000002</v>
      </c>
      <c r="E339" s="126">
        <f>F103</f>
        <v>0</v>
      </c>
      <c r="F339" s="171">
        <f>D339</f>
        <v>23766.600000000002</v>
      </c>
      <c r="G339" s="171">
        <f>H113</f>
        <v>35598.800000000003</v>
      </c>
      <c r="H339" s="199">
        <f>J113</f>
        <v>670</v>
      </c>
      <c r="I339" s="171">
        <f>SUM(G339:H339)</f>
        <v>36268.800000000003</v>
      </c>
      <c r="J339" s="120">
        <f>L113</f>
        <v>50378.299999999996</v>
      </c>
      <c r="K339" s="171"/>
      <c r="L339" s="203">
        <f>SUM(J339:K339)</f>
        <v>50378.299999999996</v>
      </c>
      <c r="M339" s="754" t="s">
        <v>654</v>
      </c>
      <c r="N339" s="755"/>
      <c r="O339" s="756"/>
      <c r="P339" s="29"/>
      <c r="Q339" s="29"/>
    </row>
    <row r="340" spans="1:17" ht="38.25" customHeight="1" x14ac:dyDescent="0.25">
      <c r="A340" s="126"/>
      <c r="B340" s="752" t="s">
        <v>212</v>
      </c>
      <c r="C340" s="753"/>
      <c r="D340" s="126" t="s">
        <v>194</v>
      </c>
      <c r="E340" s="203">
        <f>E113</f>
        <v>1780.8</v>
      </c>
      <c r="F340" s="199">
        <f>E340</f>
        <v>1780.8</v>
      </c>
      <c r="G340" s="202" t="s">
        <v>194</v>
      </c>
      <c r="H340" s="202">
        <f>I86</f>
        <v>1591.6</v>
      </c>
      <c r="I340" s="202">
        <f>SUM(H340)</f>
        <v>1591.6</v>
      </c>
      <c r="J340" s="202" t="s">
        <v>194</v>
      </c>
      <c r="K340" s="202">
        <f>M113</f>
        <v>2256.8000000000002</v>
      </c>
      <c r="L340" s="126">
        <f>SUM(K340)</f>
        <v>2256.8000000000002</v>
      </c>
      <c r="M340" s="734" t="s">
        <v>668</v>
      </c>
      <c r="N340" s="757"/>
      <c r="O340" s="735"/>
      <c r="P340" s="29"/>
      <c r="Q340" s="29"/>
    </row>
    <row r="341" spans="1:17" ht="18" hidden="1" customHeight="1" x14ac:dyDescent="0.25">
      <c r="A341" s="126"/>
      <c r="B341" s="752" t="s">
        <v>310</v>
      </c>
      <c r="C341" s="753"/>
      <c r="D341" s="202"/>
      <c r="E341" s="202"/>
      <c r="F341" s="171"/>
      <c r="G341" s="171"/>
      <c r="H341" s="171"/>
      <c r="I341" s="171"/>
      <c r="J341" s="171"/>
      <c r="K341" s="171"/>
      <c r="L341" s="202"/>
      <c r="M341" s="671"/>
      <c r="N341" s="671"/>
      <c r="O341" s="671"/>
      <c r="P341" s="29"/>
      <c r="Q341" s="29"/>
    </row>
    <row r="342" spans="1:17" ht="14.1" hidden="1" customHeight="1" x14ac:dyDescent="0.25">
      <c r="A342" s="126"/>
      <c r="B342" s="752" t="s">
        <v>31</v>
      </c>
      <c r="C342" s="753"/>
      <c r="D342" s="202"/>
      <c r="E342" s="202"/>
      <c r="F342" s="171"/>
      <c r="G342" s="171"/>
      <c r="H342" s="171"/>
      <c r="I342" s="171"/>
      <c r="J342" s="171"/>
      <c r="K342" s="171"/>
      <c r="L342" s="126"/>
      <c r="M342" s="671"/>
      <c r="N342" s="671"/>
      <c r="O342" s="671"/>
      <c r="P342" s="29"/>
      <c r="Q342" s="29"/>
    </row>
    <row r="343" spans="1:17" ht="14.1" customHeight="1" x14ac:dyDescent="0.25">
      <c r="A343" s="126"/>
      <c r="B343" s="752" t="s">
        <v>28</v>
      </c>
      <c r="C343" s="753"/>
      <c r="D343" s="202">
        <f>D339</f>
        <v>23766.600000000002</v>
      </c>
      <c r="E343" s="202">
        <f>SUM(E339:E342)</f>
        <v>1780.8</v>
      </c>
      <c r="F343" s="171">
        <f>SUM(F339:F342)</f>
        <v>25547.4</v>
      </c>
      <c r="G343" s="171">
        <f>G339</f>
        <v>35598.800000000003</v>
      </c>
      <c r="H343" s="199">
        <f>SUM(H339:H342)</f>
        <v>2261.6</v>
      </c>
      <c r="I343" s="171">
        <f>SUM(I339:I342)</f>
        <v>37860.400000000001</v>
      </c>
      <c r="J343" s="120">
        <f>J339</f>
        <v>50378.299999999996</v>
      </c>
      <c r="K343" s="120">
        <f>K339</f>
        <v>0</v>
      </c>
      <c r="L343" s="203">
        <f>SUM(L339:L342)</f>
        <v>52635.1</v>
      </c>
      <c r="M343" s="671"/>
      <c r="N343" s="671"/>
      <c r="O343" s="671"/>
      <c r="P343" s="29"/>
      <c r="Q343" s="29"/>
    </row>
    <row r="344" spans="1:17" ht="12.75" customHeight="1" x14ac:dyDescent="0.25">
      <c r="A344" s="3"/>
      <c r="B344" s="3"/>
      <c r="C344" s="3"/>
      <c r="D344" s="3"/>
      <c r="E344" s="3"/>
      <c r="F344" s="3"/>
      <c r="G344" s="3"/>
      <c r="H344" s="3"/>
      <c r="I344" s="3"/>
      <c r="J344" s="3"/>
      <c r="K344" s="3"/>
      <c r="L344" s="3"/>
      <c r="M344" s="3"/>
      <c r="N344" s="3"/>
      <c r="O344" s="3"/>
      <c r="P344" s="3"/>
      <c r="Q344" s="3"/>
    </row>
    <row r="345" spans="1:17" ht="12.75" hidden="1" customHeight="1" x14ac:dyDescent="0.25">
      <c r="A345" s="3"/>
      <c r="B345" s="3"/>
      <c r="C345" s="3"/>
      <c r="D345" s="3"/>
      <c r="E345" s="3"/>
      <c r="F345" s="3"/>
      <c r="G345" s="3"/>
      <c r="H345" s="3"/>
      <c r="I345" s="3"/>
      <c r="J345" s="3"/>
      <c r="K345" s="3"/>
      <c r="L345" s="3"/>
      <c r="M345" s="3"/>
      <c r="N345" s="3"/>
      <c r="O345" s="3"/>
      <c r="P345" s="3"/>
      <c r="Q345" s="3"/>
    </row>
    <row r="346" spans="1:17" ht="17.649999999999999" customHeight="1" x14ac:dyDescent="0.25">
      <c r="A346" s="67" t="s">
        <v>219</v>
      </c>
      <c r="B346" s="5" t="s">
        <v>474</v>
      </c>
      <c r="C346" s="5"/>
      <c r="D346" s="5"/>
      <c r="E346" s="5"/>
      <c r="F346" s="5"/>
      <c r="G346" s="5"/>
      <c r="H346" s="5"/>
      <c r="I346" s="5"/>
      <c r="J346" s="5"/>
      <c r="K346" s="5"/>
      <c r="L346" s="5"/>
      <c r="M346" s="5"/>
      <c r="N346" s="5"/>
      <c r="O346" s="5"/>
      <c r="P346" s="5"/>
      <c r="Q346" s="5"/>
    </row>
    <row r="347" spans="1:17" ht="12.75" customHeight="1" x14ac:dyDescent="0.25">
      <c r="A347" s="3"/>
      <c r="B347" s="3"/>
      <c r="C347" s="3"/>
      <c r="D347" s="3"/>
      <c r="E347" s="3"/>
      <c r="F347" s="3"/>
      <c r="G347" s="3"/>
      <c r="H347" s="3"/>
      <c r="I347" s="3"/>
      <c r="J347" s="3"/>
      <c r="K347" s="3"/>
      <c r="L347" s="3"/>
      <c r="M347" s="3"/>
      <c r="N347" s="3"/>
      <c r="O347" s="3" t="s">
        <v>30</v>
      </c>
      <c r="P347" s="3"/>
      <c r="Q347" s="3"/>
    </row>
    <row r="348" spans="1:17" ht="21" customHeight="1" x14ac:dyDescent="0.25">
      <c r="A348" s="609" t="s">
        <v>32</v>
      </c>
      <c r="B348" s="667" t="s">
        <v>305</v>
      </c>
      <c r="C348" s="668"/>
      <c r="D348" s="705" t="s">
        <v>456</v>
      </c>
      <c r="E348" s="706"/>
      <c r="F348" s="706"/>
      <c r="G348" s="706"/>
      <c r="H348" s="706"/>
      <c r="I348" s="707"/>
      <c r="J348" s="705" t="s">
        <v>454</v>
      </c>
      <c r="K348" s="706"/>
      <c r="L348" s="706"/>
      <c r="M348" s="706"/>
      <c r="N348" s="706"/>
      <c r="O348" s="707"/>
      <c r="P348" s="760" t="s">
        <v>210</v>
      </c>
      <c r="Q348" s="761"/>
    </row>
    <row r="349" spans="1:17" ht="65.25" customHeight="1" x14ac:dyDescent="0.2">
      <c r="A349" s="610"/>
      <c r="B349" s="731"/>
      <c r="C349" s="732"/>
      <c r="D349" s="602" t="s">
        <v>197</v>
      </c>
      <c r="E349" s="607"/>
      <c r="F349" s="602" t="s">
        <v>198</v>
      </c>
      <c r="G349" s="607"/>
      <c r="H349" s="602" t="s">
        <v>308</v>
      </c>
      <c r="I349" s="607"/>
      <c r="J349" s="602" t="s">
        <v>197</v>
      </c>
      <c r="K349" s="607"/>
      <c r="L349" s="602" t="s">
        <v>198</v>
      </c>
      <c r="M349" s="607"/>
      <c r="N349" s="602" t="s">
        <v>308</v>
      </c>
      <c r="O349" s="607"/>
      <c r="P349" s="762"/>
      <c r="Q349" s="763"/>
    </row>
    <row r="350" spans="1:17" ht="13.5" customHeight="1" x14ac:dyDescent="0.25">
      <c r="A350" s="177">
        <v>1</v>
      </c>
      <c r="B350" s="602">
        <v>2</v>
      </c>
      <c r="C350" s="607"/>
      <c r="D350" s="602">
        <v>3</v>
      </c>
      <c r="E350" s="607"/>
      <c r="F350" s="602">
        <v>4</v>
      </c>
      <c r="G350" s="607"/>
      <c r="H350" s="602">
        <v>5</v>
      </c>
      <c r="I350" s="607"/>
      <c r="J350" s="602">
        <v>6</v>
      </c>
      <c r="K350" s="607"/>
      <c r="L350" s="602">
        <v>7</v>
      </c>
      <c r="M350" s="607"/>
      <c r="N350" s="602">
        <v>8</v>
      </c>
      <c r="O350" s="607"/>
      <c r="P350" s="705">
        <v>9</v>
      </c>
      <c r="Q350" s="707"/>
    </row>
    <row r="351" spans="1:17" ht="13.5" customHeight="1" x14ac:dyDescent="0.25">
      <c r="A351" s="202"/>
      <c r="B351" s="734" t="s">
        <v>262</v>
      </c>
      <c r="C351" s="735"/>
      <c r="D351" s="602"/>
      <c r="E351" s="607"/>
      <c r="F351" s="602"/>
      <c r="G351" s="607"/>
      <c r="H351" s="602"/>
      <c r="I351" s="607"/>
      <c r="J351" s="602"/>
      <c r="K351" s="607"/>
      <c r="L351" s="602"/>
      <c r="M351" s="607"/>
      <c r="N351" s="602"/>
      <c r="O351" s="607"/>
      <c r="P351" s="705"/>
      <c r="Q351" s="707"/>
    </row>
    <row r="352" spans="1:17" ht="15.75" customHeight="1" x14ac:dyDescent="0.25">
      <c r="A352" s="126"/>
      <c r="B352" s="734" t="s">
        <v>309</v>
      </c>
      <c r="C352" s="735"/>
      <c r="D352" s="602"/>
      <c r="E352" s="607"/>
      <c r="F352" s="602"/>
      <c r="G352" s="607"/>
      <c r="H352" s="602"/>
      <c r="I352" s="607"/>
      <c r="J352" s="602"/>
      <c r="K352" s="607"/>
      <c r="L352" s="602"/>
      <c r="M352" s="607"/>
      <c r="N352" s="602"/>
      <c r="O352" s="607"/>
      <c r="P352" s="705"/>
      <c r="Q352" s="707"/>
    </row>
    <row r="353" spans="1:17" ht="54" customHeight="1" x14ac:dyDescent="0.25">
      <c r="A353" s="126"/>
      <c r="B353" s="752" t="s">
        <v>428</v>
      </c>
      <c r="C353" s="753"/>
      <c r="D353" s="602"/>
      <c r="E353" s="607"/>
      <c r="F353" s="184"/>
      <c r="G353" s="185"/>
      <c r="H353" s="184"/>
      <c r="I353" s="185"/>
      <c r="J353" s="184"/>
      <c r="K353" s="185"/>
      <c r="L353" s="184"/>
      <c r="M353" s="185"/>
      <c r="N353" s="184"/>
      <c r="O353" s="185"/>
      <c r="P353" s="200"/>
      <c r="Q353" s="201"/>
    </row>
    <row r="354" spans="1:17" ht="15.75" customHeight="1" x14ac:dyDescent="0.25">
      <c r="A354" s="126"/>
      <c r="B354" s="734" t="s">
        <v>211</v>
      </c>
      <c r="C354" s="735"/>
      <c r="D354" s="611">
        <f>H162</f>
        <v>56426.299999999996</v>
      </c>
      <c r="E354" s="607"/>
      <c r="F354" s="602"/>
      <c r="G354" s="607"/>
      <c r="H354" s="611">
        <f>D354</f>
        <v>56426.299999999996</v>
      </c>
      <c r="I354" s="607"/>
      <c r="J354" s="611">
        <f>L162</f>
        <v>59888.700000000004</v>
      </c>
      <c r="K354" s="607"/>
      <c r="L354" s="602"/>
      <c r="M354" s="607"/>
      <c r="N354" s="611">
        <f>J354</f>
        <v>59888.700000000004</v>
      </c>
      <c r="O354" s="607"/>
      <c r="P354" s="705"/>
      <c r="Q354" s="707"/>
    </row>
    <row r="355" spans="1:17" ht="13.5" customHeight="1" x14ac:dyDescent="0.25">
      <c r="A355" s="126"/>
      <c r="B355" s="734" t="s">
        <v>212</v>
      </c>
      <c r="C355" s="735"/>
      <c r="D355" s="602" t="s">
        <v>194</v>
      </c>
      <c r="E355" s="607"/>
      <c r="F355" s="611">
        <f>I162</f>
        <v>1735.2856999999999</v>
      </c>
      <c r="G355" s="607"/>
      <c r="H355" s="611">
        <f>F355</f>
        <v>1735.2856999999999</v>
      </c>
      <c r="I355" s="607"/>
      <c r="J355" s="602" t="s">
        <v>194</v>
      </c>
      <c r="K355" s="607"/>
      <c r="L355" s="611">
        <f>M162</f>
        <v>1843.8226486999999</v>
      </c>
      <c r="M355" s="607"/>
      <c r="N355" s="611">
        <f>L355</f>
        <v>1843.8226486999999</v>
      </c>
      <c r="O355" s="607"/>
      <c r="P355" s="705"/>
      <c r="Q355" s="707"/>
    </row>
    <row r="356" spans="1:17" ht="16.5" customHeight="1" x14ac:dyDescent="0.25">
      <c r="A356" s="126"/>
      <c r="B356" s="734" t="s">
        <v>310</v>
      </c>
      <c r="C356" s="735"/>
      <c r="D356" s="602"/>
      <c r="E356" s="607"/>
      <c r="F356" s="602"/>
      <c r="G356" s="607"/>
      <c r="H356" s="602"/>
      <c r="I356" s="607"/>
      <c r="J356" s="602"/>
      <c r="K356" s="607"/>
      <c r="L356" s="602"/>
      <c r="M356" s="607"/>
      <c r="N356" s="602"/>
      <c r="O356" s="607"/>
      <c r="P356" s="705"/>
      <c r="Q356" s="707"/>
    </row>
    <row r="357" spans="1:17" ht="13.5" customHeight="1" x14ac:dyDescent="0.25">
      <c r="A357" s="126"/>
      <c r="B357" s="734" t="s">
        <v>31</v>
      </c>
      <c r="C357" s="735"/>
      <c r="D357" s="602"/>
      <c r="E357" s="607"/>
      <c r="F357" s="602"/>
      <c r="G357" s="607"/>
      <c r="H357" s="602"/>
      <c r="I357" s="607"/>
      <c r="J357" s="602"/>
      <c r="K357" s="607"/>
      <c r="L357" s="602"/>
      <c r="M357" s="607"/>
      <c r="N357" s="602"/>
      <c r="O357" s="607"/>
      <c r="P357" s="705"/>
      <c r="Q357" s="707"/>
    </row>
    <row r="358" spans="1:17" ht="13.5" customHeight="1" x14ac:dyDescent="0.25">
      <c r="A358" s="126"/>
      <c r="B358" s="734" t="s">
        <v>28</v>
      </c>
      <c r="C358" s="735"/>
      <c r="D358" s="611">
        <f>D354</f>
        <v>56426.299999999996</v>
      </c>
      <c r="E358" s="607"/>
      <c r="F358" s="611">
        <f>SUM(F355:F357)</f>
        <v>1735.2856999999999</v>
      </c>
      <c r="G358" s="607"/>
      <c r="H358" s="611">
        <f>SUM(H354:H357)</f>
        <v>58161.585699999996</v>
      </c>
      <c r="I358" s="607"/>
      <c r="J358" s="611">
        <f>J354</f>
        <v>59888.700000000004</v>
      </c>
      <c r="K358" s="607"/>
      <c r="L358" s="611">
        <f>SUM(L355:L357)</f>
        <v>1843.8226486999999</v>
      </c>
      <c r="M358" s="607"/>
      <c r="N358" s="611">
        <f>SUM(N354:N357)</f>
        <v>61732.522648700004</v>
      </c>
      <c r="O358" s="607"/>
      <c r="P358" s="705"/>
      <c r="Q358" s="707"/>
    </row>
    <row r="359" spans="1:17" ht="12.75" customHeight="1" x14ac:dyDescent="0.25">
      <c r="A359" s="29"/>
      <c r="B359" s="29"/>
      <c r="C359" s="29"/>
      <c r="D359" s="29"/>
      <c r="E359" s="29"/>
      <c r="F359" s="29"/>
      <c r="G359" s="29"/>
      <c r="H359" s="30"/>
      <c r="I359" s="30"/>
      <c r="J359" s="29"/>
      <c r="K359" s="29"/>
      <c r="L359" s="29"/>
      <c r="M359" s="29"/>
      <c r="N359" s="30"/>
      <c r="O359" s="30"/>
      <c r="P359" s="3"/>
      <c r="Q359" s="3"/>
    </row>
    <row r="360" spans="1:17" ht="34.5" customHeight="1" x14ac:dyDescent="0.25">
      <c r="A360" s="67" t="s">
        <v>224</v>
      </c>
      <c r="B360" s="736" t="s">
        <v>579</v>
      </c>
      <c r="C360" s="736"/>
      <c r="D360" s="736"/>
      <c r="E360" s="736"/>
      <c r="F360" s="736"/>
      <c r="G360" s="736"/>
      <c r="H360" s="736"/>
      <c r="I360" s="736"/>
      <c r="J360" s="736"/>
      <c r="K360" s="736"/>
      <c r="L360" s="736"/>
      <c r="M360" s="736"/>
      <c r="N360" s="736"/>
      <c r="O360" s="736"/>
      <c r="P360" s="736"/>
      <c r="Q360" s="736"/>
    </row>
    <row r="361" spans="1:17" ht="14.25" customHeight="1" x14ac:dyDescent="0.25">
      <c r="A361" s="624" t="s">
        <v>669</v>
      </c>
      <c r="B361" s="624"/>
      <c r="C361" s="624"/>
      <c r="D361" s="624"/>
      <c r="E361" s="624"/>
      <c r="F361" s="624"/>
      <c r="G361" s="624"/>
      <c r="H361" s="624"/>
      <c r="I361" s="624"/>
      <c r="J361" s="624"/>
      <c r="K361" s="624"/>
      <c r="L361" s="624"/>
      <c r="M361" s="624"/>
      <c r="N361" s="624"/>
      <c r="O361" s="624"/>
      <c r="P361" s="624"/>
      <c r="Q361" s="624"/>
    </row>
    <row r="362" spans="1:17" ht="79.5" customHeight="1" x14ac:dyDescent="0.25">
      <c r="A362" s="764" t="s">
        <v>670</v>
      </c>
      <c r="B362" s="764"/>
      <c r="C362" s="764"/>
      <c r="D362" s="764"/>
      <c r="E362" s="764"/>
      <c r="F362" s="764"/>
      <c r="G362" s="764"/>
      <c r="H362" s="764"/>
      <c r="I362" s="764"/>
      <c r="J362" s="764"/>
      <c r="K362" s="764"/>
      <c r="L362" s="764"/>
      <c r="M362" s="764"/>
      <c r="N362" s="764"/>
      <c r="O362" s="764"/>
      <c r="P362" s="764"/>
      <c r="Q362" s="764"/>
    </row>
    <row r="363" spans="1:17" ht="48" customHeight="1" x14ac:dyDescent="0.25">
      <c r="A363" s="764" t="s">
        <v>671</v>
      </c>
      <c r="B363" s="764"/>
      <c r="C363" s="764"/>
      <c r="D363" s="764"/>
      <c r="E363" s="764"/>
      <c r="F363" s="764"/>
      <c r="G363" s="764"/>
      <c r="H363" s="764"/>
      <c r="I363" s="764"/>
      <c r="J363" s="764"/>
      <c r="K363" s="764"/>
      <c r="L363" s="764"/>
      <c r="M363" s="764"/>
      <c r="N363" s="764"/>
      <c r="O363" s="764"/>
      <c r="P363" s="764"/>
      <c r="Q363" s="764"/>
    </row>
    <row r="364" spans="1:17" ht="63.75" customHeight="1" x14ac:dyDescent="0.25">
      <c r="A364" s="764" t="s">
        <v>672</v>
      </c>
      <c r="B364" s="764"/>
      <c r="C364" s="764"/>
      <c r="D364" s="764"/>
      <c r="E364" s="764"/>
      <c r="F364" s="764"/>
      <c r="G364" s="764"/>
      <c r="H364" s="764"/>
      <c r="I364" s="764"/>
      <c r="J364" s="764"/>
      <c r="K364" s="764"/>
      <c r="L364" s="764"/>
      <c r="M364" s="764"/>
      <c r="N364" s="764"/>
      <c r="O364" s="764"/>
      <c r="P364" s="764"/>
      <c r="Q364" s="764"/>
    </row>
    <row r="365" spans="1:17" ht="63.75" customHeight="1" x14ac:dyDescent="0.25">
      <c r="A365" s="764" t="s">
        <v>673</v>
      </c>
      <c r="B365" s="764"/>
      <c r="C365" s="764"/>
      <c r="D365" s="764"/>
      <c r="E365" s="764"/>
      <c r="F365" s="764"/>
      <c r="G365" s="764"/>
      <c r="H365" s="764"/>
      <c r="I365" s="764"/>
      <c r="J365" s="764"/>
      <c r="K365" s="764"/>
      <c r="L365" s="764"/>
      <c r="M365" s="764"/>
      <c r="N365" s="764"/>
      <c r="O365" s="764"/>
      <c r="P365" s="764"/>
      <c r="Q365" s="764"/>
    </row>
    <row r="366" spans="1:17" ht="63.75" customHeight="1" x14ac:dyDescent="0.25">
      <c r="A366" s="764" t="s">
        <v>674</v>
      </c>
      <c r="B366" s="764"/>
      <c r="C366" s="764"/>
      <c r="D366" s="764"/>
      <c r="E366" s="764"/>
      <c r="F366" s="764"/>
      <c r="G366" s="764"/>
      <c r="H366" s="764"/>
      <c r="I366" s="764"/>
      <c r="J366" s="764"/>
      <c r="K366" s="764"/>
      <c r="L366" s="764"/>
      <c r="M366" s="764"/>
      <c r="N366" s="764"/>
      <c r="O366" s="764"/>
      <c r="P366" s="764"/>
      <c r="Q366" s="764"/>
    </row>
    <row r="367" spans="1:17" ht="63.75" customHeight="1" x14ac:dyDescent="0.25">
      <c r="A367" s="764" t="s">
        <v>675</v>
      </c>
      <c r="B367" s="764"/>
      <c r="C367" s="764"/>
      <c r="D367" s="764"/>
      <c r="E367" s="764"/>
      <c r="F367" s="764"/>
      <c r="G367" s="764"/>
      <c r="H367" s="764"/>
      <c r="I367" s="764"/>
      <c r="J367" s="764"/>
      <c r="K367" s="764"/>
      <c r="L367" s="764"/>
      <c r="M367" s="764"/>
      <c r="N367" s="764"/>
      <c r="O367" s="764"/>
      <c r="P367" s="764"/>
      <c r="Q367" s="764"/>
    </row>
    <row r="368" spans="1:17" ht="63.75" customHeight="1" x14ac:dyDescent="0.25">
      <c r="A368" s="764" t="s">
        <v>676</v>
      </c>
      <c r="B368" s="764"/>
      <c r="C368" s="764"/>
      <c r="D368" s="764"/>
      <c r="E368" s="764"/>
      <c r="F368" s="764"/>
      <c r="G368" s="764"/>
      <c r="H368" s="764"/>
      <c r="I368" s="764"/>
      <c r="J368" s="764"/>
      <c r="K368" s="764"/>
      <c r="L368" s="764"/>
      <c r="M368" s="764"/>
      <c r="N368" s="764"/>
      <c r="O368" s="764"/>
      <c r="P368" s="764"/>
      <c r="Q368" s="764"/>
    </row>
    <row r="369" spans="1:17" ht="17.25" customHeight="1" x14ac:dyDescent="0.25">
      <c r="A369" s="67" t="s">
        <v>225</v>
      </c>
      <c r="B369" s="736" t="s">
        <v>580</v>
      </c>
      <c r="C369" s="736"/>
      <c r="D369" s="736"/>
      <c r="E369" s="736"/>
      <c r="F369" s="736"/>
      <c r="G369" s="736"/>
      <c r="H369" s="736"/>
      <c r="I369" s="736"/>
      <c r="J369" s="736"/>
      <c r="K369" s="736"/>
      <c r="L369" s="736"/>
      <c r="M369" s="736"/>
      <c r="N369" s="736"/>
      <c r="O369" s="736"/>
      <c r="P369" s="736"/>
      <c r="Q369" s="736"/>
    </row>
    <row r="370" spans="1:17" ht="17.25" customHeight="1" x14ac:dyDescent="0.25">
      <c r="A370" s="67"/>
      <c r="B370" s="37"/>
      <c r="C370" s="37"/>
      <c r="D370" s="37"/>
      <c r="E370" s="37"/>
      <c r="F370" s="37"/>
      <c r="G370" s="37"/>
      <c r="H370" s="37"/>
      <c r="I370" s="37"/>
      <c r="J370" s="37"/>
      <c r="K370" s="37"/>
      <c r="L370" s="37"/>
      <c r="M370" s="37"/>
      <c r="N370" s="37"/>
      <c r="O370" s="37"/>
      <c r="P370" s="37"/>
      <c r="Q370" s="37"/>
    </row>
    <row r="371" spans="1:17" ht="17.25" customHeight="1" x14ac:dyDescent="0.25">
      <c r="A371" s="67" t="s">
        <v>314</v>
      </c>
      <c r="B371" s="736" t="s">
        <v>476</v>
      </c>
      <c r="C371" s="736"/>
      <c r="D371" s="736"/>
      <c r="E371" s="736"/>
      <c r="F371" s="736"/>
      <c r="G371" s="736"/>
      <c r="H371" s="736"/>
      <c r="I371" s="736"/>
      <c r="J371" s="736"/>
      <c r="K371" s="736"/>
      <c r="L371" s="736"/>
      <c r="M371" s="736"/>
      <c r="N371" s="736"/>
      <c r="O371" s="736"/>
      <c r="P371" s="736"/>
      <c r="Q371" s="736"/>
    </row>
    <row r="372" spans="1:17" ht="18" customHeight="1" x14ac:dyDescent="0.25">
      <c r="A372" s="67"/>
      <c r="B372" s="37"/>
      <c r="C372" s="37"/>
      <c r="D372" s="37"/>
      <c r="E372" s="37"/>
      <c r="F372" s="37"/>
      <c r="G372" s="37"/>
      <c r="H372" s="37"/>
      <c r="I372" s="37"/>
      <c r="J372" s="37"/>
      <c r="K372" s="37"/>
      <c r="L372" s="37"/>
      <c r="M372" s="37"/>
      <c r="N372" s="37"/>
      <c r="O372" s="37"/>
      <c r="P372" s="37"/>
      <c r="Q372" s="37"/>
    </row>
    <row r="373" spans="1:17" ht="12.75" customHeight="1" x14ac:dyDescent="0.25">
      <c r="A373" s="3"/>
      <c r="B373" s="3"/>
      <c r="C373" s="3"/>
      <c r="D373" s="3"/>
      <c r="E373" s="3"/>
      <c r="F373" s="3"/>
      <c r="G373" s="3"/>
      <c r="H373" s="3"/>
      <c r="I373" s="3"/>
      <c r="J373" s="3"/>
      <c r="K373" s="3"/>
      <c r="L373" s="3"/>
      <c r="M373" s="3"/>
      <c r="N373" s="3"/>
      <c r="O373" s="3" t="s">
        <v>30</v>
      </c>
      <c r="P373" s="3"/>
      <c r="Q373" s="3"/>
    </row>
    <row r="374" spans="1:17" ht="12.75" customHeight="1" x14ac:dyDescent="0.2">
      <c r="A374" s="625" t="s">
        <v>32</v>
      </c>
      <c r="B374" s="625" t="s">
        <v>216</v>
      </c>
      <c r="C374" s="625" t="s">
        <v>222</v>
      </c>
      <c r="D374" s="625" t="s">
        <v>217</v>
      </c>
      <c r="E374" s="625" t="s">
        <v>218</v>
      </c>
      <c r="F374" s="625" t="s">
        <v>477</v>
      </c>
      <c r="G374" s="625"/>
      <c r="H374" s="625" t="s">
        <v>478</v>
      </c>
      <c r="I374" s="625"/>
      <c r="J374" s="625" t="s">
        <v>317</v>
      </c>
      <c r="K374" s="655"/>
      <c r="L374" s="671" t="s">
        <v>318</v>
      </c>
      <c r="M374" s="671"/>
      <c r="N374" s="671"/>
      <c r="O374" s="602"/>
      <c r="P374" s="667" t="s">
        <v>320</v>
      </c>
      <c r="Q374" s="668"/>
    </row>
    <row r="375" spans="1:17" ht="33.75" customHeight="1" x14ac:dyDescent="0.2">
      <c r="A375" s="625"/>
      <c r="B375" s="625"/>
      <c r="C375" s="625"/>
      <c r="D375" s="625"/>
      <c r="E375" s="625"/>
      <c r="F375" s="625"/>
      <c r="G375" s="625"/>
      <c r="H375" s="625"/>
      <c r="I375" s="625"/>
      <c r="J375" s="625"/>
      <c r="K375" s="655"/>
      <c r="L375" s="671"/>
      <c r="M375" s="671"/>
      <c r="N375" s="671"/>
      <c r="O375" s="602"/>
      <c r="P375" s="729"/>
      <c r="Q375" s="730"/>
    </row>
    <row r="376" spans="1:17" ht="51" customHeight="1" x14ac:dyDescent="0.2">
      <c r="A376" s="625"/>
      <c r="B376" s="625"/>
      <c r="C376" s="625"/>
      <c r="D376" s="625"/>
      <c r="E376" s="625"/>
      <c r="F376" s="625"/>
      <c r="G376" s="625"/>
      <c r="H376" s="625"/>
      <c r="I376" s="625"/>
      <c r="J376" s="625"/>
      <c r="K376" s="655"/>
      <c r="L376" s="671" t="s">
        <v>220</v>
      </c>
      <c r="M376" s="671"/>
      <c r="N376" s="671" t="s">
        <v>319</v>
      </c>
      <c r="O376" s="602"/>
      <c r="P376" s="731"/>
      <c r="Q376" s="732"/>
    </row>
    <row r="377" spans="1:17" ht="12.75" customHeight="1" x14ac:dyDescent="0.25">
      <c r="A377" s="11">
        <v>1</v>
      </c>
      <c r="B377" s="11">
        <v>2</v>
      </c>
      <c r="C377" s="11">
        <v>3</v>
      </c>
      <c r="D377" s="11">
        <v>4</v>
      </c>
      <c r="E377" s="11">
        <v>5</v>
      </c>
      <c r="F377" s="626">
        <v>6</v>
      </c>
      <c r="G377" s="626"/>
      <c r="H377" s="626">
        <v>7</v>
      </c>
      <c r="I377" s="626"/>
      <c r="J377" s="626">
        <v>8</v>
      </c>
      <c r="K377" s="626"/>
      <c r="L377" s="765">
        <v>9</v>
      </c>
      <c r="M377" s="765"/>
      <c r="N377" s="765">
        <v>10</v>
      </c>
      <c r="O377" s="687"/>
      <c r="P377" s="689">
        <v>11</v>
      </c>
      <c r="Q377" s="689"/>
    </row>
    <row r="378" spans="1:17" ht="16.5" customHeight="1" x14ac:dyDescent="0.25">
      <c r="A378" s="16"/>
      <c r="B378" s="16"/>
      <c r="C378" s="16" t="s">
        <v>262</v>
      </c>
      <c r="D378" s="16"/>
      <c r="E378" s="16"/>
      <c r="F378" s="626"/>
      <c r="G378" s="626"/>
      <c r="H378" s="626"/>
      <c r="I378" s="626"/>
      <c r="J378" s="626"/>
      <c r="K378" s="626"/>
      <c r="L378" s="626"/>
      <c r="M378" s="626"/>
      <c r="N378" s="626"/>
      <c r="O378" s="641"/>
      <c r="P378" s="689"/>
      <c r="Q378" s="689"/>
    </row>
    <row r="379" spans="1:17" ht="16.5" customHeight="1" x14ac:dyDescent="0.25">
      <c r="A379" s="16"/>
      <c r="B379" s="98"/>
      <c r="C379" s="98"/>
      <c r="D379" s="16"/>
      <c r="E379" s="16"/>
      <c r="F379" s="626"/>
      <c r="G379" s="626"/>
      <c r="H379" s="626"/>
      <c r="I379" s="626"/>
      <c r="J379" s="626"/>
      <c r="K379" s="626"/>
      <c r="L379" s="626"/>
      <c r="M379" s="626"/>
      <c r="N379" s="626"/>
      <c r="O379" s="641"/>
      <c r="P379" s="689"/>
      <c r="Q379" s="689"/>
    </row>
    <row r="380" spans="1:17" ht="16.5" customHeight="1" x14ac:dyDescent="0.25">
      <c r="A380" s="16"/>
      <c r="B380" s="16">
        <v>2000</v>
      </c>
      <c r="C380" s="16" t="s">
        <v>353</v>
      </c>
      <c r="D380" s="16">
        <f>D381+D382+D383</f>
        <v>23783.9</v>
      </c>
      <c r="E380" s="16">
        <f t="shared" ref="E380:E405" si="26">D86</f>
        <v>23766.600000000002</v>
      </c>
      <c r="F380" s="626">
        <v>0</v>
      </c>
      <c r="G380" s="626"/>
      <c r="H380" s="626">
        <v>0</v>
      </c>
      <c r="I380" s="626"/>
      <c r="J380" s="626">
        <f>H380-F380</f>
        <v>0</v>
      </c>
      <c r="K380" s="626"/>
      <c r="L380" s="626">
        <v>0</v>
      </c>
      <c r="M380" s="626"/>
      <c r="N380" s="626">
        <v>0</v>
      </c>
      <c r="O380" s="641"/>
      <c r="P380" s="705">
        <f>E380+H380</f>
        <v>23766.600000000002</v>
      </c>
      <c r="Q380" s="707"/>
    </row>
    <row r="381" spans="1:17" ht="16.5" customHeight="1" x14ac:dyDescent="0.25">
      <c r="A381" s="16"/>
      <c r="B381" s="16">
        <v>2111</v>
      </c>
      <c r="C381" s="16" t="s">
        <v>74</v>
      </c>
      <c r="D381" s="16">
        <v>17649.2</v>
      </c>
      <c r="E381" s="16">
        <f t="shared" si="26"/>
        <v>17649.2</v>
      </c>
      <c r="F381" s="626">
        <v>0</v>
      </c>
      <c r="G381" s="626"/>
      <c r="H381" s="641">
        <v>0</v>
      </c>
      <c r="I381" s="642"/>
      <c r="J381" s="626">
        <f t="shared" ref="J381:J405" si="27">H381-F381</f>
        <v>0</v>
      </c>
      <c r="K381" s="626"/>
      <c r="L381" s="626">
        <v>0</v>
      </c>
      <c r="M381" s="626"/>
      <c r="N381" s="626">
        <v>0</v>
      </c>
      <c r="O381" s="641"/>
      <c r="P381" s="705">
        <f t="shared" ref="P381:P405" si="28">E381+H381</f>
        <v>17649.2</v>
      </c>
      <c r="Q381" s="707"/>
    </row>
    <row r="382" spans="1:17" ht="19.5" customHeight="1" x14ac:dyDescent="0.25">
      <c r="A382" s="16"/>
      <c r="B382" s="16">
        <v>2120</v>
      </c>
      <c r="C382" s="16" t="s">
        <v>75</v>
      </c>
      <c r="D382" s="16">
        <v>3794.5</v>
      </c>
      <c r="E382" s="16">
        <f t="shared" si="26"/>
        <v>3789.2</v>
      </c>
      <c r="F382" s="626">
        <v>0</v>
      </c>
      <c r="G382" s="626"/>
      <c r="H382" s="641">
        <v>0</v>
      </c>
      <c r="I382" s="642"/>
      <c r="J382" s="626">
        <f t="shared" si="27"/>
        <v>0</v>
      </c>
      <c r="K382" s="626"/>
      <c r="L382" s="626">
        <v>0</v>
      </c>
      <c r="M382" s="626"/>
      <c r="N382" s="626">
        <v>0</v>
      </c>
      <c r="O382" s="641"/>
      <c r="P382" s="705">
        <f t="shared" si="28"/>
        <v>3789.2</v>
      </c>
      <c r="Q382" s="707"/>
    </row>
    <row r="383" spans="1:17" ht="21" customHeight="1" x14ac:dyDescent="0.25">
      <c r="A383" s="16"/>
      <c r="B383" s="16">
        <v>2200</v>
      </c>
      <c r="C383" s="16" t="s">
        <v>354</v>
      </c>
      <c r="D383" s="16">
        <f>D384+D385+D386+D387+D388+D389+D395</f>
        <v>2340.1999999999998</v>
      </c>
      <c r="E383" s="16">
        <f t="shared" si="26"/>
        <v>2328.1999999999998</v>
      </c>
      <c r="F383" s="626">
        <v>0</v>
      </c>
      <c r="G383" s="626"/>
      <c r="H383" s="641">
        <v>0</v>
      </c>
      <c r="I383" s="642"/>
      <c r="J383" s="626">
        <f t="shared" si="27"/>
        <v>0</v>
      </c>
      <c r="K383" s="626"/>
      <c r="L383" s="626">
        <v>0</v>
      </c>
      <c r="M383" s="626"/>
      <c r="N383" s="626">
        <v>0</v>
      </c>
      <c r="O383" s="641"/>
      <c r="P383" s="705">
        <f t="shared" si="28"/>
        <v>2328.1999999999998</v>
      </c>
      <c r="Q383" s="707"/>
    </row>
    <row r="384" spans="1:17" ht="31.5" customHeight="1" x14ac:dyDescent="0.25">
      <c r="A384" s="16"/>
      <c r="B384" s="16">
        <v>2210</v>
      </c>
      <c r="C384" s="15" t="s">
        <v>355</v>
      </c>
      <c r="D384" s="16">
        <v>353.6</v>
      </c>
      <c r="E384" s="16">
        <f t="shared" si="26"/>
        <v>353.5</v>
      </c>
      <c r="F384" s="626">
        <v>0</v>
      </c>
      <c r="G384" s="626"/>
      <c r="H384" s="641">
        <v>0</v>
      </c>
      <c r="I384" s="642"/>
      <c r="J384" s="626">
        <f t="shared" si="27"/>
        <v>0</v>
      </c>
      <c r="K384" s="626"/>
      <c r="L384" s="626">
        <v>0</v>
      </c>
      <c r="M384" s="626"/>
      <c r="N384" s="626">
        <v>0</v>
      </c>
      <c r="O384" s="641"/>
      <c r="P384" s="705">
        <f t="shared" si="28"/>
        <v>353.5</v>
      </c>
      <c r="Q384" s="707"/>
    </row>
    <row r="385" spans="1:17" ht="32.25" customHeight="1" x14ac:dyDescent="0.25">
      <c r="A385" s="16"/>
      <c r="B385" s="16">
        <v>2220</v>
      </c>
      <c r="C385" s="15" t="s">
        <v>644</v>
      </c>
      <c r="D385" s="16">
        <v>0</v>
      </c>
      <c r="E385" s="16">
        <f t="shared" si="26"/>
        <v>0</v>
      </c>
      <c r="F385" s="626">
        <v>0</v>
      </c>
      <c r="G385" s="626"/>
      <c r="H385" s="641">
        <v>0</v>
      </c>
      <c r="I385" s="642"/>
      <c r="J385" s="626">
        <f t="shared" si="27"/>
        <v>0</v>
      </c>
      <c r="K385" s="626"/>
      <c r="L385" s="626">
        <v>0</v>
      </c>
      <c r="M385" s="626"/>
      <c r="N385" s="626">
        <v>0</v>
      </c>
      <c r="O385" s="641"/>
      <c r="P385" s="705">
        <f t="shared" si="28"/>
        <v>0</v>
      </c>
      <c r="Q385" s="707"/>
    </row>
    <row r="386" spans="1:17" ht="16.5" customHeight="1" x14ac:dyDescent="0.25">
      <c r="A386" s="16"/>
      <c r="B386" s="16">
        <v>2230</v>
      </c>
      <c r="C386" s="16" t="s">
        <v>76</v>
      </c>
      <c r="D386" s="16">
        <v>0</v>
      </c>
      <c r="E386" s="16">
        <f t="shared" si="26"/>
        <v>0</v>
      </c>
      <c r="F386" s="626">
        <v>0</v>
      </c>
      <c r="G386" s="626"/>
      <c r="H386" s="641">
        <v>0</v>
      </c>
      <c r="I386" s="642"/>
      <c r="J386" s="626">
        <f t="shared" si="27"/>
        <v>0</v>
      </c>
      <c r="K386" s="626"/>
      <c r="L386" s="626">
        <v>0</v>
      </c>
      <c r="M386" s="626"/>
      <c r="N386" s="626">
        <v>0</v>
      </c>
      <c r="O386" s="641"/>
      <c r="P386" s="705">
        <f t="shared" si="28"/>
        <v>0</v>
      </c>
      <c r="Q386" s="707"/>
    </row>
    <row r="387" spans="1:17" ht="16.5" customHeight="1" x14ac:dyDescent="0.25">
      <c r="A387" s="16"/>
      <c r="B387" s="16">
        <v>2240</v>
      </c>
      <c r="C387" s="16" t="s">
        <v>77</v>
      </c>
      <c r="D387" s="26">
        <v>1085</v>
      </c>
      <c r="E387" s="26">
        <f t="shared" si="26"/>
        <v>1085</v>
      </c>
      <c r="F387" s="626">
        <v>0</v>
      </c>
      <c r="G387" s="626"/>
      <c r="H387" s="641">
        <v>0</v>
      </c>
      <c r="I387" s="642"/>
      <c r="J387" s="626">
        <f t="shared" si="27"/>
        <v>0</v>
      </c>
      <c r="K387" s="626"/>
      <c r="L387" s="626">
        <v>0</v>
      </c>
      <c r="M387" s="626"/>
      <c r="N387" s="626">
        <v>0</v>
      </c>
      <c r="O387" s="641"/>
      <c r="P387" s="715">
        <f t="shared" si="28"/>
        <v>1085</v>
      </c>
      <c r="Q387" s="717"/>
    </row>
    <row r="388" spans="1:17" ht="16.5" customHeight="1" x14ac:dyDescent="0.25">
      <c r="A388" s="16"/>
      <c r="B388" s="16">
        <v>2250</v>
      </c>
      <c r="C388" s="16" t="s">
        <v>357</v>
      </c>
      <c r="D388" s="16">
        <v>9.4</v>
      </c>
      <c r="E388" s="16">
        <f t="shared" si="26"/>
        <v>8.9</v>
      </c>
      <c r="F388" s="626">
        <v>0</v>
      </c>
      <c r="G388" s="626"/>
      <c r="H388" s="641">
        <v>0</v>
      </c>
      <c r="I388" s="642"/>
      <c r="J388" s="626">
        <f t="shared" si="27"/>
        <v>0</v>
      </c>
      <c r="K388" s="626"/>
      <c r="L388" s="626">
        <v>0</v>
      </c>
      <c r="M388" s="626"/>
      <c r="N388" s="626">
        <v>0</v>
      </c>
      <c r="O388" s="641"/>
      <c r="P388" s="705">
        <f t="shared" si="28"/>
        <v>8.9</v>
      </c>
      <c r="Q388" s="707"/>
    </row>
    <row r="389" spans="1:17" ht="32.25" customHeight="1" x14ac:dyDescent="0.25">
      <c r="A389" s="16"/>
      <c r="B389" s="16">
        <v>2270</v>
      </c>
      <c r="C389" s="15" t="s">
        <v>358</v>
      </c>
      <c r="D389" s="16">
        <f>D390+D391+D392+D393+D394</f>
        <v>892.2</v>
      </c>
      <c r="E389" s="16">
        <f t="shared" si="26"/>
        <v>880.8</v>
      </c>
      <c r="F389" s="626">
        <v>0</v>
      </c>
      <c r="G389" s="626"/>
      <c r="H389" s="641">
        <v>0</v>
      </c>
      <c r="I389" s="642"/>
      <c r="J389" s="626">
        <f t="shared" si="27"/>
        <v>0</v>
      </c>
      <c r="K389" s="626"/>
      <c r="L389" s="626">
        <v>0</v>
      </c>
      <c r="M389" s="626"/>
      <c r="N389" s="626">
        <v>0</v>
      </c>
      <c r="O389" s="641"/>
      <c r="P389" s="705">
        <f t="shared" si="28"/>
        <v>880.8</v>
      </c>
      <c r="Q389" s="707"/>
    </row>
    <row r="390" spans="1:17" ht="16.5" customHeight="1" x14ac:dyDescent="0.25">
      <c r="A390" s="16"/>
      <c r="B390" s="16">
        <v>2271</v>
      </c>
      <c r="C390" s="16" t="s">
        <v>78</v>
      </c>
      <c r="D390" s="16">
        <v>686.1</v>
      </c>
      <c r="E390" s="26">
        <f t="shared" si="26"/>
        <v>685</v>
      </c>
      <c r="F390" s="626">
        <v>0</v>
      </c>
      <c r="G390" s="626"/>
      <c r="H390" s="641">
        <v>0</v>
      </c>
      <c r="I390" s="642"/>
      <c r="J390" s="626">
        <f t="shared" si="27"/>
        <v>0</v>
      </c>
      <c r="K390" s="626"/>
      <c r="L390" s="626">
        <v>0</v>
      </c>
      <c r="M390" s="626"/>
      <c r="N390" s="626">
        <v>0</v>
      </c>
      <c r="O390" s="641"/>
      <c r="P390" s="715">
        <f t="shared" si="28"/>
        <v>685</v>
      </c>
      <c r="Q390" s="717"/>
    </row>
    <row r="391" spans="1:17" ht="33" customHeight="1" x14ac:dyDescent="0.25">
      <c r="A391" s="16"/>
      <c r="B391" s="16">
        <v>2272</v>
      </c>
      <c r="C391" s="15" t="s">
        <v>79</v>
      </c>
      <c r="D391" s="16">
        <v>13.5</v>
      </c>
      <c r="E391" s="16">
        <f t="shared" si="26"/>
        <v>13.4</v>
      </c>
      <c r="F391" s="626">
        <v>0</v>
      </c>
      <c r="G391" s="626"/>
      <c r="H391" s="626">
        <v>0</v>
      </c>
      <c r="I391" s="626"/>
      <c r="J391" s="626">
        <f t="shared" si="27"/>
        <v>0</v>
      </c>
      <c r="K391" s="626"/>
      <c r="L391" s="626">
        <v>0</v>
      </c>
      <c r="M391" s="626"/>
      <c r="N391" s="626">
        <v>0</v>
      </c>
      <c r="O391" s="641"/>
      <c r="P391" s="705">
        <f t="shared" si="28"/>
        <v>13.4</v>
      </c>
      <c r="Q391" s="707"/>
    </row>
    <row r="392" spans="1:17" ht="16.5" customHeight="1" x14ac:dyDescent="0.25">
      <c r="A392" s="16"/>
      <c r="B392" s="16">
        <v>2273</v>
      </c>
      <c r="C392" s="16" t="s">
        <v>80</v>
      </c>
      <c r="D392" s="16">
        <v>82.5</v>
      </c>
      <c r="E392" s="16">
        <f t="shared" si="26"/>
        <v>80.3</v>
      </c>
      <c r="F392" s="626">
        <v>0</v>
      </c>
      <c r="G392" s="626"/>
      <c r="H392" s="626">
        <v>0</v>
      </c>
      <c r="I392" s="626"/>
      <c r="J392" s="626">
        <f t="shared" si="27"/>
        <v>0</v>
      </c>
      <c r="K392" s="626"/>
      <c r="L392" s="626">
        <v>0</v>
      </c>
      <c r="M392" s="626"/>
      <c r="N392" s="626">
        <v>0</v>
      </c>
      <c r="O392" s="641"/>
      <c r="P392" s="705">
        <f t="shared" si="28"/>
        <v>80.3</v>
      </c>
      <c r="Q392" s="707"/>
    </row>
    <row r="393" spans="1:17" ht="16.5" customHeight="1" x14ac:dyDescent="0.25">
      <c r="A393" s="16"/>
      <c r="B393" s="16">
        <v>2274</v>
      </c>
      <c r="C393" s="16" t="s">
        <v>359</v>
      </c>
      <c r="D393" s="16">
        <v>110.1</v>
      </c>
      <c r="E393" s="16">
        <f t="shared" si="26"/>
        <v>102.1</v>
      </c>
      <c r="F393" s="626">
        <v>0</v>
      </c>
      <c r="G393" s="626"/>
      <c r="H393" s="626">
        <v>0</v>
      </c>
      <c r="I393" s="626"/>
      <c r="J393" s="626">
        <f t="shared" si="27"/>
        <v>0</v>
      </c>
      <c r="K393" s="626"/>
      <c r="L393" s="626">
        <v>0</v>
      </c>
      <c r="M393" s="626"/>
      <c r="N393" s="626">
        <v>0</v>
      </c>
      <c r="O393" s="641"/>
      <c r="P393" s="705">
        <f t="shared" si="28"/>
        <v>102.1</v>
      </c>
      <c r="Q393" s="707"/>
    </row>
    <row r="394" spans="1:17" ht="16.5" customHeight="1" x14ac:dyDescent="0.25">
      <c r="A394" s="16"/>
      <c r="B394" s="16">
        <v>2275</v>
      </c>
      <c r="C394" s="16" t="s">
        <v>81</v>
      </c>
      <c r="D394" s="16">
        <v>0</v>
      </c>
      <c r="E394" s="16">
        <f t="shared" si="26"/>
        <v>0</v>
      </c>
      <c r="F394" s="626">
        <v>0</v>
      </c>
      <c r="G394" s="626"/>
      <c r="H394" s="626">
        <v>0</v>
      </c>
      <c r="I394" s="626"/>
      <c r="J394" s="626">
        <f t="shared" si="27"/>
        <v>0</v>
      </c>
      <c r="K394" s="626"/>
      <c r="L394" s="626">
        <v>0</v>
      </c>
      <c r="M394" s="626"/>
      <c r="N394" s="626">
        <v>0</v>
      </c>
      <c r="O394" s="641"/>
      <c r="P394" s="705">
        <f t="shared" si="28"/>
        <v>0</v>
      </c>
      <c r="Q394" s="707"/>
    </row>
    <row r="395" spans="1:17" ht="52.5" customHeight="1" x14ac:dyDescent="0.25">
      <c r="A395" s="16"/>
      <c r="B395" s="16">
        <v>2282</v>
      </c>
      <c r="C395" s="15" t="s">
        <v>360</v>
      </c>
      <c r="D395" s="16">
        <v>0</v>
      </c>
      <c r="E395" s="16">
        <f t="shared" si="26"/>
        <v>0</v>
      </c>
      <c r="F395" s="626">
        <v>0</v>
      </c>
      <c r="G395" s="626"/>
      <c r="H395" s="626">
        <v>0</v>
      </c>
      <c r="I395" s="626"/>
      <c r="J395" s="626">
        <f t="shared" si="27"/>
        <v>0</v>
      </c>
      <c r="K395" s="626"/>
      <c r="L395" s="626">
        <v>0</v>
      </c>
      <c r="M395" s="626"/>
      <c r="N395" s="626">
        <v>0</v>
      </c>
      <c r="O395" s="641"/>
      <c r="P395" s="705">
        <f t="shared" si="28"/>
        <v>0</v>
      </c>
      <c r="Q395" s="707"/>
    </row>
    <row r="396" spans="1:17" ht="16.5" customHeight="1" x14ac:dyDescent="0.25">
      <c r="A396" s="16"/>
      <c r="B396" s="16">
        <v>2800</v>
      </c>
      <c r="C396" s="16" t="s">
        <v>361</v>
      </c>
      <c r="D396" s="16">
        <v>0</v>
      </c>
      <c r="E396" s="16">
        <f t="shared" si="26"/>
        <v>0</v>
      </c>
      <c r="F396" s="626">
        <v>0</v>
      </c>
      <c r="G396" s="626"/>
      <c r="H396" s="626">
        <v>0</v>
      </c>
      <c r="I396" s="626"/>
      <c r="J396" s="626">
        <f t="shared" si="27"/>
        <v>0</v>
      </c>
      <c r="K396" s="626"/>
      <c r="L396" s="626">
        <v>0</v>
      </c>
      <c r="M396" s="626"/>
      <c r="N396" s="626">
        <v>0</v>
      </c>
      <c r="O396" s="641"/>
      <c r="P396" s="705">
        <f t="shared" si="28"/>
        <v>0</v>
      </c>
      <c r="Q396" s="707"/>
    </row>
    <row r="397" spans="1:17" ht="16.5" customHeight="1" x14ac:dyDescent="0.25">
      <c r="A397" s="16"/>
      <c r="B397" s="16">
        <v>3000</v>
      </c>
      <c r="C397" s="16" t="s">
        <v>82</v>
      </c>
      <c r="D397" s="16">
        <v>0</v>
      </c>
      <c r="E397" s="16">
        <f t="shared" si="26"/>
        <v>0</v>
      </c>
      <c r="F397" s="626">
        <v>0</v>
      </c>
      <c r="G397" s="626"/>
      <c r="H397" s="626">
        <v>0</v>
      </c>
      <c r="I397" s="626"/>
      <c r="J397" s="626">
        <f t="shared" si="27"/>
        <v>0</v>
      </c>
      <c r="K397" s="626"/>
      <c r="L397" s="626">
        <v>0</v>
      </c>
      <c r="M397" s="626"/>
      <c r="N397" s="626">
        <v>0</v>
      </c>
      <c r="O397" s="641"/>
      <c r="P397" s="705">
        <f t="shared" si="28"/>
        <v>0</v>
      </c>
      <c r="Q397" s="707"/>
    </row>
    <row r="398" spans="1:17" ht="33" customHeight="1" x14ac:dyDescent="0.25">
      <c r="A398" s="16"/>
      <c r="B398" s="16">
        <v>3110</v>
      </c>
      <c r="C398" s="15" t="s">
        <v>362</v>
      </c>
      <c r="D398" s="16">
        <v>0</v>
      </c>
      <c r="E398" s="16">
        <f t="shared" si="26"/>
        <v>0</v>
      </c>
      <c r="F398" s="626">
        <v>0</v>
      </c>
      <c r="G398" s="626"/>
      <c r="H398" s="626">
        <v>0</v>
      </c>
      <c r="I398" s="626"/>
      <c r="J398" s="626">
        <f t="shared" si="27"/>
        <v>0</v>
      </c>
      <c r="K398" s="626"/>
      <c r="L398" s="626">
        <v>0</v>
      </c>
      <c r="M398" s="626"/>
      <c r="N398" s="626">
        <v>0</v>
      </c>
      <c r="O398" s="641"/>
      <c r="P398" s="705">
        <f t="shared" si="28"/>
        <v>0</v>
      </c>
      <c r="Q398" s="707"/>
    </row>
    <row r="399" spans="1:17" ht="16.5" customHeight="1" x14ac:dyDescent="0.25">
      <c r="A399" s="16"/>
      <c r="B399" s="16">
        <v>3130</v>
      </c>
      <c r="C399" s="16" t="s">
        <v>83</v>
      </c>
      <c r="D399" s="16">
        <v>0</v>
      </c>
      <c r="E399" s="16">
        <f t="shared" si="26"/>
        <v>0</v>
      </c>
      <c r="F399" s="626">
        <v>0</v>
      </c>
      <c r="G399" s="626"/>
      <c r="H399" s="626">
        <v>0</v>
      </c>
      <c r="I399" s="626"/>
      <c r="J399" s="626">
        <f t="shared" si="27"/>
        <v>0</v>
      </c>
      <c r="K399" s="626"/>
      <c r="L399" s="626">
        <v>0</v>
      </c>
      <c r="M399" s="626"/>
      <c r="N399" s="626">
        <v>0</v>
      </c>
      <c r="O399" s="641"/>
      <c r="P399" s="705">
        <f t="shared" si="28"/>
        <v>0</v>
      </c>
      <c r="Q399" s="707"/>
    </row>
    <row r="400" spans="1:17" ht="16.5" customHeight="1" x14ac:dyDescent="0.25">
      <c r="A400" s="16"/>
      <c r="B400" s="16">
        <v>3132</v>
      </c>
      <c r="C400" s="16" t="s">
        <v>645</v>
      </c>
      <c r="D400" s="16">
        <v>0</v>
      </c>
      <c r="E400" s="16">
        <f t="shared" si="26"/>
        <v>0</v>
      </c>
      <c r="F400" s="626">
        <v>0</v>
      </c>
      <c r="G400" s="626"/>
      <c r="H400" s="626">
        <v>0</v>
      </c>
      <c r="I400" s="626"/>
      <c r="J400" s="626">
        <f t="shared" si="27"/>
        <v>0</v>
      </c>
      <c r="K400" s="626"/>
      <c r="L400" s="626">
        <v>0</v>
      </c>
      <c r="M400" s="626"/>
      <c r="N400" s="626">
        <v>0</v>
      </c>
      <c r="O400" s="641"/>
      <c r="P400" s="705">
        <f t="shared" si="28"/>
        <v>0</v>
      </c>
      <c r="Q400" s="707"/>
    </row>
    <row r="401" spans="1:17" ht="16.5" customHeight="1" x14ac:dyDescent="0.25">
      <c r="A401" s="16"/>
      <c r="B401" s="16">
        <v>3140</v>
      </c>
      <c r="C401" s="16" t="s">
        <v>365</v>
      </c>
      <c r="D401" s="16">
        <v>0</v>
      </c>
      <c r="E401" s="16">
        <f t="shared" si="26"/>
        <v>0</v>
      </c>
      <c r="F401" s="626">
        <v>0</v>
      </c>
      <c r="G401" s="626"/>
      <c r="H401" s="626">
        <v>0</v>
      </c>
      <c r="I401" s="626"/>
      <c r="J401" s="626">
        <f t="shared" si="27"/>
        <v>0</v>
      </c>
      <c r="K401" s="626"/>
      <c r="L401" s="626">
        <v>0</v>
      </c>
      <c r="M401" s="626"/>
      <c r="N401" s="626">
        <v>0</v>
      </c>
      <c r="O401" s="641"/>
      <c r="P401" s="705">
        <f t="shared" si="28"/>
        <v>0</v>
      </c>
      <c r="Q401" s="707"/>
    </row>
    <row r="402" spans="1:17" ht="32.25" customHeight="1" x14ac:dyDescent="0.25">
      <c r="A402" s="16"/>
      <c r="B402" s="16">
        <v>3142</v>
      </c>
      <c r="C402" s="15" t="s">
        <v>646</v>
      </c>
      <c r="D402" s="16">
        <v>0</v>
      </c>
      <c r="E402" s="16">
        <f t="shared" si="26"/>
        <v>0</v>
      </c>
      <c r="F402" s="626">
        <v>0</v>
      </c>
      <c r="G402" s="626"/>
      <c r="H402" s="626">
        <v>0</v>
      </c>
      <c r="I402" s="626"/>
      <c r="J402" s="626">
        <f t="shared" si="27"/>
        <v>0</v>
      </c>
      <c r="K402" s="626"/>
      <c r="L402" s="626">
        <v>0</v>
      </c>
      <c r="M402" s="626"/>
      <c r="N402" s="626">
        <v>0</v>
      </c>
      <c r="O402" s="641"/>
      <c r="P402" s="705">
        <f t="shared" si="28"/>
        <v>0</v>
      </c>
      <c r="Q402" s="707"/>
    </row>
    <row r="403" spans="1:17" ht="32.25" customHeight="1" x14ac:dyDescent="0.25">
      <c r="A403" s="16"/>
      <c r="B403" s="16">
        <v>3143</v>
      </c>
      <c r="C403" s="15" t="s">
        <v>647</v>
      </c>
      <c r="D403" s="16">
        <v>0</v>
      </c>
      <c r="E403" s="16">
        <f t="shared" si="26"/>
        <v>0</v>
      </c>
      <c r="F403" s="626">
        <v>0</v>
      </c>
      <c r="G403" s="626"/>
      <c r="H403" s="626">
        <v>0</v>
      </c>
      <c r="I403" s="626"/>
      <c r="J403" s="626">
        <f t="shared" si="27"/>
        <v>0</v>
      </c>
      <c r="K403" s="626"/>
      <c r="L403" s="626">
        <v>0</v>
      </c>
      <c r="M403" s="626"/>
      <c r="N403" s="626">
        <v>0</v>
      </c>
      <c r="O403" s="641"/>
      <c r="P403" s="705">
        <f t="shared" si="28"/>
        <v>0</v>
      </c>
      <c r="Q403" s="707"/>
    </row>
    <row r="404" spans="1:17" ht="48.75" customHeight="1" x14ac:dyDescent="0.25">
      <c r="A404" s="16"/>
      <c r="B404" s="16">
        <v>3210</v>
      </c>
      <c r="C404" s="15" t="s">
        <v>367</v>
      </c>
      <c r="D404" s="16">
        <v>0</v>
      </c>
      <c r="E404" s="16">
        <f t="shared" si="26"/>
        <v>0</v>
      </c>
      <c r="F404" s="626">
        <v>0</v>
      </c>
      <c r="G404" s="626"/>
      <c r="H404" s="626">
        <v>0</v>
      </c>
      <c r="I404" s="626"/>
      <c r="J404" s="626">
        <f t="shared" si="27"/>
        <v>0</v>
      </c>
      <c r="K404" s="626"/>
      <c r="L404" s="626">
        <v>0</v>
      </c>
      <c r="M404" s="626"/>
      <c r="N404" s="626">
        <v>0</v>
      </c>
      <c r="O404" s="641"/>
      <c r="P404" s="705">
        <f t="shared" si="28"/>
        <v>0</v>
      </c>
      <c r="Q404" s="707"/>
    </row>
    <row r="405" spans="1:17" ht="15.75" customHeight="1" x14ac:dyDescent="0.25">
      <c r="A405" s="16"/>
      <c r="B405" s="98"/>
      <c r="C405" s="222" t="s">
        <v>28</v>
      </c>
      <c r="D405" s="190">
        <f>D380+D397</f>
        <v>23783.9</v>
      </c>
      <c r="E405" s="16" t="e">
        <f t="shared" si="26"/>
        <v>#REF!</v>
      </c>
      <c r="F405" s="626">
        <v>0</v>
      </c>
      <c r="G405" s="626"/>
      <c r="H405" s="626">
        <v>0</v>
      </c>
      <c r="I405" s="626"/>
      <c r="J405" s="626">
        <f t="shared" si="27"/>
        <v>0</v>
      </c>
      <c r="K405" s="626"/>
      <c r="L405" s="626">
        <v>0</v>
      </c>
      <c r="M405" s="626"/>
      <c r="N405" s="626">
        <v>0</v>
      </c>
      <c r="O405" s="641"/>
      <c r="P405" s="705" t="e">
        <f t="shared" si="28"/>
        <v>#REF!</v>
      </c>
      <c r="Q405" s="707"/>
    </row>
    <row r="406" spans="1:17" ht="12.75" customHeight="1" x14ac:dyDescent="0.25">
      <c r="A406" s="3"/>
      <c r="B406" s="3"/>
      <c r="C406" s="3"/>
      <c r="D406" s="3"/>
      <c r="E406" s="3"/>
      <c r="F406" s="3"/>
      <c r="G406" s="3"/>
      <c r="H406" s="3"/>
      <c r="I406" s="3"/>
      <c r="J406" s="3"/>
      <c r="K406" s="3"/>
      <c r="L406" s="3"/>
      <c r="M406" s="3"/>
      <c r="N406" s="3"/>
      <c r="O406" s="3"/>
      <c r="P406" s="3"/>
      <c r="Q406" s="3"/>
    </row>
    <row r="407" spans="1:17" ht="24.75" customHeight="1" x14ac:dyDescent="0.25">
      <c r="A407" s="67" t="s">
        <v>323</v>
      </c>
      <c r="B407" s="663" t="s">
        <v>581</v>
      </c>
      <c r="C407" s="663"/>
      <c r="D407" s="663"/>
      <c r="E407" s="663"/>
      <c r="F407" s="663"/>
      <c r="G407" s="663"/>
      <c r="H407" s="663"/>
      <c r="I407" s="663"/>
      <c r="J407" s="663"/>
      <c r="K407" s="663"/>
      <c r="L407" s="663"/>
      <c r="M407" s="663"/>
      <c r="N407" s="663"/>
      <c r="O407" s="663"/>
      <c r="P407" s="663"/>
      <c r="Q407" s="663"/>
    </row>
    <row r="408" spans="1:17" ht="16.5" customHeight="1" x14ac:dyDescent="0.25">
      <c r="A408" s="67"/>
      <c r="B408" s="57"/>
      <c r="C408" s="57"/>
      <c r="D408" s="57"/>
      <c r="E408" s="57"/>
      <c r="F408" s="57"/>
      <c r="G408" s="57"/>
      <c r="H408" s="57"/>
      <c r="I408" s="57"/>
      <c r="J408" s="57"/>
      <c r="K408" s="57"/>
      <c r="L408" s="57"/>
      <c r="M408" s="3" t="s">
        <v>30</v>
      </c>
      <c r="N408" s="57"/>
      <c r="O408" s="57"/>
      <c r="P408" s="57"/>
      <c r="Q408" s="57"/>
    </row>
    <row r="409" spans="1:17" ht="16.5" customHeight="1" x14ac:dyDescent="0.2">
      <c r="A409" s="609" t="s">
        <v>32</v>
      </c>
      <c r="B409" s="609" t="s">
        <v>216</v>
      </c>
      <c r="C409" s="609" t="s">
        <v>222</v>
      </c>
      <c r="D409" s="602" t="s">
        <v>480</v>
      </c>
      <c r="E409" s="603"/>
      <c r="F409" s="603"/>
      <c r="G409" s="603"/>
      <c r="H409" s="607"/>
      <c r="I409" s="671" t="s">
        <v>481</v>
      </c>
      <c r="J409" s="671"/>
      <c r="K409" s="671"/>
      <c r="L409" s="671"/>
      <c r="M409" s="671"/>
      <c r="N409" s="671"/>
      <c r="O409" s="766"/>
      <c r="P409" s="766"/>
      <c r="Q409" s="766"/>
    </row>
    <row r="410" spans="1:17" ht="54" customHeight="1" x14ac:dyDescent="0.2">
      <c r="A410" s="728"/>
      <c r="B410" s="728"/>
      <c r="C410" s="728"/>
      <c r="D410" s="609" t="s">
        <v>326</v>
      </c>
      <c r="E410" s="609" t="s">
        <v>482</v>
      </c>
      <c r="F410" s="602" t="s">
        <v>328</v>
      </c>
      <c r="G410" s="607"/>
      <c r="H410" s="609" t="s">
        <v>329</v>
      </c>
      <c r="I410" s="671" t="s">
        <v>330</v>
      </c>
      <c r="J410" s="671" t="s">
        <v>483</v>
      </c>
      <c r="K410" s="671" t="s">
        <v>328</v>
      </c>
      <c r="L410" s="671"/>
      <c r="M410" s="671" t="s">
        <v>332</v>
      </c>
      <c r="N410" s="671"/>
      <c r="O410" s="766"/>
      <c r="P410" s="766"/>
      <c r="Q410" s="766"/>
    </row>
    <row r="411" spans="1:17" ht="110.25" customHeight="1" x14ac:dyDescent="0.25">
      <c r="A411" s="610"/>
      <c r="B411" s="610"/>
      <c r="C411" s="610"/>
      <c r="D411" s="610"/>
      <c r="E411" s="610"/>
      <c r="F411" s="183" t="s">
        <v>220</v>
      </c>
      <c r="G411" s="183" t="s">
        <v>319</v>
      </c>
      <c r="H411" s="610"/>
      <c r="I411" s="671"/>
      <c r="J411" s="671"/>
      <c r="K411" s="177" t="s">
        <v>220</v>
      </c>
      <c r="L411" s="177" t="s">
        <v>319</v>
      </c>
      <c r="M411" s="671"/>
      <c r="N411" s="671"/>
      <c r="O411" s="115"/>
      <c r="P411" s="115"/>
      <c r="Q411" s="115"/>
    </row>
    <row r="412" spans="1:17" ht="16.5" customHeight="1" x14ac:dyDescent="0.25">
      <c r="A412" s="177">
        <v>1</v>
      </c>
      <c r="B412" s="177">
        <v>2</v>
      </c>
      <c r="C412" s="177">
        <v>3</v>
      </c>
      <c r="D412" s="177">
        <v>4</v>
      </c>
      <c r="E412" s="177">
        <v>5</v>
      </c>
      <c r="F412" s="177">
        <v>6</v>
      </c>
      <c r="G412" s="177">
        <v>7</v>
      </c>
      <c r="H412" s="177">
        <v>8</v>
      </c>
      <c r="I412" s="177">
        <v>9</v>
      </c>
      <c r="J412" s="177">
        <v>10</v>
      </c>
      <c r="K412" s="177">
        <v>11</v>
      </c>
      <c r="L412" s="177">
        <v>12</v>
      </c>
      <c r="M412" s="671">
        <v>13</v>
      </c>
      <c r="N412" s="671"/>
      <c r="O412" s="115"/>
      <c r="P412" s="115"/>
      <c r="Q412" s="115"/>
    </row>
    <row r="413" spans="1:17" ht="16.5" customHeight="1" x14ac:dyDescent="0.25">
      <c r="A413" s="177"/>
      <c r="B413" s="177"/>
      <c r="C413" s="177"/>
      <c r="D413" s="177"/>
      <c r="E413" s="177"/>
      <c r="F413" s="177"/>
      <c r="G413" s="177"/>
      <c r="H413" s="177"/>
      <c r="I413" s="177"/>
      <c r="J413" s="177"/>
      <c r="K413" s="177"/>
      <c r="L413" s="177"/>
      <c r="M413" s="602"/>
      <c r="N413" s="607"/>
      <c r="O413" s="115"/>
      <c r="P413" s="115"/>
      <c r="Q413" s="115"/>
    </row>
    <row r="414" spans="1:17" ht="16.5" customHeight="1" x14ac:dyDescent="0.25">
      <c r="A414" s="177"/>
      <c r="B414" s="177"/>
      <c r="C414" s="177"/>
      <c r="D414" s="177"/>
      <c r="E414" s="177"/>
      <c r="F414" s="177"/>
      <c r="G414" s="177"/>
      <c r="H414" s="177"/>
      <c r="I414" s="177"/>
      <c r="J414" s="177"/>
      <c r="K414" s="177"/>
      <c r="L414" s="177"/>
      <c r="M414" s="602"/>
      <c r="N414" s="607"/>
      <c r="O414" s="115"/>
      <c r="P414" s="115"/>
      <c r="Q414" s="115"/>
    </row>
    <row r="415" spans="1:17" ht="16.5" customHeight="1" x14ac:dyDescent="0.25">
      <c r="A415" s="177"/>
      <c r="B415" s="16">
        <v>2000</v>
      </c>
      <c r="C415" s="15" t="s">
        <v>353</v>
      </c>
      <c r="D415" s="177">
        <f>H86</f>
        <v>35598.800000000003</v>
      </c>
      <c r="E415" s="177">
        <v>0</v>
      </c>
      <c r="F415" s="177">
        <v>0</v>
      </c>
      <c r="G415" s="177">
        <v>0</v>
      </c>
      <c r="H415" s="177">
        <f>D415-F415</f>
        <v>35598.800000000003</v>
      </c>
      <c r="I415" s="194">
        <f>L86</f>
        <v>50378.299999999996</v>
      </c>
      <c r="J415" s="177">
        <f>E415-F415-G415</f>
        <v>0</v>
      </c>
      <c r="K415" s="177">
        <v>0</v>
      </c>
      <c r="L415" s="177">
        <v>0</v>
      </c>
      <c r="M415" s="611">
        <f>I415-K415</f>
        <v>50378.299999999996</v>
      </c>
      <c r="N415" s="607"/>
      <c r="O415" s="115"/>
      <c r="P415" s="115"/>
      <c r="Q415" s="115"/>
    </row>
    <row r="416" spans="1:17" ht="16.5" customHeight="1" x14ac:dyDescent="0.25">
      <c r="A416" s="177"/>
      <c r="B416" s="16">
        <v>2111</v>
      </c>
      <c r="C416" s="15" t="s">
        <v>74</v>
      </c>
      <c r="D416" s="177">
        <f>H87</f>
        <v>26512.2</v>
      </c>
      <c r="E416" s="177">
        <v>0</v>
      </c>
      <c r="F416" s="177">
        <v>0</v>
      </c>
      <c r="G416" s="177">
        <v>0</v>
      </c>
      <c r="H416" s="177">
        <f t="shared" ref="H416:H440" si="29">D416-F416</f>
        <v>26512.2</v>
      </c>
      <c r="I416" s="194">
        <f t="shared" ref="I416:I440" si="30">L87</f>
        <v>39212.699999999997</v>
      </c>
      <c r="J416" s="177">
        <f t="shared" ref="J416:J440" si="31">E416-F416-G416</f>
        <v>0</v>
      </c>
      <c r="K416" s="177">
        <v>0</v>
      </c>
      <c r="L416" s="177">
        <v>0</v>
      </c>
      <c r="M416" s="611">
        <f t="shared" ref="M416:M426" si="32">I416-K416</f>
        <v>39212.699999999997</v>
      </c>
      <c r="N416" s="607"/>
      <c r="O416" s="115"/>
      <c r="P416" s="115"/>
      <c r="Q416" s="115"/>
    </row>
    <row r="417" spans="1:17" ht="16.5" customHeight="1" x14ac:dyDescent="0.25">
      <c r="A417" s="177"/>
      <c r="B417" s="16">
        <v>2120</v>
      </c>
      <c r="C417" s="15" t="s">
        <v>75</v>
      </c>
      <c r="D417" s="177">
        <f>H88</f>
        <v>5802.7</v>
      </c>
      <c r="E417" s="177">
        <v>0</v>
      </c>
      <c r="F417" s="177">
        <v>0</v>
      </c>
      <c r="G417" s="177">
        <v>0</v>
      </c>
      <c r="H417" s="177">
        <f t="shared" si="29"/>
        <v>5802.7</v>
      </c>
      <c r="I417" s="194">
        <f t="shared" si="30"/>
        <v>8545.1</v>
      </c>
      <c r="J417" s="177">
        <f t="shared" si="31"/>
        <v>0</v>
      </c>
      <c r="K417" s="177">
        <v>0</v>
      </c>
      <c r="L417" s="177">
        <v>0</v>
      </c>
      <c r="M417" s="611">
        <f t="shared" si="32"/>
        <v>8545.1</v>
      </c>
      <c r="N417" s="607"/>
      <c r="O417" s="115"/>
      <c r="P417" s="115"/>
      <c r="Q417" s="115"/>
    </row>
    <row r="418" spans="1:17" ht="16.5" customHeight="1" x14ac:dyDescent="0.25">
      <c r="A418" s="177"/>
      <c r="B418" s="16">
        <v>2200</v>
      </c>
      <c r="C418" s="15" t="s">
        <v>354</v>
      </c>
      <c r="D418" s="177">
        <f>H89</f>
        <v>3283.9</v>
      </c>
      <c r="E418" s="177">
        <v>0</v>
      </c>
      <c r="F418" s="177">
        <v>0</v>
      </c>
      <c r="G418" s="177">
        <v>0</v>
      </c>
      <c r="H418" s="177">
        <f t="shared" si="29"/>
        <v>3283.9</v>
      </c>
      <c r="I418" s="194">
        <f t="shared" si="30"/>
        <v>2620.5</v>
      </c>
      <c r="J418" s="177">
        <f t="shared" si="31"/>
        <v>0</v>
      </c>
      <c r="K418" s="177">
        <v>0</v>
      </c>
      <c r="L418" s="177">
        <v>0</v>
      </c>
      <c r="M418" s="611">
        <f t="shared" si="32"/>
        <v>2620.5</v>
      </c>
      <c r="N418" s="607"/>
      <c r="O418" s="115"/>
      <c r="P418" s="115"/>
      <c r="Q418" s="115"/>
    </row>
    <row r="419" spans="1:17" ht="33.75" customHeight="1" x14ac:dyDescent="0.25">
      <c r="A419" s="177"/>
      <c r="B419" s="16">
        <v>2210</v>
      </c>
      <c r="C419" s="15" t="s">
        <v>355</v>
      </c>
      <c r="D419" s="177">
        <f>H90</f>
        <v>523.70000000000005</v>
      </c>
      <c r="E419" s="177">
        <v>0</v>
      </c>
      <c r="F419" s="177">
        <v>0</v>
      </c>
      <c r="G419" s="177">
        <v>0</v>
      </c>
      <c r="H419" s="177">
        <f t="shared" si="29"/>
        <v>523.70000000000005</v>
      </c>
      <c r="I419" s="194">
        <f t="shared" si="30"/>
        <v>260.3</v>
      </c>
      <c r="J419" s="177">
        <f t="shared" si="31"/>
        <v>0</v>
      </c>
      <c r="K419" s="177">
        <v>0</v>
      </c>
      <c r="L419" s="177">
        <v>0</v>
      </c>
      <c r="M419" s="611">
        <f t="shared" si="32"/>
        <v>260.3</v>
      </c>
      <c r="N419" s="607"/>
      <c r="O419" s="115"/>
      <c r="P419" s="115"/>
      <c r="Q419" s="115"/>
    </row>
    <row r="420" spans="1:17" ht="33.75" customHeight="1" x14ac:dyDescent="0.25">
      <c r="A420" s="177"/>
      <c r="B420" s="16">
        <v>2220</v>
      </c>
      <c r="C420" s="15" t="s">
        <v>644</v>
      </c>
      <c r="D420" s="177">
        <f t="shared" ref="D420:D440" si="33">H91</f>
        <v>0</v>
      </c>
      <c r="E420" s="177">
        <v>0</v>
      </c>
      <c r="F420" s="177">
        <v>0</v>
      </c>
      <c r="G420" s="177">
        <v>0</v>
      </c>
      <c r="H420" s="177">
        <f t="shared" si="29"/>
        <v>0</v>
      </c>
      <c r="I420" s="194">
        <f t="shared" si="30"/>
        <v>0</v>
      </c>
      <c r="J420" s="177">
        <f t="shared" si="31"/>
        <v>0</v>
      </c>
      <c r="K420" s="177">
        <v>0</v>
      </c>
      <c r="L420" s="177">
        <v>0</v>
      </c>
      <c r="M420" s="611">
        <f t="shared" si="32"/>
        <v>0</v>
      </c>
      <c r="N420" s="607"/>
      <c r="O420" s="115"/>
      <c r="P420" s="115"/>
      <c r="Q420" s="115"/>
    </row>
    <row r="421" spans="1:17" ht="16.5" customHeight="1" x14ac:dyDescent="0.25">
      <c r="A421" s="177"/>
      <c r="B421" s="16">
        <v>2230</v>
      </c>
      <c r="C421" s="15" t="s">
        <v>76</v>
      </c>
      <c r="D421" s="177">
        <f t="shared" si="33"/>
        <v>0</v>
      </c>
      <c r="E421" s="177">
        <v>0</v>
      </c>
      <c r="F421" s="177">
        <v>0</v>
      </c>
      <c r="G421" s="177">
        <v>0</v>
      </c>
      <c r="H421" s="177">
        <f t="shared" si="29"/>
        <v>0</v>
      </c>
      <c r="I421" s="194">
        <f t="shared" si="30"/>
        <v>0</v>
      </c>
      <c r="J421" s="177">
        <f t="shared" si="31"/>
        <v>0</v>
      </c>
      <c r="K421" s="177">
        <v>0</v>
      </c>
      <c r="L421" s="177"/>
      <c r="M421" s="611">
        <f t="shared" si="32"/>
        <v>0</v>
      </c>
      <c r="N421" s="607"/>
      <c r="O421" s="115"/>
      <c r="P421" s="115"/>
      <c r="Q421" s="115"/>
    </row>
    <row r="422" spans="1:17" ht="16.5" customHeight="1" x14ac:dyDescent="0.25">
      <c r="A422" s="177"/>
      <c r="B422" s="16">
        <v>2240</v>
      </c>
      <c r="C422" s="15" t="s">
        <v>77</v>
      </c>
      <c r="D422" s="177">
        <f t="shared" si="33"/>
        <v>1340.7</v>
      </c>
      <c r="E422" s="177">
        <v>0</v>
      </c>
      <c r="F422" s="177">
        <v>0</v>
      </c>
      <c r="G422" s="177">
        <v>0</v>
      </c>
      <c r="H422" s="177">
        <f t="shared" si="29"/>
        <v>1340.7</v>
      </c>
      <c r="I422" s="194">
        <f t="shared" si="30"/>
        <v>1021.6</v>
      </c>
      <c r="J422" s="177">
        <f t="shared" si="31"/>
        <v>0</v>
      </c>
      <c r="K422" s="177">
        <v>0</v>
      </c>
      <c r="L422" s="177">
        <v>0</v>
      </c>
      <c r="M422" s="611">
        <f t="shared" si="32"/>
        <v>1021.6</v>
      </c>
      <c r="N422" s="607"/>
      <c r="O422" s="115"/>
      <c r="P422" s="115"/>
      <c r="Q422" s="115"/>
    </row>
    <row r="423" spans="1:17" ht="16.5" customHeight="1" x14ac:dyDescent="0.25">
      <c r="A423" s="177"/>
      <c r="B423" s="16">
        <v>2250</v>
      </c>
      <c r="C423" s="15" t="s">
        <v>357</v>
      </c>
      <c r="D423" s="177">
        <f t="shared" si="33"/>
        <v>19.600000000000001</v>
      </c>
      <c r="E423" s="177">
        <v>0</v>
      </c>
      <c r="F423" s="177">
        <v>0</v>
      </c>
      <c r="G423" s="177">
        <v>0</v>
      </c>
      <c r="H423" s="177">
        <f t="shared" si="29"/>
        <v>19.600000000000001</v>
      </c>
      <c r="I423" s="194">
        <f t="shared" si="30"/>
        <v>21.1</v>
      </c>
      <c r="J423" s="177">
        <f t="shared" si="31"/>
        <v>0</v>
      </c>
      <c r="K423" s="177">
        <v>0</v>
      </c>
      <c r="L423" s="177">
        <v>0</v>
      </c>
      <c r="M423" s="611">
        <f t="shared" si="32"/>
        <v>21.1</v>
      </c>
      <c r="N423" s="607"/>
      <c r="O423" s="115"/>
      <c r="P423" s="115"/>
      <c r="Q423" s="115"/>
    </row>
    <row r="424" spans="1:17" ht="33" customHeight="1" x14ac:dyDescent="0.25">
      <c r="A424" s="177"/>
      <c r="B424" s="16">
        <v>2270</v>
      </c>
      <c r="C424" s="15" t="s">
        <v>358</v>
      </c>
      <c r="D424" s="194">
        <f t="shared" si="33"/>
        <v>1399</v>
      </c>
      <c r="E424" s="177">
        <v>0</v>
      </c>
      <c r="F424" s="177">
        <v>0</v>
      </c>
      <c r="G424" s="177">
        <v>0</v>
      </c>
      <c r="H424" s="194">
        <f t="shared" si="29"/>
        <v>1399</v>
      </c>
      <c r="I424" s="194">
        <f t="shared" si="30"/>
        <v>1315.5000000000002</v>
      </c>
      <c r="J424" s="177">
        <f t="shared" si="31"/>
        <v>0</v>
      </c>
      <c r="K424" s="177">
        <v>0</v>
      </c>
      <c r="L424" s="177"/>
      <c r="M424" s="611">
        <f t="shared" si="32"/>
        <v>1315.5000000000002</v>
      </c>
      <c r="N424" s="607"/>
      <c r="O424" s="115"/>
      <c r="P424" s="115"/>
      <c r="Q424" s="115"/>
    </row>
    <row r="425" spans="1:17" ht="16.5" customHeight="1" x14ac:dyDescent="0.25">
      <c r="A425" s="177"/>
      <c r="B425" s="16">
        <v>2271</v>
      </c>
      <c r="C425" s="15" t="s">
        <v>78</v>
      </c>
      <c r="D425" s="177">
        <f t="shared" si="33"/>
        <v>1084.9000000000001</v>
      </c>
      <c r="E425" s="177">
        <v>0</v>
      </c>
      <c r="F425" s="177">
        <v>0</v>
      </c>
      <c r="G425" s="177">
        <v>0</v>
      </c>
      <c r="H425" s="177">
        <f t="shared" si="29"/>
        <v>1084.9000000000001</v>
      </c>
      <c r="I425" s="194">
        <f t="shared" si="30"/>
        <v>1027.5</v>
      </c>
      <c r="J425" s="177">
        <f t="shared" si="31"/>
        <v>0</v>
      </c>
      <c r="K425" s="177">
        <v>0</v>
      </c>
      <c r="L425" s="177">
        <v>0</v>
      </c>
      <c r="M425" s="611">
        <f t="shared" si="32"/>
        <v>1027.5</v>
      </c>
      <c r="N425" s="607"/>
      <c r="O425" s="115"/>
      <c r="P425" s="115"/>
      <c r="Q425" s="115"/>
    </row>
    <row r="426" spans="1:17" ht="30.75" customHeight="1" x14ac:dyDescent="0.25">
      <c r="A426" s="177"/>
      <c r="B426" s="16">
        <v>2272</v>
      </c>
      <c r="C426" s="15" t="s">
        <v>79</v>
      </c>
      <c r="D426" s="177">
        <f t="shared" si="33"/>
        <v>18.3</v>
      </c>
      <c r="E426" s="177">
        <v>0</v>
      </c>
      <c r="F426" s="177">
        <v>0</v>
      </c>
      <c r="G426" s="177">
        <v>0</v>
      </c>
      <c r="H426" s="177">
        <f t="shared" si="29"/>
        <v>18.3</v>
      </c>
      <c r="I426" s="194">
        <f t="shared" si="30"/>
        <v>17.7</v>
      </c>
      <c r="J426" s="177">
        <f t="shared" si="31"/>
        <v>0</v>
      </c>
      <c r="K426" s="177">
        <v>0</v>
      </c>
      <c r="L426" s="177">
        <v>0</v>
      </c>
      <c r="M426" s="611">
        <f t="shared" si="32"/>
        <v>17.7</v>
      </c>
      <c r="N426" s="607"/>
      <c r="O426" s="115"/>
      <c r="P426" s="115"/>
      <c r="Q426" s="115"/>
    </row>
    <row r="427" spans="1:17" ht="16.5" customHeight="1" x14ac:dyDescent="0.25">
      <c r="A427" s="177"/>
      <c r="B427" s="16">
        <v>2273</v>
      </c>
      <c r="C427" s="15" t="s">
        <v>80</v>
      </c>
      <c r="D427" s="194">
        <f t="shared" si="33"/>
        <v>125</v>
      </c>
      <c r="E427" s="177">
        <v>0</v>
      </c>
      <c r="F427" s="177">
        <v>0</v>
      </c>
      <c r="G427" s="177">
        <v>0</v>
      </c>
      <c r="H427" s="194">
        <f t="shared" si="29"/>
        <v>125</v>
      </c>
      <c r="I427" s="194">
        <f t="shared" si="30"/>
        <v>113.9</v>
      </c>
      <c r="J427" s="177">
        <f t="shared" si="31"/>
        <v>0</v>
      </c>
      <c r="K427" s="177">
        <v>0</v>
      </c>
      <c r="L427" s="177">
        <v>0</v>
      </c>
      <c r="M427" s="611">
        <f>I427-K427</f>
        <v>113.9</v>
      </c>
      <c r="N427" s="607"/>
      <c r="O427" s="115"/>
      <c r="P427" s="115"/>
      <c r="Q427" s="115"/>
    </row>
    <row r="428" spans="1:17" ht="16.5" customHeight="1" x14ac:dyDescent="0.25">
      <c r="A428" s="177"/>
      <c r="B428" s="16">
        <v>2274</v>
      </c>
      <c r="C428" s="15" t="s">
        <v>359</v>
      </c>
      <c r="D428" s="177">
        <f t="shared" si="33"/>
        <v>170.8</v>
      </c>
      <c r="E428" s="177">
        <v>0</v>
      </c>
      <c r="F428" s="177">
        <v>0</v>
      </c>
      <c r="G428" s="177">
        <v>0</v>
      </c>
      <c r="H428" s="177">
        <f t="shared" si="29"/>
        <v>170.8</v>
      </c>
      <c r="I428" s="194">
        <f t="shared" si="30"/>
        <v>156.4</v>
      </c>
      <c r="J428" s="177">
        <f t="shared" si="31"/>
        <v>0</v>
      </c>
      <c r="K428" s="177">
        <v>0</v>
      </c>
      <c r="L428" s="177"/>
      <c r="M428" s="611">
        <f t="shared" ref="M428:M440" si="34">I428-K428</f>
        <v>156.4</v>
      </c>
      <c r="N428" s="607"/>
      <c r="O428" s="115"/>
      <c r="P428" s="115"/>
      <c r="Q428" s="115"/>
    </row>
    <row r="429" spans="1:17" ht="18.75" customHeight="1" x14ac:dyDescent="0.25">
      <c r="A429" s="177"/>
      <c r="B429" s="16">
        <v>2275</v>
      </c>
      <c r="C429" s="15" t="s">
        <v>81</v>
      </c>
      <c r="D429" s="177">
        <f t="shared" si="33"/>
        <v>0</v>
      </c>
      <c r="E429" s="177">
        <v>0</v>
      </c>
      <c r="F429" s="177">
        <v>0</v>
      </c>
      <c r="G429" s="177">
        <v>0</v>
      </c>
      <c r="H429" s="177">
        <f t="shared" si="29"/>
        <v>0</v>
      </c>
      <c r="I429" s="194">
        <f t="shared" si="30"/>
        <v>0</v>
      </c>
      <c r="J429" s="177">
        <f t="shared" si="31"/>
        <v>0</v>
      </c>
      <c r="K429" s="177">
        <v>0</v>
      </c>
      <c r="L429" s="177">
        <v>0</v>
      </c>
      <c r="M429" s="611">
        <f t="shared" si="34"/>
        <v>0</v>
      </c>
      <c r="N429" s="607"/>
      <c r="O429" s="115"/>
      <c r="P429" s="115"/>
      <c r="Q429" s="115"/>
    </row>
    <row r="430" spans="1:17" ht="53.25" customHeight="1" x14ac:dyDescent="0.25">
      <c r="A430" s="177"/>
      <c r="B430" s="16">
        <v>2282</v>
      </c>
      <c r="C430" s="15" t="s">
        <v>360</v>
      </c>
      <c r="D430" s="177">
        <f t="shared" si="33"/>
        <v>0.9</v>
      </c>
      <c r="E430" s="177">
        <v>0</v>
      </c>
      <c r="F430" s="177">
        <v>0</v>
      </c>
      <c r="G430" s="177">
        <v>0</v>
      </c>
      <c r="H430" s="177">
        <f t="shared" si="29"/>
        <v>0.9</v>
      </c>
      <c r="I430" s="194">
        <f>L101</f>
        <v>2</v>
      </c>
      <c r="J430" s="177">
        <f t="shared" si="31"/>
        <v>0</v>
      </c>
      <c r="K430" s="177">
        <v>0</v>
      </c>
      <c r="L430" s="177">
        <v>0</v>
      </c>
      <c r="M430" s="611">
        <f t="shared" si="34"/>
        <v>2</v>
      </c>
      <c r="N430" s="607"/>
      <c r="O430" s="115"/>
      <c r="P430" s="115"/>
      <c r="Q430" s="115"/>
    </row>
    <row r="431" spans="1:17" ht="16.5" customHeight="1" x14ac:dyDescent="0.25">
      <c r="A431" s="177"/>
      <c r="B431" s="16">
        <v>2800</v>
      </c>
      <c r="C431" s="15" t="s">
        <v>361</v>
      </c>
      <c r="D431" s="177">
        <f t="shared" si="33"/>
        <v>0</v>
      </c>
      <c r="E431" s="177">
        <v>0</v>
      </c>
      <c r="F431" s="177">
        <v>0</v>
      </c>
      <c r="G431" s="177">
        <v>0</v>
      </c>
      <c r="H431" s="177">
        <f t="shared" si="29"/>
        <v>0</v>
      </c>
      <c r="I431" s="194">
        <f t="shared" si="30"/>
        <v>0</v>
      </c>
      <c r="J431" s="177">
        <f t="shared" si="31"/>
        <v>0</v>
      </c>
      <c r="K431" s="177">
        <v>0</v>
      </c>
      <c r="L431" s="177"/>
      <c r="M431" s="611">
        <f t="shared" si="34"/>
        <v>0</v>
      </c>
      <c r="N431" s="607"/>
      <c r="O431" s="115"/>
      <c r="P431" s="115"/>
      <c r="Q431" s="115"/>
    </row>
    <row r="432" spans="1:17" ht="16.5" customHeight="1" x14ac:dyDescent="0.25">
      <c r="A432" s="177"/>
      <c r="B432" s="16">
        <v>3000</v>
      </c>
      <c r="C432" s="15" t="s">
        <v>82</v>
      </c>
      <c r="D432" s="177">
        <f t="shared" si="33"/>
        <v>0</v>
      </c>
      <c r="E432" s="177">
        <v>0</v>
      </c>
      <c r="F432" s="177">
        <v>0</v>
      </c>
      <c r="G432" s="177">
        <v>0</v>
      </c>
      <c r="H432" s="177">
        <f t="shared" si="29"/>
        <v>0</v>
      </c>
      <c r="I432" s="194">
        <f t="shared" si="30"/>
        <v>0</v>
      </c>
      <c r="J432" s="177">
        <f t="shared" si="31"/>
        <v>0</v>
      </c>
      <c r="K432" s="177">
        <v>0</v>
      </c>
      <c r="L432" s="177">
        <v>0</v>
      </c>
      <c r="M432" s="611">
        <f t="shared" si="34"/>
        <v>0</v>
      </c>
      <c r="N432" s="607"/>
      <c r="O432" s="115"/>
      <c r="P432" s="115"/>
      <c r="Q432" s="115"/>
    </row>
    <row r="433" spans="1:17" ht="30" customHeight="1" x14ac:dyDescent="0.25">
      <c r="A433" s="177"/>
      <c r="B433" s="16">
        <v>3110</v>
      </c>
      <c r="C433" s="15" t="s">
        <v>362</v>
      </c>
      <c r="D433" s="177">
        <f t="shared" si="33"/>
        <v>0</v>
      </c>
      <c r="E433" s="177">
        <v>0</v>
      </c>
      <c r="F433" s="177">
        <v>0</v>
      </c>
      <c r="G433" s="177">
        <v>0</v>
      </c>
      <c r="H433" s="177">
        <f t="shared" si="29"/>
        <v>0</v>
      </c>
      <c r="I433" s="194">
        <f t="shared" si="30"/>
        <v>0</v>
      </c>
      <c r="J433" s="177">
        <f t="shared" si="31"/>
        <v>0</v>
      </c>
      <c r="K433" s="177">
        <v>0</v>
      </c>
      <c r="L433" s="177">
        <v>0</v>
      </c>
      <c r="M433" s="611">
        <f t="shared" si="34"/>
        <v>0</v>
      </c>
      <c r="N433" s="607"/>
      <c r="O433" s="115"/>
      <c r="P433" s="115"/>
      <c r="Q433" s="115"/>
    </row>
    <row r="434" spans="1:17" ht="16.5" customHeight="1" x14ac:dyDescent="0.25">
      <c r="A434" s="177"/>
      <c r="B434" s="16">
        <v>3130</v>
      </c>
      <c r="C434" s="15" t="s">
        <v>83</v>
      </c>
      <c r="D434" s="177">
        <f t="shared" si="33"/>
        <v>0</v>
      </c>
      <c r="E434" s="177">
        <v>0</v>
      </c>
      <c r="F434" s="177">
        <v>0</v>
      </c>
      <c r="G434" s="177">
        <v>0</v>
      </c>
      <c r="H434" s="177">
        <f t="shared" si="29"/>
        <v>0</v>
      </c>
      <c r="I434" s="194">
        <f t="shared" si="30"/>
        <v>0</v>
      </c>
      <c r="J434" s="177">
        <f t="shared" si="31"/>
        <v>0</v>
      </c>
      <c r="K434" s="177">
        <v>0</v>
      </c>
      <c r="L434" s="177">
        <v>0</v>
      </c>
      <c r="M434" s="611">
        <f t="shared" si="34"/>
        <v>0</v>
      </c>
      <c r="N434" s="607"/>
      <c r="O434" s="115"/>
      <c r="P434" s="115"/>
      <c r="Q434" s="115"/>
    </row>
    <row r="435" spans="1:17" ht="16.5" customHeight="1" x14ac:dyDescent="0.25">
      <c r="A435" s="177"/>
      <c r="B435" s="16">
        <v>3132</v>
      </c>
      <c r="C435" s="15" t="s">
        <v>645</v>
      </c>
      <c r="D435" s="177">
        <f t="shared" si="33"/>
        <v>0</v>
      </c>
      <c r="E435" s="177">
        <v>0</v>
      </c>
      <c r="F435" s="177">
        <v>0</v>
      </c>
      <c r="G435" s="177">
        <v>0</v>
      </c>
      <c r="H435" s="177">
        <f t="shared" si="29"/>
        <v>0</v>
      </c>
      <c r="I435" s="194">
        <f t="shared" si="30"/>
        <v>0</v>
      </c>
      <c r="J435" s="177">
        <f t="shared" si="31"/>
        <v>0</v>
      </c>
      <c r="K435" s="177">
        <v>0</v>
      </c>
      <c r="L435" s="177">
        <v>0</v>
      </c>
      <c r="M435" s="611">
        <f t="shared" si="34"/>
        <v>0</v>
      </c>
      <c r="N435" s="607"/>
      <c r="O435" s="115"/>
      <c r="P435" s="115"/>
      <c r="Q435" s="115"/>
    </row>
    <row r="436" spans="1:17" ht="16.5" customHeight="1" x14ac:dyDescent="0.25">
      <c r="A436" s="177"/>
      <c r="B436" s="16">
        <v>3140</v>
      </c>
      <c r="C436" s="15" t="s">
        <v>365</v>
      </c>
      <c r="D436" s="177">
        <f t="shared" si="33"/>
        <v>0</v>
      </c>
      <c r="E436" s="177">
        <v>0</v>
      </c>
      <c r="F436" s="177">
        <v>0</v>
      </c>
      <c r="G436" s="177">
        <v>0</v>
      </c>
      <c r="H436" s="177">
        <f t="shared" si="29"/>
        <v>0</v>
      </c>
      <c r="I436" s="194">
        <f>L107</f>
        <v>0</v>
      </c>
      <c r="J436" s="177">
        <f t="shared" si="31"/>
        <v>0</v>
      </c>
      <c r="K436" s="177">
        <v>0</v>
      </c>
      <c r="L436" s="177">
        <v>0</v>
      </c>
      <c r="M436" s="611">
        <f t="shared" si="34"/>
        <v>0</v>
      </c>
      <c r="N436" s="607"/>
      <c r="O436" s="115"/>
      <c r="P436" s="115"/>
      <c r="Q436" s="115"/>
    </row>
    <row r="437" spans="1:17" ht="32.25" customHeight="1" x14ac:dyDescent="0.25">
      <c r="A437" s="177"/>
      <c r="B437" s="16">
        <v>3142</v>
      </c>
      <c r="C437" s="15" t="s">
        <v>646</v>
      </c>
      <c r="D437" s="177">
        <f t="shared" si="33"/>
        <v>0</v>
      </c>
      <c r="E437" s="177">
        <v>0</v>
      </c>
      <c r="F437" s="177">
        <v>0</v>
      </c>
      <c r="G437" s="177">
        <v>0</v>
      </c>
      <c r="H437" s="177">
        <f t="shared" si="29"/>
        <v>0</v>
      </c>
      <c r="I437" s="194">
        <f t="shared" si="30"/>
        <v>0</v>
      </c>
      <c r="J437" s="177">
        <f t="shared" si="31"/>
        <v>0</v>
      </c>
      <c r="K437" s="177">
        <v>0</v>
      </c>
      <c r="L437" s="177">
        <v>0</v>
      </c>
      <c r="M437" s="611">
        <f t="shared" si="34"/>
        <v>0</v>
      </c>
      <c r="N437" s="607"/>
      <c r="O437" s="115"/>
      <c r="P437" s="115"/>
      <c r="Q437" s="115"/>
    </row>
    <row r="438" spans="1:17" ht="31.5" customHeight="1" x14ac:dyDescent="0.25">
      <c r="A438" s="177"/>
      <c r="B438" s="16">
        <v>3143</v>
      </c>
      <c r="C438" s="15" t="s">
        <v>647</v>
      </c>
      <c r="D438" s="177">
        <f t="shared" si="33"/>
        <v>0</v>
      </c>
      <c r="E438" s="177">
        <v>0</v>
      </c>
      <c r="F438" s="177">
        <v>0</v>
      </c>
      <c r="G438" s="177">
        <v>0</v>
      </c>
      <c r="H438" s="177">
        <f t="shared" si="29"/>
        <v>0</v>
      </c>
      <c r="I438" s="194">
        <f t="shared" si="30"/>
        <v>0</v>
      </c>
      <c r="J438" s="177">
        <f t="shared" si="31"/>
        <v>0</v>
      </c>
      <c r="K438" s="177">
        <v>0</v>
      </c>
      <c r="L438" s="177">
        <v>0</v>
      </c>
      <c r="M438" s="611">
        <f t="shared" si="34"/>
        <v>0</v>
      </c>
      <c r="N438" s="607"/>
      <c r="O438" s="115"/>
      <c r="P438" s="115"/>
      <c r="Q438" s="115"/>
    </row>
    <row r="439" spans="1:17" ht="33" customHeight="1" x14ac:dyDescent="0.25">
      <c r="A439" s="177"/>
      <c r="B439" s="16">
        <v>3210</v>
      </c>
      <c r="C439" s="15" t="s">
        <v>367</v>
      </c>
      <c r="D439" s="177">
        <f t="shared" si="33"/>
        <v>0</v>
      </c>
      <c r="E439" s="177">
        <v>0</v>
      </c>
      <c r="F439" s="177">
        <v>0</v>
      </c>
      <c r="G439" s="177">
        <v>0</v>
      </c>
      <c r="H439" s="177">
        <f t="shared" si="29"/>
        <v>0</v>
      </c>
      <c r="I439" s="194">
        <f t="shared" si="30"/>
        <v>0</v>
      </c>
      <c r="J439" s="177">
        <f t="shared" si="31"/>
        <v>0</v>
      </c>
      <c r="K439" s="177">
        <v>0</v>
      </c>
      <c r="L439" s="177">
        <v>0</v>
      </c>
      <c r="M439" s="611">
        <f t="shared" si="34"/>
        <v>0</v>
      </c>
      <c r="N439" s="607"/>
      <c r="O439" s="115"/>
      <c r="P439" s="115"/>
      <c r="Q439" s="115"/>
    </row>
    <row r="440" spans="1:17" ht="17.25" customHeight="1" x14ac:dyDescent="0.25">
      <c r="A440" s="126"/>
      <c r="B440" s="126"/>
      <c r="C440" s="182" t="s">
        <v>28</v>
      </c>
      <c r="D440" s="177" t="e">
        <f t="shared" si="33"/>
        <v>#REF!</v>
      </c>
      <c r="E440" s="171">
        <v>0</v>
      </c>
      <c r="F440" s="171">
        <v>0</v>
      </c>
      <c r="G440" s="171">
        <v>0</v>
      </c>
      <c r="H440" s="177" t="e">
        <f t="shared" si="29"/>
        <v>#REF!</v>
      </c>
      <c r="I440" s="194" t="e">
        <f t="shared" si="30"/>
        <v>#REF!</v>
      </c>
      <c r="J440" s="177">
        <f t="shared" si="31"/>
        <v>0</v>
      </c>
      <c r="K440" s="171">
        <v>0</v>
      </c>
      <c r="L440" s="171">
        <v>0</v>
      </c>
      <c r="M440" s="611" t="e">
        <f t="shared" si="34"/>
        <v>#REF!</v>
      </c>
      <c r="N440" s="607"/>
      <c r="O440" s="35"/>
      <c r="P440" s="29"/>
      <c r="Q440" s="29"/>
    </row>
    <row r="441" spans="1:17" ht="17.25" customHeight="1" x14ac:dyDescent="0.25">
      <c r="A441" s="29"/>
      <c r="B441" s="29"/>
      <c r="C441" s="4"/>
      <c r="D441" s="35"/>
      <c r="E441" s="35"/>
      <c r="F441" s="35"/>
      <c r="G441" s="35"/>
      <c r="H441" s="35"/>
      <c r="I441" s="35"/>
      <c r="J441" s="35"/>
      <c r="K441" s="35"/>
      <c r="L441" s="35"/>
      <c r="M441" s="211"/>
      <c r="N441" s="211"/>
      <c r="O441" s="35"/>
      <c r="P441" s="29"/>
      <c r="Q441" s="29"/>
    </row>
    <row r="442" spans="1:17" ht="17.25" customHeight="1" x14ac:dyDescent="0.25">
      <c r="A442" s="67" t="s">
        <v>334</v>
      </c>
      <c r="B442" s="663" t="s">
        <v>484</v>
      </c>
      <c r="C442" s="663"/>
      <c r="D442" s="663"/>
      <c r="E442" s="663"/>
      <c r="F442" s="663"/>
      <c r="G442" s="663"/>
      <c r="H442" s="663"/>
      <c r="I442" s="663"/>
      <c r="J442" s="663"/>
      <c r="K442" s="663"/>
      <c r="L442" s="663"/>
      <c r="M442" s="663"/>
      <c r="N442" s="663"/>
      <c r="O442" s="663"/>
      <c r="P442" s="663"/>
      <c r="Q442" s="663"/>
    </row>
    <row r="443" spans="1:17" ht="17.25" customHeight="1" x14ac:dyDescent="0.25">
      <c r="A443" s="29"/>
      <c r="B443" s="29"/>
      <c r="C443" s="4"/>
      <c r="D443" s="35"/>
      <c r="E443" s="35"/>
      <c r="F443" s="35"/>
      <c r="G443" s="35"/>
      <c r="H443" s="35"/>
      <c r="I443" s="35"/>
      <c r="J443" s="35"/>
      <c r="K443" s="35"/>
      <c r="L443" s="35"/>
      <c r="M443" s="211"/>
      <c r="N443" s="211"/>
      <c r="O443" s="3" t="s">
        <v>30</v>
      </c>
      <c r="P443" s="29"/>
      <c r="Q443" s="29"/>
    </row>
    <row r="444" spans="1:17" ht="17.25" customHeight="1" x14ac:dyDescent="0.2">
      <c r="A444" s="625" t="s">
        <v>32</v>
      </c>
      <c r="B444" s="625" t="s">
        <v>216</v>
      </c>
      <c r="C444" s="625" t="s">
        <v>222</v>
      </c>
      <c r="D444" s="625" t="s">
        <v>217</v>
      </c>
      <c r="E444" s="625" t="s">
        <v>218</v>
      </c>
      <c r="F444" s="625" t="s">
        <v>573</v>
      </c>
      <c r="G444" s="625"/>
      <c r="H444" s="625" t="s">
        <v>574</v>
      </c>
      <c r="I444" s="625"/>
      <c r="J444" s="625" t="s">
        <v>582</v>
      </c>
      <c r="K444" s="655"/>
      <c r="L444" s="671" t="s">
        <v>221</v>
      </c>
      <c r="M444" s="671"/>
      <c r="N444" s="671" t="s">
        <v>338</v>
      </c>
      <c r="O444" s="671"/>
      <c r="P444" s="766"/>
      <c r="Q444" s="766"/>
    </row>
    <row r="445" spans="1:17" ht="17.25" customHeight="1" x14ac:dyDescent="0.2">
      <c r="A445" s="625"/>
      <c r="B445" s="625"/>
      <c r="C445" s="625"/>
      <c r="D445" s="625"/>
      <c r="E445" s="625"/>
      <c r="F445" s="625"/>
      <c r="G445" s="625"/>
      <c r="H445" s="625"/>
      <c r="I445" s="625"/>
      <c r="J445" s="625"/>
      <c r="K445" s="655"/>
      <c r="L445" s="671"/>
      <c r="M445" s="671"/>
      <c r="N445" s="671"/>
      <c r="O445" s="671"/>
      <c r="P445" s="766"/>
      <c r="Q445" s="766"/>
    </row>
    <row r="446" spans="1:17" ht="17.25" customHeight="1" x14ac:dyDescent="0.2">
      <c r="A446" s="625"/>
      <c r="B446" s="625"/>
      <c r="C446" s="625"/>
      <c r="D446" s="625"/>
      <c r="E446" s="625"/>
      <c r="F446" s="625"/>
      <c r="G446" s="625"/>
      <c r="H446" s="625"/>
      <c r="I446" s="625"/>
      <c r="J446" s="625"/>
      <c r="K446" s="655"/>
      <c r="L446" s="671"/>
      <c r="M446" s="671"/>
      <c r="N446" s="671"/>
      <c r="O446" s="671"/>
      <c r="P446" s="766"/>
      <c r="Q446" s="766"/>
    </row>
    <row r="447" spans="1:17" ht="17.25" customHeight="1" x14ac:dyDescent="0.25">
      <c r="A447" s="11">
        <v>1</v>
      </c>
      <c r="B447" s="11">
        <v>2</v>
      </c>
      <c r="C447" s="11">
        <v>3</v>
      </c>
      <c r="D447" s="11">
        <v>4</v>
      </c>
      <c r="E447" s="11">
        <v>5</v>
      </c>
      <c r="F447" s="626">
        <v>6</v>
      </c>
      <c r="G447" s="626"/>
      <c r="H447" s="626">
        <v>7</v>
      </c>
      <c r="I447" s="626"/>
      <c r="J447" s="626">
        <v>8</v>
      </c>
      <c r="K447" s="641"/>
      <c r="L447" s="705">
        <v>9</v>
      </c>
      <c r="M447" s="707"/>
      <c r="N447" s="705">
        <v>10</v>
      </c>
      <c r="O447" s="707"/>
      <c r="P447" s="619"/>
      <c r="Q447" s="619"/>
    </row>
    <row r="448" spans="1:17" ht="17.25" customHeight="1" x14ac:dyDescent="0.25">
      <c r="A448" s="11"/>
      <c r="B448" s="11"/>
      <c r="C448" s="11"/>
      <c r="D448" s="11"/>
      <c r="E448" s="11"/>
      <c r="F448" s="641"/>
      <c r="G448" s="642"/>
      <c r="H448" s="641"/>
      <c r="I448" s="642"/>
      <c r="J448" s="641"/>
      <c r="K448" s="767"/>
      <c r="L448" s="200"/>
      <c r="M448" s="201"/>
      <c r="N448" s="200"/>
      <c r="O448" s="201"/>
      <c r="P448" s="30"/>
      <c r="Q448" s="30"/>
    </row>
    <row r="449" spans="1:17" ht="17.25" customHeight="1" x14ac:dyDescent="0.25">
      <c r="A449" s="11"/>
      <c r="B449" s="11"/>
      <c r="C449" s="11"/>
      <c r="D449" s="11"/>
      <c r="E449" s="11"/>
      <c r="F449" s="641"/>
      <c r="G449" s="642"/>
      <c r="H449" s="641"/>
      <c r="I449" s="642"/>
      <c r="J449" s="641"/>
      <c r="K449" s="767"/>
      <c r="L449" s="200"/>
      <c r="M449" s="201"/>
      <c r="N449" s="200"/>
      <c r="O449" s="201"/>
      <c r="P449" s="30"/>
      <c r="Q449" s="30"/>
    </row>
    <row r="450" spans="1:17" ht="17.25" customHeight="1" x14ac:dyDescent="0.25">
      <c r="A450" s="11"/>
      <c r="B450" s="16">
        <v>2000</v>
      </c>
      <c r="C450" s="15" t="s">
        <v>353</v>
      </c>
      <c r="D450" s="11">
        <f>D380</f>
        <v>23783.9</v>
      </c>
      <c r="E450" s="11">
        <f>E380</f>
        <v>23766.600000000002</v>
      </c>
      <c r="F450" s="641">
        <v>0</v>
      </c>
      <c r="G450" s="642"/>
      <c r="H450" s="641">
        <v>0</v>
      </c>
      <c r="I450" s="642"/>
      <c r="J450" s="641">
        <v>0</v>
      </c>
      <c r="K450" s="767"/>
      <c r="L450" s="200"/>
      <c r="M450" s="201"/>
      <c r="N450" s="200"/>
      <c r="O450" s="201"/>
      <c r="P450" s="30"/>
      <c r="Q450" s="30"/>
    </row>
    <row r="451" spans="1:17" ht="17.25" customHeight="1" x14ac:dyDescent="0.25">
      <c r="A451" s="11"/>
      <c r="B451" s="16">
        <v>2111</v>
      </c>
      <c r="C451" s="15" t="s">
        <v>74</v>
      </c>
      <c r="D451" s="11">
        <f t="shared" ref="D451:E466" si="35">D381</f>
        <v>17649.2</v>
      </c>
      <c r="E451" s="11">
        <f t="shared" si="35"/>
        <v>17649.2</v>
      </c>
      <c r="F451" s="641">
        <v>0</v>
      </c>
      <c r="G451" s="642"/>
      <c r="H451" s="641">
        <v>0</v>
      </c>
      <c r="I451" s="642"/>
      <c r="J451" s="641">
        <v>0</v>
      </c>
      <c r="K451" s="767"/>
      <c r="L451" s="200"/>
      <c r="M451" s="201"/>
      <c r="N451" s="200"/>
      <c r="O451" s="201"/>
      <c r="P451" s="30"/>
      <c r="Q451" s="30"/>
    </row>
    <row r="452" spans="1:17" ht="17.25" customHeight="1" x14ac:dyDescent="0.25">
      <c r="A452" s="11"/>
      <c r="B452" s="16">
        <v>2120</v>
      </c>
      <c r="C452" s="15" t="s">
        <v>75</v>
      </c>
      <c r="D452" s="11">
        <f t="shared" si="35"/>
        <v>3794.5</v>
      </c>
      <c r="E452" s="11">
        <f t="shared" si="35"/>
        <v>3789.2</v>
      </c>
      <c r="F452" s="641">
        <v>0</v>
      </c>
      <c r="G452" s="642"/>
      <c r="H452" s="641">
        <v>0</v>
      </c>
      <c r="I452" s="642"/>
      <c r="J452" s="641">
        <v>0</v>
      </c>
      <c r="K452" s="767"/>
      <c r="L452" s="200"/>
      <c r="M452" s="201"/>
      <c r="N452" s="200"/>
      <c r="O452" s="201"/>
      <c r="P452" s="30"/>
      <c r="Q452" s="30"/>
    </row>
    <row r="453" spans="1:17" ht="17.25" customHeight="1" x14ac:dyDescent="0.25">
      <c r="A453" s="11"/>
      <c r="B453" s="16">
        <v>2200</v>
      </c>
      <c r="C453" s="15" t="s">
        <v>354</v>
      </c>
      <c r="D453" s="11">
        <f t="shared" si="35"/>
        <v>2340.1999999999998</v>
      </c>
      <c r="E453" s="11">
        <f t="shared" si="35"/>
        <v>2328.1999999999998</v>
      </c>
      <c r="F453" s="641">
        <v>0</v>
      </c>
      <c r="G453" s="642"/>
      <c r="H453" s="641">
        <v>0</v>
      </c>
      <c r="I453" s="642"/>
      <c r="J453" s="641">
        <v>0</v>
      </c>
      <c r="K453" s="767"/>
      <c r="L453" s="200"/>
      <c r="M453" s="201"/>
      <c r="N453" s="200"/>
      <c r="O453" s="201"/>
      <c r="P453" s="30"/>
      <c r="Q453" s="30"/>
    </row>
    <row r="454" spans="1:17" ht="33" customHeight="1" x14ac:dyDescent="0.25">
      <c r="A454" s="11"/>
      <c r="B454" s="16">
        <v>2210</v>
      </c>
      <c r="C454" s="15" t="s">
        <v>355</v>
      </c>
      <c r="D454" s="11">
        <f t="shared" si="35"/>
        <v>353.6</v>
      </c>
      <c r="E454" s="11">
        <f t="shared" si="35"/>
        <v>353.5</v>
      </c>
      <c r="F454" s="641">
        <v>0</v>
      </c>
      <c r="G454" s="642"/>
      <c r="H454" s="641">
        <v>0</v>
      </c>
      <c r="I454" s="642"/>
      <c r="J454" s="641">
        <v>0</v>
      </c>
      <c r="K454" s="767"/>
      <c r="L454" s="200"/>
      <c r="M454" s="201"/>
      <c r="N454" s="200"/>
      <c r="O454" s="201"/>
      <c r="P454" s="30"/>
      <c r="Q454" s="30"/>
    </row>
    <row r="455" spans="1:17" ht="17.25" customHeight="1" x14ac:dyDescent="0.25">
      <c r="A455" s="11"/>
      <c r="B455" s="16">
        <v>2220</v>
      </c>
      <c r="C455" s="15" t="s">
        <v>644</v>
      </c>
      <c r="D455" s="11">
        <f t="shared" si="35"/>
        <v>0</v>
      </c>
      <c r="E455" s="11">
        <f t="shared" si="35"/>
        <v>0</v>
      </c>
      <c r="F455" s="641">
        <v>0</v>
      </c>
      <c r="G455" s="642"/>
      <c r="H455" s="641">
        <v>0</v>
      </c>
      <c r="I455" s="642"/>
      <c r="J455" s="641">
        <v>0</v>
      </c>
      <c r="K455" s="767"/>
      <c r="L455" s="200"/>
      <c r="M455" s="201"/>
      <c r="N455" s="200"/>
      <c r="O455" s="201"/>
      <c r="P455" s="30"/>
      <c r="Q455" s="30"/>
    </row>
    <row r="456" spans="1:17" ht="17.25" customHeight="1" x14ac:dyDescent="0.25">
      <c r="A456" s="11"/>
      <c r="B456" s="16">
        <v>2230</v>
      </c>
      <c r="C456" s="15" t="s">
        <v>76</v>
      </c>
      <c r="D456" s="11">
        <f t="shared" si="35"/>
        <v>0</v>
      </c>
      <c r="E456" s="11">
        <f t="shared" si="35"/>
        <v>0</v>
      </c>
      <c r="F456" s="641">
        <v>0</v>
      </c>
      <c r="G456" s="642"/>
      <c r="H456" s="641">
        <v>0</v>
      </c>
      <c r="I456" s="642"/>
      <c r="J456" s="641"/>
      <c r="K456" s="767"/>
      <c r="L456" s="200"/>
      <c r="M456" s="201"/>
      <c r="N456" s="200"/>
      <c r="O456" s="201"/>
      <c r="P456" s="30"/>
      <c r="Q456" s="30"/>
    </row>
    <row r="457" spans="1:17" ht="17.25" customHeight="1" x14ac:dyDescent="0.25">
      <c r="A457" s="11"/>
      <c r="B457" s="16">
        <v>2240</v>
      </c>
      <c r="C457" s="15" t="s">
        <v>77</v>
      </c>
      <c r="D457" s="27">
        <f t="shared" si="35"/>
        <v>1085</v>
      </c>
      <c r="E457" s="27">
        <f t="shared" si="35"/>
        <v>1085</v>
      </c>
      <c r="F457" s="641">
        <v>0</v>
      </c>
      <c r="G457" s="642"/>
      <c r="H457" s="641">
        <v>0</v>
      </c>
      <c r="I457" s="642"/>
      <c r="J457" s="641">
        <v>0</v>
      </c>
      <c r="K457" s="767"/>
      <c r="L457" s="200"/>
      <c r="M457" s="201"/>
      <c r="N457" s="200"/>
      <c r="O457" s="201"/>
      <c r="P457" s="30"/>
      <c r="Q457" s="30"/>
    </row>
    <row r="458" spans="1:17" ht="17.25" customHeight="1" x14ac:dyDescent="0.25">
      <c r="A458" s="11"/>
      <c r="B458" s="16">
        <v>2250</v>
      </c>
      <c r="C458" s="15" t="s">
        <v>357</v>
      </c>
      <c r="D458" s="11">
        <f t="shared" si="35"/>
        <v>9.4</v>
      </c>
      <c r="E458" s="11">
        <f t="shared" si="35"/>
        <v>8.9</v>
      </c>
      <c r="F458" s="641">
        <v>0</v>
      </c>
      <c r="G458" s="642"/>
      <c r="H458" s="641">
        <v>0</v>
      </c>
      <c r="I458" s="642"/>
      <c r="J458" s="641">
        <v>0</v>
      </c>
      <c r="K458" s="767"/>
      <c r="L458" s="200"/>
      <c r="M458" s="201"/>
      <c r="N458" s="200"/>
      <c r="O458" s="201"/>
      <c r="P458" s="30"/>
      <c r="Q458" s="30"/>
    </row>
    <row r="459" spans="1:17" ht="31.5" customHeight="1" x14ac:dyDescent="0.25">
      <c r="A459" s="11"/>
      <c r="B459" s="16">
        <v>2270</v>
      </c>
      <c r="C459" s="15" t="s">
        <v>358</v>
      </c>
      <c r="D459" s="11">
        <f t="shared" si="35"/>
        <v>892.2</v>
      </c>
      <c r="E459" s="11">
        <f t="shared" si="35"/>
        <v>880.8</v>
      </c>
      <c r="F459" s="641">
        <v>0</v>
      </c>
      <c r="G459" s="642"/>
      <c r="H459" s="641">
        <v>0</v>
      </c>
      <c r="I459" s="642"/>
      <c r="J459" s="641">
        <v>0</v>
      </c>
      <c r="K459" s="767"/>
      <c r="L459" s="200"/>
      <c r="M459" s="201"/>
      <c r="N459" s="200"/>
      <c r="O459" s="201"/>
      <c r="P459" s="30"/>
      <c r="Q459" s="30"/>
    </row>
    <row r="460" spans="1:17" ht="17.25" customHeight="1" x14ac:dyDescent="0.25">
      <c r="A460" s="11"/>
      <c r="B460" s="16">
        <v>2271</v>
      </c>
      <c r="C460" s="15" t="s">
        <v>78</v>
      </c>
      <c r="D460" s="11">
        <f t="shared" si="35"/>
        <v>686.1</v>
      </c>
      <c r="E460" s="27">
        <f t="shared" si="35"/>
        <v>685</v>
      </c>
      <c r="F460" s="641">
        <v>0</v>
      </c>
      <c r="G460" s="642"/>
      <c r="H460" s="641">
        <v>0</v>
      </c>
      <c r="I460" s="642"/>
      <c r="J460" s="641"/>
      <c r="K460" s="767"/>
      <c r="L460" s="200"/>
      <c r="M460" s="201"/>
      <c r="N460" s="200"/>
      <c r="O460" s="201"/>
      <c r="P460" s="30"/>
      <c r="Q460" s="30"/>
    </row>
    <row r="461" spans="1:17" ht="30" customHeight="1" x14ac:dyDescent="0.25">
      <c r="A461" s="11"/>
      <c r="B461" s="16">
        <v>2272</v>
      </c>
      <c r="C461" s="15" t="s">
        <v>79</v>
      </c>
      <c r="D461" s="11">
        <f t="shared" si="35"/>
        <v>13.5</v>
      </c>
      <c r="E461" s="11">
        <f t="shared" si="35"/>
        <v>13.4</v>
      </c>
      <c r="F461" s="641">
        <v>0</v>
      </c>
      <c r="G461" s="642"/>
      <c r="H461" s="641">
        <v>0</v>
      </c>
      <c r="I461" s="642"/>
      <c r="J461" s="641">
        <v>0</v>
      </c>
      <c r="K461" s="767"/>
      <c r="L461" s="200"/>
      <c r="M461" s="201"/>
      <c r="N461" s="200"/>
      <c r="O461" s="201"/>
      <c r="P461" s="30"/>
      <c r="Q461" s="30"/>
    </row>
    <row r="462" spans="1:17" ht="17.25" customHeight="1" x14ac:dyDescent="0.25">
      <c r="A462" s="11"/>
      <c r="B462" s="16">
        <v>2273</v>
      </c>
      <c r="C462" s="15" t="s">
        <v>80</v>
      </c>
      <c r="D462" s="11">
        <f t="shared" si="35"/>
        <v>82.5</v>
      </c>
      <c r="E462" s="11">
        <f t="shared" si="35"/>
        <v>80.3</v>
      </c>
      <c r="F462" s="641">
        <v>0</v>
      </c>
      <c r="G462" s="642"/>
      <c r="H462" s="641">
        <v>0</v>
      </c>
      <c r="I462" s="642"/>
      <c r="J462" s="641">
        <v>0</v>
      </c>
      <c r="K462" s="767"/>
      <c r="L462" s="200"/>
      <c r="M462" s="201"/>
      <c r="N462" s="200"/>
      <c r="O462" s="201"/>
      <c r="P462" s="30"/>
      <c r="Q462" s="30"/>
    </row>
    <row r="463" spans="1:17" ht="17.25" customHeight="1" x14ac:dyDescent="0.25">
      <c r="A463" s="11"/>
      <c r="B463" s="16">
        <v>2274</v>
      </c>
      <c r="C463" s="15" t="s">
        <v>359</v>
      </c>
      <c r="D463" s="11">
        <f t="shared" si="35"/>
        <v>110.1</v>
      </c>
      <c r="E463" s="11">
        <f t="shared" si="35"/>
        <v>102.1</v>
      </c>
      <c r="F463" s="641">
        <v>0</v>
      </c>
      <c r="G463" s="642"/>
      <c r="H463" s="641">
        <v>0</v>
      </c>
      <c r="I463" s="642"/>
      <c r="J463" s="641"/>
      <c r="K463" s="767"/>
      <c r="L463" s="200"/>
      <c r="M463" s="201"/>
      <c r="N463" s="200"/>
      <c r="O463" s="201"/>
      <c r="P463" s="30"/>
      <c r="Q463" s="30"/>
    </row>
    <row r="464" spans="1:17" ht="22.5" customHeight="1" x14ac:dyDescent="0.25">
      <c r="A464" s="11"/>
      <c r="B464" s="16">
        <v>2275</v>
      </c>
      <c r="C464" s="15" t="s">
        <v>81</v>
      </c>
      <c r="D464" s="11">
        <f>D394</f>
        <v>0</v>
      </c>
      <c r="E464" s="11">
        <f t="shared" si="35"/>
        <v>0</v>
      </c>
      <c r="F464" s="641">
        <v>0</v>
      </c>
      <c r="G464" s="642"/>
      <c r="H464" s="641">
        <v>0</v>
      </c>
      <c r="I464" s="642"/>
      <c r="J464" s="641">
        <v>0</v>
      </c>
      <c r="K464" s="767"/>
      <c r="L464" s="200"/>
      <c r="M464" s="201"/>
      <c r="N464" s="200"/>
      <c r="O464" s="201"/>
      <c r="P464" s="30"/>
      <c r="Q464" s="30"/>
    </row>
    <row r="465" spans="1:17" ht="48.75" customHeight="1" x14ac:dyDescent="0.25">
      <c r="A465" s="11"/>
      <c r="B465" s="16">
        <v>2282</v>
      </c>
      <c r="C465" s="15" t="s">
        <v>360</v>
      </c>
      <c r="D465" s="11">
        <f t="shared" si="35"/>
        <v>0</v>
      </c>
      <c r="E465" s="11">
        <f t="shared" si="35"/>
        <v>0</v>
      </c>
      <c r="F465" s="641">
        <v>0</v>
      </c>
      <c r="G465" s="642"/>
      <c r="H465" s="641">
        <v>0</v>
      </c>
      <c r="I465" s="642"/>
      <c r="J465" s="641">
        <v>0</v>
      </c>
      <c r="K465" s="767"/>
      <c r="L465" s="200"/>
      <c r="M465" s="201"/>
      <c r="N465" s="200"/>
      <c r="O465" s="201"/>
      <c r="P465" s="30"/>
      <c r="Q465" s="30"/>
    </row>
    <row r="466" spans="1:17" ht="17.25" customHeight="1" x14ac:dyDescent="0.25">
      <c r="A466" s="11"/>
      <c r="B466" s="16">
        <v>2800</v>
      </c>
      <c r="C466" s="15" t="s">
        <v>361</v>
      </c>
      <c r="D466" s="11">
        <f t="shared" si="35"/>
        <v>0</v>
      </c>
      <c r="E466" s="11">
        <f t="shared" si="35"/>
        <v>0</v>
      </c>
      <c r="F466" s="641">
        <v>0</v>
      </c>
      <c r="G466" s="642"/>
      <c r="H466" s="641">
        <v>0</v>
      </c>
      <c r="I466" s="642"/>
      <c r="J466" s="641">
        <v>0</v>
      </c>
      <c r="K466" s="767"/>
      <c r="L466" s="200"/>
      <c r="M466" s="201"/>
      <c r="N466" s="200"/>
      <c r="O466" s="201"/>
      <c r="P466" s="30"/>
      <c r="Q466" s="30"/>
    </row>
    <row r="467" spans="1:17" ht="17.25" customHeight="1" x14ac:dyDescent="0.25">
      <c r="A467" s="11"/>
      <c r="B467" s="16">
        <v>3000</v>
      </c>
      <c r="C467" s="15" t="s">
        <v>82</v>
      </c>
      <c r="D467" s="11">
        <f t="shared" ref="D467:E475" si="36">D397</f>
        <v>0</v>
      </c>
      <c r="E467" s="11">
        <f t="shared" si="36"/>
        <v>0</v>
      </c>
      <c r="F467" s="641">
        <v>0</v>
      </c>
      <c r="G467" s="642"/>
      <c r="H467" s="641">
        <v>0</v>
      </c>
      <c r="I467" s="642"/>
      <c r="J467" s="641"/>
      <c r="K467" s="767"/>
      <c r="L467" s="200"/>
      <c r="M467" s="201"/>
      <c r="N467" s="200"/>
      <c r="O467" s="201"/>
      <c r="P467" s="30"/>
      <c r="Q467" s="30"/>
    </row>
    <row r="468" spans="1:17" ht="30.75" customHeight="1" x14ac:dyDescent="0.25">
      <c r="A468" s="11"/>
      <c r="B468" s="16">
        <v>3110</v>
      </c>
      <c r="C468" s="15" t="s">
        <v>362</v>
      </c>
      <c r="D468" s="11">
        <f t="shared" si="36"/>
        <v>0</v>
      </c>
      <c r="E468" s="11">
        <f t="shared" si="36"/>
        <v>0</v>
      </c>
      <c r="F468" s="641">
        <v>0</v>
      </c>
      <c r="G468" s="642"/>
      <c r="H468" s="641">
        <v>0</v>
      </c>
      <c r="I468" s="642"/>
      <c r="J468" s="641">
        <v>0</v>
      </c>
      <c r="K468" s="767"/>
      <c r="L468" s="200"/>
      <c r="M468" s="201"/>
      <c r="N468" s="200"/>
      <c r="O468" s="201"/>
      <c r="P468" s="30"/>
      <c r="Q468" s="30"/>
    </row>
    <row r="469" spans="1:17" ht="17.25" customHeight="1" x14ac:dyDescent="0.25">
      <c r="A469" s="11"/>
      <c r="B469" s="16">
        <v>3130</v>
      </c>
      <c r="C469" s="15" t="s">
        <v>83</v>
      </c>
      <c r="D469" s="11">
        <f t="shared" si="36"/>
        <v>0</v>
      </c>
      <c r="E469" s="11">
        <f t="shared" si="36"/>
        <v>0</v>
      </c>
      <c r="F469" s="641">
        <v>0</v>
      </c>
      <c r="G469" s="642"/>
      <c r="H469" s="641">
        <v>0</v>
      </c>
      <c r="I469" s="642"/>
      <c r="J469" s="641">
        <v>0</v>
      </c>
      <c r="K469" s="767"/>
      <c r="L469" s="200"/>
      <c r="M469" s="201"/>
      <c r="N469" s="200"/>
      <c r="O469" s="201"/>
      <c r="P469" s="30"/>
      <c r="Q469" s="30"/>
    </row>
    <row r="470" spans="1:17" ht="17.25" customHeight="1" x14ac:dyDescent="0.25">
      <c r="A470" s="11"/>
      <c r="B470" s="16">
        <v>3132</v>
      </c>
      <c r="C470" s="15" t="s">
        <v>645</v>
      </c>
      <c r="D470" s="11">
        <f t="shared" si="36"/>
        <v>0</v>
      </c>
      <c r="E470" s="11">
        <f t="shared" si="36"/>
        <v>0</v>
      </c>
      <c r="F470" s="641">
        <v>0</v>
      </c>
      <c r="G470" s="642"/>
      <c r="H470" s="641">
        <v>0</v>
      </c>
      <c r="I470" s="642"/>
      <c r="J470" s="641">
        <v>0</v>
      </c>
      <c r="K470" s="767"/>
      <c r="L470" s="200"/>
      <c r="M470" s="201"/>
      <c r="N470" s="200"/>
      <c r="O470" s="201"/>
      <c r="P470" s="30"/>
      <c r="Q470" s="30"/>
    </row>
    <row r="471" spans="1:17" ht="17.25" customHeight="1" x14ac:dyDescent="0.25">
      <c r="A471" s="11"/>
      <c r="B471" s="16">
        <v>3140</v>
      </c>
      <c r="C471" s="15" t="s">
        <v>365</v>
      </c>
      <c r="D471" s="11">
        <f t="shared" si="36"/>
        <v>0</v>
      </c>
      <c r="E471" s="11">
        <f t="shared" si="36"/>
        <v>0</v>
      </c>
      <c r="F471" s="641">
        <v>0</v>
      </c>
      <c r="G471" s="642"/>
      <c r="H471" s="641">
        <v>0</v>
      </c>
      <c r="I471" s="642"/>
      <c r="J471" s="641"/>
      <c r="K471" s="767"/>
      <c r="L471" s="200"/>
      <c r="M471" s="201"/>
      <c r="N471" s="200"/>
      <c r="O471" s="201"/>
      <c r="P471" s="30"/>
      <c r="Q471" s="30"/>
    </row>
    <row r="472" spans="1:17" ht="32.25" customHeight="1" x14ac:dyDescent="0.25">
      <c r="A472" s="11"/>
      <c r="B472" s="16">
        <v>3142</v>
      </c>
      <c r="C472" s="15" t="s">
        <v>646</v>
      </c>
      <c r="D472" s="11">
        <f t="shared" si="36"/>
        <v>0</v>
      </c>
      <c r="E472" s="11">
        <f t="shared" si="36"/>
        <v>0</v>
      </c>
      <c r="F472" s="641">
        <v>0</v>
      </c>
      <c r="G472" s="642"/>
      <c r="H472" s="641">
        <v>0</v>
      </c>
      <c r="I472" s="642"/>
      <c r="J472" s="641">
        <v>0</v>
      </c>
      <c r="K472" s="767"/>
      <c r="L472" s="200"/>
      <c r="M472" s="201"/>
      <c r="N472" s="200"/>
      <c r="O472" s="201"/>
      <c r="P472" s="30"/>
      <c r="Q472" s="30"/>
    </row>
    <row r="473" spans="1:17" ht="30.75" customHeight="1" x14ac:dyDescent="0.25">
      <c r="A473" s="11"/>
      <c r="B473" s="16">
        <v>3143</v>
      </c>
      <c r="C473" s="15" t="s">
        <v>647</v>
      </c>
      <c r="D473" s="11">
        <f t="shared" si="36"/>
        <v>0</v>
      </c>
      <c r="E473" s="11">
        <f t="shared" si="36"/>
        <v>0</v>
      </c>
      <c r="F473" s="641">
        <v>0</v>
      </c>
      <c r="G473" s="642"/>
      <c r="H473" s="641">
        <v>0</v>
      </c>
      <c r="I473" s="642"/>
      <c r="J473" s="641">
        <v>0</v>
      </c>
      <c r="K473" s="767"/>
      <c r="L473" s="200"/>
      <c r="M473" s="201"/>
      <c r="N473" s="200"/>
      <c r="O473" s="201"/>
      <c r="P473" s="30"/>
      <c r="Q473" s="30"/>
    </row>
    <row r="474" spans="1:17" ht="48.75" customHeight="1" x14ac:dyDescent="0.25">
      <c r="A474" s="11"/>
      <c r="B474" s="16">
        <v>3210</v>
      </c>
      <c r="C474" s="15" t="s">
        <v>367</v>
      </c>
      <c r="D474" s="11">
        <f t="shared" si="36"/>
        <v>0</v>
      </c>
      <c r="E474" s="11">
        <f t="shared" si="36"/>
        <v>0</v>
      </c>
      <c r="F474" s="641">
        <v>0</v>
      </c>
      <c r="G474" s="642"/>
      <c r="H474" s="641">
        <v>0</v>
      </c>
      <c r="I474" s="642"/>
      <c r="J474" s="641">
        <v>0</v>
      </c>
      <c r="K474" s="767"/>
      <c r="L474" s="200"/>
      <c r="M474" s="201"/>
      <c r="N474" s="200"/>
      <c r="O474" s="201"/>
      <c r="P474" s="30"/>
      <c r="Q474" s="30"/>
    </row>
    <row r="475" spans="1:17" ht="17.25" customHeight="1" x14ac:dyDescent="0.25">
      <c r="A475" s="16"/>
      <c r="B475" s="98"/>
      <c r="C475" s="222" t="s">
        <v>28</v>
      </c>
      <c r="D475" s="11">
        <f t="shared" si="36"/>
        <v>23783.9</v>
      </c>
      <c r="E475" s="11" t="e">
        <f t="shared" si="36"/>
        <v>#REF!</v>
      </c>
      <c r="F475" s="626">
        <v>0</v>
      </c>
      <c r="G475" s="626"/>
      <c r="H475" s="626">
        <v>0</v>
      </c>
      <c r="I475" s="626"/>
      <c r="J475" s="626">
        <v>0</v>
      </c>
      <c r="K475" s="641"/>
      <c r="L475" s="705"/>
      <c r="M475" s="707"/>
      <c r="N475" s="705"/>
      <c r="O475" s="707"/>
      <c r="P475" s="619"/>
      <c r="Q475" s="619"/>
    </row>
    <row r="476" spans="1:17" ht="17.25" customHeight="1" x14ac:dyDescent="0.25">
      <c r="A476" s="29"/>
      <c r="B476" s="29"/>
      <c r="C476" s="4"/>
      <c r="D476" s="35"/>
      <c r="E476" s="35"/>
      <c r="F476" s="35"/>
      <c r="G476" s="35"/>
      <c r="H476" s="35"/>
      <c r="I476" s="35"/>
      <c r="J476" s="35"/>
      <c r="K476" s="35"/>
      <c r="L476" s="35"/>
      <c r="M476" s="211"/>
      <c r="N476" s="211"/>
      <c r="O476" s="35"/>
      <c r="P476" s="29"/>
      <c r="Q476" s="29"/>
    </row>
    <row r="477" spans="1:17" ht="17.25" customHeight="1" x14ac:dyDescent="0.25">
      <c r="A477" s="67" t="s">
        <v>339</v>
      </c>
      <c r="B477" s="663" t="s">
        <v>340</v>
      </c>
      <c r="C477" s="663"/>
      <c r="D477" s="663"/>
      <c r="E477" s="663"/>
      <c r="F477" s="663"/>
      <c r="G477" s="663"/>
      <c r="H477" s="663"/>
      <c r="I477" s="663"/>
      <c r="J477" s="663"/>
      <c r="K477" s="663"/>
      <c r="L477" s="663"/>
      <c r="M477" s="663"/>
      <c r="N477" s="663"/>
      <c r="O477" s="663"/>
      <c r="P477" s="663"/>
      <c r="Q477" s="663"/>
    </row>
    <row r="478" spans="1:17" ht="17.25" customHeight="1" x14ac:dyDescent="0.25">
      <c r="A478" s="29"/>
      <c r="B478" s="29"/>
      <c r="C478" s="4"/>
      <c r="D478" s="35"/>
      <c r="E478" s="35"/>
      <c r="F478" s="35"/>
      <c r="G478" s="35"/>
      <c r="H478" s="35"/>
      <c r="I478" s="35"/>
      <c r="J478" s="35"/>
      <c r="K478" s="35"/>
      <c r="L478" s="35"/>
      <c r="M478" s="211"/>
      <c r="N478" s="211"/>
      <c r="O478" s="35"/>
      <c r="P478" s="29"/>
      <c r="Q478" s="29"/>
    </row>
    <row r="479" spans="1:17" ht="94.5" customHeight="1" x14ac:dyDescent="0.25">
      <c r="A479" s="126" t="s">
        <v>341</v>
      </c>
      <c r="B479" s="689" t="s">
        <v>222</v>
      </c>
      <c r="C479" s="689"/>
      <c r="D479" s="754" t="s">
        <v>342</v>
      </c>
      <c r="E479" s="756"/>
      <c r="F479" s="754" t="s">
        <v>343</v>
      </c>
      <c r="G479" s="755"/>
      <c r="H479" s="756"/>
      <c r="I479" s="754" t="s">
        <v>344</v>
      </c>
      <c r="J479" s="756"/>
      <c r="K479" s="754" t="s">
        <v>345</v>
      </c>
      <c r="L479" s="755"/>
      <c r="M479" s="756"/>
      <c r="N479" s="754" t="s">
        <v>346</v>
      </c>
      <c r="O479" s="755"/>
      <c r="P479" s="756"/>
      <c r="Q479" s="29"/>
    </row>
    <row r="480" spans="1:17" ht="17.25" customHeight="1" x14ac:dyDescent="0.25">
      <c r="A480" s="126">
        <v>1</v>
      </c>
      <c r="B480" s="689">
        <v>2</v>
      </c>
      <c r="C480" s="689"/>
      <c r="D480" s="705">
        <v>3</v>
      </c>
      <c r="E480" s="707"/>
      <c r="F480" s="705">
        <v>4</v>
      </c>
      <c r="G480" s="706"/>
      <c r="H480" s="707"/>
      <c r="I480" s="705">
        <v>5</v>
      </c>
      <c r="J480" s="707"/>
      <c r="K480" s="705">
        <v>6</v>
      </c>
      <c r="L480" s="706"/>
      <c r="M480" s="707"/>
      <c r="N480" s="705">
        <v>7</v>
      </c>
      <c r="O480" s="706"/>
      <c r="P480" s="707"/>
      <c r="Q480" s="29"/>
    </row>
    <row r="481" spans="1:17" ht="17.25" customHeight="1" x14ac:dyDescent="0.25">
      <c r="A481" s="126"/>
      <c r="B481" s="770" t="s">
        <v>223</v>
      </c>
      <c r="C481" s="770"/>
      <c r="D481" s="705"/>
      <c r="E481" s="707"/>
      <c r="F481" s="705"/>
      <c r="G481" s="706"/>
      <c r="H481" s="707"/>
      <c r="I481" s="705"/>
      <c r="J481" s="707"/>
      <c r="K481" s="705"/>
      <c r="L481" s="706"/>
      <c r="M481" s="707"/>
      <c r="N481" s="771"/>
      <c r="O481" s="771"/>
      <c r="P481" s="771"/>
      <c r="Q481" s="29"/>
    </row>
    <row r="482" spans="1:17" ht="29.25" customHeight="1" x14ac:dyDescent="0.25">
      <c r="A482" s="126"/>
      <c r="B482" s="770" t="s">
        <v>347</v>
      </c>
      <c r="C482" s="770"/>
      <c r="D482" s="705"/>
      <c r="E482" s="707"/>
      <c r="F482" s="705"/>
      <c r="G482" s="706"/>
      <c r="H482" s="707"/>
      <c r="I482" s="705"/>
      <c r="J482" s="707"/>
      <c r="K482" s="705"/>
      <c r="L482" s="706"/>
      <c r="M482" s="707"/>
      <c r="N482" s="771"/>
      <c r="O482" s="771"/>
      <c r="P482" s="771"/>
      <c r="Q482" s="29"/>
    </row>
    <row r="483" spans="1:17" ht="17.25" customHeight="1" x14ac:dyDescent="0.25">
      <c r="A483" s="126"/>
      <c r="B483" s="770" t="s">
        <v>28</v>
      </c>
      <c r="C483" s="770"/>
      <c r="D483" s="705"/>
      <c r="E483" s="707"/>
      <c r="F483" s="705"/>
      <c r="G483" s="706"/>
      <c r="H483" s="707"/>
      <c r="I483" s="705"/>
      <c r="J483" s="707"/>
      <c r="K483" s="705"/>
      <c r="L483" s="706"/>
      <c r="M483" s="707"/>
      <c r="N483" s="771"/>
      <c r="O483" s="771"/>
      <c r="P483" s="771"/>
      <c r="Q483" s="29"/>
    </row>
    <row r="484" spans="1:17" ht="17.25" customHeight="1" x14ac:dyDescent="0.25">
      <c r="A484" s="29"/>
      <c r="B484" s="29"/>
      <c r="C484" s="4"/>
      <c r="D484" s="35"/>
      <c r="E484" s="35"/>
      <c r="F484" s="35"/>
      <c r="G484" s="35"/>
      <c r="H484" s="35"/>
      <c r="I484" s="35"/>
      <c r="J484" s="35"/>
      <c r="K484" s="35"/>
      <c r="L484" s="35"/>
      <c r="M484" s="211"/>
      <c r="N484" s="211"/>
      <c r="O484" s="35"/>
      <c r="P484" s="29"/>
      <c r="Q484" s="29"/>
    </row>
    <row r="485" spans="1:17" ht="17.25" customHeight="1" x14ac:dyDescent="0.25">
      <c r="A485" s="67" t="s">
        <v>348</v>
      </c>
      <c r="B485" s="663" t="s">
        <v>485</v>
      </c>
      <c r="C485" s="663"/>
      <c r="D485" s="663"/>
      <c r="E485" s="663"/>
      <c r="F485" s="663"/>
      <c r="G485" s="663"/>
      <c r="H485" s="663"/>
      <c r="I485" s="663"/>
      <c r="J485" s="663"/>
      <c r="K485" s="663"/>
      <c r="L485" s="663"/>
      <c r="M485" s="663"/>
      <c r="N485" s="663"/>
      <c r="O485" s="663"/>
      <c r="P485" s="663"/>
      <c r="Q485" s="663"/>
    </row>
    <row r="486" spans="1:17" ht="62.25" customHeight="1" x14ac:dyDescent="0.25">
      <c r="A486" s="764" t="s">
        <v>674</v>
      </c>
      <c r="B486" s="764"/>
      <c r="C486" s="764"/>
      <c r="D486" s="764"/>
      <c r="E486" s="764"/>
      <c r="F486" s="764"/>
      <c r="G486" s="764"/>
      <c r="H486" s="764"/>
      <c r="I486" s="764"/>
      <c r="J486" s="764"/>
      <c r="K486" s="764"/>
      <c r="L486" s="764"/>
      <c r="M486" s="764"/>
      <c r="N486" s="764"/>
      <c r="O486" s="764"/>
      <c r="P486" s="764"/>
      <c r="Q486" s="764"/>
    </row>
    <row r="487" spans="1:17" ht="17.25" hidden="1" customHeight="1" x14ac:dyDescent="0.25">
      <c r="A487" s="769"/>
      <c r="B487" s="769"/>
      <c r="C487" s="769"/>
      <c r="D487" s="769"/>
      <c r="E487" s="769"/>
      <c r="F487" s="769"/>
      <c r="G487" s="769"/>
      <c r="H487" s="769"/>
      <c r="I487" s="769"/>
      <c r="J487" s="769"/>
      <c r="K487" s="769"/>
      <c r="L487" s="769"/>
      <c r="M487" s="769"/>
      <c r="N487" s="769"/>
      <c r="O487" s="769"/>
      <c r="P487" s="769"/>
      <c r="Q487" s="769"/>
    </row>
    <row r="488" spans="1:17" ht="17.25" hidden="1" customHeight="1" x14ac:dyDescent="0.25">
      <c r="A488" s="769"/>
      <c r="B488" s="769"/>
      <c r="C488" s="769"/>
      <c r="D488" s="769"/>
      <c r="E488" s="769"/>
      <c r="F488" s="769"/>
      <c r="G488" s="769"/>
      <c r="H488" s="769"/>
      <c r="I488" s="769"/>
      <c r="J488" s="769"/>
      <c r="K488" s="769"/>
      <c r="L488" s="769"/>
      <c r="M488" s="769"/>
      <c r="N488" s="769"/>
      <c r="O488" s="769"/>
      <c r="P488" s="769"/>
      <c r="Q488" s="769"/>
    </row>
    <row r="489" spans="1:17" ht="17.25" hidden="1" customHeight="1" x14ac:dyDescent="0.25">
      <c r="A489" s="769"/>
      <c r="B489" s="769"/>
      <c r="C489" s="769"/>
      <c r="D489" s="769"/>
      <c r="E489" s="769"/>
      <c r="F489" s="769"/>
      <c r="G489" s="769"/>
      <c r="H489" s="769"/>
      <c r="I489" s="769"/>
      <c r="J489" s="769"/>
      <c r="K489" s="769"/>
      <c r="L489" s="769"/>
      <c r="M489" s="769"/>
      <c r="N489" s="769"/>
      <c r="O489" s="769"/>
      <c r="P489" s="769"/>
      <c r="Q489" s="769"/>
    </row>
    <row r="490" spans="1:17" ht="17.25" hidden="1" customHeight="1" x14ac:dyDescent="0.25">
      <c r="A490" s="619"/>
      <c r="B490" s="619"/>
      <c r="C490" s="619"/>
      <c r="D490" s="619"/>
      <c r="E490" s="619"/>
      <c r="F490" s="619"/>
      <c r="G490" s="619"/>
      <c r="H490" s="619"/>
      <c r="I490" s="619"/>
      <c r="J490" s="619"/>
      <c r="K490" s="619"/>
      <c r="L490" s="619"/>
      <c r="M490" s="619"/>
      <c r="N490" s="619"/>
      <c r="O490" s="619"/>
      <c r="P490" s="619"/>
      <c r="Q490" s="619"/>
    </row>
    <row r="491" spans="1:17" ht="36.75" customHeight="1" x14ac:dyDescent="0.25">
      <c r="A491" s="67">
        <v>15</v>
      </c>
      <c r="B491" s="736" t="s">
        <v>585</v>
      </c>
      <c r="C491" s="736"/>
      <c r="D491" s="736"/>
      <c r="E491" s="736"/>
      <c r="F491" s="736"/>
      <c r="G491" s="736"/>
      <c r="H491" s="736"/>
      <c r="I491" s="736"/>
      <c r="J491" s="736"/>
      <c r="K491" s="736"/>
      <c r="L491" s="736"/>
      <c r="M491" s="736"/>
      <c r="N491" s="736"/>
      <c r="O491" s="736"/>
      <c r="P491" s="736"/>
      <c r="Q491" s="736"/>
    </row>
    <row r="492" spans="1:17" ht="52.5" customHeight="1" x14ac:dyDescent="0.25">
      <c r="A492" s="768" t="s">
        <v>677</v>
      </c>
      <c r="B492" s="768"/>
      <c r="C492" s="768"/>
      <c r="D492" s="768"/>
      <c r="E492" s="768"/>
      <c r="F492" s="768"/>
      <c r="G492" s="768"/>
      <c r="H492" s="768"/>
      <c r="I492" s="768"/>
      <c r="J492" s="768"/>
      <c r="K492" s="768"/>
      <c r="L492" s="768"/>
      <c r="M492" s="768"/>
      <c r="N492" s="768"/>
      <c r="O492" s="768"/>
      <c r="P492" s="768"/>
      <c r="Q492" s="768"/>
    </row>
    <row r="493" spans="1:17" ht="37.5" customHeight="1" x14ac:dyDescent="0.25">
      <c r="A493" s="768" t="s">
        <v>678</v>
      </c>
      <c r="B493" s="768"/>
      <c r="C493" s="768"/>
      <c r="D493" s="768"/>
      <c r="E493" s="768"/>
      <c r="F493" s="768"/>
      <c r="G493" s="768"/>
      <c r="H493" s="768"/>
      <c r="I493" s="768"/>
      <c r="J493" s="768"/>
      <c r="K493" s="768"/>
      <c r="L493" s="768"/>
      <c r="M493" s="768"/>
      <c r="N493" s="768"/>
      <c r="O493" s="768"/>
      <c r="P493" s="768"/>
      <c r="Q493" s="768"/>
    </row>
    <row r="494" spans="1:17" ht="33.75" customHeight="1" x14ac:dyDescent="0.25">
      <c r="A494" s="768" t="s">
        <v>679</v>
      </c>
      <c r="B494" s="768"/>
      <c r="C494" s="768"/>
      <c r="D494" s="768"/>
      <c r="E494" s="768"/>
      <c r="F494" s="768"/>
      <c r="G494" s="768"/>
      <c r="H494" s="768"/>
      <c r="I494" s="768"/>
      <c r="J494" s="768"/>
      <c r="K494" s="768"/>
      <c r="L494" s="768"/>
      <c r="M494" s="768"/>
      <c r="N494" s="768"/>
      <c r="O494" s="768"/>
      <c r="P494" s="768"/>
      <c r="Q494" s="768"/>
    </row>
    <row r="495" spans="1:17" ht="30" customHeight="1" x14ac:dyDescent="0.25">
      <c r="A495" s="768" t="s">
        <v>680</v>
      </c>
      <c r="B495" s="768"/>
      <c r="C495" s="768"/>
      <c r="D495" s="768"/>
      <c r="E495" s="768"/>
      <c r="F495" s="768"/>
      <c r="G495" s="768"/>
      <c r="H495" s="768"/>
      <c r="I495" s="768"/>
      <c r="J495" s="768"/>
      <c r="K495" s="768"/>
      <c r="L495" s="768"/>
      <c r="M495" s="768"/>
      <c r="N495" s="768"/>
      <c r="O495" s="768"/>
      <c r="P495" s="768"/>
      <c r="Q495" s="768"/>
    </row>
    <row r="496" spans="1:17" ht="32.25" customHeight="1" x14ac:dyDescent="0.25">
      <c r="A496" s="768" t="s">
        <v>681</v>
      </c>
      <c r="B496" s="768"/>
      <c r="C496" s="768"/>
      <c r="D496" s="768"/>
      <c r="E496" s="768"/>
      <c r="F496" s="768"/>
      <c r="G496" s="768"/>
      <c r="H496" s="768"/>
      <c r="I496" s="768"/>
      <c r="J496" s="768"/>
      <c r="K496" s="768"/>
      <c r="L496" s="768"/>
      <c r="M496" s="768"/>
      <c r="N496" s="768"/>
      <c r="O496" s="768"/>
      <c r="P496" s="768"/>
      <c r="Q496" s="768"/>
    </row>
    <row r="497" spans="1:17" ht="17.25" customHeight="1" x14ac:dyDescent="0.25">
      <c r="A497" s="29"/>
      <c r="B497" s="29"/>
      <c r="C497" s="4"/>
      <c r="D497" s="35"/>
      <c r="E497" s="35"/>
      <c r="F497" s="35"/>
      <c r="G497" s="35"/>
      <c r="H497" s="35"/>
      <c r="I497" s="35"/>
      <c r="J497" s="35"/>
      <c r="K497" s="35"/>
      <c r="L497" s="35"/>
      <c r="M497" s="211"/>
      <c r="N497" s="211"/>
      <c r="O497" s="35"/>
      <c r="P497" s="29"/>
      <c r="Q497" s="29"/>
    </row>
    <row r="498" spans="1:17" ht="12.75" customHeight="1" x14ac:dyDescent="0.25">
      <c r="A498" s="3"/>
      <c r="B498" s="3"/>
      <c r="C498" s="3"/>
      <c r="D498" s="3"/>
      <c r="E498" s="3"/>
      <c r="F498" s="3"/>
      <c r="G498" s="3"/>
      <c r="H498" s="3"/>
      <c r="I498" s="3"/>
      <c r="J498" s="3"/>
      <c r="K498" s="3"/>
      <c r="L498" s="3"/>
      <c r="M498" s="3"/>
      <c r="N498" s="3"/>
      <c r="O498" s="3"/>
      <c r="P498" s="3"/>
      <c r="Q498" s="3"/>
    </row>
    <row r="499" spans="1:17" ht="12.75" customHeight="1" x14ac:dyDescent="0.25">
      <c r="A499" s="3"/>
      <c r="B499" s="3"/>
      <c r="C499" s="3"/>
      <c r="D499" s="3"/>
      <c r="E499" s="3"/>
      <c r="F499" s="3"/>
      <c r="G499" s="3"/>
      <c r="H499" s="3"/>
      <c r="I499" s="3"/>
      <c r="J499" s="3"/>
      <c r="K499" s="3"/>
      <c r="L499" s="3"/>
      <c r="M499" s="3"/>
      <c r="N499" s="3"/>
      <c r="O499" s="3"/>
      <c r="P499" s="3"/>
      <c r="Q499" s="3"/>
    </row>
    <row r="500" spans="1:17" ht="12.75" customHeight="1" x14ac:dyDescent="0.25">
      <c r="A500" s="3"/>
      <c r="B500" s="3"/>
      <c r="C500" s="8" t="s">
        <v>49</v>
      </c>
      <c r="D500" s="3"/>
      <c r="E500" s="3"/>
      <c r="F500" s="94"/>
      <c r="G500" s="94"/>
      <c r="H500" s="94"/>
      <c r="I500" s="3"/>
      <c r="J500" s="3"/>
      <c r="K500" s="3"/>
      <c r="L500" s="94" t="s">
        <v>351</v>
      </c>
      <c r="M500" s="94"/>
      <c r="N500" s="94"/>
      <c r="O500" s="3"/>
      <c r="P500" s="3"/>
      <c r="Q500" s="3"/>
    </row>
    <row r="501" spans="1:17" ht="12.75" customHeight="1" x14ac:dyDescent="0.25">
      <c r="A501" s="3"/>
      <c r="B501" s="3"/>
      <c r="C501" s="3"/>
      <c r="D501" s="3"/>
      <c r="E501" s="3"/>
      <c r="F501" s="3"/>
      <c r="G501" s="3"/>
      <c r="H501" s="3"/>
      <c r="I501" s="3"/>
      <c r="J501" s="3"/>
      <c r="K501" s="3"/>
      <c r="L501" s="618" t="s">
        <v>51</v>
      </c>
      <c r="M501" s="618"/>
      <c r="N501" s="618"/>
      <c r="O501" s="3"/>
      <c r="P501" s="3"/>
      <c r="Q501" s="3"/>
    </row>
    <row r="502" spans="1:17" ht="9.75" customHeight="1" x14ac:dyDescent="0.25">
      <c r="A502" s="3"/>
      <c r="B502" s="3"/>
      <c r="C502" s="3"/>
      <c r="D502" s="3"/>
      <c r="E502" s="3"/>
      <c r="F502" s="3"/>
      <c r="G502" s="3"/>
      <c r="H502" s="3"/>
      <c r="I502" s="3"/>
      <c r="J502" s="3"/>
      <c r="K502" s="3"/>
      <c r="L502" s="3"/>
      <c r="M502" s="3"/>
      <c r="N502" s="3"/>
      <c r="O502" s="3"/>
      <c r="P502" s="3"/>
      <c r="Q502" s="3"/>
    </row>
    <row r="503" spans="1:17" ht="20.65" customHeight="1" x14ac:dyDescent="0.25">
      <c r="A503" s="3"/>
      <c r="B503" s="3"/>
      <c r="C503" s="8" t="s">
        <v>227</v>
      </c>
      <c r="D503" s="3"/>
      <c r="E503" s="3"/>
      <c r="F503" s="94"/>
      <c r="G503" s="94"/>
      <c r="H503" s="94"/>
      <c r="I503" s="3"/>
      <c r="J503" s="3"/>
      <c r="K503" s="3"/>
      <c r="L503" s="94" t="s">
        <v>53</v>
      </c>
      <c r="M503" s="94"/>
      <c r="N503" s="94"/>
      <c r="O503" s="3"/>
      <c r="P503" s="3"/>
      <c r="Q503" s="3"/>
    </row>
    <row r="504" spans="1:17" ht="12.75" customHeight="1" x14ac:dyDescent="0.25">
      <c r="A504" s="3"/>
      <c r="B504" s="3"/>
      <c r="C504" s="3"/>
      <c r="D504" s="3"/>
      <c r="E504" s="3"/>
      <c r="F504" s="3"/>
      <c r="G504" s="3"/>
      <c r="H504" s="3"/>
      <c r="I504" s="3"/>
      <c r="J504" s="3"/>
      <c r="K504" s="3"/>
      <c r="L504" s="618" t="s">
        <v>51</v>
      </c>
      <c r="M504" s="618"/>
      <c r="N504" s="618"/>
      <c r="O504" s="3"/>
      <c r="P504" s="3"/>
      <c r="Q504" s="3"/>
    </row>
  </sheetData>
  <sheetProtection selectLockedCells="1" selectUnlockedCells="1"/>
  <mergeCells count="1383">
    <mergeCell ref="L1:M1"/>
    <mergeCell ref="L4:Q4"/>
    <mergeCell ref="C9:K9"/>
    <mergeCell ref="C10:K10"/>
    <mergeCell ref="C12:J12"/>
    <mergeCell ref="C13:K13"/>
    <mergeCell ref="C15:J15"/>
    <mergeCell ref="C16:K16"/>
    <mergeCell ref="A18:Q18"/>
    <mergeCell ref="A21:Q21"/>
    <mergeCell ref="A22:Q22"/>
    <mergeCell ref="A23:Q23"/>
    <mergeCell ref="A24:Q24"/>
    <mergeCell ref="A25:Q25"/>
    <mergeCell ref="A26:Q26"/>
    <mergeCell ref="A27:Q27"/>
    <mergeCell ref="A28:Q28"/>
    <mergeCell ref="A29:Q29"/>
    <mergeCell ref="A30:Q30"/>
    <mergeCell ref="A31:Q31"/>
    <mergeCell ref="A32:Q32"/>
    <mergeCell ref="A33:Q33"/>
    <mergeCell ref="A34:Q34"/>
    <mergeCell ref="A35:Q35"/>
    <mergeCell ref="A36:Q36"/>
    <mergeCell ref="A37:Q37"/>
    <mergeCell ref="A38:Q38"/>
    <mergeCell ref="A39:Q39"/>
    <mergeCell ref="C45:Q45"/>
    <mergeCell ref="C46:Q46"/>
    <mergeCell ref="P48:Q48"/>
    <mergeCell ref="A49:A50"/>
    <mergeCell ref="B49:B50"/>
    <mergeCell ref="C49:C50"/>
    <mergeCell ref="D49:G49"/>
    <mergeCell ref="H49:K49"/>
    <mergeCell ref="L49:Q49"/>
    <mergeCell ref="M50:N50"/>
    <mergeCell ref="P50:Q50"/>
    <mergeCell ref="M51:N51"/>
    <mergeCell ref="P51:Q51"/>
    <mergeCell ref="M52:N52"/>
    <mergeCell ref="P52:Q52"/>
    <mergeCell ref="M53:N53"/>
    <mergeCell ref="P53:Q53"/>
    <mergeCell ref="M54:N54"/>
    <mergeCell ref="P54:Q54"/>
    <mergeCell ref="M55:N55"/>
    <mergeCell ref="P55:Q55"/>
    <mergeCell ref="M56:N56"/>
    <mergeCell ref="P56:Q56"/>
    <mergeCell ref="M57:N57"/>
    <mergeCell ref="P57:Q57"/>
    <mergeCell ref="M58:N58"/>
    <mergeCell ref="P58:Q58"/>
    <mergeCell ref="M59:N59"/>
    <mergeCell ref="P59:Q59"/>
    <mergeCell ref="M60:N60"/>
    <mergeCell ref="M61:N61"/>
    <mergeCell ref="P61:Q61"/>
    <mergeCell ref="L62:Q62"/>
    <mergeCell ref="B63:Q63"/>
    <mergeCell ref="P64:Q64"/>
    <mergeCell ref="A65:A66"/>
    <mergeCell ref="B65:B66"/>
    <mergeCell ref="C65:G66"/>
    <mergeCell ref="H65:K65"/>
    <mergeCell ref="L65:Q65"/>
    <mergeCell ref="M66:N66"/>
    <mergeCell ref="P66:Q66"/>
    <mergeCell ref="C67:G67"/>
    <mergeCell ref="M67:N67"/>
    <mergeCell ref="P67:Q67"/>
    <mergeCell ref="C68:G68"/>
    <mergeCell ref="M68:N68"/>
    <mergeCell ref="P68:Q68"/>
    <mergeCell ref="C69:G69"/>
    <mergeCell ref="M69:N69"/>
    <mergeCell ref="P69:Q69"/>
    <mergeCell ref="C70:G70"/>
    <mergeCell ref="M70:N70"/>
    <mergeCell ref="P70:Q70"/>
    <mergeCell ref="C71:G71"/>
    <mergeCell ref="M71:N71"/>
    <mergeCell ref="P71:Q71"/>
    <mergeCell ref="C72:G72"/>
    <mergeCell ref="M72:N72"/>
    <mergeCell ref="P72:Q72"/>
    <mergeCell ref="C73:G73"/>
    <mergeCell ref="M73:N73"/>
    <mergeCell ref="P73:Q73"/>
    <mergeCell ref="C74:G74"/>
    <mergeCell ref="M74:N74"/>
    <mergeCell ref="P74:Q74"/>
    <mergeCell ref="C75:G75"/>
    <mergeCell ref="M75:N75"/>
    <mergeCell ref="P75:Q75"/>
    <mergeCell ref="C76:G76"/>
    <mergeCell ref="M76:N76"/>
    <mergeCell ref="P76:Q76"/>
    <mergeCell ref="B78:Q78"/>
    <mergeCell ref="B80:Q80"/>
    <mergeCell ref="P81:Q81"/>
    <mergeCell ref="A82:A83"/>
    <mergeCell ref="B82:B83"/>
    <mergeCell ref="C82:C83"/>
    <mergeCell ref="D82:G82"/>
    <mergeCell ref="H82:K82"/>
    <mergeCell ref="L82:Q82"/>
    <mergeCell ref="M83:N83"/>
    <mergeCell ref="O83:P83"/>
    <mergeCell ref="M84:N84"/>
    <mergeCell ref="O84:P84"/>
    <mergeCell ref="M85:N85"/>
    <mergeCell ref="O85:P85"/>
    <mergeCell ref="M86:N86"/>
    <mergeCell ref="O86:P86"/>
    <mergeCell ref="M87:N87"/>
    <mergeCell ref="O87:P87"/>
    <mergeCell ref="M88:N88"/>
    <mergeCell ref="O88:P88"/>
    <mergeCell ref="M89:N89"/>
    <mergeCell ref="O89:P89"/>
    <mergeCell ref="M90:N90"/>
    <mergeCell ref="O90:P90"/>
    <mergeCell ref="M91:N91"/>
    <mergeCell ref="O91:P91"/>
    <mergeCell ref="M92:N92"/>
    <mergeCell ref="O92:P92"/>
    <mergeCell ref="M93:N93"/>
    <mergeCell ref="O93:P93"/>
    <mergeCell ref="M94:N94"/>
    <mergeCell ref="O94:P94"/>
    <mergeCell ref="M95:N95"/>
    <mergeCell ref="O95:P95"/>
    <mergeCell ref="M96:N96"/>
    <mergeCell ref="O96:P96"/>
    <mergeCell ref="M97:N97"/>
    <mergeCell ref="O97:P97"/>
    <mergeCell ref="M98:N98"/>
    <mergeCell ref="O98:P98"/>
    <mergeCell ref="M99:N99"/>
    <mergeCell ref="O99:P99"/>
    <mergeCell ref="M100:N100"/>
    <mergeCell ref="O100:P100"/>
    <mergeCell ref="M101:N101"/>
    <mergeCell ref="O101:P101"/>
    <mergeCell ref="M102:N102"/>
    <mergeCell ref="O102:P102"/>
    <mergeCell ref="M103:N103"/>
    <mergeCell ref="O103:P103"/>
    <mergeCell ref="M104:N104"/>
    <mergeCell ref="O104:P104"/>
    <mergeCell ref="M105:N105"/>
    <mergeCell ref="O105:P105"/>
    <mergeCell ref="M106:N106"/>
    <mergeCell ref="O106:P106"/>
    <mergeCell ref="M107:N107"/>
    <mergeCell ref="O107:P107"/>
    <mergeCell ref="M108:N108"/>
    <mergeCell ref="O108:P108"/>
    <mergeCell ref="M109:N109"/>
    <mergeCell ref="O109:P109"/>
    <mergeCell ref="M110:N110"/>
    <mergeCell ref="O110:P110"/>
    <mergeCell ref="M111:N111"/>
    <mergeCell ref="O111:P111"/>
    <mergeCell ref="M112:N112"/>
    <mergeCell ref="O112:P112"/>
    <mergeCell ref="M113:N113"/>
    <mergeCell ref="O113:P113"/>
    <mergeCell ref="B119:Q119"/>
    <mergeCell ref="A121:A122"/>
    <mergeCell ref="B121:B122"/>
    <mergeCell ref="C121:D122"/>
    <mergeCell ref="E121:H121"/>
    <mergeCell ref="I121:L121"/>
    <mergeCell ref="M121:Q121"/>
    <mergeCell ref="P122:Q122"/>
    <mergeCell ref="C123:D123"/>
    <mergeCell ref="P123:Q123"/>
    <mergeCell ref="C124:D124"/>
    <mergeCell ref="P124:Q124"/>
    <mergeCell ref="C125:D125"/>
    <mergeCell ref="P125:Q125"/>
    <mergeCell ref="C126:D126"/>
    <mergeCell ref="P126:Q126"/>
    <mergeCell ref="C127:D127"/>
    <mergeCell ref="P127:Q127"/>
    <mergeCell ref="C128:D128"/>
    <mergeCell ref="P128:Q128"/>
    <mergeCell ref="B130:Q130"/>
    <mergeCell ref="A132:A133"/>
    <mergeCell ref="B132:B133"/>
    <mergeCell ref="C132:G133"/>
    <mergeCell ref="H132:K132"/>
    <mergeCell ref="L132:Q132"/>
    <mergeCell ref="M133:N133"/>
    <mergeCell ref="P133:Q133"/>
    <mergeCell ref="C134:G134"/>
    <mergeCell ref="M134:N134"/>
    <mergeCell ref="P134:Q134"/>
    <mergeCell ref="C135:G135"/>
    <mergeCell ref="M135:N135"/>
    <mergeCell ref="P135:Q135"/>
    <mergeCell ref="C136:G136"/>
    <mergeCell ref="M136:N136"/>
    <mergeCell ref="P136:Q136"/>
    <mergeCell ref="C137:G137"/>
    <mergeCell ref="M137:N137"/>
    <mergeCell ref="P137:Q137"/>
    <mergeCell ref="C138:G138"/>
    <mergeCell ref="M138:N138"/>
    <mergeCell ref="P138:Q138"/>
    <mergeCell ref="C139:G139"/>
    <mergeCell ref="M139:N139"/>
    <mergeCell ref="P139:Q139"/>
    <mergeCell ref="C140:G140"/>
    <mergeCell ref="M140:N140"/>
    <mergeCell ref="P140:Q140"/>
    <mergeCell ref="C141:G141"/>
    <mergeCell ref="M141:N141"/>
    <mergeCell ref="P141:Q141"/>
    <mergeCell ref="C142:G142"/>
    <mergeCell ref="M142:N142"/>
    <mergeCell ref="P142:Q142"/>
    <mergeCell ref="C143:G143"/>
    <mergeCell ref="M143:N143"/>
    <mergeCell ref="P143:Q143"/>
    <mergeCell ref="C144:G144"/>
    <mergeCell ref="M144:N144"/>
    <mergeCell ref="P144:Q144"/>
    <mergeCell ref="C145:G145"/>
    <mergeCell ref="M145:N145"/>
    <mergeCell ref="P145:Q145"/>
    <mergeCell ref="C146:G146"/>
    <mergeCell ref="M146:N146"/>
    <mergeCell ref="P146:Q146"/>
    <mergeCell ref="C147:G147"/>
    <mergeCell ref="M147:N147"/>
    <mergeCell ref="P147:Q147"/>
    <mergeCell ref="C148:G148"/>
    <mergeCell ref="M148:N148"/>
    <mergeCell ref="P148:Q148"/>
    <mergeCell ref="C149:G149"/>
    <mergeCell ref="M149:N149"/>
    <mergeCell ref="P149:Q149"/>
    <mergeCell ref="C150:G150"/>
    <mergeCell ref="M150:N150"/>
    <mergeCell ref="P150:Q150"/>
    <mergeCell ref="C151:F151"/>
    <mergeCell ref="M151:N151"/>
    <mergeCell ref="P151:Q151"/>
    <mergeCell ref="C152:G152"/>
    <mergeCell ref="M152:N152"/>
    <mergeCell ref="P152:Q152"/>
    <mergeCell ref="C153:G153"/>
    <mergeCell ref="M153:N153"/>
    <mergeCell ref="P153:Q153"/>
    <mergeCell ref="C154:G154"/>
    <mergeCell ref="M154:N154"/>
    <mergeCell ref="P154:Q154"/>
    <mergeCell ref="C155:G155"/>
    <mergeCell ref="M155:N155"/>
    <mergeCell ref="P155:Q155"/>
    <mergeCell ref="C156:G156"/>
    <mergeCell ref="M156:N156"/>
    <mergeCell ref="P156:Q156"/>
    <mergeCell ref="C157:G157"/>
    <mergeCell ref="M157:N157"/>
    <mergeCell ref="P157:Q157"/>
    <mergeCell ref="C158:G158"/>
    <mergeCell ref="M158:N158"/>
    <mergeCell ref="P158:Q158"/>
    <mergeCell ref="C159:G159"/>
    <mergeCell ref="M159:N159"/>
    <mergeCell ref="P159:Q159"/>
    <mergeCell ref="C160:G160"/>
    <mergeCell ref="M160:N160"/>
    <mergeCell ref="P160:Q160"/>
    <mergeCell ref="C161:G161"/>
    <mergeCell ref="M161:N161"/>
    <mergeCell ref="P161:Q161"/>
    <mergeCell ref="C162:G162"/>
    <mergeCell ref="M162:N162"/>
    <mergeCell ref="P162:Q162"/>
    <mergeCell ref="B164:Q164"/>
    <mergeCell ref="A166:A167"/>
    <mergeCell ref="B166:B167"/>
    <mergeCell ref="C166:G167"/>
    <mergeCell ref="H166:K166"/>
    <mergeCell ref="L166:Q166"/>
    <mergeCell ref="M167:N167"/>
    <mergeCell ref="P167:Q167"/>
    <mergeCell ref="C168:G168"/>
    <mergeCell ref="M168:N168"/>
    <mergeCell ref="P168:Q168"/>
    <mergeCell ref="C169:G169"/>
    <mergeCell ref="M169:N169"/>
    <mergeCell ref="P169:Q169"/>
    <mergeCell ref="C170:G170"/>
    <mergeCell ref="M170:N170"/>
    <mergeCell ref="P170:Q170"/>
    <mergeCell ref="C171:G171"/>
    <mergeCell ref="M171:N171"/>
    <mergeCell ref="P171:Q171"/>
    <mergeCell ref="C172:G172"/>
    <mergeCell ref="M172:N172"/>
    <mergeCell ref="P172:Q172"/>
    <mergeCell ref="C173:G173"/>
    <mergeCell ref="M173:N173"/>
    <mergeCell ref="P173:Q173"/>
    <mergeCell ref="B175:Q175"/>
    <mergeCell ref="B177:Q177"/>
    <mergeCell ref="A179:A180"/>
    <mergeCell ref="B179:D180"/>
    <mergeCell ref="E179:H179"/>
    <mergeCell ref="I179:L179"/>
    <mergeCell ref="M179:Q179"/>
    <mergeCell ref="P180:Q180"/>
    <mergeCell ref="B181:D181"/>
    <mergeCell ref="P181:Q181"/>
    <mergeCell ref="B182:D182"/>
    <mergeCell ref="P182:Q182"/>
    <mergeCell ref="B183:D183"/>
    <mergeCell ref="P183:Q183"/>
    <mergeCell ref="B184:D184"/>
    <mergeCell ref="P184:Q184"/>
    <mergeCell ref="B185:D185"/>
    <mergeCell ref="P185:Q185"/>
    <mergeCell ref="C186:D186"/>
    <mergeCell ref="E186:F186"/>
    <mergeCell ref="B187:Q187"/>
    <mergeCell ref="A189:B190"/>
    <mergeCell ref="C189:G190"/>
    <mergeCell ref="H189:K189"/>
    <mergeCell ref="L189:Q189"/>
    <mergeCell ref="M190:N190"/>
    <mergeCell ref="P190:Q190"/>
    <mergeCell ref="A191:B191"/>
    <mergeCell ref="C191:G191"/>
    <mergeCell ref="M191:N191"/>
    <mergeCell ref="P191:Q191"/>
    <mergeCell ref="A192:B192"/>
    <mergeCell ref="C192:G192"/>
    <mergeCell ref="M192:N192"/>
    <mergeCell ref="P192:Q192"/>
    <mergeCell ref="C193:G193"/>
    <mergeCell ref="M193:N193"/>
    <mergeCell ref="P193:Q193"/>
    <mergeCell ref="A194:B194"/>
    <mergeCell ref="C194:G194"/>
    <mergeCell ref="M194:N194"/>
    <mergeCell ref="P194:Q194"/>
    <mergeCell ref="A195:B195"/>
    <mergeCell ref="C195:G195"/>
    <mergeCell ref="M195:N195"/>
    <mergeCell ref="P195:Q195"/>
    <mergeCell ref="C196:D196"/>
    <mergeCell ref="E196:F196"/>
    <mergeCell ref="G196:H196"/>
    <mergeCell ref="I196:J196"/>
    <mergeCell ref="K196:L196"/>
    <mergeCell ref="B197:Q197"/>
    <mergeCell ref="B198:Q198"/>
    <mergeCell ref="A200:B201"/>
    <mergeCell ref="C200:C201"/>
    <mergeCell ref="D200:D201"/>
    <mergeCell ref="E200:E201"/>
    <mergeCell ref="F200:I200"/>
    <mergeCell ref="J200:M200"/>
    <mergeCell ref="N200:Q200"/>
    <mergeCell ref="F201:G201"/>
    <mergeCell ref="H201:I201"/>
    <mergeCell ref="J201:K201"/>
    <mergeCell ref="L201:M201"/>
    <mergeCell ref="N201:O201"/>
    <mergeCell ref="P201:Q201"/>
    <mergeCell ref="A202:B202"/>
    <mergeCell ref="F202:G202"/>
    <mergeCell ref="H202:I202"/>
    <mergeCell ref="J202:K202"/>
    <mergeCell ref="L202:M202"/>
    <mergeCell ref="N202:O202"/>
    <mergeCell ref="P202:Q202"/>
    <mergeCell ref="N206:O206"/>
    <mergeCell ref="P206:Q206"/>
    <mergeCell ref="A207:B207"/>
    <mergeCell ref="F207:G207"/>
    <mergeCell ref="H207:I207"/>
    <mergeCell ref="J207:K207"/>
    <mergeCell ref="L207:M207"/>
    <mergeCell ref="N207:O207"/>
    <mergeCell ref="P207:Q207"/>
    <mergeCell ref="A206:B206"/>
    <mergeCell ref="N208:O208"/>
    <mergeCell ref="P208:Q208"/>
    <mergeCell ref="A203:B203"/>
    <mergeCell ref="F203:G203"/>
    <mergeCell ref="H203:I203"/>
    <mergeCell ref="J203:K203"/>
    <mergeCell ref="L203:M203"/>
    <mergeCell ref="N203:O203"/>
    <mergeCell ref="P203:Q203"/>
    <mergeCell ref="A204:B204"/>
    <mergeCell ref="D204:Q204"/>
    <mergeCell ref="A205:B205"/>
    <mergeCell ref="F205:G205"/>
    <mergeCell ref="H205:I205"/>
    <mergeCell ref="J205:K205"/>
    <mergeCell ref="L205:M205"/>
    <mergeCell ref="N205:O205"/>
    <mergeCell ref="P205:Q205"/>
    <mergeCell ref="F206:G206"/>
    <mergeCell ref="H206:I206"/>
    <mergeCell ref="J206:K206"/>
    <mergeCell ref="L206:M206"/>
    <mergeCell ref="A209:B209"/>
    <mergeCell ref="F209:G209"/>
    <mergeCell ref="H209:I209"/>
    <mergeCell ref="J209:K209"/>
    <mergeCell ref="L209:M209"/>
    <mergeCell ref="N209:O209"/>
    <mergeCell ref="P209:Q209"/>
    <mergeCell ref="E206:E209"/>
    <mergeCell ref="N211:O211"/>
    <mergeCell ref="P211:Q211"/>
    <mergeCell ref="A210:B210"/>
    <mergeCell ref="F210:G210"/>
    <mergeCell ref="H210:I210"/>
    <mergeCell ref="J210:K210"/>
    <mergeCell ref="L210:M210"/>
    <mergeCell ref="N210:O210"/>
    <mergeCell ref="H212:I212"/>
    <mergeCell ref="J212:K212"/>
    <mergeCell ref="L212:M212"/>
    <mergeCell ref="N212:O212"/>
    <mergeCell ref="P210:Q210"/>
    <mergeCell ref="A211:B211"/>
    <mergeCell ref="F211:G211"/>
    <mergeCell ref="H211:I211"/>
    <mergeCell ref="J211:K211"/>
    <mergeCell ref="L211:M211"/>
    <mergeCell ref="P212:Q212"/>
    <mergeCell ref="A208:B208"/>
    <mergeCell ref="F208:G208"/>
    <mergeCell ref="H208:I208"/>
    <mergeCell ref="J208:K208"/>
    <mergeCell ref="L208:M208"/>
    <mergeCell ref="A213:B213"/>
    <mergeCell ref="F213:G213"/>
    <mergeCell ref="H213:I213"/>
    <mergeCell ref="J213:K213"/>
    <mergeCell ref="L213:M213"/>
    <mergeCell ref="N213:O213"/>
    <mergeCell ref="P213:Q213"/>
    <mergeCell ref="A212:B212"/>
    <mergeCell ref="F212:G212"/>
    <mergeCell ref="N215:O215"/>
    <mergeCell ref="P215:Q215"/>
    <mergeCell ref="A214:B214"/>
    <mergeCell ref="F214:G214"/>
    <mergeCell ref="H214:I214"/>
    <mergeCell ref="J214:K214"/>
    <mergeCell ref="L214:M214"/>
    <mergeCell ref="N214:O214"/>
    <mergeCell ref="H216:I216"/>
    <mergeCell ref="J216:K216"/>
    <mergeCell ref="L216:M216"/>
    <mergeCell ref="N216:O216"/>
    <mergeCell ref="P214:Q214"/>
    <mergeCell ref="A215:B215"/>
    <mergeCell ref="F215:G215"/>
    <mergeCell ref="H215:I215"/>
    <mergeCell ref="J215:K215"/>
    <mergeCell ref="L215:M215"/>
    <mergeCell ref="P216:Q216"/>
    <mergeCell ref="A217:B217"/>
    <mergeCell ref="F217:G217"/>
    <mergeCell ref="H217:I217"/>
    <mergeCell ref="J217:K217"/>
    <mergeCell ref="L217:M217"/>
    <mergeCell ref="N217:O217"/>
    <mergeCell ref="P217:Q217"/>
    <mergeCell ref="A216:B216"/>
    <mergeCell ref="F216:G216"/>
    <mergeCell ref="N219:O219"/>
    <mergeCell ref="P219:Q219"/>
    <mergeCell ref="A218:B218"/>
    <mergeCell ref="F218:G218"/>
    <mergeCell ref="H218:I218"/>
    <mergeCell ref="J218:K218"/>
    <mergeCell ref="L218:M218"/>
    <mergeCell ref="N218:O218"/>
    <mergeCell ref="H220:I220"/>
    <mergeCell ref="J220:K220"/>
    <mergeCell ref="L220:M220"/>
    <mergeCell ref="N220:O220"/>
    <mergeCell ref="P218:Q218"/>
    <mergeCell ref="A219:B219"/>
    <mergeCell ref="F219:G219"/>
    <mergeCell ref="H219:I219"/>
    <mergeCell ref="J219:K219"/>
    <mergeCell ref="L219:M219"/>
    <mergeCell ref="P220:Q220"/>
    <mergeCell ref="A221:B221"/>
    <mergeCell ref="F221:G221"/>
    <mergeCell ref="H221:I221"/>
    <mergeCell ref="J221:K221"/>
    <mergeCell ref="L221:M221"/>
    <mergeCell ref="N221:O221"/>
    <mergeCell ref="P221:Q221"/>
    <mergeCell ref="A220:B220"/>
    <mergeCell ref="F220:G220"/>
    <mergeCell ref="A222:B222"/>
    <mergeCell ref="F222:G222"/>
    <mergeCell ref="H222:I222"/>
    <mergeCell ref="J222:K222"/>
    <mergeCell ref="L222:M222"/>
    <mergeCell ref="N222:O222"/>
    <mergeCell ref="P222:Q222"/>
    <mergeCell ref="E223:E224"/>
    <mergeCell ref="F223:G223"/>
    <mergeCell ref="H223:I223"/>
    <mergeCell ref="J223:K223"/>
    <mergeCell ref="L223:M223"/>
    <mergeCell ref="N223:O223"/>
    <mergeCell ref="P223:Q223"/>
    <mergeCell ref="F224:G224"/>
    <mergeCell ref="H224:I224"/>
    <mergeCell ref="J224:K224"/>
    <mergeCell ref="L224:M224"/>
    <mergeCell ref="N224:O224"/>
    <mergeCell ref="P224:Q224"/>
    <mergeCell ref="A225:B225"/>
    <mergeCell ref="F225:G225"/>
    <mergeCell ref="H225:I225"/>
    <mergeCell ref="J225:K225"/>
    <mergeCell ref="L225:M225"/>
    <mergeCell ref="N225:O225"/>
    <mergeCell ref="P225:Q225"/>
    <mergeCell ref="F226:G226"/>
    <mergeCell ref="H226:I226"/>
    <mergeCell ref="J226:K226"/>
    <mergeCell ref="L226:M226"/>
    <mergeCell ref="N226:O226"/>
    <mergeCell ref="P226:Q226"/>
    <mergeCell ref="F227:G227"/>
    <mergeCell ref="H227:I227"/>
    <mergeCell ref="J227:K227"/>
    <mergeCell ref="L227:M227"/>
    <mergeCell ref="N227:O227"/>
    <mergeCell ref="P227:Q227"/>
    <mergeCell ref="F228:G228"/>
    <mergeCell ref="H228:I228"/>
    <mergeCell ref="J228:K228"/>
    <mergeCell ref="L228:M228"/>
    <mergeCell ref="N228:O228"/>
    <mergeCell ref="P228:Q228"/>
    <mergeCell ref="F229:G229"/>
    <mergeCell ref="H229:I229"/>
    <mergeCell ref="J229:K229"/>
    <mergeCell ref="L229:M229"/>
    <mergeCell ref="N229:O229"/>
    <mergeCell ref="P229:Q229"/>
    <mergeCell ref="A230:B230"/>
    <mergeCell ref="F230:G230"/>
    <mergeCell ref="H230:I230"/>
    <mergeCell ref="J230:K230"/>
    <mergeCell ref="L230:M230"/>
    <mergeCell ref="N230:O230"/>
    <mergeCell ref="P230:Q230"/>
    <mergeCell ref="F231:G231"/>
    <mergeCell ref="H231:I231"/>
    <mergeCell ref="J231:K231"/>
    <mergeCell ref="L231:M231"/>
    <mergeCell ref="N231:O231"/>
    <mergeCell ref="P231:Q231"/>
    <mergeCell ref="F232:G232"/>
    <mergeCell ref="H232:I232"/>
    <mergeCell ref="J232:K232"/>
    <mergeCell ref="L232:M232"/>
    <mergeCell ref="N232:O232"/>
    <mergeCell ref="P232:Q232"/>
    <mergeCell ref="A233:B233"/>
    <mergeCell ref="F233:G233"/>
    <mergeCell ref="H233:I233"/>
    <mergeCell ref="J233:K233"/>
    <mergeCell ref="L233:M233"/>
    <mergeCell ref="N233:O233"/>
    <mergeCell ref="P233:Q233"/>
    <mergeCell ref="B235:Q235"/>
    <mergeCell ref="A237:B238"/>
    <mergeCell ref="C237:C238"/>
    <mergeCell ref="D237:D238"/>
    <mergeCell ref="E237:E238"/>
    <mergeCell ref="F237:K237"/>
    <mergeCell ref="L237:Q237"/>
    <mergeCell ref="F238:H238"/>
    <mergeCell ref="I238:K238"/>
    <mergeCell ref="L238:N238"/>
    <mergeCell ref="O238:Q238"/>
    <mergeCell ref="A239:B239"/>
    <mergeCell ref="F239:H239"/>
    <mergeCell ref="I239:K239"/>
    <mergeCell ref="L239:N239"/>
    <mergeCell ref="O239:Q239"/>
    <mergeCell ref="A240:B240"/>
    <mergeCell ref="F240:H240"/>
    <mergeCell ref="I240:K240"/>
    <mergeCell ref="L240:N240"/>
    <mergeCell ref="O240:Q240"/>
    <mergeCell ref="A241:B241"/>
    <mergeCell ref="F241:H241"/>
    <mergeCell ref="I241:K241"/>
    <mergeCell ref="L241:N241"/>
    <mergeCell ref="O241:Q241"/>
    <mergeCell ref="A242:B242"/>
    <mergeCell ref="F242:H242"/>
    <mergeCell ref="I242:K242"/>
    <mergeCell ref="L242:N242"/>
    <mergeCell ref="O242:Q242"/>
    <mergeCell ref="A243:B243"/>
    <mergeCell ref="E243:E246"/>
    <mergeCell ref="F243:H243"/>
    <mergeCell ref="I243:K243"/>
    <mergeCell ref="L243:N243"/>
    <mergeCell ref="O243:Q243"/>
    <mergeCell ref="A244:B244"/>
    <mergeCell ref="F244:H244"/>
    <mergeCell ref="I244:K244"/>
    <mergeCell ref="L244:N244"/>
    <mergeCell ref="O244:Q244"/>
    <mergeCell ref="A245:B245"/>
    <mergeCell ref="F245:H245"/>
    <mergeCell ref="I245:K245"/>
    <mergeCell ref="L245:N245"/>
    <mergeCell ref="O245:Q245"/>
    <mergeCell ref="A246:B246"/>
    <mergeCell ref="F246:H246"/>
    <mergeCell ref="I246:K246"/>
    <mergeCell ref="L246:N246"/>
    <mergeCell ref="O246:Q246"/>
    <mergeCell ref="A247:B247"/>
    <mergeCell ref="F247:H247"/>
    <mergeCell ref="I247:K247"/>
    <mergeCell ref="L247:N247"/>
    <mergeCell ref="O247:Q247"/>
    <mergeCell ref="A248:B248"/>
    <mergeCell ref="F248:H248"/>
    <mergeCell ref="I248:K248"/>
    <mergeCell ref="L248:N248"/>
    <mergeCell ref="O248:Q248"/>
    <mergeCell ref="A249:B249"/>
    <mergeCell ref="F249:H249"/>
    <mergeCell ref="I249:K249"/>
    <mergeCell ref="L249:N249"/>
    <mergeCell ref="O249:Q249"/>
    <mergeCell ref="A250:B250"/>
    <mergeCell ref="F250:H250"/>
    <mergeCell ref="I250:K250"/>
    <mergeCell ref="L250:N250"/>
    <mergeCell ref="O250:Q250"/>
    <mergeCell ref="A251:B251"/>
    <mergeCell ref="F251:H251"/>
    <mergeCell ref="I251:K251"/>
    <mergeCell ref="L251:N251"/>
    <mergeCell ref="O251:Q251"/>
    <mergeCell ref="A252:B252"/>
    <mergeCell ref="F252:H252"/>
    <mergeCell ref="I252:K252"/>
    <mergeCell ref="L252:N252"/>
    <mergeCell ref="O252:Q252"/>
    <mergeCell ref="A253:B253"/>
    <mergeCell ref="F253:H253"/>
    <mergeCell ref="I253:K253"/>
    <mergeCell ref="L253:N253"/>
    <mergeCell ref="O253:Q253"/>
    <mergeCell ref="A254:B254"/>
    <mergeCell ref="F254:H254"/>
    <mergeCell ref="I254:K254"/>
    <mergeCell ref="L254:N254"/>
    <mergeCell ref="O254:Q254"/>
    <mergeCell ref="A255:B255"/>
    <mergeCell ref="F255:H255"/>
    <mergeCell ref="I255:K255"/>
    <mergeCell ref="L255:N255"/>
    <mergeCell ref="O255:Q255"/>
    <mergeCell ref="A256:B256"/>
    <mergeCell ref="F256:H256"/>
    <mergeCell ref="I256:K256"/>
    <mergeCell ref="L256:N256"/>
    <mergeCell ref="O256:Q256"/>
    <mergeCell ref="A257:B257"/>
    <mergeCell ref="F257:H257"/>
    <mergeCell ref="I257:K257"/>
    <mergeCell ref="L257:N257"/>
    <mergeCell ref="O257:Q257"/>
    <mergeCell ref="A258:B258"/>
    <mergeCell ref="F258:H258"/>
    <mergeCell ref="I258:K258"/>
    <mergeCell ref="L258:N258"/>
    <mergeCell ref="O258:Q258"/>
    <mergeCell ref="A259:B259"/>
    <mergeCell ref="F259:H259"/>
    <mergeCell ref="I259:K259"/>
    <mergeCell ref="L259:N259"/>
    <mergeCell ref="O259:Q259"/>
    <mergeCell ref="A260:B260"/>
    <mergeCell ref="E260:E261"/>
    <mergeCell ref="F260:H260"/>
    <mergeCell ref="I260:K260"/>
    <mergeCell ref="L260:N260"/>
    <mergeCell ref="O260:Q260"/>
    <mergeCell ref="A261:B261"/>
    <mergeCell ref="F261:H261"/>
    <mergeCell ref="I261:K261"/>
    <mergeCell ref="L261:N261"/>
    <mergeCell ref="O261:Q261"/>
    <mergeCell ref="A262:B262"/>
    <mergeCell ref="F262:H262"/>
    <mergeCell ref="I262:K262"/>
    <mergeCell ref="L262:N262"/>
    <mergeCell ref="O262:Q262"/>
    <mergeCell ref="A263:B263"/>
    <mergeCell ref="F263:H263"/>
    <mergeCell ref="I263:K263"/>
    <mergeCell ref="L263:N263"/>
    <mergeCell ref="O263:Q263"/>
    <mergeCell ref="A264:B264"/>
    <mergeCell ref="F264:H264"/>
    <mergeCell ref="I264:K264"/>
    <mergeCell ref="L264:N264"/>
    <mergeCell ref="O264:Q264"/>
    <mergeCell ref="A265:B265"/>
    <mergeCell ref="F265:H265"/>
    <mergeCell ref="I265:K265"/>
    <mergeCell ref="L265:N265"/>
    <mergeCell ref="O265:Q265"/>
    <mergeCell ref="A266:B266"/>
    <mergeCell ref="F266:H266"/>
    <mergeCell ref="I266:K266"/>
    <mergeCell ref="L266:N266"/>
    <mergeCell ref="O266:Q266"/>
    <mergeCell ref="A267:B267"/>
    <mergeCell ref="F267:H267"/>
    <mergeCell ref="I267:K267"/>
    <mergeCell ref="L267:N267"/>
    <mergeCell ref="O267:Q267"/>
    <mergeCell ref="A268:B268"/>
    <mergeCell ref="F268:H268"/>
    <mergeCell ref="I268:K268"/>
    <mergeCell ref="L268:N268"/>
    <mergeCell ref="O268:Q268"/>
    <mergeCell ref="A269:B269"/>
    <mergeCell ref="F269:H269"/>
    <mergeCell ref="I269:K269"/>
    <mergeCell ref="L269:N269"/>
    <mergeCell ref="O269:Q269"/>
    <mergeCell ref="A270:B270"/>
    <mergeCell ref="F270:H270"/>
    <mergeCell ref="I270:K270"/>
    <mergeCell ref="L270:N270"/>
    <mergeCell ref="O270:Q270"/>
    <mergeCell ref="A274:B275"/>
    <mergeCell ref="C274:C275"/>
    <mergeCell ref="D274:E274"/>
    <mergeCell ref="F274:G274"/>
    <mergeCell ref="H274:I274"/>
    <mergeCell ref="J274:K274"/>
    <mergeCell ref="L274:M274"/>
    <mergeCell ref="A276:B276"/>
    <mergeCell ref="A277:B277"/>
    <mergeCell ref="A282:B282"/>
    <mergeCell ref="A283:B283"/>
    <mergeCell ref="A284:B284"/>
    <mergeCell ref="A285:B285"/>
    <mergeCell ref="N286:P286"/>
    <mergeCell ref="B288:Q288"/>
    <mergeCell ref="A290:A292"/>
    <mergeCell ref="B290:C292"/>
    <mergeCell ref="D290:G290"/>
    <mergeCell ref="H290:K290"/>
    <mergeCell ref="L290:M290"/>
    <mergeCell ref="N290:O290"/>
    <mergeCell ref="P290:Q290"/>
    <mergeCell ref="D291:E291"/>
    <mergeCell ref="F291:G291"/>
    <mergeCell ref="H291:I291"/>
    <mergeCell ref="J291:K291"/>
    <mergeCell ref="L291:L292"/>
    <mergeCell ref="M291:M292"/>
    <mergeCell ref="N291:N292"/>
    <mergeCell ref="O291:O292"/>
    <mergeCell ref="P291:P292"/>
    <mergeCell ref="Q291:Q292"/>
    <mergeCell ref="B293:C293"/>
    <mergeCell ref="B294:C294"/>
    <mergeCell ref="B295:C295"/>
    <mergeCell ref="B296:C296"/>
    <mergeCell ref="B297:C297"/>
    <mergeCell ref="B298:C298"/>
    <mergeCell ref="B299:C299"/>
    <mergeCell ref="B300:C300"/>
    <mergeCell ref="B301:C301"/>
    <mergeCell ref="B302:C302"/>
    <mergeCell ref="C303:Q303"/>
    <mergeCell ref="B304:Q304"/>
    <mergeCell ref="B306:Q306"/>
    <mergeCell ref="A308:A309"/>
    <mergeCell ref="B308:D309"/>
    <mergeCell ref="E308:F309"/>
    <mergeCell ref="G308:I309"/>
    <mergeCell ref="J308:K308"/>
    <mergeCell ref="L308:M308"/>
    <mergeCell ref="N308:O308"/>
    <mergeCell ref="B310:D310"/>
    <mergeCell ref="E310:F310"/>
    <mergeCell ref="G310:I310"/>
    <mergeCell ref="B311:D311"/>
    <mergeCell ref="E311:F311"/>
    <mergeCell ref="G311:I311"/>
    <mergeCell ref="B312:D312"/>
    <mergeCell ref="E312:F312"/>
    <mergeCell ref="G312:I312"/>
    <mergeCell ref="B313:D313"/>
    <mergeCell ref="E313:F313"/>
    <mergeCell ref="G313:I313"/>
    <mergeCell ref="L321:M321"/>
    <mergeCell ref="N321:O321"/>
    <mergeCell ref="B314:D314"/>
    <mergeCell ref="E314:F314"/>
    <mergeCell ref="G314:I314"/>
    <mergeCell ref="B315:D315"/>
    <mergeCell ref="E315:F315"/>
    <mergeCell ref="G315:I315"/>
    <mergeCell ref="A320:A321"/>
    <mergeCell ref="B320:D321"/>
    <mergeCell ref="E320:F321"/>
    <mergeCell ref="G320:I321"/>
    <mergeCell ref="J320:M320"/>
    <mergeCell ref="N320:Q320"/>
    <mergeCell ref="J321:K321"/>
    <mergeCell ref="G323:I323"/>
    <mergeCell ref="J323:K323"/>
    <mergeCell ref="L323:M323"/>
    <mergeCell ref="N323:O323"/>
    <mergeCell ref="P321:Q321"/>
    <mergeCell ref="B322:D322"/>
    <mergeCell ref="E322:F322"/>
    <mergeCell ref="G322:I322"/>
    <mergeCell ref="J322:K322"/>
    <mergeCell ref="L322:M322"/>
    <mergeCell ref="P323:Q323"/>
    <mergeCell ref="B323:D323"/>
    <mergeCell ref="E323:F323"/>
    <mergeCell ref="P324:Q324"/>
    <mergeCell ref="B325:D325"/>
    <mergeCell ref="E325:F325"/>
    <mergeCell ref="G325:I325"/>
    <mergeCell ref="J325:K325"/>
    <mergeCell ref="L325:M325"/>
    <mergeCell ref="N325:O325"/>
    <mergeCell ref="B326:D326"/>
    <mergeCell ref="E326:F326"/>
    <mergeCell ref="G326:I326"/>
    <mergeCell ref="J326:K326"/>
    <mergeCell ref="L326:M326"/>
    <mergeCell ref="N326:O326"/>
    <mergeCell ref="N322:O322"/>
    <mergeCell ref="P322:Q322"/>
    <mergeCell ref="B318:O318"/>
    <mergeCell ref="P325:Q325"/>
    <mergeCell ref="P326:Q326"/>
    <mergeCell ref="A333:A334"/>
    <mergeCell ref="B333:C334"/>
    <mergeCell ref="D333:F333"/>
    <mergeCell ref="G333:I333"/>
    <mergeCell ref="J333:L333"/>
    <mergeCell ref="M333:O334"/>
    <mergeCell ref="B327:D327"/>
    <mergeCell ref="B335:C335"/>
    <mergeCell ref="M335:O335"/>
    <mergeCell ref="B336:C336"/>
    <mergeCell ref="M336:O336"/>
    <mergeCell ref="B324:D324"/>
    <mergeCell ref="E324:F324"/>
    <mergeCell ref="G324:I324"/>
    <mergeCell ref="J324:K324"/>
    <mergeCell ref="L324:M324"/>
    <mergeCell ref="N324:O324"/>
    <mergeCell ref="B337:C337"/>
    <mergeCell ref="M337:O337"/>
    <mergeCell ref="B329:Q329"/>
    <mergeCell ref="B331:Q331"/>
    <mergeCell ref="E327:F327"/>
    <mergeCell ref="B338:C338"/>
    <mergeCell ref="M338:O338"/>
    <mergeCell ref="B339:C339"/>
    <mergeCell ref="M339:O339"/>
    <mergeCell ref="B340:C340"/>
    <mergeCell ref="M340:O340"/>
    <mergeCell ref="B341:C341"/>
    <mergeCell ref="M341:O341"/>
    <mergeCell ref="B342:C342"/>
    <mergeCell ref="M342:O342"/>
    <mergeCell ref="B343:C343"/>
    <mergeCell ref="M343:O343"/>
    <mergeCell ref="G327:I327"/>
    <mergeCell ref="J327:K327"/>
    <mergeCell ref="L327:M327"/>
    <mergeCell ref="N327:O327"/>
    <mergeCell ref="P327:Q327"/>
    <mergeCell ref="A348:A349"/>
    <mergeCell ref="B348:C349"/>
    <mergeCell ref="D348:I348"/>
    <mergeCell ref="J348:O348"/>
    <mergeCell ref="P348:Q349"/>
    <mergeCell ref="D349:E349"/>
    <mergeCell ref="F349:G349"/>
    <mergeCell ref="H349:I349"/>
    <mergeCell ref="J349:K349"/>
    <mergeCell ref="L349:M349"/>
    <mergeCell ref="N349:O349"/>
    <mergeCell ref="B350:C350"/>
    <mergeCell ref="D350:E350"/>
    <mergeCell ref="F350:G350"/>
    <mergeCell ref="H350:I350"/>
    <mergeCell ref="J350:K350"/>
    <mergeCell ref="L350:M350"/>
    <mergeCell ref="N350:O350"/>
    <mergeCell ref="P350:Q350"/>
    <mergeCell ref="B351:C351"/>
    <mergeCell ref="D351:E351"/>
    <mergeCell ref="F351:G351"/>
    <mergeCell ref="H351:I351"/>
    <mergeCell ref="J351:K351"/>
    <mergeCell ref="L351:M351"/>
    <mergeCell ref="N351:O351"/>
    <mergeCell ref="P351:Q351"/>
    <mergeCell ref="B352:C352"/>
    <mergeCell ref="D352:E352"/>
    <mergeCell ref="F352:G352"/>
    <mergeCell ref="H352:I352"/>
    <mergeCell ref="J352:K352"/>
    <mergeCell ref="L352:M352"/>
    <mergeCell ref="N352:O352"/>
    <mergeCell ref="P352:Q352"/>
    <mergeCell ref="B353:C353"/>
    <mergeCell ref="D353:E353"/>
    <mergeCell ref="B354:C354"/>
    <mergeCell ref="D354:E354"/>
    <mergeCell ref="F354:G354"/>
    <mergeCell ref="H354:I354"/>
    <mergeCell ref="J354:K354"/>
    <mergeCell ref="L354:M354"/>
    <mergeCell ref="N354:O354"/>
    <mergeCell ref="P354:Q354"/>
    <mergeCell ref="B355:C355"/>
    <mergeCell ref="D355:E355"/>
    <mergeCell ref="F355:G355"/>
    <mergeCell ref="H355:I355"/>
    <mergeCell ref="J355:K355"/>
    <mergeCell ref="L355:M355"/>
    <mergeCell ref="N355:O355"/>
    <mergeCell ref="P355:Q355"/>
    <mergeCell ref="N357:O357"/>
    <mergeCell ref="P357:Q357"/>
    <mergeCell ref="B356:C356"/>
    <mergeCell ref="D356:E356"/>
    <mergeCell ref="F356:G356"/>
    <mergeCell ref="H356:I356"/>
    <mergeCell ref="J356:K356"/>
    <mergeCell ref="L356:M356"/>
    <mergeCell ref="J358:K358"/>
    <mergeCell ref="L358:M358"/>
    <mergeCell ref="N356:O356"/>
    <mergeCell ref="P356:Q356"/>
    <mergeCell ref="B357:C357"/>
    <mergeCell ref="D357:E357"/>
    <mergeCell ref="F357:G357"/>
    <mergeCell ref="H357:I357"/>
    <mergeCell ref="J357:K357"/>
    <mergeCell ref="L357:M357"/>
    <mergeCell ref="N358:O358"/>
    <mergeCell ref="P358:Q358"/>
    <mergeCell ref="B360:Q360"/>
    <mergeCell ref="A361:Q361"/>
    <mergeCell ref="A362:Q362"/>
    <mergeCell ref="A363:Q363"/>
    <mergeCell ref="B358:C358"/>
    <mergeCell ref="D358:E358"/>
    <mergeCell ref="F358:G358"/>
    <mergeCell ref="H358:I358"/>
    <mergeCell ref="A364:Q364"/>
    <mergeCell ref="A365:Q365"/>
    <mergeCell ref="A366:Q366"/>
    <mergeCell ref="A367:Q367"/>
    <mergeCell ref="A368:Q368"/>
    <mergeCell ref="B369:Q369"/>
    <mergeCell ref="B371:Q371"/>
    <mergeCell ref="A374:A376"/>
    <mergeCell ref="B374:B376"/>
    <mergeCell ref="C374:C376"/>
    <mergeCell ref="D374:D376"/>
    <mergeCell ref="E374:E376"/>
    <mergeCell ref="F374:G376"/>
    <mergeCell ref="H374:I376"/>
    <mergeCell ref="J374:K376"/>
    <mergeCell ref="L374:O375"/>
    <mergeCell ref="P374:Q376"/>
    <mergeCell ref="L376:M376"/>
    <mergeCell ref="N376:O376"/>
    <mergeCell ref="F377:G377"/>
    <mergeCell ref="H377:I377"/>
    <mergeCell ref="J377:K377"/>
    <mergeCell ref="L377:M377"/>
    <mergeCell ref="N377:O377"/>
    <mergeCell ref="P377:Q377"/>
    <mergeCell ref="F378:G378"/>
    <mergeCell ref="H378:I378"/>
    <mergeCell ref="J378:K378"/>
    <mergeCell ref="L378:M378"/>
    <mergeCell ref="N378:O378"/>
    <mergeCell ref="P378:Q378"/>
    <mergeCell ref="F379:G379"/>
    <mergeCell ref="H379:I379"/>
    <mergeCell ref="J379:K379"/>
    <mergeCell ref="L379:M379"/>
    <mergeCell ref="N379:O379"/>
    <mergeCell ref="P379:Q379"/>
    <mergeCell ref="F380:G380"/>
    <mergeCell ref="H380:I380"/>
    <mergeCell ref="J380:K380"/>
    <mergeCell ref="L380:M380"/>
    <mergeCell ref="N380:O380"/>
    <mergeCell ref="P380:Q380"/>
    <mergeCell ref="F381:G381"/>
    <mergeCell ref="H381:I381"/>
    <mergeCell ref="J381:K381"/>
    <mergeCell ref="L381:M381"/>
    <mergeCell ref="N381:O381"/>
    <mergeCell ref="P381:Q381"/>
    <mergeCell ref="F382:G382"/>
    <mergeCell ref="H382:I382"/>
    <mergeCell ref="J382:K382"/>
    <mergeCell ref="L382:M382"/>
    <mergeCell ref="N382:O382"/>
    <mergeCell ref="P382:Q382"/>
    <mergeCell ref="F383:G383"/>
    <mergeCell ref="H383:I383"/>
    <mergeCell ref="J383:K383"/>
    <mergeCell ref="L383:M383"/>
    <mergeCell ref="N383:O383"/>
    <mergeCell ref="P383:Q383"/>
    <mergeCell ref="F384:G384"/>
    <mergeCell ref="H384:I384"/>
    <mergeCell ref="J384:K384"/>
    <mergeCell ref="L384:M384"/>
    <mergeCell ref="N384:O384"/>
    <mergeCell ref="P384:Q384"/>
    <mergeCell ref="F385:G385"/>
    <mergeCell ref="H385:I385"/>
    <mergeCell ref="J385:K385"/>
    <mergeCell ref="L385:M385"/>
    <mergeCell ref="N385:O385"/>
    <mergeCell ref="P385:Q385"/>
    <mergeCell ref="F386:G386"/>
    <mergeCell ref="H386:I386"/>
    <mergeCell ref="J386:K386"/>
    <mergeCell ref="L386:M386"/>
    <mergeCell ref="N386:O386"/>
    <mergeCell ref="P386:Q386"/>
    <mergeCell ref="F387:G387"/>
    <mergeCell ref="H387:I387"/>
    <mergeCell ref="J387:K387"/>
    <mergeCell ref="L387:M387"/>
    <mergeCell ref="N387:O387"/>
    <mergeCell ref="P387:Q387"/>
    <mergeCell ref="F388:G388"/>
    <mergeCell ref="H388:I388"/>
    <mergeCell ref="J388:K388"/>
    <mergeCell ref="L388:M388"/>
    <mergeCell ref="N388:O388"/>
    <mergeCell ref="P388:Q388"/>
    <mergeCell ref="F389:G389"/>
    <mergeCell ref="H389:I389"/>
    <mergeCell ref="J389:K389"/>
    <mergeCell ref="L389:M389"/>
    <mergeCell ref="N389:O389"/>
    <mergeCell ref="P389:Q389"/>
    <mergeCell ref="F390:G390"/>
    <mergeCell ref="H390:I390"/>
    <mergeCell ref="J390:K390"/>
    <mergeCell ref="L390:M390"/>
    <mergeCell ref="N390:O390"/>
    <mergeCell ref="P390:Q390"/>
    <mergeCell ref="F391:G391"/>
    <mergeCell ref="H391:I391"/>
    <mergeCell ref="J391:K391"/>
    <mergeCell ref="L391:M391"/>
    <mergeCell ref="N391:O391"/>
    <mergeCell ref="P391:Q391"/>
    <mergeCell ref="F392:G392"/>
    <mergeCell ref="H392:I392"/>
    <mergeCell ref="J392:K392"/>
    <mergeCell ref="L392:M392"/>
    <mergeCell ref="N392:O392"/>
    <mergeCell ref="P392:Q392"/>
    <mergeCell ref="F393:G393"/>
    <mergeCell ref="H393:I393"/>
    <mergeCell ref="J393:K393"/>
    <mergeCell ref="L393:M393"/>
    <mergeCell ref="N393:O393"/>
    <mergeCell ref="P393:Q393"/>
    <mergeCell ref="F394:G394"/>
    <mergeCell ref="H394:I394"/>
    <mergeCell ref="J394:K394"/>
    <mergeCell ref="L394:M394"/>
    <mergeCell ref="N394:O394"/>
    <mergeCell ref="P394:Q394"/>
    <mergeCell ref="F395:G395"/>
    <mergeCell ref="H395:I395"/>
    <mergeCell ref="J395:K395"/>
    <mergeCell ref="L395:M395"/>
    <mergeCell ref="N395:O395"/>
    <mergeCell ref="P395:Q395"/>
    <mergeCell ref="F396:G396"/>
    <mergeCell ref="H396:I396"/>
    <mergeCell ref="J396:K396"/>
    <mergeCell ref="L396:M396"/>
    <mergeCell ref="N396:O396"/>
    <mergeCell ref="P396:Q396"/>
    <mergeCell ref="F397:G397"/>
    <mergeCell ref="H397:I397"/>
    <mergeCell ref="J397:K397"/>
    <mergeCell ref="L397:M397"/>
    <mergeCell ref="N397:O397"/>
    <mergeCell ref="P397:Q397"/>
    <mergeCell ref="F398:G398"/>
    <mergeCell ref="H398:I398"/>
    <mergeCell ref="J398:K398"/>
    <mergeCell ref="L398:M398"/>
    <mergeCell ref="N398:O398"/>
    <mergeCell ref="P398:Q398"/>
    <mergeCell ref="F399:G399"/>
    <mergeCell ref="H399:I399"/>
    <mergeCell ref="J399:K399"/>
    <mergeCell ref="L399:M399"/>
    <mergeCell ref="N399:O399"/>
    <mergeCell ref="P399:Q399"/>
    <mergeCell ref="F400:G400"/>
    <mergeCell ref="H400:I400"/>
    <mergeCell ref="J400:K400"/>
    <mergeCell ref="L400:M400"/>
    <mergeCell ref="N400:O400"/>
    <mergeCell ref="P400:Q400"/>
    <mergeCell ref="F401:G401"/>
    <mergeCell ref="H401:I401"/>
    <mergeCell ref="J401:K401"/>
    <mergeCell ref="L401:M401"/>
    <mergeCell ref="N401:O401"/>
    <mergeCell ref="P401:Q401"/>
    <mergeCell ref="F402:G402"/>
    <mergeCell ref="H402:I402"/>
    <mergeCell ref="J402:K402"/>
    <mergeCell ref="L402:M402"/>
    <mergeCell ref="N402:O402"/>
    <mergeCell ref="P402:Q402"/>
    <mergeCell ref="F403:G403"/>
    <mergeCell ref="H403:I403"/>
    <mergeCell ref="J403:K403"/>
    <mergeCell ref="L403:M403"/>
    <mergeCell ref="N403:O403"/>
    <mergeCell ref="P403:Q403"/>
    <mergeCell ref="F404:G404"/>
    <mergeCell ref="H404:I404"/>
    <mergeCell ref="J404:K404"/>
    <mergeCell ref="L404:M404"/>
    <mergeCell ref="N404:O404"/>
    <mergeCell ref="P404:Q404"/>
    <mergeCell ref="F405:G405"/>
    <mergeCell ref="H405:I405"/>
    <mergeCell ref="J405:K405"/>
    <mergeCell ref="L405:M405"/>
    <mergeCell ref="N405:O405"/>
    <mergeCell ref="P405:Q405"/>
    <mergeCell ref="B407:Q407"/>
    <mergeCell ref="A409:A411"/>
    <mergeCell ref="B409:B411"/>
    <mergeCell ref="C409:C411"/>
    <mergeCell ref="D409:H409"/>
    <mergeCell ref="I409:N409"/>
    <mergeCell ref="O409:O410"/>
    <mergeCell ref="P409:P410"/>
    <mergeCell ref="Q409:Q410"/>
    <mergeCell ref="D410:D411"/>
    <mergeCell ref="E410:E411"/>
    <mergeCell ref="F410:G410"/>
    <mergeCell ref="H410:H411"/>
    <mergeCell ref="I410:I411"/>
    <mergeCell ref="J410:J411"/>
    <mergeCell ref="K410:L410"/>
    <mergeCell ref="M410:N411"/>
    <mergeCell ref="M412:N412"/>
    <mergeCell ref="M413:N413"/>
    <mergeCell ref="M414:N414"/>
    <mergeCell ref="M415:N415"/>
    <mergeCell ref="M416:N416"/>
    <mergeCell ref="M417:N417"/>
    <mergeCell ref="M418:N418"/>
    <mergeCell ref="M419:N419"/>
    <mergeCell ref="M420:N420"/>
    <mergeCell ref="M421:N421"/>
    <mergeCell ref="M422:N422"/>
    <mergeCell ref="M423:N423"/>
    <mergeCell ref="M424:N424"/>
    <mergeCell ref="M425:N425"/>
    <mergeCell ref="M426:N426"/>
    <mergeCell ref="M427:N427"/>
    <mergeCell ref="M428:N428"/>
    <mergeCell ref="M429:N429"/>
    <mergeCell ref="M430:N430"/>
    <mergeCell ref="M431:N431"/>
    <mergeCell ref="M432:N432"/>
    <mergeCell ref="M433:N433"/>
    <mergeCell ref="M434:N434"/>
    <mergeCell ref="M435:N435"/>
    <mergeCell ref="M436:N436"/>
    <mergeCell ref="M437:N437"/>
    <mergeCell ref="M438:N438"/>
    <mergeCell ref="M439:N439"/>
    <mergeCell ref="M440:N440"/>
    <mergeCell ref="B442:Q442"/>
    <mergeCell ref="A444:A446"/>
    <mergeCell ref="B444:B446"/>
    <mergeCell ref="C444:C446"/>
    <mergeCell ref="D444:D446"/>
    <mergeCell ref="E444:E446"/>
    <mergeCell ref="F444:G446"/>
    <mergeCell ref="H444:I446"/>
    <mergeCell ref="J444:K446"/>
    <mergeCell ref="L444:M446"/>
    <mergeCell ref="N444:O446"/>
    <mergeCell ref="P444:Q446"/>
    <mergeCell ref="F447:G447"/>
    <mergeCell ref="H447:I447"/>
    <mergeCell ref="J447:K447"/>
    <mergeCell ref="L447:M447"/>
    <mergeCell ref="N447:O447"/>
    <mergeCell ref="P447:Q447"/>
    <mergeCell ref="F448:G448"/>
    <mergeCell ref="H448:I448"/>
    <mergeCell ref="J448:K448"/>
    <mergeCell ref="F449:G449"/>
    <mergeCell ref="H449:I449"/>
    <mergeCell ref="J449:K449"/>
    <mergeCell ref="F450:G450"/>
    <mergeCell ref="H450:I450"/>
    <mergeCell ref="J450:K450"/>
    <mergeCell ref="F451:G451"/>
    <mergeCell ref="H451:I451"/>
    <mergeCell ref="J451:K451"/>
    <mergeCell ref="F452:G452"/>
    <mergeCell ref="H452:I452"/>
    <mergeCell ref="J452:K452"/>
    <mergeCell ref="F453:G453"/>
    <mergeCell ref="H453:I453"/>
    <mergeCell ref="J453:K453"/>
    <mergeCell ref="F454:G454"/>
    <mergeCell ref="H454:I454"/>
    <mergeCell ref="J454:K454"/>
    <mergeCell ref="F455:G455"/>
    <mergeCell ref="H455:I455"/>
    <mergeCell ref="J455:K455"/>
    <mergeCell ref="F456:G456"/>
    <mergeCell ref="H456:I456"/>
    <mergeCell ref="J456:K456"/>
    <mergeCell ref="F457:G457"/>
    <mergeCell ref="H457:I457"/>
    <mergeCell ref="J457:K457"/>
    <mergeCell ref="F458:G458"/>
    <mergeCell ref="H458:I458"/>
    <mergeCell ref="J458:K458"/>
    <mergeCell ref="F459:G459"/>
    <mergeCell ref="H459:I459"/>
    <mergeCell ref="J459:K459"/>
    <mergeCell ref="F460:G460"/>
    <mergeCell ref="H460:I460"/>
    <mergeCell ref="J460:K460"/>
    <mergeCell ref="F461:G461"/>
    <mergeCell ref="H461:I461"/>
    <mergeCell ref="J461:K461"/>
    <mergeCell ref="F462:G462"/>
    <mergeCell ref="H462:I462"/>
    <mergeCell ref="J462:K462"/>
    <mergeCell ref="F463:G463"/>
    <mergeCell ref="H463:I463"/>
    <mergeCell ref="J463:K463"/>
    <mergeCell ref="F464:G464"/>
    <mergeCell ref="H464:I464"/>
    <mergeCell ref="J464:K464"/>
    <mergeCell ref="F465:G465"/>
    <mergeCell ref="H465:I465"/>
    <mergeCell ref="J465:K465"/>
    <mergeCell ref="F466:G466"/>
    <mergeCell ref="H466:I466"/>
    <mergeCell ref="J466:K466"/>
    <mergeCell ref="F467:G467"/>
    <mergeCell ref="H467:I467"/>
    <mergeCell ref="J467:K467"/>
    <mergeCell ref="F468:G468"/>
    <mergeCell ref="H468:I468"/>
    <mergeCell ref="J468:K468"/>
    <mergeCell ref="F469:G469"/>
    <mergeCell ref="H469:I469"/>
    <mergeCell ref="J469:K469"/>
    <mergeCell ref="F470:G470"/>
    <mergeCell ref="H470:I470"/>
    <mergeCell ref="J470:K470"/>
    <mergeCell ref="F471:G471"/>
    <mergeCell ref="H471:I471"/>
    <mergeCell ref="J471:K471"/>
    <mergeCell ref="F472:G472"/>
    <mergeCell ref="H472:I472"/>
    <mergeCell ref="J472:K472"/>
    <mergeCell ref="F473:G473"/>
    <mergeCell ref="H473:I473"/>
    <mergeCell ref="J473:K473"/>
    <mergeCell ref="F474:G474"/>
    <mergeCell ref="H474:I474"/>
    <mergeCell ref="J474:K474"/>
    <mergeCell ref="F475:G475"/>
    <mergeCell ref="H475:I475"/>
    <mergeCell ref="J475:K475"/>
    <mergeCell ref="L475:M475"/>
    <mergeCell ref="N475:O475"/>
    <mergeCell ref="P475:Q475"/>
    <mergeCell ref="B477:Q477"/>
    <mergeCell ref="B479:C479"/>
    <mergeCell ref="D479:E479"/>
    <mergeCell ref="F479:H479"/>
    <mergeCell ref="I479:J479"/>
    <mergeCell ref="K479:M479"/>
    <mergeCell ref="N479:P479"/>
    <mergeCell ref="B480:C480"/>
    <mergeCell ref="D480:E480"/>
    <mergeCell ref="F480:H480"/>
    <mergeCell ref="I480:J480"/>
    <mergeCell ref="K480:M480"/>
    <mergeCell ref="N480:P480"/>
    <mergeCell ref="B481:C481"/>
    <mergeCell ref="D481:E481"/>
    <mergeCell ref="F481:H481"/>
    <mergeCell ref="I481:J481"/>
    <mergeCell ref="K481:M481"/>
    <mergeCell ref="N481:P481"/>
    <mergeCell ref="A490:Q490"/>
    <mergeCell ref="L501:N501"/>
    <mergeCell ref="L504:N504"/>
    <mergeCell ref="B491:Q491"/>
    <mergeCell ref="A492:Q492"/>
    <mergeCell ref="A493:Q493"/>
    <mergeCell ref="A494:Q494"/>
    <mergeCell ref="A495:Q495"/>
    <mergeCell ref="A496:Q496"/>
    <mergeCell ref="B482:C482"/>
    <mergeCell ref="D482:E482"/>
    <mergeCell ref="F482:H482"/>
    <mergeCell ref="I482:J482"/>
    <mergeCell ref="K482:M482"/>
    <mergeCell ref="N482:P482"/>
    <mergeCell ref="B483:C483"/>
    <mergeCell ref="D483:E483"/>
    <mergeCell ref="F483:H483"/>
    <mergeCell ref="I483:J483"/>
    <mergeCell ref="K483:M483"/>
    <mergeCell ref="N483:P483"/>
    <mergeCell ref="B485:Q485"/>
    <mergeCell ref="A486:Q486"/>
    <mergeCell ref="A487:Q487"/>
    <mergeCell ref="A488:Q488"/>
    <mergeCell ref="A489:Q489"/>
  </mergeCells>
  <pageMargins left="0.39374999999999999" right="0.2" top="0.22013888888888888" bottom="0.2298611111111111" header="0.51180555555555551" footer="0.51180555555555551"/>
  <pageSetup paperSize="9" scale="73" firstPageNumber="0" orientation="landscape" horizontalDpi="300" verticalDpi="300" r:id="rId1"/>
  <headerFooter alignWithMargins="0"/>
  <rowBreaks count="10" manualBreakCount="10">
    <brk id="39" max="16" man="1"/>
    <brk id="77" max="16" man="1"/>
    <brk id="113" max="16" man="1"/>
    <brk id="195" max="16" man="1"/>
    <brk id="219" max="16" man="1"/>
    <brk id="228" max="16" man="1"/>
    <brk id="245" max="16" man="1"/>
    <brk id="261" max="16" man="1"/>
    <brk id="302" max="16" man="1"/>
    <brk id="322"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6"/>
  <sheetViews>
    <sheetView view="pageBreakPreview" topLeftCell="A40" zoomScale="90" zoomScaleNormal="75" zoomScaleSheetLayoutView="90" workbookViewId="0">
      <selection activeCell="N56" sqref="N56"/>
    </sheetView>
  </sheetViews>
  <sheetFormatPr defaultRowHeight="12.75" customHeight="1" x14ac:dyDescent="0.2"/>
  <cols>
    <col min="1" max="1" width="11" customWidth="1"/>
    <col min="2" max="2" width="23.28515625" style="1" customWidth="1"/>
    <col min="3" max="3" width="10.28515625" style="1" customWidth="1"/>
    <col min="4" max="4" width="10.7109375" style="1" customWidth="1"/>
    <col min="5" max="5" width="11.28515625" style="1" customWidth="1"/>
    <col min="6" max="6" width="9.140625" style="1" customWidth="1"/>
    <col min="7" max="7" width="12.140625" style="1" customWidth="1"/>
    <col min="8" max="8" width="12.85546875" style="1" customWidth="1"/>
    <col min="9" max="9" width="13" style="1" customWidth="1"/>
    <col min="10" max="10" width="10.5703125" style="1" customWidth="1"/>
    <col min="11" max="11" width="10.28515625" style="1" customWidth="1"/>
    <col min="12" max="12" width="12.5703125" style="1" customWidth="1"/>
    <col min="13" max="13" width="11.5703125" style="1" customWidth="1"/>
    <col min="14" max="14" width="13.28515625" style="1" customWidth="1"/>
  </cols>
  <sheetData>
    <row r="1" spans="1:14" ht="12.75" customHeight="1" x14ac:dyDescent="0.25">
      <c r="A1" s="2"/>
      <c r="B1" s="3"/>
      <c r="C1" s="3"/>
      <c r="D1" s="3"/>
      <c r="E1" s="3"/>
      <c r="F1" s="3"/>
      <c r="G1" s="3"/>
      <c r="H1" s="3"/>
      <c r="I1" s="3"/>
      <c r="J1" s="3"/>
      <c r="K1" s="616" t="s">
        <v>0</v>
      </c>
      <c r="L1" s="616"/>
      <c r="M1" s="3"/>
      <c r="N1" s="3"/>
    </row>
    <row r="2" spans="1:14" ht="12.75" customHeight="1" x14ac:dyDescent="0.25">
      <c r="A2" s="2"/>
      <c r="B2" s="3"/>
      <c r="C2" s="3"/>
      <c r="D2" s="3"/>
      <c r="E2" s="3"/>
      <c r="F2" s="3"/>
      <c r="G2" s="3"/>
      <c r="H2" s="3"/>
      <c r="I2" s="3"/>
      <c r="J2" s="3"/>
      <c r="K2" s="616" t="s">
        <v>1</v>
      </c>
      <c r="L2" s="616"/>
      <c r="M2" s="616"/>
      <c r="N2" s="616"/>
    </row>
    <row r="3" spans="1:14" ht="12.75" customHeight="1" x14ac:dyDescent="0.25">
      <c r="A3" s="2"/>
      <c r="B3" s="3"/>
      <c r="C3" s="3"/>
      <c r="D3" s="3"/>
      <c r="E3" s="3"/>
      <c r="F3" s="3"/>
      <c r="G3" s="3"/>
      <c r="H3" s="3"/>
      <c r="I3" s="3"/>
      <c r="J3" s="3"/>
      <c r="K3" s="3" t="s">
        <v>2</v>
      </c>
      <c r="L3" s="3"/>
      <c r="M3" s="3"/>
      <c r="N3" s="3"/>
    </row>
    <row r="4" spans="1:14" ht="12.75" customHeight="1" x14ac:dyDescent="0.25">
      <c r="A4" s="2"/>
      <c r="B4" s="3"/>
      <c r="C4" s="3"/>
      <c r="D4" s="3"/>
      <c r="E4" s="3"/>
      <c r="F4" s="3"/>
      <c r="G4" s="3"/>
      <c r="H4" s="3"/>
      <c r="I4" s="3"/>
      <c r="J4" s="3"/>
      <c r="K4" s="3"/>
      <c r="L4" s="3"/>
      <c r="M4" s="3"/>
      <c r="N4" s="3"/>
    </row>
    <row r="5" spans="1:14" ht="12.75" customHeight="1" x14ac:dyDescent="0.25">
      <c r="A5" s="2"/>
      <c r="B5" s="3"/>
      <c r="C5" s="3"/>
      <c r="D5" s="3"/>
      <c r="E5" s="3"/>
      <c r="F5" s="3"/>
      <c r="G5" s="3"/>
      <c r="H5" s="3"/>
      <c r="I5" s="3"/>
      <c r="J5" s="3"/>
      <c r="K5" s="3"/>
      <c r="L5" s="3"/>
      <c r="M5" s="3"/>
      <c r="N5" s="3"/>
    </row>
    <row r="6" spans="1:14" ht="18" customHeight="1" x14ac:dyDescent="0.25">
      <c r="A6" s="2"/>
      <c r="B6" s="3"/>
      <c r="C6" s="3"/>
      <c r="D6" s="5" t="s">
        <v>865</v>
      </c>
      <c r="E6" s="5"/>
      <c r="F6" s="5"/>
      <c r="G6" s="5"/>
      <c r="I6" s="5"/>
      <c r="J6" s="3"/>
      <c r="K6" s="3"/>
      <c r="L6" s="3"/>
      <c r="M6" s="3"/>
      <c r="N6" s="3"/>
    </row>
    <row r="7" spans="1:14" ht="12.75" customHeight="1" x14ac:dyDescent="0.25">
      <c r="A7" s="2"/>
      <c r="B7" s="3"/>
      <c r="C7" s="3"/>
      <c r="D7" s="3"/>
      <c r="E7" s="3"/>
      <c r="F7" s="3"/>
      <c r="G7" s="3"/>
      <c r="H7" s="3"/>
      <c r="I7" s="3"/>
      <c r="J7" s="3"/>
      <c r="K7" s="3"/>
      <c r="L7" s="3"/>
      <c r="M7" s="3"/>
      <c r="N7" s="3"/>
    </row>
    <row r="8" spans="1:14" ht="12.75" customHeight="1" x14ac:dyDescent="0.25">
      <c r="A8" s="2"/>
      <c r="B8" s="3"/>
      <c r="C8" s="3"/>
      <c r="D8" s="3"/>
      <c r="E8" s="3"/>
      <c r="F8" s="3"/>
      <c r="G8" s="3"/>
      <c r="H8" s="3"/>
      <c r="I8" s="3"/>
      <c r="J8" s="3"/>
      <c r="K8" s="3"/>
      <c r="L8" s="3"/>
      <c r="M8" s="3"/>
      <c r="N8" s="3"/>
    </row>
    <row r="9" spans="1:14" ht="12.75" customHeight="1" x14ac:dyDescent="0.3">
      <c r="A9" s="2"/>
      <c r="B9" s="6" t="s">
        <v>3</v>
      </c>
      <c r="C9" s="790" t="s">
        <v>4</v>
      </c>
      <c r="D9" s="790"/>
      <c r="E9" s="790"/>
      <c r="F9" s="790"/>
      <c r="G9" s="790"/>
      <c r="H9" s="790"/>
      <c r="I9" s="790"/>
      <c r="J9" s="790"/>
      <c r="K9" s="7" t="s">
        <v>801</v>
      </c>
      <c r="L9" s="7"/>
      <c r="M9" s="3"/>
      <c r="N9" s="3"/>
    </row>
    <row r="10" spans="1:14" ht="12.75" customHeight="1" x14ac:dyDescent="0.25">
      <c r="A10" s="2"/>
      <c r="B10" s="637" t="s">
        <v>5</v>
      </c>
      <c r="C10" s="637"/>
      <c r="D10" s="637"/>
      <c r="E10" s="637"/>
      <c r="F10" s="637"/>
      <c r="G10" s="637"/>
      <c r="H10" s="637"/>
      <c r="I10" s="637"/>
      <c r="J10" s="637"/>
      <c r="K10" s="637"/>
      <c r="L10" s="637"/>
      <c r="M10" s="3"/>
      <c r="N10" s="3"/>
    </row>
    <row r="11" spans="1:14" ht="12.75" customHeight="1" x14ac:dyDescent="0.25">
      <c r="A11" s="2"/>
      <c r="B11" s="3"/>
      <c r="C11" s="3"/>
      <c r="D11" s="3"/>
      <c r="E11" s="3"/>
      <c r="F11" s="3"/>
      <c r="G11" s="3"/>
      <c r="H11" s="3"/>
      <c r="I11" s="3"/>
      <c r="J11" s="3"/>
      <c r="K11" s="3"/>
      <c r="L11" s="3"/>
      <c r="M11" s="3"/>
      <c r="N11" s="3"/>
    </row>
    <row r="12" spans="1:14" ht="12.75" customHeight="1" x14ac:dyDescent="0.25">
      <c r="A12" s="2"/>
      <c r="B12" s="3"/>
      <c r="C12" s="3"/>
      <c r="D12" s="3"/>
      <c r="E12" s="3"/>
      <c r="F12" s="3"/>
      <c r="G12" s="3"/>
      <c r="H12" s="3"/>
      <c r="I12" s="3"/>
      <c r="J12" s="3"/>
      <c r="K12" s="3"/>
      <c r="L12" s="3"/>
      <c r="M12" s="3"/>
      <c r="N12" s="3"/>
    </row>
    <row r="13" spans="1:14" ht="12.75" customHeight="1" x14ac:dyDescent="0.25">
      <c r="A13" s="8" t="s">
        <v>6</v>
      </c>
      <c r="C13" s="8"/>
      <c r="D13" s="8"/>
      <c r="E13" s="8"/>
      <c r="F13" s="8"/>
      <c r="G13" s="8"/>
      <c r="H13" s="8"/>
      <c r="I13" s="3"/>
      <c r="J13" s="3"/>
      <c r="K13" s="3"/>
      <c r="L13" s="3"/>
      <c r="M13" s="3"/>
      <c r="N13" s="3"/>
    </row>
    <row r="14" spans="1:14" ht="110.25" customHeight="1" x14ac:dyDescent="0.25">
      <c r="A14" s="2"/>
      <c r="B14" s="768" t="s">
        <v>7</v>
      </c>
      <c r="C14" s="768"/>
      <c r="D14" s="768"/>
      <c r="E14" s="768"/>
      <c r="F14" s="768"/>
      <c r="G14" s="768"/>
      <c r="H14" s="768"/>
      <c r="I14" s="768"/>
      <c r="J14" s="768"/>
      <c r="K14" s="768"/>
      <c r="L14" s="768"/>
      <c r="M14" s="768"/>
      <c r="N14" s="768"/>
    </row>
    <row r="15" spans="1:14" ht="12.75" hidden="1" customHeight="1" x14ac:dyDescent="0.25">
      <c r="A15" s="2"/>
      <c r="B15" s="3"/>
      <c r="C15" s="3"/>
      <c r="D15" s="3"/>
      <c r="E15" s="3"/>
      <c r="F15" s="3"/>
      <c r="G15" s="3"/>
      <c r="H15" s="3"/>
      <c r="I15" s="3"/>
      <c r="J15" s="3"/>
      <c r="K15" s="3"/>
      <c r="L15" s="3"/>
      <c r="M15" s="3"/>
      <c r="N15" s="3"/>
    </row>
    <row r="16" spans="1:14" ht="15" customHeight="1" x14ac:dyDescent="0.25">
      <c r="A16" s="8" t="s">
        <v>8</v>
      </c>
      <c r="B16" s="3"/>
      <c r="C16" s="3"/>
      <c r="D16" s="3"/>
      <c r="E16" s="3"/>
      <c r="F16" s="3"/>
      <c r="G16" s="3"/>
      <c r="H16" s="3"/>
      <c r="I16" s="3"/>
      <c r="J16" s="3"/>
      <c r="K16" s="3"/>
      <c r="L16" s="3"/>
      <c r="M16" s="3"/>
      <c r="N16" s="3"/>
    </row>
    <row r="17" spans="1:14" ht="21.75" customHeight="1" x14ac:dyDescent="0.25">
      <c r="A17" s="8" t="s">
        <v>809</v>
      </c>
      <c r="B17" s="8"/>
      <c r="C17" s="8"/>
      <c r="D17" s="8"/>
      <c r="E17" s="8"/>
      <c r="F17" s="8"/>
      <c r="G17" s="8"/>
      <c r="H17" s="8"/>
      <c r="I17" s="8"/>
      <c r="J17" s="3"/>
      <c r="K17" s="3"/>
      <c r="L17" s="3"/>
      <c r="M17" s="3"/>
      <c r="N17" s="3" t="s">
        <v>9</v>
      </c>
    </row>
    <row r="18" spans="1:14" ht="17.45" customHeight="1" x14ac:dyDescent="0.25">
      <c r="A18" s="787" t="s">
        <v>10</v>
      </c>
      <c r="B18" s="633" t="s">
        <v>11</v>
      </c>
      <c r="C18" s="626" t="s">
        <v>823</v>
      </c>
      <c r="D18" s="626"/>
      <c r="E18" s="626"/>
      <c r="F18" s="626"/>
      <c r="G18" s="626" t="s">
        <v>824</v>
      </c>
      <c r="H18" s="626"/>
      <c r="I18" s="626"/>
      <c r="J18" s="626"/>
      <c r="K18" s="626" t="s">
        <v>825</v>
      </c>
      <c r="L18" s="626"/>
      <c r="M18" s="626"/>
      <c r="N18" s="626"/>
    </row>
    <row r="19" spans="1:14" ht="69" customHeight="1" x14ac:dyDescent="0.2">
      <c r="A19" s="787"/>
      <c r="B19" s="633"/>
      <c r="C19" s="12" t="s">
        <v>12</v>
      </c>
      <c r="D19" s="12" t="s">
        <v>13</v>
      </c>
      <c r="E19" s="13" t="s">
        <v>14</v>
      </c>
      <c r="F19" s="12" t="s">
        <v>15</v>
      </c>
      <c r="G19" s="12" t="s">
        <v>12</v>
      </c>
      <c r="H19" s="12" t="s">
        <v>13</v>
      </c>
      <c r="I19" s="13" t="s">
        <v>14</v>
      </c>
      <c r="J19" s="12" t="s">
        <v>16</v>
      </c>
      <c r="K19" s="12" t="s">
        <v>12</v>
      </c>
      <c r="L19" s="12" t="s">
        <v>13</v>
      </c>
      <c r="M19" s="13" t="s">
        <v>14</v>
      </c>
      <c r="N19" s="12" t="s">
        <v>17</v>
      </c>
    </row>
    <row r="20" spans="1:14" ht="12.75" customHeight="1" x14ac:dyDescent="0.25">
      <c r="A20" s="9">
        <v>1</v>
      </c>
      <c r="B20" s="11">
        <v>2</v>
      </c>
      <c r="C20" s="11">
        <v>3</v>
      </c>
      <c r="D20" s="11">
        <v>4</v>
      </c>
      <c r="E20" s="11">
        <v>5</v>
      </c>
      <c r="F20" s="11">
        <v>6</v>
      </c>
      <c r="G20" s="11">
        <v>7</v>
      </c>
      <c r="H20" s="11">
        <v>8</v>
      </c>
      <c r="I20" s="11">
        <v>9</v>
      </c>
      <c r="J20" s="11">
        <v>10</v>
      </c>
      <c r="K20" s="11">
        <v>11</v>
      </c>
      <c r="L20" s="11">
        <v>12</v>
      </c>
      <c r="M20" s="11">
        <v>13</v>
      </c>
      <c r="N20" s="11">
        <v>14</v>
      </c>
    </row>
    <row r="21" spans="1:14" ht="47.45" customHeight="1" x14ac:dyDescent="0.25">
      <c r="A21" s="14"/>
      <c r="B21" s="15" t="s">
        <v>18</v>
      </c>
      <c r="C21" s="16">
        <f>I62</f>
        <v>39051.500000000007</v>
      </c>
      <c r="D21" s="17" t="s">
        <v>19</v>
      </c>
      <c r="E21" s="11" t="s">
        <v>19</v>
      </c>
      <c r="F21" s="16">
        <f>C21</f>
        <v>39051.500000000007</v>
      </c>
      <c r="G21" s="16">
        <f>J62</f>
        <v>59947.400000000009</v>
      </c>
      <c r="H21" s="11" t="s">
        <v>19</v>
      </c>
      <c r="I21" s="17" t="s">
        <v>19</v>
      </c>
      <c r="J21" s="16">
        <f>G21</f>
        <v>59947.400000000009</v>
      </c>
      <c r="K21" s="26">
        <f>L62</f>
        <v>77819.7</v>
      </c>
      <c r="L21" s="11" t="s">
        <v>19</v>
      </c>
      <c r="M21" s="11" t="s">
        <v>19</v>
      </c>
      <c r="N21" s="16">
        <v>30582.1</v>
      </c>
    </row>
    <row r="22" spans="1:14" ht="35.450000000000003" customHeight="1" x14ac:dyDescent="0.25">
      <c r="A22" s="14"/>
      <c r="B22" s="15" t="s">
        <v>20</v>
      </c>
      <c r="C22" s="11" t="s">
        <v>19</v>
      </c>
      <c r="D22" s="16">
        <v>1957.1</v>
      </c>
      <c r="E22" s="16"/>
      <c r="F22" s="26">
        <f>D22</f>
        <v>1957.1</v>
      </c>
      <c r="G22" s="11" t="s">
        <v>19</v>
      </c>
      <c r="H22" s="16">
        <v>2039.1</v>
      </c>
      <c r="I22" s="16"/>
      <c r="J22" s="16">
        <f>H22</f>
        <v>2039.1</v>
      </c>
      <c r="K22" s="11" t="s">
        <v>19</v>
      </c>
      <c r="L22" s="16">
        <v>2518.8000000000002</v>
      </c>
      <c r="M22" s="16"/>
      <c r="N22" s="16">
        <f>L22</f>
        <v>2518.8000000000002</v>
      </c>
    </row>
    <row r="23" spans="1:14" ht="32.450000000000003" customHeight="1" x14ac:dyDescent="0.25">
      <c r="A23" s="14"/>
      <c r="B23" s="15" t="s">
        <v>21</v>
      </c>
      <c r="C23" s="11" t="s">
        <v>19</v>
      </c>
      <c r="D23" s="16">
        <v>187.6</v>
      </c>
      <c r="E23" s="16"/>
      <c r="F23" s="26">
        <f>D23</f>
        <v>187.6</v>
      </c>
      <c r="G23" s="11" t="s">
        <v>19</v>
      </c>
      <c r="H23" s="16">
        <v>275.5</v>
      </c>
      <c r="I23" s="16"/>
      <c r="J23" s="16">
        <f>H23</f>
        <v>275.5</v>
      </c>
      <c r="K23" s="11" t="s">
        <v>19</v>
      </c>
      <c r="L23" s="16"/>
      <c r="M23" s="16"/>
      <c r="N23" s="16"/>
    </row>
    <row r="24" spans="1:14" ht="45" customHeight="1" x14ac:dyDescent="0.25">
      <c r="A24" s="14"/>
      <c r="B24" s="15" t="s">
        <v>22</v>
      </c>
      <c r="C24" s="11" t="s">
        <v>19</v>
      </c>
      <c r="D24" s="16"/>
      <c r="E24" s="16"/>
      <c r="F24" s="16"/>
      <c r="G24" s="11" t="s">
        <v>19</v>
      </c>
      <c r="H24" s="16"/>
      <c r="I24" s="16"/>
      <c r="J24" s="16"/>
      <c r="K24" s="11" t="s">
        <v>19</v>
      </c>
      <c r="L24" s="16"/>
      <c r="M24" s="16"/>
      <c r="N24" s="16"/>
    </row>
    <row r="25" spans="1:14" ht="32.450000000000003" customHeight="1" x14ac:dyDescent="0.25">
      <c r="A25" s="14">
        <v>401000</v>
      </c>
      <c r="B25" s="16" t="s">
        <v>23</v>
      </c>
      <c r="C25" s="11" t="s">
        <v>19</v>
      </c>
      <c r="D25" s="16"/>
      <c r="E25" s="16"/>
      <c r="F25" s="16"/>
      <c r="G25" s="11" t="s">
        <v>19</v>
      </c>
      <c r="H25" s="16"/>
      <c r="I25" s="16"/>
      <c r="J25" s="16"/>
      <c r="K25" s="11" t="s">
        <v>19</v>
      </c>
      <c r="L25" s="16"/>
      <c r="M25" s="16"/>
      <c r="N25" s="16"/>
    </row>
    <row r="26" spans="1:14" ht="65.45" customHeight="1" x14ac:dyDescent="0.25">
      <c r="A26" s="14">
        <v>602400</v>
      </c>
      <c r="B26" s="15" t="s">
        <v>24</v>
      </c>
      <c r="C26" s="11" t="s">
        <v>19</v>
      </c>
      <c r="D26" s="16">
        <v>3199.1</v>
      </c>
      <c r="E26" s="16">
        <f>D26</f>
        <v>3199.1</v>
      </c>
      <c r="F26" s="16">
        <f>D26</f>
        <v>3199.1</v>
      </c>
      <c r="G26" s="11" t="s">
        <v>19</v>
      </c>
      <c r="H26" s="18">
        <v>3201.5</v>
      </c>
      <c r="I26" s="18">
        <f>H26</f>
        <v>3201.5</v>
      </c>
      <c r="J26" s="18">
        <f>H26</f>
        <v>3201.5</v>
      </c>
      <c r="K26" s="11" t="s">
        <v>19</v>
      </c>
      <c r="L26" s="18">
        <v>0</v>
      </c>
      <c r="M26" s="18">
        <v>0</v>
      </c>
      <c r="N26" s="16">
        <f>L26</f>
        <v>0</v>
      </c>
    </row>
    <row r="27" spans="1:14" ht="27" customHeight="1" x14ac:dyDescent="0.25">
      <c r="A27" s="14"/>
      <c r="B27" s="11" t="s">
        <v>25</v>
      </c>
      <c r="C27" s="11" t="s">
        <v>19</v>
      </c>
      <c r="D27" s="16">
        <v>0</v>
      </c>
      <c r="E27" s="16"/>
      <c r="F27" s="16">
        <f>D27</f>
        <v>0</v>
      </c>
      <c r="G27" s="11" t="s">
        <v>19</v>
      </c>
      <c r="H27" s="11" t="s">
        <v>19</v>
      </c>
      <c r="I27" s="11" t="s">
        <v>19</v>
      </c>
      <c r="J27" s="11" t="s">
        <v>19</v>
      </c>
      <c r="K27" s="11" t="s">
        <v>19</v>
      </c>
      <c r="L27" s="11" t="s">
        <v>19</v>
      </c>
      <c r="M27" s="11" t="s">
        <v>19</v>
      </c>
      <c r="N27" s="11" t="s">
        <v>19</v>
      </c>
    </row>
    <row r="28" spans="1:14" ht="27" customHeight="1" x14ac:dyDescent="0.25">
      <c r="A28" s="14"/>
      <c r="B28" s="11" t="s">
        <v>26</v>
      </c>
      <c r="C28" s="11" t="s">
        <v>19</v>
      </c>
      <c r="D28" s="16">
        <v>0</v>
      </c>
      <c r="E28" s="16"/>
      <c r="F28" s="16">
        <f>D28</f>
        <v>0</v>
      </c>
      <c r="G28" s="11" t="s">
        <v>19</v>
      </c>
      <c r="H28" s="11" t="s">
        <v>19</v>
      </c>
      <c r="I28" s="11" t="s">
        <v>19</v>
      </c>
      <c r="J28" s="11" t="s">
        <v>19</v>
      </c>
      <c r="K28" s="11" t="s">
        <v>19</v>
      </c>
      <c r="L28" s="11" t="s">
        <v>19</v>
      </c>
      <c r="M28" s="11" t="s">
        <v>19</v>
      </c>
      <c r="N28" s="11" t="s">
        <v>19</v>
      </c>
    </row>
    <row r="29" spans="1:14" ht="19.149999999999999" customHeight="1" x14ac:dyDescent="0.25">
      <c r="A29" s="14"/>
      <c r="B29" s="16" t="s">
        <v>27</v>
      </c>
      <c r="C29" s="11" t="s">
        <v>19</v>
      </c>
      <c r="D29" s="16"/>
      <c r="E29" s="16"/>
      <c r="F29" s="16"/>
      <c r="G29" s="11" t="s">
        <v>19</v>
      </c>
      <c r="H29" s="16"/>
      <c r="I29" s="16"/>
      <c r="J29" s="16"/>
      <c r="K29" s="11" t="s">
        <v>19</v>
      </c>
      <c r="L29" s="16"/>
      <c r="M29" s="16"/>
      <c r="N29" s="16"/>
    </row>
    <row r="30" spans="1:14" ht="16.899999999999999" customHeight="1" x14ac:dyDescent="0.25">
      <c r="A30" s="14"/>
      <c r="B30" s="16" t="s">
        <v>28</v>
      </c>
      <c r="C30" s="16">
        <f>C21</f>
        <v>39051.500000000007</v>
      </c>
      <c r="D30" s="16">
        <f>D22+D23+D26</f>
        <v>5343.7999999999993</v>
      </c>
      <c r="E30" s="16">
        <f>E26</f>
        <v>3199.1</v>
      </c>
      <c r="F30" s="16">
        <f>C30+D30</f>
        <v>44395.3</v>
      </c>
      <c r="G30" s="16">
        <f>G21</f>
        <v>59947.400000000009</v>
      </c>
      <c r="H30" s="26">
        <f>H22+H23+H26</f>
        <v>5516.1</v>
      </c>
      <c r="I30" s="16">
        <f>I22+I23+I26</f>
        <v>3201.5</v>
      </c>
      <c r="J30" s="16">
        <f>G30+H30</f>
        <v>65463.500000000007</v>
      </c>
      <c r="K30" s="16">
        <f>K21</f>
        <v>77819.7</v>
      </c>
      <c r="L30" s="16">
        <f>L22+L26</f>
        <v>2518.8000000000002</v>
      </c>
      <c r="M30" s="16">
        <f>M26</f>
        <v>0</v>
      </c>
      <c r="N30" s="16">
        <f>K30+L30</f>
        <v>80338.5</v>
      </c>
    </row>
    <row r="31" spans="1:14" ht="12.75" customHeight="1" x14ac:dyDescent="0.2">
      <c r="A31" s="19"/>
      <c r="B31" s="20"/>
      <c r="C31" s="20"/>
      <c r="D31" s="20"/>
      <c r="E31" s="20"/>
      <c r="F31" s="20"/>
      <c r="G31" s="20"/>
      <c r="H31" s="20"/>
      <c r="I31" s="20"/>
      <c r="J31" s="20"/>
      <c r="K31" s="20"/>
      <c r="L31" s="788" t="s">
        <v>29</v>
      </c>
      <c r="M31" s="788"/>
      <c r="N31" s="788"/>
    </row>
    <row r="32" spans="1:14" s="25" customFormat="1" ht="14.45" customHeight="1" x14ac:dyDescent="0.3">
      <c r="A32" s="21" t="s">
        <v>866</v>
      </c>
      <c r="B32" s="22"/>
      <c r="C32" s="23"/>
      <c r="D32" s="23"/>
      <c r="E32" s="23"/>
      <c r="F32" s="23"/>
      <c r="G32" s="23"/>
      <c r="H32" s="23"/>
      <c r="I32" s="23"/>
      <c r="J32" s="24"/>
      <c r="K32" s="24"/>
      <c r="L32" s="24"/>
      <c r="M32" s="24"/>
      <c r="N32" s="24" t="s">
        <v>30</v>
      </c>
    </row>
    <row r="33" spans="1:18" ht="18.600000000000001" customHeight="1" x14ac:dyDescent="0.25">
      <c r="A33" s="787" t="s">
        <v>10</v>
      </c>
      <c r="B33" s="625" t="s">
        <v>11</v>
      </c>
      <c r="C33" s="625"/>
      <c r="D33" s="625"/>
      <c r="E33" s="625"/>
      <c r="F33" s="625"/>
      <c r="G33" s="626" t="s">
        <v>236</v>
      </c>
      <c r="H33" s="626"/>
      <c r="I33" s="626"/>
      <c r="J33" s="626"/>
      <c r="K33" s="626" t="s">
        <v>867</v>
      </c>
      <c r="L33" s="626"/>
      <c r="M33" s="626"/>
      <c r="N33" s="626"/>
    </row>
    <row r="34" spans="1:18" ht="61.15" customHeight="1" x14ac:dyDescent="0.2">
      <c r="A34" s="787"/>
      <c r="B34" s="625"/>
      <c r="C34" s="625"/>
      <c r="D34" s="625"/>
      <c r="E34" s="625"/>
      <c r="F34" s="625"/>
      <c r="G34" s="12" t="s">
        <v>12</v>
      </c>
      <c r="H34" s="12" t="s">
        <v>13</v>
      </c>
      <c r="I34" s="13" t="s">
        <v>14</v>
      </c>
      <c r="J34" s="12" t="s">
        <v>15</v>
      </c>
      <c r="K34" s="12" t="s">
        <v>12</v>
      </c>
      <c r="L34" s="12" t="s">
        <v>13</v>
      </c>
      <c r="M34" s="13" t="s">
        <v>14</v>
      </c>
      <c r="N34" s="12" t="s">
        <v>16</v>
      </c>
    </row>
    <row r="35" spans="1:18" ht="12.75" customHeight="1" x14ac:dyDescent="0.25">
      <c r="A35" s="9">
        <v>1</v>
      </c>
      <c r="B35" s="626">
        <v>2</v>
      </c>
      <c r="C35" s="626"/>
      <c r="D35" s="626"/>
      <c r="E35" s="626"/>
      <c r="F35" s="626"/>
      <c r="G35" s="11">
        <v>3</v>
      </c>
      <c r="H35" s="11">
        <v>4</v>
      </c>
      <c r="I35" s="11">
        <v>5</v>
      </c>
      <c r="J35" s="11">
        <v>6</v>
      </c>
      <c r="K35" s="11">
        <v>7</v>
      </c>
      <c r="L35" s="11">
        <v>8</v>
      </c>
      <c r="M35" s="11">
        <v>9</v>
      </c>
      <c r="N35" s="11">
        <v>10</v>
      </c>
    </row>
    <row r="36" spans="1:18" ht="20.45" customHeight="1" x14ac:dyDescent="0.25">
      <c r="A36" s="14"/>
      <c r="B36" s="789" t="s">
        <v>18</v>
      </c>
      <c r="C36" s="789"/>
      <c r="D36" s="789"/>
      <c r="E36" s="789"/>
      <c r="F36" s="789"/>
      <c r="G36" s="26">
        <f>M62</f>
        <v>87022.8</v>
      </c>
      <c r="H36" s="27" t="s">
        <v>19</v>
      </c>
      <c r="I36" s="27" t="s">
        <v>19</v>
      </c>
      <c r="J36" s="26">
        <f>G36</f>
        <v>87022.8</v>
      </c>
      <c r="K36" s="26">
        <f>N62</f>
        <v>92573</v>
      </c>
      <c r="L36" s="27" t="s">
        <v>19</v>
      </c>
      <c r="M36" s="27" t="s">
        <v>19</v>
      </c>
      <c r="N36" s="26">
        <f>K36</f>
        <v>92573</v>
      </c>
    </row>
    <row r="37" spans="1:18" ht="21.6" customHeight="1" x14ac:dyDescent="0.25">
      <c r="A37" s="14"/>
      <c r="B37" s="789" t="s">
        <v>20</v>
      </c>
      <c r="C37" s="789"/>
      <c r="D37" s="789"/>
      <c r="E37" s="789"/>
      <c r="F37" s="789"/>
      <c r="G37" s="27" t="s">
        <v>19</v>
      </c>
      <c r="H37" s="26">
        <v>2024.8</v>
      </c>
      <c r="I37" s="26"/>
      <c r="J37" s="26">
        <f>H37</f>
        <v>2024.8</v>
      </c>
      <c r="K37" s="27" t="s">
        <v>19</v>
      </c>
      <c r="L37" s="26">
        <v>2158.6</v>
      </c>
      <c r="M37" s="26"/>
      <c r="N37" s="26">
        <f>L37</f>
        <v>2158.6</v>
      </c>
    </row>
    <row r="38" spans="1:18" ht="22.15" customHeight="1" x14ac:dyDescent="0.25">
      <c r="A38" s="14"/>
      <c r="B38" s="789" t="s">
        <v>21</v>
      </c>
      <c r="C38" s="789"/>
      <c r="D38" s="789"/>
      <c r="E38" s="789"/>
      <c r="F38" s="789"/>
      <c r="G38" s="27" t="s">
        <v>19</v>
      </c>
      <c r="H38" s="26"/>
      <c r="I38" s="26"/>
      <c r="J38" s="26"/>
      <c r="K38" s="27" t="s">
        <v>19</v>
      </c>
      <c r="L38" s="26"/>
      <c r="M38" s="26"/>
      <c r="N38" s="26"/>
    </row>
    <row r="39" spans="1:18" ht="19.899999999999999" customHeight="1" x14ac:dyDescent="0.25">
      <c r="A39" s="14"/>
      <c r="B39" s="789" t="s">
        <v>22</v>
      </c>
      <c r="C39" s="789"/>
      <c r="D39" s="789"/>
      <c r="E39" s="789"/>
      <c r="F39" s="789"/>
      <c r="G39" s="27" t="s">
        <v>19</v>
      </c>
      <c r="H39" s="26"/>
      <c r="I39" s="26"/>
      <c r="J39" s="26"/>
      <c r="K39" s="27" t="s">
        <v>19</v>
      </c>
      <c r="L39" s="26"/>
      <c r="M39" s="26"/>
      <c r="N39" s="26"/>
    </row>
    <row r="40" spans="1:18" ht="18" customHeight="1" x14ac:dyDescent="0.25">
      <c r="A40" s="14">
        <v>401000</v>
      </c>
      <c r="B40" s="791" t="s">
        <v>23</v>
      </c>
      <c r="C40" s="791"/>
      <c r="D40" s="791"/>
      <c r="E40" s="791"/>
      <c r="F40" s="791"/>
      <c r="G40" s="27" t="s">
        <v>19</v>
      </c>
      <c r="H40" s="26"/>
      <c r="I40" s="26"/>
      <c r="J40" s="26"/>
      <c r="K40" s="27" t="s">
        <v>19</v>
      </c>
      <c r="L40" s="26"/>
      <c r="M40" s="26"/>
      <c r="N40" s="26"/>
    </row>
    <row r="41" spans="1:18" ht="38.25" customHeight="1" x14ac:dyDescent="0.25">
      <c r="A41" s="14">
        <v>602400</v>
      </c>
      <c r="B41" s="789" t="s">
        <v>24</v>
      </c>
      <c r="C41" s="789"/>
      <c r="D41" s="789"/>
      <c r="E41" s="789"/>
      <c r="F41" s="789"/>
      <c r="G41" s="27" t="s">
        <v>19</v>
      </c>
      <c r="H41" s="26">
        <f>M26*107/100</f>
        <v>0</v>
      </c>
      <c r="I41" s="26">
        <f>H41</f>
        <v>0</v>
      </c>
      <c r="J41" s="26">
        <f>H41</f>
        <v>0</v>
      </c>
      <c r="K41" s="27" t="s">
        <v>19</v>
      </c>
      <c r="L41" s="26">
        <f>H41*105.5/100</f>
        <v>0</v>
      </c>
      <c r="M41" s="26">
        <f>I41*105.5/100</f>
        <v>0</v>
      </c>
      <c r="N41" s="26">
        <f>J41*105.5/100</f>
        <v>0</v>
      </c>
    </row>
    <row r="42" spans="1:18" ht="12.75" customHeight="1" x14ac:dyDescent="0.25">
      <c r="A42" s="14"/>
      <c r="B42" s="791" t="s">
        <v>31</v>
      </c>
      <c r="C42" s="791"/>
      <c r="D42" s="791"/>
      <c r="E42" s="791"/>
      <c r="F42" s="791"/>
      <c r="G42" s="27" t="s">
        <v>19</v>
      </c>
      <c r="H42" s="26"/>
      <c r="I42" s="26"/>
      <c r="J42" s="26"/>
      <c r="K42" s="27" t="s">
        <v>19</v>
      </c>
      <c r="L42" s="26"/>
      <c r="M42" s="26"/>
      <c r="N42" s="26"/>
    </row>
    <row r="43" spans="1:18" ht="15" customHeight="1" x14ac:dyDescent="0.25">
      <c r="A43" s="14"/>
      <c r="B43" s="791" t="s">
        <v>28</v>
      </c>
      <c r="C43" s="791"/>
      <c r="D43" s="791"/>
      <c r="E43" s="791"/>
      <c r="F43" s="791"/>
      <c r="G43" s="26">
        <f>G36</f>
        <v>87022.8</v>
      </c>
      <c r="H43" s="108">
        <f>H37</f>
        <v>2024.8</v>
      </c>
      <c r="I43" s="26">
        <f>I41</f>
        <v>0</v>
      </c>
      <c r="J43" s="26">
        <f>J36+J37+J41</f>
        <v>89047.6</v>
      </c>
      <c r="K43" s="26">
        <f>K36</f>
        <v>92573</v>
      </c>
      <c r="L43" s="26">
        <f>L37+L41</f>
        <v>2158.6</v>
      </c>
      <c r="M43" s="26">
        <f>M41</f>
        <v>0</v>
      </c>
      <c r="N43" s="26">
        <f>N36+N37+N41</f>
        <v>94731.6</v>
      </c>
    </row>
    <row r="44" spans="1:18" ht="1.5" customHeight="1" x14ac:dyDescent="0.25">
      <c r="A44" s="2"/>
      <c r="B44" s="3"/>
      <c r="C44" s="3"/>
      <c r="D44" s="3"/>
      <c r="E44" s="3"/>
      <c r="F44" s="3"/>
      <c r="G44" s="3"/>
      <c r="H44" s="3"/>
      <c r="I44" s="3"/>
      <c r="J44" s="3"/>
      <c r="K44" s="3"/>
      <c r="L44" s="3"/>
      <c r="M44" s="3"/>
      <c r="N44" s="3"/>
    </row>
    <row r="45" spans="1:18" ht="36" customHeight="1" x14ac:dyDescent="0.25">
      <c r="A45" s="628" t="s">
        <v>868</v>
      </c>
      <c r="B45" s="628"/>
      <c r="C45" s="628"/>
      <c r="D45" s="628"/>
      <c r="E45" s="628"/>
      <c r="F45" s="628"/>
      <c r="G45" s="628"/>
      <c r="H45" s="628"/>
      <c r="I45" s="628"/>
      <c r="J45" s="628"/>
      <c r="K45" s="628"/>
      <c r="L45" s="628"/>
      <c r="M45" s="628"/>
      <c r="N45" s="628"/>
    </row>
    <row r="46" spans="1:18" ht="34.5" customHeight="1" x14ac:dyDescent="0.25">
      <c r="A46" s="14" t="s">
        <v>32</v>
      </c>
      <c r="B46" s="11" t="s">
        <v>802</v>
      </c>
      <c r="C46" s="633" t="s">
        <v>34</v>
      </c>
      <c r="D46" s="633"/>
      <c r="E46" s="633"/>
      <c r="F46" s="633"/>
      <c r="G46" s="633" t="s">
        <v>35</v>
      </c>
      <c r="H46" s="633"/>
      <c r="I46" s="10" t="s">
        <v>823</v>
      </c>
      <c r="J46" s="633" t="s">
        <v>824</v>
      </c>
      <c r="K46" s="633"/>
      <c r="L46" s="10" t="s">
        <v>825</v>
      </c>
      <c r="M46" s="10" t="s">
        <v>236</v>
      </c>
      <c r="N46" s="10" t="s">
        <v>867</v>
      </c>
    </row>
    <row r="47" spans="1:18" ht="12.75" customHeight="1" x14ac:dyDescent="0.25">
      <c r="A47" s="9">
        <v>1</v>
      </c>
      <c r="B47" s="11">
        <v>2</v>
      </c>
      <c r="C47" s="798">
        <v>3</v>
      </c>
      <c r="D47" s="798"/>
      <c r="E47" s="798"/>
      <c r="F47" s="798"/>
      <c r="G47" s="798">
        <v>4</v>
      </c>
      <c r="H47" s="798"/>
      <c r="I47" s="110">
        <v>5</v>
      </c>
      <c r="J47" s="798">
        <v>6</v>
      </c>
      <c r="K47" s="798"/>
      <c r="L47" s="110">
        <v>7</v>
      </c>
      <c r="M47" s="110">
        <v>8</v>
      </c>
      <c r="N47" s="110">
        <v>9</v>
      </c>
    </row>
    <row r="48" spans="1:18" ht="65.25" customHeight="1" x14ac:dyDescent="0.25">
      <c r="A48" s="14">
        <v>241000</v>
      </c>
      <c r="B48" s="98"/>
      <c r="C48" s="792" t="s">
        <v>230</v>
      </c>
      <c r="D48" s="792"/>
      <c r="E48" s="792"/>
      <c r="F48" s="792"/>
      <c r="G48" s="793"/>
      <c r="H48" s="794"/>
      <c r="I48" s="113"/>
      <c r="J48" s="793"/>
      <c r="K48" s="794"/>
      <c r="L48" s="113"/>
      <c r="M48" s="113"/>
      <c r="N48" s="113"/>
      <c r="O48" s="106"/>
      <c r="P48" s="106"/>
      <c r="Q48" s="106"/>
      <c r="R48" s="106"/>
    </row>
    <row r="49" spans="1:14" ht="84" customHeight="1" x14ac:dyDescent="0.25">
      <c r="A49" s="14">
        <v>2414060</v>
      </c>
      <c r="B49" s="16">
        <v>1014030</v>
      </c>
      <c r="C49" s="795" t="s">
        <v>36</v>
      </c>
      <c r="D49" s="795"/>
      <c r="E49" s="795"/>
      <c r="F49" s="795"/>
      <c r="G49" s="796" t="s">
        <v>37</v>
      </c>
      <c r="H49" s="796"/>
      <c r="I49" s="111">
        <v>4226.1000000000004</v>
      </c>
      <c r="J49" s="797">
        <v>6684.9</v>
      </c>
      <c r="K49" s="797"/>
      <c r="L49" s="111">
        <v>6930.9</v>
      </c>
      <c r="M49" s="112">
        <v>7741</v>
      </c>
      <c r="N49" s="112">
        <v>8252.4</v>
      </c>
    </row>
    <row r="50" spans="1:14" ht="67.5" customHeight="1" x14ac:dyDescent="0.25">
      <c r="A50" s="14">
        <v>2414090</v>
      </c>
      <c r="B50" s="16">
        <v>1014060</v>
      </c>
      <c r="C50" s="789" t="s">
        <v>38</v>
      </c>
      <c r="D50" s="789"/>
      <c r="E50" s="789"/>
      <c r="F50" s="789"/>
      <c r="G50" s="633" t="s">
        <v>39</v>
      </c>
      <c r="H50" s="633"/>
      <c r="I50" s="26">
        <v>2776</v>
      </c>
      <c r="J50" s="626">
        <v>4878.7</v>
      </c>
      <c r="K50" s="626"/>
      <c r="L50" s="16">
        <v>6025.2</v>
      </c>
      <c r="M50" s="112">
        <v>6735.7</v>
      </c>
      <c r="N50" s="112">
        <v>7169.9</v>
      </c>
    </row>
    <row r="51" spans="1:14" ht="76.5" customHeight="1" x14ac:dyDescent="0.25">
      <c r="A51" s="14">
        <v>2414100</v>
      </c>
      <c r="B51" s="16">
        <v>1011100</v>
      </c>
      <c r="C51" s="789" t="s">
        <v>233</v>
      </c>
      <c r="D51" s="789"/>
      <c r="E51" s="789"/>
      <c r="F51" s="789"/>
      <c r="G51" s="633" t="s">
        <v>40</v>
      </c>
      <c r="H51" s="633"/>
      <c r="I51" s="16">
        <v>23766.6</v>
      </c>
      <c r="J51" s="626">
        <v>35598.800000000003</v>
      </c>
      <c r="K51" s="626"/>
      <c r="L51" s="16">
        <v>50378.3</v>
      </c>
      <c r="M51" s="112">
        <v>56378.400000000001</v>
      </c>
      <c r="N51" s="112">
        <v>59888.7</v>
      </c>
    </row>
    <row r="52" spans="1:14" ht="80.25" customHeight="1" x14ac:dyDescent="0.25">
      <c r="A52" s="14">
        <v>2414110</v>
      </c>
      <c r="B52" s="16">
        <v>1014070</v>
      </c>
      <c r="C52" s="789" t="s">
        <v>41</v>
      </c>
      <c r="D52" s="789"/>
      <c r="E52" s="789"/>
      <c r="F52" s="789"/>
      <c r="G52" s="633" t="s">
        <v>42</v>
      </c>
      <c r="H52" s="633"/>
      <c r="I52" s="16">
        <v>629.79999999999995</v>
      </c>
      <c r="J52" s="626">
        <v>824.5</v>
      </c>
      <c r="K52" s="626"/>
      <c r="L52" s="16">
        <v>1188.3</v>
      </c>
      <c r="M52" s="112">
        <v>1310.7</v>
      </c>
      <c r="N52" s="112">
        <v>1424.7</v>
      </c>
    </row>
    <row r="53" spans="1:14" ht="78.599999999999994" customHeight="1" x14ac:dyDescent="0.25">
      <c r="A53" s="14">
        <v>2414800</v>
      </c>
      <c r="B53" s="16">
        <v>1014080</v>
      </c>
      <c r="C53" s="789" t="s">
        <v>43</v>
      </c>
      <c r="D53" s="789"/>
      <c r="E53" s="789"/>
      <c r="F53" s="789"/>
      <c r="G53" s="633" t="s">
        <v>4</v>
      </c>
      <c r="H53" s="633"/>
      <c r="I53" s="26">
        <v>5774</v>
      </c>
      <c r="J53" s="626">
        <v>7684.5</v>
      </c>
      <c r="K53" s="626"/>
      <c r="L53" s="16">
        <v>8627.1</v>
      </c>
      <c r="M53" s="112">
        <v>9538.4</v>
      </c>
      <c r="N53" s="112">
        <v>10329</v>
      </c>
    </row>
    <row r="54" spans="1:14" ht="68.25" customHeight="1" x14ac:dyDescent="0.25">
      <c r="A54" s="14">
        <v>2416060</v>
      </c>
      <c r="B54" s="16">
        <v>1016030</v>
      </c>
      <c r="C54" s="789" t="s">
        <v>44</v>
      </c>
      <c r="D54" s="789"/>
      <c r="E54" s="789"/>
      <c r="F54" s="789"/>
      <c r="G54" s="633" t="s">
        <v>803</v>
      </c>
      <c r="H54" s="633"/>
      <c r="I54" s="16">
        <v>1231.4000000000001</v>
      </c>
      <c r="J54" s="626">
        <v>2760.3</v>
      </c>
      <c r="K54" s="626"/>
      <c r="L54" s="16">
        <v>2640.2</v>
      </c>
      <c r="M54" s="112">
        <v>3051.3</v>
      </c>
      <c r="N54" s="112">
        <v>3094.5</v>
      </c>
    </row>
    <row r="55" spans="1:14" ht="79.5" hidden="1" customHeight="1" x14ac:dyDescent="0.25">
      <c r="A55" s="14">
        <v>2416130</v>
      </c>
      <c r="B55" s="16">
        <v>100302</v>
      </c>
      <c r="C55" s="789" t="s">
        <v>44</v>
      </c>
      <c r="D55" s="789"/>
      <c r="E55" s="789"/>
      <c r="F55" s="789"/>
      <c r="G55" s="633" t="s">
        <v>45</v>
      </c>
      <c r="H55" s="633"/>
      <c r="I55" s="16"/>
      <c r="J55" s="626"/>
      <c r="K55" s="626"/>
      <c r="L55" s="16"/>
      <c r="M55" s="112"/>
      <c r="N55" s="112"/>
    </row>
    <row r="56" spans="1:14" ht="47.25" customHeight="1" x14ac:dyDescent="0.25">
      <c r="A56" s="14">
        <v>2410180</v>
      </c>
      <c r="B56" s="114" t="s">
        <v>804</v>
      </c>
      <c r="C56" s="659" t="s">
        <v>806</v>
      </c>
      <c r="D56" s="660"/>
      <c r="E56" s="660"/>
      <c r="F56" s="661"/>
      <c r="G56" s="633" t="s">
        <v>4</v>
      </c>
      <c r="H56" s="633"/>
      <c r="I56" s="16">
        <v>608.29999999999995</v>
      </c>
      <c r="J56" s="626">
        <v>1275.3</v>
      </c>
      <c r="K56" s="626"/>
      <c r="L56" s="26">
        <v>1742</v>
      </c>
      <c r="M56" s="112">
        <v>1950</v>
      </c>
      <c r="N56" s="112">
        <v>2068.8000000000002</v>
      </c>
    </row>
    <row r="57" spans="1:14" ht="46.5" hidden="1" customHeight="1" x14ac:dyDescent="0.25">
      <c r="A57" s="14">
        <v>2418600</v>
      </c>
      <c r="B57" s="16">
        <v>250404</v>
      </c>
      <c r="C57" s="789" t="s">
        <v>46</v>
      </c>
      <c r="D57" s="789"/>
      <c r="E57" s="789"/>
      <c r="F57" s="789"/>
      <c r="G57" s="633" t="s">
        <v>4</v>
      </c>
      <c r="H57" s="633"/>
      <c r="I57" s="26"/>
      <c r="J57" s="627"/>
      <c r="K57" s="627"/>
      <c r="L57" s="26"/>
      <c r="M57" s="112"/>
      <c r="N57" s="112"/>
    </row>
    <row r="58" spans="1:14" ht="53.25" hidden="1" customHeight="1" x14ac:dyDescent="0.25">
      <c r="A58" s="14">
        <v>2414030</v>
      </c>
      <c r="B58" s="16">
        <v>110103</v>
      </c>
      <c r="C58" s="789" t="s">
        <v>47</v>
      </c>
      <c r="D58" s="789"/>
      <c r="E58" s="789"/>
      <c r="F58" s="789"/>
      <c r="G58" s="633" t="s">
        <v>4</v>
      </c>
      <c r="H58" s="633"/>
      <c r="I58" s="16"/>
      <c r="J58" s="627"/>
      <c r="K58" s="627"/>
      <c r="L58" s="26"/>
      <c r="M58" s="112"/>
      <c r="N58" s="112"/>
    </row>
    <row r="59" spans="1:14" ht="48" customHeight="1" x14ac:dyDescent="0.25">
      <c r="A59" s="14">
        <v>2417700</v>
      </c>
      <c r="B59" s="16">
        <v>1018330</v>
      </c>
      <c r="C59" s="659" t="s">
        <v>881</v>
      </c>
      <c r="D59" s="660"/>
      <c r="E59" s="660"/>
      <c r="F59" s="661"/>
      <c r="G59" s="633" t="s">
        <v>4</v>
      </c>
      <c r="H59" s="633"/>
      <c r="I59" s="16">
        <v>39.299999999999997</v>
      </c>
      <c r="J59" s="634">
        <v>48</v>
      </c>
      <c r="K59" s="635"/>
      <c r="L59" s="26">
        <v>45</v>
      </c>
      <c r="M59" s="112">
        <v>49.6</v>
      </c>
      <c r="N59" s="112">
        <v>54</v>
      </c>
    </row>
    <row r="60" spans="1:14" ht="49.5" customHeight="1" x14ac:dyDescent="0.25">
      <c r="A60" s="14">
        <v>2417310</v>
      </c>
      <c r="B60" s="16">
        <v>1013241</v>
      </c>
      <c r="C60" s="659" t="s">
        <v>882</v>
      </c>
      <c r="D60" s="660"/>
      <c r="E60" s="660"/>
      <c r="F60" s="661"/>
      <c r="G60" s="633" t="s">
        <v>803</v>
      </c>
      <c r="H60" s="633"/>
      <c r="I60" s="16"/>
      <c r="J60" s="641">
        <v>192.4</v>
      </c>
      <c r="K60" s="642"/>
      <c r="L60" s="16">
        <v>242.7</v>
      </c>
      <c r="M60" s="112">
        <v>267.7</v>
      </c>
      <c r="N60" s="112">
        <v>291</v>
      </c>
    </row>
    <row r="61" spans="1:14" ht="53.25" hidden="1" customHeight="1" x14ac:dyDescent="0.25">
      <c r="A61" s="14"/>
      <c r="B61" s="16"/>
      <c r="C61" s="657"/>
      <c r="D61" s="799"/>
      <c r="E61" s="799"/>
      <c r="F61" s="658"/>
      <c r="G61" s="657"/>
      <c r="H61" s="658"/>
      <c r="I61" s="16"/>
      <c r="J61" s="641"/>
      <c r="K61" s="642"/>
      <c r="L61" s="16"/>
      <c r="M61" s="112"/>
      <c r="N61" s="112"/>
    </row>
    <row r="62" spans="1:14" ht="17.100000000000001" customHeight="1" x14ac:dyDescent="0.25">
      <c r="A62" s="14"/>
      <c r="B62" s="16"/>
      <c r="C62" s="791" t="s">
        <v>28</v>
      </c>
      <c r="D62" s="791"/>
      <c r="E62" s="791"/>
      <c r="F62" s="791"/>
      <c r="G62" s="626"/>
      <c r="H62" s="626"/>
      <c r="I62" s="26">
        <f>I49+I50+I51+I52+I53+I54+I55+I56+I57+I58+I59</f>
        <v>39051.500000000007</v>
      </c>
      <c r="J62" s="627">
        <f>J49+J50+J51+J52+J53+J54+J55+J56+J57+J58+J59+J60</f>
        <v>59947.400000000009</v>
      </c>
      <c r="K62" s="626"/>
      <c r="L62" s="16">
        <f>SUM(L49:L58)+L59+L60</f>
        <v>77819.7</v>
      </c>
      <c r="M62" s="16">
        <f>SUM(M49:M58)+M59+M60</f>
        <v>87022.8</v>
      </c>
      <c r="N62" s="26">
        <f>SUM(N49:N58)+N59+N60</f>
        <v>92573</v>
      </c>
    </row>
    <row r="63" spans="1:14" ht="12.75" customHeight="1" x14ac:dyDescent="0.25">
      <c r="A63" s="28"/>
      <c r="B63" s="29"/>
      <c r="C63" s="4"/>
      <c r="D63" s="4"/>
      <c r="E63" s="4"/>
      <c r="F63" s="4"/>
      <c r="G63" s="30"/>
      <c r="H63" s="30"/>
      <c r="I63" s="29"/>
      <c r="J63" s="30"/>
      <c r="K63" s="30"/>
      <c r="L63" s="29"/>
      <c r="M63" s="29"/>
      <c r="N63" s="29"/>
    </row>
    <row r="64" spans="1:14" ht="33.75" customHeight="1" x14ac:dyDescent="0.25">
      <c r="A64" s="628" t="s">
        <v>869</v>
      </c>
      <c r="B64" s="628"/>
      <c r="C64" s="628"/>
      <c r="D64" s="628"/>
      <c r="E64" s="628"/>
      <c r="F64" s="628"/>
      <c r="G64" s="628"/>
      <c r="H64" s="628"/>
      <c r="I64" s="628"/>
      <c r="J64" s="628"/>
      <c r="K64" s="628"/>
      <c r="L64" s="628"/>
      <c r="M64" s="628"/>
      <c r="N64" s="628"/>
    </row>
    <row r="65" spans="1:14" ht="53.25" customHeight="1" x14ac:dyDescent="0.25">
      <c r="A65" s="14" t="s">
        <v>32</v>
      </c>
      <c r="B65" s="11" t="s">
        <v>33</v>
      </c>
      <c r="C65" s="633" t="s">
        <v>34</v>
      </c>
      <c r="D65" s="633"/>
      <c r="E65" s="633"/>
      <c r="F65" s="633"/>
      <c r="G65" s="633" t="s">
        <v>35</v>
      </c>
      <c r="H65" s="633"/>
      <c r="I65" s="10" t="s">
        <v>823</v>
      </c>
      <c r="J65" s="633" t="s">
        <v>824</v>
      </c>
      <c r="K65" s="633"/>
      <c r="L65" s="10" t="s">
        <v>825</v>
      </c>
      <c r="M65" s="10" t="s">
        <v>236</v>
      </c>
      <c r="N65" s="10" t="s">
        <v>867</v>
      </c>
    </row>
    <row r="66" spans="1:14" ht="12.75" customHeight="1" x14ac:dyDescent="0.25">
      <c r="A66" s="9">
        <v>1</v>
      </c>
      <c r="B66" s="11">
        <v>2</v>
      </c>
      <c r="C66" s="626">
        <v>3</v>
      </c>
      <c r="D66" s="626"/>
      <c r="E66" s="626"/>
      <c r="F66" s="626"/>
      <c r="G66" s="626">
        <v>4</v>
      </c>
      <c r="H66" s="626"/>
      <c r="I66" s="11">
        <v>5</v>
      </c>
      <c r="J66" s="626">
        <v>6</v>
      </c>
      <c r="K66" s="626"/>
      <c r="L66" s="11">
        <v>7</v>
      </c>
      <c r="M66" s="11">
        <v>8</v>
      </c>
      <c r="N66" s="11">
        <v>9</v>
      </c>
    </row>
    <row r="67" spans="1:14" ht="59.65" customHeight="1" x14ac:dyDescent="0.25">
      <c r="A67" s="14">
        <v>101000</v>
      </c>
      <c r="B67" s="16"/>
      <c r="C67" s="792" t="s">
        <v>230</v>
      </c>
      <c r="D67" s="792"/>
      <c r="E67" s="792"/>
      <c r="F67" s="792"/>
      <c r="G67" s="633"/>
      <c r="H67" s="633"/>
      <c r="I67" s="11"/>
      <c r="J67" s="626"/>
      <c r="K67" s="626"/>
      <c r="L67" s="11"/>
      <c r="M67" s="11"/>
      <c r="N67" s="11"/>
    </row>
    <row r="68" spans="1:14" ht="75.599999999999994" customHeight="1" x14ac:dyDescent="0.25">
      <c r="A68" s="14">
        <v>2414060</v>
      </c>
      <c r="B68" s="16">
        <v>1014030</v>
      </c>
      <c r="C68" s="789" t="s">
        <v>36</v>
      </c>
      <c r="D68" s="789"/>
      <c r="E68" s="789"/>
      <c r="F68" s="789"/>
      <c r="G68" s="633" t="s">
        <v>37</v>
      </c>
      <c r="H68" s="633"/>
      <c r="I68" s="11">
        <v>563.79999999999995</v>
      </c>
      <c r="J68" s="626">
        <v>308.8</v>
      </c>
      <c r="K68" s="626"/>
      <c r="L68" s="27">
        <v>12</v>
      </c>
      <c r="M68" s="26">
        <v>13.2</v>
      </c>
      <c r="N68" s="26">
        <v>14.4</v>
      </c>
    </row>
    <row r="69" spans="1:14" ht="63" customHeight="1" x14ac:dyDescent="0.25">
      <c r="A69" s="14">
        <v>2414090</v>
      </c>
      <c r="B69" s="16">
        <v>1014060</v>
      </c>
      <c r="C69" s="789" t="s">
        <v>38</v>
      </c>
      <c r="D69" s="789"/>
      <c r="E69" s="789"/>
      <c r="F69" s="789"/>
      <c r="G69" s="633" t="s">
        <v>39</v>
      </c>
      <c r="H69" s="633"/>
      <c r="I69" s="11">
        <v>385.4</v>
      </c>
      <c r="J69" s="627">
        <v>210</v>
      </c>
      <c r="K69" s="627"/>
      <c r="L69" s="27">
        <v>250</v>
      </c>
      <c r="M69" s="26">
        <v>276.3</v>
      </c>
      <c r="N69" s="26">
        <v>300.39999999999998</v>
      </c>
    </row>
    <row r="70" spans="1:14" ht="81" customHeight="1" x14ac:dyDescent="0.25">
      <c r="A70" s="14">
        <v>2414100</v>
      </c>
      <c r="B70" s="16">
        <v>1011100</v>
      </c>
      <c r="C70" s="789" t="s">
        <v>233</v>
      </c>
      <c r="D70" s="789"/>
      <c r="E70" s="789"/>
      <c r="F70" s="789"/>
      <c r="G70" s="633" t="s">
        <v>40</v>
      </c>
      <c r="H70" s="633"/>
      <c r="I70" s="27">
        <v>1780.8</v>
      </c>
      <c r="J70" s="626">
        <v>2611.8000000000002</v>
      </c>
      <c r="K70" s="626"/>
      <c r="L70" s="11">
        <v>2256.8000000000002</v>
      </c>
      <c r="M70" s="26">
        <v>1735.3</v>
      </c>
      <c r="N70" s="26">
        <v>1843.8</v>
      </c>
    </row>
    <row r="71" spans="1:14" ht="97.5" customHeight="1" x14ac:dyDescent="0.25">
      <c r="A71" s="14">
        <v>2416310</v>
      </c>
      <c r="B71" s="16">
        <v>1017330</v>
      </c>
      <c r="C71" s="789" t="s">
        <v>807</v>
      </c>
      <c r="D71" s="789"/>
      <c r="E71" s="789"/>
      <c r="F71" s="789"/>
      <c r="G71" s="633" t="s">
        <v>808</v>
      </c>
      <c r="H71" s="633"/>
      <c r="I71" s="11">
        <v>57.4</v>
      </c>
      <c r="J71" s="627">
        <v>1713</v>
      </c>
      <c r="K71" s="627"/>
      <c r="L71" s="11">
        <v>0</v>
      </c>
      <c r="M71" s="26">
        <v>0</v>
      </c>
      <c r="N71" s="26">
        <v>0</v>
      </c>
    </row>
    <row r="72" spans="1:14" ht="78.599999999999994" customHeight="1" x14ac:dyDescent="0.25">
      <c r="A72" s="14">
        <v>2414800</v>
      </c>
      <c r="B72" s="16">
        <v>1014080</v>
      </c>
      <c r="C72" s="789" t="s">
        <v>43</v>
      </c>
      <c r="D72" s="789"/>
      <c r="E72" s="789"/>
      <c r="F72" s="789"/>
      <c r="G72" s="633" t="s">
        <v>4</v>
      </c>
      <c r="H72" s="633"/>
      <c r="I72" s="11">
        <v>757.5</v>
      </c>
      <c r="J72" s="626">
        <v>191.5</v>
      </c>
      <c r="K72" s="626"/>
      <c r="L72" s="11">
        <v>0</v>
      </c>
      <c r="M72" s="26">
        <v>0</v>
      </c>
      <c r="N72" s="26">
        <v>0</v>
      </c>
    </row>
    <row r="73" spans="1:14" ht="79.5" hidden="1" customHeight="1" x14ac:dyDescent="0.25">
      <c r="A73" s="14">
        <v>2419110</v>
      </c>
      <c r="B73" s="16">
        <v>240601</v>
      </c>
      <c r="C73" s="789" t="s">
        <v>44</v>
      </c>
      <c r="D73" s="789"/>
      <c r="E73" s="789"/>
      <c r="F73" s="789"/>
      <c r="G73" s="633" t="s">
        <v>45</v>
      </c>
      <c r="H73" s="633"/>
      <c r="I73" s="11"/>
      <c r="J73" s="627"/>
      <c r="K73" s="627"/>
      <c r="L73" s="11"/>
      <c r="M73" s="26"/>
      <c r="N73" s="26"/>
    </row>
    <row r="74" spans="1:14" ht="81" hidden="1" customHeight="1" x14ac:dyDescent="0.25">
      <c r="A74" s="14">
        <v>2416130</v>
      </c>
      <c r="B74" s="16">
        <v>100302</v>
      </c>
      <c r="C74" s="789" t="s">
        <v>44</v>
      </c>
      <c r="D74" s="789"/>
      <c r="E74" s="789"/>
      <c r="F74" s="789"/>
      <c r="G74" s="633" t="s">
        <v>45</v>
      </c>
      <c r="H74" s="633"/>
      <c r="I74" s="11"/>
      <c r="J74" s="626"/>
      <c r="K74" s="626"/>
      <c r="L74" s="11"/>
      <c r="M74" s="26"/>
      <c r="N74" s="26"/>
    </row>
    <row r="75" spans="1:14" ht="46.5" customHeight="1" x14ac:dyDescent="0.25">
      <c r="A75" s="14">
        <v>2410180</v>
      </c>
      <c r="B75" s="114" t="s">
        <v>804</v>
      </c>
      <c r="C75" s="659" t="s">
        <v>234</v>
      </c>
      <c r="D75" s="660"/>
      <c r="E75" s="660"/>
      <c r="F75" s="661"/>
      <c r="G75" s="633" t="s">
        <v>4</v>
      </c>
      <c r="H75" s="633"/>
      <c r="I75" s="11">
        <v>0</v>
      </c>
      <c r="J75" s="626">
        <v>0</v>
      </c>
      <c r="K75" s="626"/>
      <c r="L75" s="11">
        <v>0</v>
      </c>
      <c r="M75" s="26">
        <v>0</v>
      </c>
      <c r="N75" s="26">
        <v>0</v>
      </c>
    </row>
    <row r="76" spans="1:14" ht="76.5" hidden="1" customHeight="1" x14ac:dyDescent="0.25">
      <c r="A76" s="14">
        <v>2414110</v>
      </c>
      <c r="B76" s="16">
        <v>110300</v>
      </c>
      <c r="C76" s="789" t="s">
        <v>41</v>
      </c>
      <c r="D76" s="789"/>
      <c r="E76" s="789"/>
      <c r="F76" s="789"/>
      <c r="G76" s="633" t="s">
        <v>42</v>
      </c>
      <c r="H76" s="633"/>
      <c r="I76" s="26"/>
      <c r="J76" s="626"/>
      <c r="K76" s="626"/>
      <c r="L76" s="16"/>
      <c r="M76" s="26"/>
      <c r="N76" s="26"/>
    </row>
    <row r="77" spans="1:14" ht="78.75" hidden="1" customHeight="1" x14ac:dyDescent="0.25">
      <c r="A77" s="14">
        <v>2419110</v>
      </c>
      <c r="B77" s="16">
        <v>240900</v>
      </c>
      <c r="C77" s="789" t="s">
        <v>44</v>
      </c>
      <c r="D77" s="789"/>
      <c r="E77" s="789"/>
      <c r="F77" s="789"/>
      <c r="G77" s="633" t="s">
        <v>45</v>
      </c>
      <c r="H77" s="633"/>
      <c r="I77" s="11"/>
      <c r="J77" s="626"/>
      <c r="K77" s="626"/>
      <c r="L77" s="16"/>
      <c r="M77" s="26"/>
      <c r="N77" s="26"/>
    </row>
    <row r="78" spans="1:14" ht="72" customHeight="1" x14ac:dyDescent="0.25">
      <c r="A78" s="14">
        <v>2417460</v>
      </c>
      <c r="B78" s="16">
        <v>1017670</v>
      </c>
      <c r="C78" s="789" t="s">
        <v>44</v>
      </c>
      <c r="D78" s="789"/>
      <c r="E78" s="789"/>
      <c r="F78" s="789"/>
      <c r="G78" s="633" t="s">
        <v>805</v>
      </c>
      <c r="H78" s="633"/>
      <c r="I78" s="11">
        <v>1717.5</v>
      </c>
      <c r="J78" s="627">
        <v>371</v>
      </c>
      <c r="K78" s="627"/>
      <c r="L78" s="16">
        <v>0</v>
      </c>
      <c r="M78" s="26">
        <v>0</v>
      </c>
      <c r="N78" s="26">
        <v>0</v>
      </c>
    </row>
    <row r="79" spans="1:14" ht="50.65" hidden="1" customHeight="1" x14ac:dyDescent="0.25">
      <c r="A79" s="14">
        <v>2414030</v>
      </c>
      <c r="B79" s="16">
        <v>110103</v>
      </c>
      <c r="C79" s="789" t="s">
        <v>47</v>
      </c>
      <c r="D79" s="789"/>
      <c r="E79" s="789"/>
      <c r="F79" s="789"/>
      <c r="G79" s="633" t="s">
        <v>4</v>
      </c>
      <c r="H79" s="633"/>
      <c r="I79" s="31"/>
      <c r="J79" s="626"/>
      <c r="K79" s="626"/>
      <c r="L79" s="16"/>
      <c r="M79" s="26"/>
      <c r="N79" s="26"/>
    </row>
    <row r="80" spans="1:14" ht="94.5" customHeight="1" x14ac:dyDescent="0.25">
      <c r="A80" s="14">
        <v>2416060</v>
      </c>
      <c r="B80" s="16">
        <v>1016030</v>
      </c>
      <c r="C80" s="789" t="s">
        <v>48</v>
      </c>
      <c r="D80" s="789"/>
      <c r="E80" s="789"/>
      <c r="F80" s="789"/>
      <c r="G80" s="633" t="s">
        <v>805</v>
      </c>
      <c r="H80" s="633"/>
      <c r="I80" s="16">
        <v>81.400000000000006</v>
      </c>
      <c r="J80" s="627">
        <v>110</v>
      </c>
      <c r="K80" s="627"/>
      <c r="L80" s="16">
        <v>0</v>
      </c>
      <c r="M80" s="26">
        <v>0</v>
      </c>
      <c r="N80" s="26">
        <v>0</v>
      </c>
    </row>
    <row r="81" spans="1:14" ht="17.45" customHeight="1" x14ac:dyDescent="0.25">
      <c r="A81" s="14"/>
      <c r="B81" s="16"/>
      <c r="C81" s="791" t="s">
        <v>28</v>
      </c>
      <c r="D81" s="791"/>
      <c r="E81" s="791"/>
      <c r="F81" s="791"/>
      <c r="G81" s="626"/>
      <c r="H81" s="626"/>
      <c r="I81" s="16">
        <f t="shared" ref="I81:N81" si="0">SUM(I68:I80)</f>
        <v>5343.7999999999993</v>
      </c>
      <c r="J81" s="626">
        <f t="shared" si="0"/>
        <v>5516.1</v>
      </c>
      <c r="K81" s="626">
        <f t="shared" si="0"/>
        <v>0</v>
      </c>
      <c r="L81" s="11">
        <f t="shared" si="0"/>
        <v>2518.8000000000002</v>
      </c>
      <c r="M81" s="26">
        <f t="shared" si="0"/>
        <v>2024.8</v>
      </c>
      <c r="N81" s="26">
        <f t="shared" si="0"/>
        <v>2158.6</v>
      </c>
    </row>
    <row r="82" spans="1:14" ht="12.75" hidden="1" customHeight="1" x14ac:dyDescent="0.25">
      <c r="A82" s="2"/>
      <c r="B82" s="3"/>
      <c r="C82" s="3"/>
      <c r="D82" s="3"/>
      <c r="E82" s="3"/>
      <c r="F82" s="3"/>
      <c r="G82" s="3"/>
      <c r="H82" s="3"/>
      <c r="I82" s="3"/>
      <c r="J82" s="3"/>
      <c r="K82" s="3"/>
      <c r="L82" s="3"/>
      <c r="M82" s="3"/>
      <c r="N82" s="3"/>
    </row>
    <row r="83" spans="1:14" ht="26.45" customHeight="1" x14ac:dyDescent="0.25">
      <c r="A83" s="2"/>
      <c r="B83" s="619" t="s">
        <v>49</v>
      </c>
      <c r="C83" s="619"/>
      <c r="D83" s="3"/>
      <c r="E83" s="3"/>
      <c r="F83" s="3"/>
      <c r="G83" s="800"/>
      <c r="H83" s="800"/>
      <c r="I83" s="800"/>
      <c r="J83" s="3"/>
      <c r="K83" s="617" t="s">
        <v>237</v>
      </c>
      <c r="L83" s="617"/>
      <c r="M83" s="617"/>
      <c r="N83" s="3"/>
    </row>
    <row r="84" spans="1:14" ht="12.75" customHeight="1" x14ac:dyDescent="0.25">
      <c r="A84" s="2"/>
      <c r="B84" s="3"/>
      <c r="C84" s="3"/>
      <c r="D84" s="3"/>
      <c r="E84" s="3"/>
      <c r="F84" s="3"/>
      <c r="G84" s="3"/>
      <c r="H84" s="3" t="s">
        <v>50</v>
      </c>
      <c r="I84" s="3"/>
      <c r="J84" s="3"/>
      <c r="K84" s="618" t="s">
        <v>51</v>
      </c>
      <c r="L84" s="618"/>
      <c r="M84" s="618"/>
      <c r="N84" s="3"/>
    </row>
    <row r="85" spans="1:14" ht="12.75" hidden="1" customHeight="1" x14ac:dyDescent="0.25">
      <c r="A85" s="2"/>
      <c r="B85" s="3"/>
      <c r="C85" s="3"/>
      <c r="D85" s="3"/>
      <c r="E85" s="3"/>
      <c r="F85" s="3"/>
      <c r="G85" s="3"/>
      <c r="H85" s="3"/>
      <c r="I85" s="3"/>
      <c r="J85" s="3"/>
      <c r="K85" s="3"/>
      <c r="L85" s="3"/>
      <c r="M85" s="3"/>
      <c r="N85" s="3"/>
    </row>
    <row r="86" spans="1:14" ht="18.600000000000001" customHeight="1" x14ac:dyDescent="0.25">
      <c r="A86" s="2"/>
      <c r="B86" s="616" t="s">
        <v>52</v>
      </c>
      <c r="C86" s="616"/>
      <c r="D86" s="3"/>
      <c r="E86" s="3"/>
      <c r="F86" s="3"/>
      <c r="G86" s="800"/>
      <c r="H86" s="800"/>
      <c r="I86" s="800"/>
      <c r="J86" s="3"/>
      <c r="K86" s="617" t="s">
        <v>53</v>
      </c>
      <c r="L86" s="617"/>
      <c r="M86" s="617"/>
      <c r="N86" s="3"/>
    </row>
    <row r="87" spans="1:14" ht="12.75" customHeight="1" x14ac:dyDescent="0.25">
      <c r="A87" s="2"/>
      <c r="B87" s="3"/>
      <c r="C87" s="3"/>
      <c r="D87" s="3"/>
      <c r="E87" s="3"/>
      <c r="F87" s="3"/>
      <c r="G87" s="3"/>
      <c r="H87" s="3" t="s">
        <v>50</v>
      </c>
      <c r="I87" s="3"/>
      <c r="J87" s="3"/>
      <c r="K87" s="618" t="s">
        <v>51</v>
      </c>
      <c r="L87" s="618"/>
      <c r="M87" s="618"/>
      <c r="N87" s="3"/>
    </row>
    <row r="196" ht="14.65" customHeight="1" x14ac:dyDescent="0.2"/>
  </sheetData>
  <sheetProtection selectLockedCells="1" selectUnlockedCells="1"/>
  <mergeCells count="136">
    <mergeCell ref="K87:M87"/>
    <mergeCell ref="B83:C83"/>
    <mergeCell ref="G83:I83"/>
    <mergeCell ref="K83:M83"/>
    <mergeCell ref="K84:M84"/>
    <mergeCell ref="C79:F79"/>
    <mergeCell ref="G79:H79"/>
    <mergeCell ref="G80:H80"/>
    <mergeCell ref="J80:K80"/>
    <mergeCell ref="J81:K81"/>
    <mergeCell ref="B86:C86"/>
    <mergeCell ref="G86:I86"/>
    <mergeCell ref="K86:M86"/>
    <mergeCell ref="C81:F81"/>
    <mergeCell ref="C80:F80"/>
    <mergeCell ref="G81:H81"/>
    <mergeCell ref="J79:K79"/>
    <mergeCell ref="C78:F78"/>
    <mergeCell ref="G78:H78"/>
    <mergeCell ref="J78:K78"/>
    <mergeCell ref="C77:F77"/>
    <mergeCell ref="C71:F71"/>
    <mergeCell ref="G71:H71"/>
    <mergeCell ref="J71:K71"/>
    <mergeCell ref="C72:F72"/>
    <mergeCell ref="G72:H72"/>
    <mergeCell ref="J72:K72"/>
    <mergeCell ref="C73:F73"/>
    <mergeCell ref="G73:H73"/>
    <mergeCell ref="G77:H77"/>
    <mergeCell ref="J73:K73"/>
    <mergeCell ref="C74:F74"/>
    <mergeCell ref="G74:H74"/>
    <mergeCell ref="J74:K74"/>
    <mergeCell ref="C75:F75"/>
    <mergeCell ref="G75:H75"/>
    <mergeCell ref="J75:K75"/>
    <mergeCell ref="J77:K77"/>
    <mergeCell ref="C76:F76"/>
    <mergeCell ref="G76:H76"/>
    <mergeCell ref="J76:K76"/>
    <mergeCell ref="C69:F69"/>
    <mergeCell ref="G69:H69"/>
    <mergeCell ref="J69:K69"/>
    <mergeCell ref="C70:F70"/>
    <mergeCell ref="G70:H70"/>
    <mergeCell ref="J70:K70"/>
    <mergeCell ref="C67:F67"/>
    <mergeCell ref="G67:H67"/>
    <mergeCell ref="J67:K67"/>
    <mergeCell ref="C68:F68"/>
    <mergeCell ref="G68:H68"/>
    <mergeCell ref="J68:K68"/>
    <mergeCell ref="A64:N64"/>
    <mergeCell ref="C65:F65"/>
    <mergeCell ref="G65:H65"/>
    <mergeCell ref="J65:K65"/>
    <mergeCell ref="C66:F66"/>
    <mergeCell ref="G66:H66"/>
    <mergeCell ref="J66:K66"/>
    <mergeCell ref="C58:F58"/>
    <mergeCell ref="G58:H58"/>
    <mergeCell ref="J58:K58"/>
    <mergeCell ref="C62:F62"/>
    <mergeCell ref="G62:H62"/>
    <mergeCell ref="J62:K62"/>
    <mergeCell ref="C59:F59"/>
    <mergeCell ref="G59:H59"/>
    <mergeCell ref="J59:K59"/>
    <mergeCell ref="G60:H60"/>
    <mergeCell ref="C60:F60"/>
    <mergeCell ref="J60:K60"/>
    <mergeCell ref="C61:F61"/>
    <mergeCell ref="G61:H61"/>
    <mergeCell ref="J61:K61"/>
    <mergeCell ref="C56:F56"/>
    <mergeCell ref="G56:H56"/>
    <mergeCell ref="J56:K56"/>
    <mergeCell ref="C57:F57"/>
    <mergeCell ref="G57:H57"/>
    <mergeCell ref="J57:K57"/>
    <mergeCell ref="C54:F54"/>
    <mergeCell ref="G54:H54"/>
    <mergeCell ref="J54:K54"/>
    <mergeCell ref="C55:F55"/>
    <mergeCell ref="G55:H55"/>
    <mergeCell ref="J55:K55"/>
    <mergeCell ref="C52:F52"/>
    <mergeCell ref="G52:H52"/>
    <mergeCell ref="J52:K52"/>
    <mergeCell ref="C53:F53"/>
    <mergeCell ref="G53:H53"/>
    <mergeCell ref="J53:K53"/>
    <mergeCell ref="C50:F50"/>
    <mergeCell ref="G50:H50"/>
    <mergeCell ref="J50:K50"/>
    <mergeCell ref="C51:F51"/>
    <mergeCell ref="G51:H51"/>
    <mergeCell ref="J51:K51"/>
    <mergeCell ref="C48:F48"/>
    <mergeCell ref="G48:H48"/>
    <mergeCell ref="J48:K48"/>
    <mergeCell ref="C49:F49"/>
    <mergeCell ref="G49:H49"/>
    <mergeCell ref="J49:K49"/>
    <mergeCell ref="C46:F46"/>
    <mergeCell ref="G46:H46"/>
    <mergeCell ref="J46:K46"/>
    <mergeCell ref="C47:F47"/>
    <mergeCell ref="G47:H47"/>
    <mergeCell ref="J47:K47"/>
    <mergeCell ref="B39:F39"/>
    <mergeCell ref="B40:F40"/>
    <mergeCell ref="B41:F41"/>
    <mergeCell ref="B42:F42"/>
    <mergeCell ref="B43:F43"/>
    <mergeCell ref="A45:N45"/>
    <mergeCell ref="A33:A34"/>
    <mergeCell ref="B33:F34"/>
    <mergeCell ref="G33:J33"/>
    <mergeCell ref="K33:N33"/>
    <mergeCell ref="B35:F35"/>
    <mergeCell ref="B36:F36"/>
    <mergeCell ref="A18:A19"/>
    <mergeCell ref="B18:B19"/>
    <mergeCell ref="C18:F18"/>
    <mergeCell ref="G18:J18"/>
    <mergeCell ref="K18:N18"/>
    <mergeCell ref="L31:N31"/>
    <mergeCell ref="B38:F38"/>
    <mergeCell ref="K1:L1"/>
    <mergeCell ref="K2:N2"/>
    <mergeCell ref="C9:J9"/>
    <mergeCell ref="B10:L10"/>
    <mergeCell ref="B14:N14"/>
    <mergeCell ref="B37:F37"/>
  </mergeCells>
  <pageMargins left="0.27986111111111112" right="0.2" top="0.34027777777777779" bottom="0.19027777777777777" header="0.51180555555555551" footer="0.51180555555555551"/>
  <pageSetup paperSize="9" scale="84" firstPageNumber="0" orientation="landscape" horizontalDpi="300" verticalDpi="300" r:id="rId1"/>
  <headerFooter alignWithMargins="0"/>
  <rowBreaks count="5" manualBreakCount="5">
    <brk id="25" max="16383" man="1"/>
    <brk id="49" max="13" man="1"/>
    <brk id="63" max="13" man="1"/>
    <brk id="87" max="16383" man="1"/>
    <brk id="8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47"/>
  <sheetViews>
    <sheetView view="pageBreakPreview" topLeftCell="A508" zoomScaleSheetLayoutView="100" workbookViewId="0">
      <selection activeCell="I274" sqref="I274:J274"/>
    </sheetView>
  </sheetViews>
  <sheetFormatPr defaultRowHeight="12.75" customHeight="1" x14ac:dyDescent="0.2"/>
  <cols>
    <col min="1" max="1" width="4.28515625" style="1" customWidth="1"/>
    <col min="2" max="2" width="6.42578125" style="1" customWidth="1"/>
    <col min="3" max="3" width="19.85546875" style="1" customWidth="1"/>
    <col min="4" max="4" width="11.140625" style="1" customWidth="1"/>
    <col min="5" max="5" width="11" style="1" customWidth="1"/>
    <col min="6" max="6" width="11.140625" style="1" customWidth="1"/>
    <col min="7" max="7" width="10.5703125" style="1" customWidth="1"/>
    <col min="8" max="9" width="10.85546875" style="1" customWidth="1"/>
    <col min="10" max="10" width="11.140625" style="1" customWidth="1"/>
    <col min="11" max="11" width="10.5703125" style="1" customWidth="1"/>
    <col min="12" max="12" width="10.7109375" style="1" customWidth="1"/>
    <col min="13" max="14" width="10.42578125" style="1" customWidth="1"/>
    <col min="15" max="15" width="10.7109375" style="1" customWidth="1"/>
    <col min="16" max="16" width="5.7109375" style="1" customWidth="1"/>
    <col min="17" max="17" width="5.140625" style="1" customWidth="1"/>
    <col min="18" max="19" width="11.28515625" style="1" customWidth="1"/>
    <col min="20" max="20" width="11.85546875" style="1" customWidth="1"/>
  </cols>
  <sheetData>
    <row r="1" spans="1:20" ht="12.75" customHeight="1" x14ac:dyDescent="0.25">
      <c r="A1" s="54"/>
      <c r="B1" s="54"/>
      <c r="C1" s="54"/>
      <c r="D1" s="54"/>
      <c r="E1" s="54"/>
      <c r="F1" s="54"/>
      <c r="G1" s="54"/>
      <c r="H1" s="54"/>
      <c r="I1" s="54"/>
      <c r="J1" s="54"/>
      <c r="K1" s="54"/>
      <c r="L1" s="54"/>
      <c r="M1" s="101" t="s">
        <v>238</v>
      </c>
      <c r="N1" s="101"/>
      <c r="O1" s="50"/>
      <c r="P1" s="102"/>
      <c r="Q1" s="54"/>
      <c r="R1" s="54"/>
      <c r="S1" s="54"/>
      <c r="T1" s="54"/>
    </row>
    <row r="2" spans="1:20" ht="12.75" customHeight="1" x14ac:dyDescent="0.25">
      <c r="A2" s="54"/>
      <c r="B2" s="54"/>
      <c r="C2" s="54"/>
      <c r="D2" s="54"/>
      <c r="E2" s="54"/>
      <c r="F2" s="54"/>
      <c r="G2" s="54"/>
      <c r="H2" s="54"/>
      <c r="I2" s="54"/>
      <c r="J2" s="54"/>
      <c r="K2" s="54"/>
      <c r="L2" s="54"/>
      <c r="M2" s="385" t="s">
        <v>239</v>
      </c>
      <c r="N2" s="385"/>
      <c r="O2" s="385"/>
      <c r="P2" s="102"/>
      <c r="Q2" s="54"/>
      <c r="R2" s="54"/>
      <c r="S2" s="54"/>
      <c r="T2" s="54"/>
    </row>
    <row r="3" spans="1:20" ht="12.75" customHeight="1" x14ac:dyDescent="0.25">
      <c r="A3" s="54"/>
      <c r="B3" s="54"/>
      <c r="C3" s="54"/>
      <c r="D3" s="54"/>
      <c r="E3" s="54"/>
      <c r="F3" s="54"/>
      <c r="G3" s="54"/>
      <c r="H3" s="54"/>
      <c r="I3" s="54"/>
      <c r="J3" s="54"/>
      <c r="K3" s="54"/>
      <c r="L3" s="54"/>
      <c r="M3" s="385" t="s">
        <v>240</v>
      </c>
      <c r="N3" s="385"/>
      <c r="O3" s="385"/>
      <c r="P3" s="102"/>
      <c r="Q3" s="54"/>
      <c r="R3" s="54"/>
      <c r="S3" s="54"/>
      <c r="T3" s="54"/>
    </row>
    <row r="4" spans="1:20" ht="12.75" customHeight="1" x14ac:dyDescent="0.25">
      <c r="A4" s="54"/>
      <c r="B4" s="54"/>
      <c r="C4" s="54"/>
      <c r="D4" s="54"/>
      <c r="E4" s="54"/>
      <c r="F4" s="54"/>
      <c r="G4" s="54"/>
      <c r="H4" s="54"/>
      <c r="I4" s="54"/>
      <c r="J4" s="54"/>
      <c r="K4" s="54"/>
      <c r="L4" s="54"/>
      <c r="M4" s="944" t="s">
        <v>896</v>
      </c>
      <c r="N4" s="944"/>
      <c r="O4" s="944"/>
      <c r="P4" s="944"/>
      <c r="Q4" s="944"/>
      <c r="R4" s="944"/>
      <c r="S4" s="944"/>
      <c r="T4" s="385"/>
    </row>
    <row r="5" spans="1:20" ht="12.75" customHeight="1" x14ac:dyDescent="0.25">
      <c r="A5" s="54"/>
      <c r="B5" s="54"/>
      <c r="C5" s="54"/>
      <c r="D5" s="54"/>
      <c r="E5" s="54"/>
      <c r="F5" s="54"/>
      <c r="G5" s="54"/>
      <c r="H5" s="54"/>
      <c r="I5" s="54"/>
      <c r="J5" s="54"/>
      <c r="K5" s="54"/>
      <c r="L5" s="54"/>
      <c r="M5" s="54" t="s">
        <v>897</v>
      </c>
      <c r="N5" s="54"/>
      <c r="O5" s="54"/>
      <c r="P5" s="54"/>
      <c r="Q5" s="54"/>
      <c r="R5" s="54"/>
      <c r="S5" s="54"/>
      <c r="T5" s="54"/>
    </row>
    <row r="6" spans="1:20" ht="12.75" customHeight="1" x14ac:dyDescent="0.25">
      <c r="A6" s="54"/>
      <c r="B6" s="54"/>
      <c r="C6" s="54"/>
      <c r="D6" s="54"/>
      <c r="E6" s="54"/>
      <c r="F6" s="54"/>
      <c r="G6" s="54"/>
      <c r="H6" s="54"/>
      <c r="I6" s="54"/>
      <c r="J6" s="54"/>
      <c r="K6" s="54"/>
      <c r="L6" s="54"/>
      <c r="M6" s="54"/>
      <c r="N6" s="54"/>
      <c r="O6" s="54"/>
      <c r="P6" s="54"/>
      <c r="Q6" s="54"/>
      <c r="R6" s="54"/>
      <c r="S6" s="54"/>
      <c r="T6" s="54"/>
    </row>
    <row r="7" spans="1:20" ht="12.75" customHeight="1" x14ac:dyDescent="0.25">
      <c r="A7" s="54"/>
      <c r="B7" s="54"/>
      <c r="C7" s="54"/>
      <c r="D7" s="54"/>
      <c r="E7" s="386" t="s">
        <v>898</v>
      </c>
      <c r="F7" s="386"/>
      <c r="G7" s="386"/>
      <c r="H7" s="386"/>
      <c r="I7" s="386"/>
      <c r="J7" s="386"/>
      <c r="K7" s="386"/>
      <c r="L7" s="54"/>
      <c r="M7" s="54"/>
      <c r="N7" s="54"/>
      <c r="O7" s="54"/>
      <c r="P7" s="54"/>
      <c r="Q7" s="54"/>
      <c r="R7" s="54"/>
      <c r="S7" s="54"/>
      <c r="T7" s="54"/>
    </row>
    <row r="8" spans="1:20" ht="12.75" customHeight="1" x14ac:dyDescent="0.25">
      <c r="A8" s="54"/>
      <c r="B8" s="54"/>
      <c r="C8" s="54"/>
      <c r="D8" s="54"/>
      <c r="E8" s="54"/>
      <c r="F8" s="54"/>
      <c r="G8" s="54"/>
      <c r="H8" s="54"/>
      <c r="I8" s="54"/>
      <c r="J8" s="54"/>
      <c r="K8" s="54"/>
      <c r="L8" s="54"/>
      <c r="M8" s="54"/>
      <c r="N8" s="54"/>
      <c r="O8" s="54"/>
      <c r="P8" s="54"/>
      <c r="Q8" s="54"/>
      <c r="R8" s="54"/>
      <c r="S8" s="54"/>
      <c r="T8" s="54"/>
    </row>
    <row r="9" spans="1:20" ht="19.5" customHeight="1" x14ac:dyDescent="0.25">
      <c r="A9" s="387" t="s">
        <v>3</v>
      </c>
      <c r="B9" s="1005" t="s">
        <v>54</v>
      </c>
      <c r="C9" s="1005"/>
      <c r="D9" s="1005"/>
      <c r="E9" s="1005"/>
      <c r="F9" s="1005"/>
      <c r="G9" s="1005"/>
      <c r="H9" s="1005"/>
      <c r="I9" s="1005"/>
      <c r="J9" s="1005"/>
      <c r="K9" s="1005"/>
      <c r="L9" s="1005"/>
      <c r="M9" s="54" t="s">
        <v>649</v>
      </c>
      <c r="N9" s="54"/>
      <c r="O9" s="54"/>
      <c r="P9" s="54"/>
      <c r="Q9" s="54"/>
      <c r="R9" s="54"/>
      <c r="S9" s="54"/>
      <c r="T9" s="54"/>
    </row>
    <row r="10" spans="1:20" ht="30" customHeight="1" x14ac:dyDescent="0.25">
      <c r="A10" s="388"/>
      <c r="B10" s="1006" t="s">
        <v>56</v>
      </c>
      <c r="C10" s="1006"/>
      <c r="D10" s="1006"/>
      <c r="E10" s="1006"/>
      <c r="F10" s="1006"/>
      <c r="G10" s="1006"/>
      <c r="H10" s="1006"/>
      <c r="I10" s="1006"/>
      <c r="J10" s="1006"/>
      <c r="K10" s="1006"/>
      <c r="L10" s="1006"/>
      <c r="M10" s="867" t="s">
        <v>903</v>
      </c>
      <c r="N10" s="867"/>
      <c r="O10" s="867"/>
      <c r="P10" s="867"/>
      <c r="Q10" s="867"/>
      <c r="R10" s="867"/>
      <c r="S10" s="867"/>
      <c r="T10" s="313"/>
    </row>
    <row r="11" spans="1:20" ht="12.75" customHeight="1" x14ac:dyDescent="0.25">
      <c r="A11" s="388"/>
      <c r="B11" s="389"/>
      <c r="C11" s="54"/>
      <c r="D11" s="54"/>
      <c r="E11" s="54"/>
      <c r="F11" s="54"/>
      <c r="G11" s="54"/>
      <c r="H11" s="54"/>
      <c r="I11" s="54"/>
      <c r="J11" s="54"/>
      <c r="K11" s="54"/>
      <c r="L11" s="54"/>
      <c r="M11" s="54"/>
      <c r="N11" s="54"/>
      <c r="O11" s="54"/>
      <c r="P11" s="54"/>
      <c r="Q11" s="54"/>
      <c r="R11" s="54"/>
      <c r="S11" s="54"/>
      <c r="T11" s="54"/>
    </row>
    <row r="12" spans="1:20" ht="20.25" customHeight="1" x14ac:dyDescent="0.25">
      <c r="A12" s="387" t="s">
        <v>58</v>
      </c>
      <c r="B12" s="1005" t="s">
        <v>4</v>
      </c>
      <c r="C12" s="1005"/>
      <c r="D12" s="1005"/>
      <c r="E12" s="1005"/>
      <c r="F12" s="1005"/>
      <c r="G12" s="1005"/>
      <c r="H12" s="1005"/>
      <c r="I12" s="1005"/>
      <c r="J12" s="1005"/>
      <c r="K12" s="1005"/>
      <c r="L12" s="1005"/>
      <c r="M12" s="54" t="s">
        <v>901</v>
      </c>
      <c r="N12" s="54"/>
      <c r="O12" s="54"/>
      <c r="P12" s="54"/>
      <c r="Q12" s="54"/>
      <c r="R12" s="54"/>
      <c r="S12" s="54"/>
      <c r="T12" s="54"/>
    </row>
    <row r="13" spans="1:20" ht="26.25" customHeight="1" x14ac:dyDescent="0.25">
      <c r="A13" s="388"/>
      <c r="B13" s="1006" t="s">
        <v>899</v>
      </c>
      <c r="C13" s="1006"/>
      <c r="D13" s="1006"/>
      <c r="E13" s="1006"/>
      <c r="F13" s="1006"/>
      <c r="G13" s="1006"/>
      <c r="H13" s="1006"/>
      <c r="I13" s="1006"/>
      <c r="J13" s="1006"/>
      <c r="K13" s="1006"/>
      <c r="L13" s="1006"/>
      <c r="M13" s="867" t="s">
        <v>903</v>
      </c>
      <c r="N13" s="867"/>
      <c r="O13" s="867"/>
      <c r="P13" s="867"/>
      <c r="Q13" s="867"/>
      <c r="R13" s="867"/>
      <c r="S13" s="867"/>
      <c r="T13" s="313"/>
    </row>
    <row r="14" spans="1:20" ht="12.75" customHeight="1" x14ac:dyDescent="0.25">
      <c r="A14" s="388"/>
      <c r="B14" s="389"/>
      <c r="C14" s="54"/>
      <c r="D14" s="54"/>
      <c r="E14" s="54"/>
      <c r="F14" s="54"/>
      <c r="G14" s="54"/>
      <c r="H14" s="54"/>
      <c r="I14" s="54"/>
      <c r="J14" s="54"/>
      <c r="K14" s="54"/>
      <c r="L14" s="54"/>
      <c r="M14" s="54"/>
      <c r="N14" s="54"/>
      <c r="O14" s="54"/>
      <c r="P14" s="54"/>
      <c r="Q14" s="54"/>
      <c r="R14" s="54"/>
      <c r="S14" s="54"/>
      <c r="T14" s="54"/>
    </row>
    <row r="15" spans="1:20" ht="16.5" customHeight="1" x14ac:dyDescent="0.25">
      <c r="A15" s="387" t="s">
        <v>61</v>
      </c>
      <c r="B15" s="1005" t="s">
        <v>1123</v>
      </c>
      <c r="C15" s="1005"/>
      <c r="D15" s="1005"/>
      <c r="E15" s="1005"/>
      <c r="F15" s="1005"/>
      <c r="G15" s="1005"/>
      <c r="H15" s="1005"/>
      <c r="I15" s="1005"/>
      <c r="J15" s="1005"/>
      <c r="K15" s="1005"/>
      <c r="L15" s="101" t="s">
        <v>1124</v>
      </c>
      <c r="M15" s="54"/>
      <c r="N15" s="54"/>
      <c r="O15" s="54"/>
      <c r="P15" s="54"/>
      <c r="Q15" s="54"/>
      <c r="R15" s="54"/>
      <c r="S15" s="54"/>
      <c r="T15" s="54"/>
    </row>
    <row r="16" spans="1:20" ht="29.25" customHeight="1" x14ac:dyDescent="0.25">
      <c r="A16" s="372"/>
      <c r="B16" s="801" t="s">
        <v>900</v>
      </c>
      <c r="C16" s="801"/>
      <c r="D16" s="801"/>
      <c r="E16" s="801"/>
      <c r="F16" s="801"/>
      <c r="G16" s="801"/>
      <c r="H16" s="801"/>
      <c r="I16" s="801"/>
      <c r="J16" s="801"/>
      <c r="K16" s="801"/>
      <c r="L16" s="801"/>
      <c r="M16" s="867" t="s">
        <v>902</v>
      </c>
      <c r="N16" s="867"/>
      <c r="O16" s="867"/>
      <c r="P16" s="867"/>
      <c r="Q16" s="867"/>
      <c r="R16" s="867"/>
      <c r="S16" s="54"/>
      <c r="T16" s="54"/>
    </row>
    <row r="17" spans="1:20" ht="18.75" customHeight="1" x14ac:dyDescent="0.25">
      <c r="A17" s="388" t="s">
        <v>64</v>
      </c>
      <c r="B17" s="386" t="s">
        <v>904</v>
      </c>
      <c r="C17" s="386"/>
      <c r="D17" s="386"/>
      <c r="E17" s="386"/>
      <c r="F17" s="386"/>
      <c r="G17" s="386"/>
      <c r="H17" s="386"/>
      <c r="I17" s="386"/>
      <c r="J17" s="386"/>
      <c r="K17" s="386"/>
      <c r="L17" s="386"/>
      <c r="M17" s="54"/>
      <c r="N17" s="54"/>
      <c r="O17" s="54"/>
      <c r="P17" s="54"/>
      <c r="Q17" s="54"/>
      <c r="R17" s="54"/>
      <c r="S17" s="54"/>
      <c r="T17" s="54"/>
    </row>
    <row r="18" spans="1:20" ht="16.5" customHeight="1" x14ac:dyDescent="0.25">
      <c r="A18" s="390" t="s">
        <v>908</v>
      </c>
      <c r="B18" s="391" t="s">
        <v>995</v>
      </c>
      <c r="C18" s="391"/>
      <c r="D18" s="391"/>
      <c r="E18" s="391"/>
      <c r="F18" s="391"/>
      <c r="G18" s="391"/>
      <c r="H18" s="391"/>
      <c r="I18" s="391"/>
      <c r="J18" s="391"/>
      <c r="K18" s="54"/>
      <c r="L18" s="54"/>
      <c r="M18" s="54"/>
      <c r="N18" s="54"/>
      <c r="O18" s="54"/>
      <c r="P18" s="54"/>
      <c r="Q18" s="54"/>
      <c r="R18" s="54"/>
      <c r="S18" s="54"/>
      <c r="T18" s="54"/>
    </row>
    <row r="19" spans="1:20" ht="16.5" customHeight="1" x14ac:dyDescent="0.25">
      <c r="A19" s="390"/>
      <c r="B19" s="385" t="s">
        <v>1125</v>
      </c>
      <c r="C19" s="385"/>
      <c r="D19" s="385"/>
      <c r="E19" s="385"/>
      <c r="F19" s="391"/>
      <c r="G19" s="391"/>
      <c r="H19" s="391"/>
      <c r="I19" s="391"/>
      <c r="J19" s="391"/>
      <c r="K19" s="54"/>
      <c r="L19" s="54"/>
      <c r="M19" s="54"/>
      <c r="N19" s="54"/>
      <c r="O19" s="54"/>
      <c r="P19" s="54"/>
      <c r="Q19" s="54"/>
      <c r="R19" s="54"/>
      <c r="S19" s="54"/>
      <c r="T19" s="54"/>
    </row>
    <row r="20" spans="1:20" ht="16.5" customHeight="1" x14ac:dyDescent="0.25">
      <c r="A20" s="390" t="s">
        <v>909</v>
      </c>
      <c r="B20" s="391" t="s">
        <v>905</v>
      </c>
      <c r="C20" s="391"/>
      <c r="D20" s="391"/>
      <c r="E20" s="391"/>
      <c r="F20" s="391"/>
      <c r="G20" s="391"/>
      <c r="H20" s="391"/>
      <c r="I20" s="391"/>
      <c r="J20" s="391"/>
      <c r="K20" s="54"/>
      <c r="L20" s="54"/>
      <c r="M20" s="54"/>
      <c r="N20" s="54"/>
      <c r="O20" s="54"/>
      <c r="P20" s="54"/>
      <c r="Q20" s="54"/>
      <c r="R20" s="54"/>
      <c r="S20" s="54"/>
      <c r="T20" s="54"/>
    </row>
    <row r="21" spans="1:20" ht="16.5" hidden="1" customHeight="1" x14ac:dyDescent="0.25">
      <c r="A21" s="390"/>
      <c r="B21" s="391"/>
      <c r="C21" s="391"/>
      <c r="D21" s="391"/>
      <c r="E21" s="391"/>
      <c r="F21" s="391"/>
      <c r="G21" s="391"/>
      <c r="H21" s="391"/>
      <c r="I21" s="391"/>
      <c r="J21" s="391"/>
      <c r="K21" s="54"/>
      <c r="L21" s="54"/>
      <c r="M21" s="54"/>
      <c r="N21" s="54"/>
      <c r="O21" s="54"/>
      <c r="P21" s="54"/>
      <c r="Q21" s="54"/>
      <c r="R21" s="54"/>
      <c r="S21" s="54"/>
      <c r="T21" s="54"/>
    </row>
    <row r="22" spans="1:20" ht="16.5" customHeight="1" x14ac:dyDescent="0.25">
      <c r="A22" s="390"/>
      <c r="B22" s="385" t="s">
        <v>1126</v>
      </c>
      <c r="C22" s="385"/>
      <c r="D22" s="385"/>
      <c r="E22" s="385"/>
      <c r="F22" s="385"/>
      <c r="G22" s="385"/>
      <c r="H22" s="385"/>
      <c r="I22" s="385"/>
      <c r="J22" s="385"/>
      <c r="K22" s="54"/>
      <c r="L22" s="54"/>
      <c r="M22" s="54"/>
      <c r="N22" s="54"/>
      <c r="O22" s="54"/>
      <c r="P22" s="54"/>
      <c r="Q22" s="54"/>
      <c r="R22" s="54"/>
      <c r="S22" s="54"/>
      <c r="T22" s="54"/>
    </row>
    <row r="23" spans="1:20" ht="16.5" customHeight="1" x14ac:dyDescent="0.25">
      <c r="A23" s="390" t="s">
        <v>910</v>
      </c>
      <c r="B23" s="391" t="s">
        <v>906</v>
      </c>
      <c r="C23" s="391"/>
      <c r="D23" s="391"/>
      <c r="E23" s="391"/>
      <c r="F23" s="391"/>
      <c r="G23" s="391"/>
      <c r="H23" s="391"/>
      <c r="I23" s="54"/>
      <c r="J23" s="54"/>
      <c r="K23" s="54"/>
      <c r="L23" s="54"/>
      <c r="M23" s="54"/>
      <c r="N23" s="54"/>
      <c r="O23" s="54"/>
      <c r="P23" s="54"/>
      <c r="Q23" s="54"/>
      <c r="R23" s="54"/>
      <c r="S23" s="54"/>
      <c r="T23" s="54"/>
    </row>
    <row r="24" spans="1:20" ht="13.5" customHeight="1" x14ac:dyDescent="0.2">
      <c r="A24" s="1001" t="s">
        <v>651</v>
      </c>
      <c r="B24" s="1001"/>
      <c r="C24" s="1001"/>
      <c r="D24" s="1001"/>
      <c r="E24" s="1001"/>
      <c r="F24" s="1001"/>
      <c r="G24" s="1001"/>
      <c r="H24" s="1001"/>
      <c r="I24" s="1001"/>
      <c r="J24" s="1001"/>
      <c r="K24" s="1001"/>
      <c r="L24" s="1001"/>
      <c r="M24" s="1001"/>
      <c r="N24" s="1001"/>
      <c r="O24" s="1001"/>
      <c r="P24" s="1001"/>
      <c r="Q24" s="1001"/>
      <c r="R24" s="1001"/>
      <c r="S24" s="1001"/>
      <c r="T24" s="384"/>
    </row>
    <row r="25" spans="1:20" ht="18" customHeight="1" x14ac:dyDescent="0.2">
      <c r="A25" s="1001" t="s">
        <v>1127</v>
      </c>
      <c r="B25" s="1001"/>
      <c r="C25" s="1001"/>
      <c r="D25" s="1001"/>
      <c r="E25" s="1001"/>
      <c r="F25" s="1001"/>
      <c r="G25" s="1001"/>
      <c r="H25" s="1001"/>
      <c r="I25" s="1001"/>
      <c r="J25" s="1001"/>
      <c r="K25" s="1001"/>
      <c r="L25" s="1001"/>
      <c r="M25" s="1001"/>
      <c r="N25" s="1001"/>
      <c r="O25" s="1001"/>
      <c r="P25" s="1001"/>
      <c r="Q25" s="1001"/>
      <c r="R25" s="1001"/>
      <c r="S25" s="1001"/>
      <c r="T25" s="384"/>
    </row>
    <row r="26" spans="1:20" ht="3" customHeight="1" x14ac:dyDescent="0.2">
      <c r="A26" s="384"/>
      <c r="B26" s="384"/>
      <c r="C26" s="384"/>
      <c r="D26" s="384"/>
      <c r="E26" s="384"/>
      <c r="F26" s="384"/>
      <c r="G26" s="384"/>
      <c r="H26" s="384"/>
      <c r="I26" s="384"/>
      <c r="J26" s="384"/>
      <c r="K26" s="384"/>
      <c r="L26" s="384"/>
      <c r="M26" s="384"/>
      <c r="N26" s="384"/>
      <c r="O26" s="384"/>
      <c r="P26" s="384"/>
      <c r="Q26" s="384"/>
      <c r="R26" s="384"/>
      <c r="S26" s="384"/>
      <c r="T26" s="384"/>
    </row>
    <row r="27" spans="1:20" ht="15" customHeight="1" x14ac:dyDescent="0.2">
      <c r="A27" s="1001" t="s">
        <v>1128</v>
      </c>
      <c r="B27" s="1001"/>
      <c r="C27" s="1001"/>
      <c r="D27" s="1001"/>
      <c r="E27" s="1001"/>
      <c r="F27" s="1001"/>
      <c r="G27" s="1001"/>
      <c r="H27" s="1001"/>
      <c r="I27" s="1001"/>
      <c r="J27" s="1001"/>
      <c r="K27" s="1001"/>
      <c r="L27" s="1001"/>
      <c r="M27" s="1001"/>
      <c r="N27" s="1001"/>
      <c r="O27" s="1001"/>
      <c r="P27" s="1001"/>
      <c r="Q27" s="1001"/>
      <c r="R27" s="1001"/>
      <c r="S27" s="1001"/>
      <c r="T27" s="384"/>
    </row>
    <row r="28" spans="1:20" ht="15" customHeight="1" x14ac:dyDescent="0.2">
      <c r="A28" s="1001" t="s">
        <v>1129</v>
      </c>
      <c r="B28" s="1001"/>
      <c r="C28" s="1001"/>
      <c r="D28" s="1001"/>
      <c r="E28" s="1001"/>
      <c r="F28" s="1001"/>
      <c r="G28" s="1001"/>
      <c r="H28" s="1001"/>
      <c r="I28" s="1001"/>
      <c r="J28" s="1001"/>
      <c r="K28" s="1001"/>
      <c r="L28" s="1001"/>
      <c r="M28" s="1001"/>
      <c r="N28" s="1001"/>
      <c r="O28" s="1001"/>
      <c r="P28" s="1001"/>
      <c r="Q28" s="1001"/>
      <c r="R28" s="1001"/>
      <c r="S28" s="1001"/>
      <c r="T28" s="384"/>
    </row>
    <row r="29" spans="1:20" ht="16.5" customHeight="1" x14ac:dyDescent="0.2">
      <c r="A29" s="1001" t="s">
        <v>1130</v>
      </c>
      <c r="B29" s="1001"/>
      <c r="C29" s="1001"/>
      <c r="D29" s="1001"/>
      <c r="E29" s="1001"/>
      <c r="F29" s="1001"/>
      <c r="G29" s="1001"/>
      <c r="H29" s="1001"/>
      <c r="I29" s="1001"/>
      <c r="J29" s="1001"/>
      <c r="K29" s="1001"/>
      <c r="L29" s="1001"/>
      <c r="M29" s="1001"/>
      <c r="N29" s="1001"/>
      <c r="O29" s="1001"/>
      <c r="P29" s="1001"/>
      <c r="Q29" s="1001"/>
      <c r="R29" s="1001"/>
      <c r="S29" s="1001"/>
      <c r="T29" s="384"/>
    </row>
    <row r="30" spans="1:20" ht="19.5" customHeight="1" x14ac:dyDescent="0.2">
      <c r="A30" s="1001" t="s">
        <v>1131</v>
      </c>
      <c r="B30" s="1001"/>
      <c r="C30" s="1001"/>
      <c r="D30" s="1001"/>
      <c r="E30" s="1001"/>
      <c r="F30" s="1001"/>
      <c r="G30" s="1001"/>
      <c r="H30" s="1001"/>
      <c r="I30" s="1001"/>
      <c r="J30" s="1001"/>
      <c r="K30" s="1001"/>
      <c r="L30" s="1001"/>
      <c r="M30" s="1001"/>
      <c r="N30" s="1001"/>
      <c r="O30" s="1001"/>
      <c r="P30" s="1001"/>
      <c r="Q30" s="1001"/>
      <c r="R30" s="1001"/>
      <c r="S30" s="1001"/>
      <c r="T30" s="384"/>
    </row>
    <row r="31" spans="1:20" ht="37.5" customHeight="1" x14ac:dyDescent="0.2">
      <c r="A31" s="1001" t="s">
        <v>799</v>
      </c>
      <c r="B31" s="1001"/>
      <c r="C31" s="1001"/>
      <c r="D31" s="1001"/>
      <c r="E31" s="1001"/>
      <c r="F31" s="1001"/>
      <c r="G31" s="1001"/>
      <c r="H31" s="1001"/>
      <c r="I31" s="1001"/>
      <c r="J31" s="1001"/>
      <c r="K31" s="1001"/>
      <c r="L31" s="1001"/>
      <c r="M31" s="1001"/>
      <c r="N31" s="1001"/>
      <c r="O31" s="1001"/>
      <c r="P31" s="1001"/>
      <c r="Q31" s="1001"/>
      <c r="R31" s="1001"/>
      <c r="S31" s="1001"/>
      <c r="T31" s="384"/>
    </row>
    <row r="32" spans="1:20" ht="18" customHeight="1" x14ac:dyDescent="0.2">
      <c r="A32" s="1001" t="s">
        <v>1132</v>
      </c>
      <c r="B32" s="1001"/>
      <c r="C32" s="1001"/>
      <c r="D32" s="1001"/>
      <c r="E32" s="1001"/>
      <c r="F32" s="1001"/>
      <c r="G32" s="1001"/>
      <c r="H32" s="1001"/>
      <c r="I32" s="1001"/>
      <c r="J32" s="1001"/>
      <c r="K32" s="1001"/>
      <c r="L32" s="1001"/>
      <c r="M32" s="1001"/>
      <c r="N32" s="1001"/>
      <c r="O32" s="1001"/>
      <c r="P32" s="1001"/>
      <c r="Q32" s="1001"/>
      <c r="R32" s="1001"/>
      <c r="S32" s="1001"/>
      <c r="T32" s="384"/>
    </row>
    <row r="33" spans="1:21" ht="18" customHeight="1" x14ac:dyDescent="0.2">
      <c r="A33" s="1001" t="s">
        <v>1133</v>
      </c>
      <c r="B33" s="1001"/>
      <c r="C33" s="1001"/>
      <c r="D33" s="1001"/>
      <c r="E33" s="1001"/>
      <c r="F33" s="1001"/>
      <c r="G33" s="1001"/>
      <c r="H33" s="1001"/>
      <c r="I33" s="1001"/>
      <c r="J33" s="1001"/>
      <c r="K33" s="1001"/>
      <c r="L33" s="1001"/>
      <c r="M33" s="1001"/>
      <c r="N33" s="1001"/>
      <c r="O33" s="1001"/>
      <c r="P33" s="1001"/>
      <c r="Q33" s="1001"/>
      <c r="R33" s="1001"/>
      <c r="S33" s="1001"/>
      <c r="T33" s="384"/>
    </row>
    <row r="34" spans="1:21" ht="18.75" customHeight="1" x14ac:dyDescent="0.2">
      <c r="A34" s="1001" t="s">
        <v>1134</v>
      </c>
      <c r="B34" s="1001"/>
      <c r="C34" s="1001"/>
      <c r="D34" s="1001"/>
      <c r="E34" s="1001"/>
      <c r="F34" s="1001"/>
      <c r="G34" s="1001"/>
      <c r="H34" s="1001"/>
      <c r="I34" s="1001"/>
      <c r="J34" s="1001"/>
      <c r="K34" s="1001"/>
      <c r="L34" s="1001"/>
      <c r="M34" s="1001"/>
      <c r="N34" s="1001"/>
      <c r="O34" s="1001"/>
      <c r="P34" s="1001"/>
      <c r="Q34" s="1001"/>
      <c r="R34" s="1001"/>
      <c r="S34" s="1001"/>
      <c r="T34" s="384"/>
    </row>
    <row r="35" spans="1:21" ht="19.5" customHeight="1" x14ac:dyDescent="0.2">
      <c r="A35" s="1001" t="s">
        <v>1135</v>
      </c>
      <c r="B35" s="1001"/>
      <c r="C35" s="1001"/>
      <c r="D35" s="1001"/>
      <c r="E35" s="1001"/>
      <c r="F35" s="1001"/>
      <c r="G35" s="1001"/>
      <c r="H35" s="1001"/>
      <c r="I35" s="1001"/>
      <c r="J35" s="1001"/>
      <c r="K35" s="1001"/>
      <c r="L35" s="1001"/>
      <c r="M35" s="1001"/>
      <c r="N35" s="1001"/>
      <c r="O35" s="1001"/>
      <c r="P35" s="1001"/>
      <c r="Q35" s="1001"/>
      <c r="R35" s="1001"/>
      <c r="S35" s="1001"/>
      <c r="T35" s="384"/>
    </row>
    <row r="36" spans="1:21" ht="17.25" customHeight="1" x14ac:dyDescent="0.2">
      <c r="A36" s="1001" t="s">
        <v>1136</v>
      </c>
      <c r="B36" s="1001"/>
      <c r="C36" s="1001"/>
      <c r="D36" s="1001"/>
      <c r="E36" s="1001"/>
      <c r="F36" s="1001"/>
      <c r="G36" s="1001"/>
      <c r="H36" s="1001"/>
      <c r="I36" s="1001"/>
      <c r="J36" s="1001"/>
      <c r="K36" s="1001"/>
      <c r="L36" s="1001"/>
      <c r="M36" s="1001"/>
      <c r="N36" s="1001"/>
      <c r="O36" s="1001"/>
      <c r="P36" s="1001"/>
      <c r="Q36" s="1001"/>
      <c r="R36" s="1001"/>
      <c r="S36" s="1001"/>
      <c r="T36" s="384"/>
    </row>
    <row r="37" spans="1:21" ht="17.25" customHeight="1" x14ac:dyDescent="0.2">
      <c r="A37" s="1001"/>
      <c r="B37" s="1001"/>
      <c r="C37" s="1001"/>
      <c r="D37" s="1001"/>
      <c r="E37" s="1001"/>
      <c r="F37" s="1001"/>
      <c r="G37" s="1001"/>
      <c r="H37" s="1001"/>
      <c r="I37" s="1001"/>
      <c r="J37" s="1001"/>
      <c r="K37" s="1001"/>
      <c r="L37" s="1001"/>
      <c r="M37" s="1001"/>
      <c r="N37" s="1001"/>
      <c r="O37" s="1001"/>
      <c r="P37" s="1001"/>
      <c r="Q37" s="1001"/>
      <c r="R37" s="1001"/>
      <c r="S37" s="1001"/>
      <c r="T37" s="384"/>
    </row>
    <row r="38" spans="1:21" ht="30" customHeight="1" x14ac:dyDescent="0.2">
      <c r="A38" s="1001"/>
      <c r="B38" s="1001"/>
      <c r="C38" s="1001"/>
      <c r="D38" s="1001"/>
      <c r="E38" s="1001"/>
      <c r="F38" s="1001"/>
      <c r="G38" s="1001"/>
      <c r="H38" s="1001"/>
      <c r="I38" s="1001"/>
      <c r="J38" s="1001"/>
      <c r="K38" s="1001"/>
      <c r="L38" s="1001"/>
      <c r="M38" s="1001"/>
      <c r="N38" s="1001"/>
      <c r="O38" s="1001"/>
      <c r="P38" s="1001"/>
      <c r="Q38" s="1001"/>
      <c r="R38" s="1001"/>
      <c r="S38" s="1001"/>
      <c r="T38" s="384"/>
    </row>
    <row r="39" spans="1:21" ht="16.5" customHeight="1" x14ac:dyDescent="0.2">
      <c r="A39" s="1001"/>
      <c r="B39" s="1001"/>
      <c r="C39" s="1001"/>
      <c r="D39" s="1001"/>
      <c r="E39" s="1001"/>
      <c r="F39" s="1001"/>
      <c r="G39" s="1001"/>
      <c r="H39" s="1001"/>
      <c r="I39" s="1001"/>
      <c r="J39" s="1001"/>
      <c r="K39" s="1001"/>
      <c r="L39" s="1001"/>
      <c r="M39" s="1001"/>
      <c r="N39" s="1001"/>
      <c r="O39" s="1001"/>
      <c r="P39" s="1001"/>
      <c r="Q39" s="1001"/>
      <c r="R39" s="1001"/>
      <c r="S39" s="1001"/>
      <c r="T39" s="384"/>
    </row>
    <row r="40" spans="1:21" ht="17.25" customHeight="1" x14ac:dyDescent="0.2">
      <c r="A40" s="1001"/>
      <c r="B40" s="1001"/>
      <c r="C40" s="1001"/>
      <c r="D40" s="1001"/>
      <c r="E40" s="1001"/>
      <c r="F40" s="1001"/>
      <c r="G40" s="1001"/>
      <c r="H40" s="1001"/>
      <c r="I40" s="1001"/>
      <c r="J40" s="1001"/>
      <c r="K40" s="1001"/>
      <c r="L40" s="1001"/>
      <c r="M40" s="1001"/>
      <c r="N40" s="1001"/>
      <c r="O40" s="1001"/>
      <c r="P40" s="1001"/>
      <c r="Q40" s="1001"/>
      <c r="R40" s="1001"/>
      <c r="S40" s="1001"/>
      <c r="T40" s="384"/>
    </row>
    <row r="41" spans="1:21" ht="17.25" customHeight="1" x14ac:dyDescent="0.2">
      <c r="A41" s="1001"/>
      <c r="B41" s="1001"/>
      <c r="C41" s="1001"/>
      <c r="D41" s="1001"/>
      <c r="E41" s="1001"/>
      <c r="F41" s="1001"/>
      <c r="G41" s="1001"/>
      <c r="H41" s="1001"/>
      <c r="I41" s="1001"/>
      <c r="J41" s="1001"/>
      <c r="K41" s="1001"/>
      <c r="L41" s="1001"/>
      <c r="M41" s="1001"/>
      <c r="N41" s="1001"/>
      <c r="O41" s="1001"/>
      <c r="P41" s="1001"/>
      <c r="Q41" s="1001"/>
      <c r="R41" s="1001"/>
      <c r="S41" s="1001"/>
      <c r="T41" s="384"/>
    </row>
    <row r="42" spans="1:21" ht="33.6" hidden="1" customHeight="1" x14ac:dyDescent="0.2">
      <c r="A42" s="392"/>
      <c r="B42" s="384"/>
      <c r="C42" s="1001"/>
      <c r="D42" s="1001"/>
      <c r="E42" s="1001"/>
      <c r="F42" s="1001"/>
      <c r="G42" s="1001"/>
      <c r="H42" s="1001"/>
      <c r="I42" s="1001"/>
      <c r="J42" s="1001"/>
      <c r="K42" s="1001"/>
      <c r="L42" s="1001"/>
      <c r="M42" s="1001"/>
      <c r="N42" s="1001"/>
      <c r="O42" s="1001"/>
      <c r="P42" s="1001"/>
      <c r="Q42" s="1001"/>
      <c r="R42" s="1001"/>
      <c r="S42" s="1001"/>
      <c r="T42" s="384"/>
    </row>
    <row r="43" spans="1:21" ht="22.5" customHeight="1" x14ac:dyDescent="0.2">
      <c r="A43" s="46"/>
      <c r="B43" s="1002"/>
      <c r="C43" s="1002"/>
      <c r="D43" s="1002"/>
      <c r="E43" s="1002"/>
      <c r="F43" s="1002"/>
      <c r="G43" s="1002"/>
      <c r="H43" s="1002"/>
      <c r="I43" s="1002"/>
      <c r="J43" s="1002"/>
      <c r="K43" s="1002"/>
      <c r="L43" s="1002"/>
      <c r="M43" s="1002"/>
      <c r="N43" s="1002"/>
      <c r="O43" s="1002"/>
      <c r="P43" s="1002"/>
      <c r="Q43" s="1002"/>
      <c r="R43" s="1002"/>
      <c r="S43" s="1002"/>
      <c r="T43" s="393"/>
      <c r="U43" s="106"/>
    </row>
    <row r="44" spans="1:21" ht="22.5" hidden="1" customHeight="1" x14ac:dyDescent="0.25">
      <c r="A44" s="46"/>
      <c r="B44" s="46"/>
      <c r="C44" s="102"/>
      <c r="D44" s="102"/>
      <c r="E44" s="102"/>
      <c r="F44" s="102"/>
      <c r="G44" s="102"/>
      <c r="H44" s="102"/>
      <c r="I44" s="102"/>
      <c r="J44" s="102"/>
      <c r="K44" s="102"/>
      <c r="L44" s="102"/>
      <c r="M44" s="102"/>
      <c r="N44" s="102"/>
      <c r="O44" s="102"/>
      <c r="P44" s="102"/>
      <c r="Q44" s="102"/>
      <c r="R44" s="102"/>
      <c r="S44" s="102"/>
      <c r="T44" s="102"/>
    </row>
    <row r="45" spans="1:21" ht="22.5" hidden="1" customHeight="1" x14ac:dyDescent="0.25">
      <c r="A45" s="46"/>
      <c r="B45" s="46"/>
      <c r="C45" s="102"/>
      <c r="D45" s="102"/>
      <c r="E45" s="102"/>
      <c r="F45" s="102"/>
      <c r="G45" s="102"/>
      <c r="H45" s="102"/>
      <c r="I45" s="102"/>
      <c r="J45" s="102"/>
      <c r="K45" s="102"/>
      <c r="L45" s="102"/>
      <c r="M45" s="102"/>
      <c r="N45" s="102"/>
      <c r="O45" s="102"/>
      <c r="P45" s="102"/>
      <c r="Q45" s="102"/>
      <c r="R45" s="102"/>
      <c r="S45" s="102"/>
      <c r="T45" s="102"/>
    </row>
    <row r="46" spans="1:21" ht="22.5" hidden="1" customHeight="1" x14ac:dyDescent="0.25">
      <c r="A46" s="46"/>
      <c r="B46" s="46"/>
      <c r="C46" s="102"/>
      <c r="D46" s="102"/>
      <c r="E46" s="102"/>
      <c r="F46" s="102"/>
      <c r="G46" s="102"/>
      <c r="H46" s="102"/>
      <c r="I46" s="102"/>
      <c r="J46" s="102"/>
      <c r="K46" s="102"/>
      <c r="L46" s="102"/>
      <c r="M46" s="102"/>
      <c r="N46" s="102"/>
      <c r="O46" s="102"/>
      <c r="P46" s="102"/>
      <c r="Q46" s="102"/>
      <c r="R46" s="102"/>
      <c r="S46" s="102"/>
      <c r="T46" s="102"/>
    </row>
    <row r="47" spans="1:21" ht="22.5" hidden="1" customHeight="1" x14ac:dyDescent="0.25">
      <c r="A47" s="46"/>
      <c r="B47" s="46"/>
      <c r="C47" s="102"/>
      <c r="D47" s="102"/>
      <c r="E47" s="102"/>
      <c r="F47" s="102"/>
      <c r="G47" s="102"/>
      <c r="H47" s="102"/>
      <c r="I47" s="102"/>
      <c r="J47" s="102"/>
      <c r="K47" s="102"/>
      <c r="L47" s="102"/>
      <c r="M47" s="102"/>
      <c r="N47" s="102"/>
      <c r="O47" s="102"/>
      <c r="P47" s="102"/>
      <c r="Q47" s="102"/>
      <c r="R47" s="102"/>
      <c r="S47" s="102"/>
      <c r="T47" s="102"/>
    </row>
    <row r="48" spans="1:21" ht="22.5" hidden="1" customHeight="1" x14ac:dyDescent="0.25">
      <c r="A48" s="46"/>
      <c r="B48" s="46"/>
      <c r="C48" s="102"/>
      <c r="D48" s="102"/>
      <c r="E48" s="102"/>
      <c r="F48" s="102"/>
      <c r="G48" s="102"/>
      <c r="H48" s="102"/>
      <c r="I48" s="102"/>
      <c r="J48" s="102"/>
      <c r="K48" s="102"/>
      <c r="L48" s="102"/>
      <c r="M48" s="102"/>
      <c r="N48" s="102"/>
      <c r="O48" s="102"/>
      <c r="P48" s="102"/>
      <c r="Q48" s="102"/>
      <c r="R48" s="102"/>
      <c r="S48" s="102"/>
      <c r="T48" s="102"/>
    </row>
    <row r="49" spans="1:20" ht="36.75" customHeight="1" x14ac:dyDescent="0.2">
      <c r="A49" s="388" t="s">
        <v>67</v>
      </c>
      <c r="B49" s="907" t="s">
        <v>907</v>
      </c>
      <c r="C49" s="907"/>
      <c r="D49" s="907"/>
      <c r="E49" s="907"/>
      <c r="F49" s="907"/>
      <c r="G49" s="907"/>
      <c r="H49" s="907"/>
      <c r="I49" s="907"/>
      <c r="J49" s="907"/>
      <c r="K49" s="907"/>
      <c r="L49" s="907"/>
      <c r="M49" s="907"/>
      <c r="N49" s="907"/>
      <c r="O49" s="907"/>
      <c r="P49" s="907"/>
      <c r="Q49" s="907"/>
      <c r="R49" s="907"/>
      <c r="S49" s="907"/>
      <c r="T49" s="394"/>
    </row>
    <row r="50" spans="1:20" ht="30" customHeight="1" x14ac:dyDescent="0.2">
      <c r="A50" s="390" t="s">
        <v>908</v>
      </c>
      <c r="B50" s="907" t="s">
        <v>996</v>
      </c>
      <c r="C50" s="907"/>
      <c r="D50" s="907"/>
      <c r="E50" s="907"/>
      <c r="F50" s="907"/>
      <c r="G50" s="907"/>
      <c r="H50" s="907"/>
      <c r="I50" s="907"/>
      <c r="J50" s="907"/>
      <c r="K50" s="907"/>
      <c r="L50" s="907"/>
      <c r="M50" s="907"/>
      <c r="N50" s="907"/>
      <c r="O50" s="907"/>
      <c r="P50" s="907"/>
      <c r="Q50" s="907"/>
      <c r="R50" s="907"/>
      <c r="S50" s="907"/>
      <c r="T50" s="394"/>
    </row>
    <row r="51" spans="1:20" ht="14.25" customHeight="1" x14ac:dyDescent="0.25">
      <c r="A51" s="46"/>
      <c r="B51" s="314" t="s">
        <v>911</v>
      </c>
      <c r="C51" s="314"/>
      <c r="D51" s="394"/>
      <c r="E51" s="394"/>
      <c r="F51" s="394"/>
      <c r="G51" s="394"/>
      <c r="H51" s="394"/>
      <c r="I51" s="394"/>
      <c r="J51" s="394"/>
      <c r="K51" s="394"/>
      <c r="L51" s="394"/>
      <c r="M51" s="394"/>
      <c r="N51" s="394"/>
      <c r="O51" s="394"/>
      <c r="P51" s="394"/>
      <c r="Q51" s="394"/>
      <c r="R51" s="394"/>
      <c r="S51" s="394"/>
      <c r="T51" s="394"/>
    </row>
    <row r="52" spans="1:20" ht="1.5" customHeight="1" x14ac:dyDescent="0.25">
      <c r="A52" s="46"/>
      <c r="B52" s="46"/>
      <c r="C52" s="395"/>
      <c r="D52" s="395"/>
      <c r="E52" s="395"/>
      <c r="F52" s="395"/>
      <c r="G52" s="395"/>
      <c r="H52" s="395"/>
      <c r="I52" s="395"/>
      <c r="J52" s="395"/>
      <c r="K52" s="395"/>
      <c r="L52" s="395"/>
      <c r="M52" s="395"/>
      <c r="N52" s="395"/>
      <c r="O52" s="395"/>
      <c r="P52" s="395"/>
      <c r="Q52" s="395"/>
      <c r="R52" s="888" t="s">
        <v>30</v>
      </c>
      <c r="S52" s="888"/>
      <c r="T52" s="396"/>
    </row>
    <row r="53" spans="1:20" ht="22.5" customHeight="1" x14ac:dyDescent="0.25">
      <c r="A53" s="927" t="s">
        <v>10</v>
      </c>
      <c r="B53" s="928"/>
      <c r="C53" s="1003" t="s">
        <v>912</v>
      </c>
      <c r="D53" s="885" t="s">
        <v>817</v>
      </c>
      <c r="E53" s="885"/>
      <c r="F53" s="885"/>
      <c r="G53" s="885"/>
      <c r="H53" s="828" t="s">
        <v>818</v>
      </c>
      <c r="I53" s="828"/>
      <c r="J53" s="828"/>
      <c r="K53" s="828"/>
      <c r="L53" s="828"/>
      <c r="M53" s="828" t="s">
        <v>819</v>
      </c>
      <c r="N53" s="828"/>
      <c r="O53" s="828"/>
      <c r="P53" s="828"/>
      <c r="Q53" s="828"/>
      <c r="R53" s="828"/>
      <c r="S53" s="828"/>
      <c r="T53" s="50"/>
    </row>
    <row r="54" spans="1:20" ht="92.25" customHeight="1" x14ac:dyDescent="0.25">
      <c r="A54" s="929"/>
      <c r="B54" s="930"/>
      <c r="C54" s="1004"/>
      <c r="D54" s="39" t="s">
        <v>71</v>
      </c>
      <c r="E54" s="39" t="s">
        <v>72</v>
      </c>
      <c r="F54" s="41" t="s">
        <v>14</v>
      </c>
      <c r="G54" s="39" t="s">
        <v>15</v>
      </c>
      <c r="H54" s="39" t="s">
        <v>71</v>
      </c>
      <c r="I54" s="895" t="s">
        <v>72</v>
      </c>
      <c r="J54" s="898"/>
      <c r="K54" s="41" t="s">
        <v>14</v>
      </c>
      <c r="L54" s="397" t="s">
        <v>16</v>
      </c>
      <c r="M54" s="39" t="s">
        <v>71</v>
      </c>
      <c r="N54" s="835" t="s">
        <v>72</v>
      </c>
      <c r="O54" s="835"/>
      <c r="P54" s="835"/>
      <c r="Q54" s="39" t="s">
        <v>14</v>
      </c>
      <c r="R54" s="835" t="s">
        <v>17</v>
      </c>
      <c r="S54" s="835"/>
      <c r="T54" s="398"/>
    </row>
    <row r="55" spans="1:20" ht="21.75" customHeight="1" x14ac:dyDescent="0.25">
      <c r="A55" s="819">
        <v>1</v>
      </c>
      <c r="B55" s="820"/>
      <c r="C55" s="38">
        <v>2</v>
      </c>
      <c r="D55" s="38">
        <v>3</v>
      </c>
      <c r="E55" s="38">
        <v>4</v>
      </c>
      <c r="F55" s="38">
        <v>5</v>
      </c>
      <c r="G55" s="38">
        <v>6</v>
      </c>
      <c r="H55" s="38">
        <v>7</v>
      </c>
      <c r="I55" s="819">
        <v>8</v>
      </c>
      <c r="J55" s="820"/>
      <c r="K55" s="38">
        <v>9</v>
      </c>
      <c r="L55" s="38">
        <v>10</v>
      </c>
      <c r="M55" s="38">
        <v>11</v>
      </c>
      <c r="N55" s="828">
        <v>12</v>
      </c>
      <c r="O55" s="828"/>
      <c r="P55" s="828"/>
      <c r="Q55" s="38">
        <v>13</v>
      </c>
      <c r="R55" s="828">
        <v>14</v>
      </c>
      <c r="S55" s="828"/>
      <c r="T55" s="50"/>
    </row>
    <row r="56" spans="1:20" ht="15" hidden="1" customHeight="1" x14ac:dyDescent="0.25">
      <c r="A56" s="819"/>
      <c r="B56" s="820"/>
      <c r="C56" s="399" t="s">
        <v>250</v>
      </c>
      <c r="D56" s="52"/>
      <c r="E56" s="18"/>
      <c r="F56" s="18"/>
      <c r="G56" s="52"/>
      <c r="H56" s="18"/>
      <c r="I56" s="18"/>
      <c r="J56" s="18"/>
      <c r="K56" s="18"/>
      <c r="L56" s="18"/>
      <c r="M56" s="18"/>
      <c r="N56" s="828"/>
      <c r="O56" s="828"/>
      <c r="P56" s="828"/>
      <c r="Q56" s="18"/>
      <c r="R56" s="828"/>
      <c r="S56" s="828"/>
      <c r="T56" s="50"/>
    </row>
    <row r="57" spans="1:20" ht="50.25" customHeight="1" x14ac:dyDescent="0.25">
      <c r="A57" s="819"/>
      <c r="B57" s="820"/>
      <c r="C57" s="41" t="s">
        <v>18</v>
      </c>
      <c r="D57" s="400">
        <f>D133</f>
        <v>1228285.02</v>
      </c>
      <c r="E57" s="61" t="s">
        <v>194</v>
      </c>
      <c r="F57" s="61" t="s">
        <v>194</v>
      </c>
      <c r="G57" s="400">
        <f>D57</f>
        <v>1228285.02</v>
      </c>
      <c r="H57" s="400">
        <f>H133</f>
        <v>1766553</v>
      </c>
      <c r="I57" s="997" t="s">
        <v>194</v>
      </c>
      <c r="J57" s="999"/>
      <c r="K57" s="61" t="s">
        <v>194</v>
      </c>
      <c r="L57" s="400">
        <f>H57</f>
        <v>1766553</v>
      </c>
      <c r="M57" s="400">
        <f>M133</f>
        <v>1685821</v>
      </c>
      <c r="N57" s="996" t="s">
        <v>194</v>
      </c>
      <c r="O57" s="996"/>
      <c r="P57" s="996"/>
      <c r="Q57" s="61" t="s">
        <v>194</v>
      </c>
      <c r="R57" s="821">
        <f>M57</f>
        <v>1685821</v>
      </c>
      <c r="S57" s="821"/>
      <c r="T57" s="401"/>
    </row>
    <row r="58" spans="1:20" ht="59.25" customHeight="1" x14ac:dyDescent="0.25">
      <c r="A58" s="819"/>
      <c r="B58" s="820"/>
      <c r="C58" s="41" t="s">
        <v>913</v>
      </c>
      <c r="D58" s="38" t="s">
        <v>194</v>
      </c>
      <c r="E58" s="38">
        <f>E106</f>
        <v>0</v>
      </c>
      <c r="F58" s="38"/>
      <c r="G58" s="38">
        <f t="shared" ref="G58:G63" si="0">E58</f>
        <v>0</v>
      </c>
      <c r="H58" s="38" t="s">
        <v>194</v>
      </c>
      <c r="I58" s="997">
        <f>I106</f>
        <v>0</v>
      </c>
      <c r="J58" s="999"/>
      <c r="K58" s="38"/>
      <c r="L58" s="61">
        <f>I58</f>
        <v>0</v>
      </c>
      <c r="M58" s="38" t="s">
        <v>194</v>
      </c>
      <c r="N58" s="996">
        <f>N133</f>
        <v>0</v>
      </c>
      <c r="O58" s="996"/>
      <c r="P58" s="828"/>
      <c r="Q58" s="38"/>
      <c r="R58" s="997">
        <f>N58</f>
        <v>0</v>
      </c>
      <c r="S58" s="999"/>
      <c r="T58" s="401"/>
    </row>
    <row r="59" spans="1:20" ht="61.5" customHeight="1" x14ac:dyDescent="0.25">
      <c r="A59" s="819"/>
      <c r="B59" s="820"/>
      <c r="C59" s="41" t="s">
        <v>914</v>
      </c>
      <c r="D59" s="38" t="s">
        <v>194</v>
      </c>
      <c r="E59" s="61">
        <f>F133</f>
        <v>0</v>
      </c>
      <c r="F59" s="61">
        <f>E59</f>
        <v>0</v>
      </c>
      <c r="G59" s="61">
        <f t="shared" si="0"/>
        <v>0</v>
      </c>
      <c r="H59" s="38" t="s">
        <v>194</v>
      </c>
      <c r="I59" s="819">
        <f>H123</f>
        <v>0</v>
      </c>
      <c r="J59" s="820"/>
      <c r="K59" s="38"/>
      <c r="L59" s="61">
        <f>I59</f>
        <v>0</v>
      </c>
      <c r="M59" s="38" t="s">
        <v>194</v>
      </c>
      <c r="N59" s="828"/>
      <c r="O59" s="828"/>
      <c r="P59" s="828"/>
      <c r="Q59" s="38"/>
      <c r="R59" s="997">
        <f>N59</f>
        <v>0</v>
      </c>
      <c r="S59" s="999"/>
      <c r="T59" s="401"/>
    </row>
    <row r="60" spans="1:20" ht="29.25" customHeight="1" x14ac:dyDescent="0.25">
      <c r="A60" s="819"/>
      <c r="B60" s="820"/>
      <c r="C60" s="41" t="s">
        <v>915</v>
      </c>
      <c r="D60" s="61" t="s">
        <v>194</v>
      </c>
      <c r="E60" s="61"/>
      <c r="F60" s="61"/>
      <c r="G60" s="61">
        <f t="shared" si="0"/>
        <v>0</v>
      </c>
      <c r="H60" s="61" t="s">
        <v>194</v>
      </c>
      <c r="I60" s="997"/>
      <c r="J60" s="999"/>
      <c r="K60" s="61"/>
      <c r="L60" s="61">
        <f>I60</f>
        <v>0</v>
      </c>
      <c r="M60" s="61" t="s">
        <v>194</v>
      </c>
      <c r="N60" s="997"/>
      <c r="O60" s="998"/>
      <c r="P60" s="999"/>
      <c r="Q60" s="61"/>
      <c r="R60" s="997">
        <f>N60</f>
        <v>0</v>
      </c>
      <c r="S60" s="999"/>
      <c r="T60" s="401"/>
    </row>
    <row r="61" spans="1:20" ht="48.75" hidden="1" customHeight="1" x14ac:dyDescent="0.25">
      <c r="A61" s="819"/>
      <c r="B61" s="820"/>
      <c r="C61" s="402" t="s">
        <v>251</v>
      </c>
      <c r="D61" s="38" t="s">
        <v>194</v>
      </c>
      <c r="E61" s="38"/>
      <c r="F61" s="61"/>
      <c r="G61" s="61">
        <f t="shared" si="0"/>
        <v>0</v>
      </c>
      <c r="H61" s="38" t="s">
        <v>194</v>
      </c>
      <c r="I61" s="38"/>
      <c r="J61" s="38"/>
      <c r="K61" s="38"/>
      <c r="L61" s="61">
        <f>I61</f>
        <v>0</v>
      </c>
      <c r="M61" s="38" t="s">
        <v>194</v>
      </c>
      <c r="N61" s="828"/>
      <c r="O61" s="828"/>
      <c r="P61" s="828"/>
      <c r="Q61" s="38"/>
      <c r="R61" s="997">
        <f>N61</f>
        <v>0</v>
      </c>
      <c r="S61" s="999"/>
      <c r="T61" s="401"/>
    </row>
    <row r="62" spans="1:20" ht="21.75" hidden="1" customHeight="1" x14ac:dyDescent="0.25">
      <c r="A62" s="819"/>
      <c r="B62" s="820"/>
      <c r="C62" s="402" t="s">
        <v>25</v>
      </c>
      <c r="D62" s="38" t="s">
        <v>194</v>
      </c>
      <c r="E62" s="61"/>
      <c r="F62" s="61"/>
      <c r="G62" s="61">
        <f t="shared" si="0"/>
        <v>0</v>
      </c>
      <c r="H62" s="38" t="s">
        <v>194</v>
      </c>
      <c r="I62" s="38" t="s">
        <v>194</v>
      </c>
      <c r="J62" s="38"/>
      <c r="K62" s="38" t="s">
        <v>194</v>
      </c>
      <c r="L62" s="61" t="s">
        <v>194</v>
      </c>
      <c r="M62" s="38" t="s">
        <v>194</v>
      </c>
      <c r="N62" s="828" t="s">
        <v>194</v>
      </c>
      <c r="O62" s="828"/>
      <c r="P62" s="828"/>
      <c r="Q62" s="38" t="s">
        <v>194</v>
      </c>
      <c r="R62" s="997" t="s">
        <v>194</v>
      </c>
      <c r="S62" s="999"/>
      <c r="T62" s="401"/>
    </row>
    <row r="63" spans="1:20" ht="15" hidden="1" customHeight="1" x14ac:dyDescent="0.25">
      <c r="A63" s="819"/>
      <c r="B63" s="820"/>
      <c r="C63" s="41" t="s">
        <v>26</v>
      </c>
      <c r="D63" s="38" t="s">
        <v>194</v>
      </c>
      <c r="E63" s="38"/>
      <c r="F63" s="61"/>
      <c r="G63" s="61">
        <f t="shared" si="0"/>
        <v>0</v>
      </c>
      <c r="H63" s="38" t="s">
        <v>194</v>
      </c>
      <c r="I63" s="38" t="s">
        <v>194</v>
      </c>
      <c r="J63" s="38"/>
      <c r="K63" s="38" t="s">
        <v>194</v>
      </c>
      <c r="L63" s="61" t="s">
        <v>194</v>
      </c>
      <c r="M63" s="38" t="s">
        <v>194</v>
      </c>
      <c r="N63" s="828" t="s">
        <v>194</v>
      </c>
      <c r="O63" s="828"/>
      <c r="P63" s="828"/>
      <c r="Q63" s="38" t="s">
        <v>194</v>
      </c>
      <c r="R63" s="997" t="s">
        <v>194</v>
      </c>
      <c r="S63" s="999"/>
      <c r="T63" s="401"/>
    </row>
    <row r="64" spans="1:20" ht="15" hidden="1" customHeight="1" x14ac:dyDescent="0.25">
      <c r="A64" s="819"/>
      <c r="B64" s="820"/>
      <c r="C64" s="399" t="s">
        <v>252</v>
      </c>
      <c r="D64" s="38"/>
      <c r="E64" s="38"/>
      <c r="F64" s="61"/>
      <c r="G64" s="38"/>
      <c r="H64" s="38"/>
      <c r="I64" s="38"/>
      <c r="J64" s="38"/>
      <c r="K64" s="38"/>
      <c r="L64" s="61"/>
      <c r="M64" s="38"/>
      <c r="N64" s="828"/>
      <c r="O64" s="828"/>
      <c r="P64" s="828"/>
      <c r="Q64" s="38"/>
      <c r="R64" s="73"/>
      <c r="S64" s="72"/>
      <c r="T64" s="50"/>
    </row>
    <row r="65" spans="1:20" ht="15" hidden="1" customHeight="1" x14ac:dyDescent="0.25">
      <c r="A65" s="819"/>
      <c r="B65" s="820"/>
      <c r="C65" s="18"/>
      <c r="D65" s="38"/>
      <c r="E65" s="38"/>
      <c r="F65" s="61"/>
      <c r="G65" s="38"/>
      <c r="H65" s="38"/>
      <c r="I65" s="38"/>
      <c r="J65" s="38"/>
      <c r="K65" s="38"/>
      <c r="L65" s="61"/>
      <c r="M65" s="38"/>
      <c r="N65" s="828"/>
      <c r="O65" s="828"/>
      <c r="P65" s="828"/>
      <c r="Q65" s="38"/>
      <c r="R65" s="73"/>
      <c r="S65" s="72"/>
      <c r="T65" s="50"/>
    </row>
    <row r="66" spans="1:20" ht="15" hidden="1" customHeight="1" x14ac:dyDescent="0.25">
      <c r="A66" s="819"/>
      <c r="B66" s="820"/>
      <c r="C66" s="402"/>
      <c r="D66" s="38"/>
      <c r="E66" s="38"/>
      <c r="F66" s="61"/>
      <c r="G66" s="38"/>
      <c r="H66" s="38"/>
      <c r="I66" s="38"/>
      <c r="J66" s="38"/>
      <c r="K66" s="38"/>
      <c r="L66" s="38"/>
      <c r="M66" s="38"/>
      <c r="N66" s="997"/>
      <c r="O66" s="998"/>
      <c r="P66" s="999"/>
      <c r="Q66" s="38"/>
      <c r="R66" s="73"/>
      <c r="S66" s="72"/>
      <c r="T66" s="50"/>
    </row>
    <row r="67" spans="1:20" ht="15" hidden="1" customHeight="1" x14ac:dyDescent="0.25">
      <c r="A67" s="819"/>
      <c r="B67" s="820"/>
      <c r="C67" s="18"/>
      <c r="D67" s="38"/>
      <c r="E67" s="38"/>
      <c r="F67" s="61"/>
      <c r="G67" s="38"/>
      <c r="H67" s="38"/>
      <c r="I67" s="38"/>
      <c r="J67" s="38"/>
      <c r="K67" s="38"/>
      <c r="L67" s="61"/>
      <c r="M67" s="38"/>
      <c r="N67" s="828"/>
      <c r="O67" s="828"/>
      <c r="P67" s="828"/>
      <c r="Q67" s="38"/>
      <c r="R67" s="73"/>
      <c r="S67" s="72"/>
      <c r="T67" s="50"/>
    </row>
    <row r="68" spans="1:20" ht="26.25" hidden="1" customHeight="1" x14ac:dyDescent="0.25">
      <c r="A68" s="819"/>
      <c r="B68" s="820"/>
      <c r="C68" s="402"/>
      <c r="D68" s="38"/>
      <c r="E68" s="38"/>
      <c r="F68" s="61"/>
      <c r="G68" s="38"/>
      <c r="H68" s="38"/>
      <c r="I68" s="38"/>
      <c r="J68" s="38"/>
      <c r="K68" s="38"/>
      <c r="L68" s="61"/>
      <c r="M68" s="38"/>
      <c r="N68" s="828"/>
      <c r="O68" s="828"/>
      <c r="P68" s="828"/>
      <c r="Q68" s="38"/>
      <c r="R68" s="73"/>
      <c r="S68" s="72"/>
      <c r="T68" s="50"/>
    </row>
    <row r="69" spans="1:20" ht="15" hidden="1" customHeight="1" x14ac:dyDescent="0.25">
      <c r="A69" s="819"/>
      <c r="B69" s="820"/>
      <c r="C69" s="18"/>
      <c r="D69" s="38"/>
      <c r="E69" s="38"/>
      <c r="F69" s="61"/>
      <c r="G69" s="38"/>
      <c r="H69" s="38"/>
      <c r="I69" s="38"/>
      <c r="J69" s="38"/>
      <c r="K69" s="38"/>
      <c r="L69" s="61"/>
      <c r="M69" s="38"/>
      <c r="N69" s="828"/>
      <c r="O69" s="828"/>
      <c r="P69" s="828"/>
      <c r="Q69" s="38"/>
      <c r="R69" s="73"/>
      <c r="S69" s="72"/>
      <c r="T69" s="50"/>
    </row>
    <row r="70" spans="1:20" ht="15" hidden="1" customHeight="1" x14ac:dyDescent="0.25">
      <c r="A70" s="819"/>
      <c r="B70" s="820"/>
      <c r="C70" s="18"/>
      <c r="D70" s="38"/>
      <c r="E70" s="38"/>
      <c r="F70" s="61"/>
      <c r="G70" s="38"/>
      <c r="H70" s="38"/>
      <c r="I70" s="38"/>
      <c r="J70" s="38"/>
      <c r="K70" s="38"/>
      <c r="L70" s="61"/>
      <c r="M70" s="38"/>
      <c r="N70" s="828"/>
      <c r="O70" s="828"/>
      <c r="P70" s="828"/>
      <c r="Q70" s="38"/>
      <c r="R70" s="73"/>
      <c r="S70" s="72"/>
      <c r="T70" s="50"/>
    </row>
    <row r="71" spans="1:20" ht="15" hidden="1" customHeight="1" x14ac:dyDescent="0.25">
      <c r="A71" s="819"/>
      <c r="B71" s="820"/>
      <c r="C71" s="18"/>
      <c r="D71" s="38"/>
      <c r="E71" s="38"/>
      <c r="F71" s="61"/>
      <c r="G71" s="38"/>
      <c r="H71" s="38"/>
      <c r="I71" s="38"/>
      <c r="J71" s="38"/>
      <c r="K71" s="38"/>
      <c r="L71" s="61"/>
      <c r="M71" s="38"/>
      <c r="N71" s="828"/>
      <c r="O71" s="828"/>
      <c r="P71" s="828"/>
      <c r="Q71" s="38"/>
      <c r="R71" s="73"/>
      <c r="S71" s="72"/>
      <c r="T71" s="50"/>
    </row>
    <row r="72" spans="1:20" ht="38.25" hidden="1" customHeight="1" x14ac:dyDescent="0.25">
      <c r="A72" s="819"/>
      <c r="B72" s="820"/>
      <c r="C72" s="402"/>
      <c r="D72" s="38"/>
      <c r="E72" s="38"/>
      <c r="F72" s="61"/>
      <c r="G72" s="38"/>
      <c r="H72" s="61"/>
      <c r="I72" s="38"/>
      <c r="J72" s="38"/>
      <c r="K72" s="38"/>
      <c r="L72" s="61"/>
      <c r="M72" s="38"/>
      <c r="N72" s="828"/>
      <c r="O72" s="828"/>
      <c r="P72" s="828"/>
      <c r="Q72" s="38"/>
      <c r="R72" s="73"/>
      <c r="S72" s="72"/>
      <c r="T72" s="50"/>
    </row>
    <row r="73" spans="1:20" ht="15" hidden="1" customHeight="1" x14ac:dyDescent="0.25">
      <c r="A73" s="819"/>
      <c r="B73" s="820"/>
      <c r="C73" s="18"/>
      <c r="D73" s="38"/>
      <c r="E73" s="38"/>
      <c r="F73" s="61"/>
      <c r="G73" s="38"/>
      <c r="H73" s="38"/>
      <c r="I73" s="38"/>
      <c r="J73" s="38"/>
      <c r="K73" s="38"/>
      <c r="L73" s="61"/>
      <c r="M73" s="38"/>
      <c r="N73" s="828"/>
      <c r="O73" s="828"/>
      <c r="P73" s="828"/>
      <c r="Q73" s="38"/>
      <c r="R73" s="73"/>
      <c r="S73" s="72"/>
      <c r="T73" s="50"/>
    </row>
    <row r="74" spans="1:20" ht="28.5" hidden="1" customHeight="1" x14ac:dyDescent="0.25">
      <c r="A74" s="819"/>
      <c r="B74" s="820"/>
      <c r="C74" s="402"/>
      <c r="D74" s="38"/>
      <c r="E74" s="38"/>
      <c r="F74" s="61"/>
      <c r="G74" s="38"/>
      <c r="H74" s="38"/>
      <c r="I74" s="38"/>
      <c r="J74" s="38"/>
      <c r="K74" s="38"/>
      <c r="L74" s="61"/>
      <c r="M74" s="38"/>
      <c r="N74" s="828"/>
      <c r="O74" s="828"/>
      <c r="P74" s="828"/>
      <c r="Q74" s="38"/>
      <c r="R74" s="73"/>
      <c r="S74" s="72"/>
      <c r="T74" s="50"/>
    </row>
    <row r="75" spans="1:20" ht="15" hidden="1" customHeight="1" x14ac:dyDescent="0.25">
      <c r="A75" s="819"/>
      <c r="B75" s="820"/>
      <c r="C75" s="18"/>
      <c r="D75" s="38"/>
      <c r="E75" s="38"/>
      <c r="F75" s="61"/>
      <c r="G75" s="38"/>
      <c r="H75" s="38"/>
      <c r="I75" s="38"/>
      <c r="J75" s="38"/>
      <c r="K75" s="38"/>
      <c r="L75" s="61"/>
      <c r="M75" s="38"/>
      <c r="N75" s="828"/>
      <c r="O75" s="828"/>
      <c r="P75" s="828"/>
      <c r="Q75" s="38"/>
      <c r="R75" s="73"/>
      <c r="S75" s="72"/>
      <c r="T75" s="50"/>
    </row>
    <row r="76" spans="1:20" ht="26.25" hidden="1" customHeight="1" x14ac:dyDescent="0.25">
      <c r="A76" s="819"/>
      <c r="B76" s="820"/>
      <c r="C76" s="402"/>
      <c r="D76" s="38"/>
      <c r="E76" s="38"/>
      <c r="F76" s="61"/>
      <c r="G76" s="38"/>
      <c r="H76" s="38"/>
      <c r="I76" s="38"/>
      <c r="J76" s="38"/>
      <c r="K76" s="38"/>
      <c r="L76" s="61"/>
      <c r="M76" s="38"/>
      <c r="N76" s="828"/>
      <c r="O76" s="828"/>
      <c r="P76" s="828"/>
      <c r="Q76" s="38"/>
      <c r="R76" s="73"/>
      <c r="S76" s="72"/>
      <c r="T76" s="50"/>
    </row>
    <row r="77" spans="1:20" ht="18" hidden="1" customHeight="1" x14ac:dyDescent="0.25">
      <c r="A77" s="819"/>
      <c r="B77" s="820"/>
      <c r="C77" s="402"/>
      <c r="D77" s="38"/>
      <c r="E77" s="38"/>
      <c r="F77" s="61"/>
      <c r="G77" s="38"/>
      <c r="H77" s="38"/>
      <c r="I77" s="38"/>
      <c r="J77" s="38"/>
      <c r="K77" s="38"/>
      <c r="L77" s="38"/>
      <c r="M77" s="38"/>
      <c r="N77" s="49"/>
      <c r="O77" s="382"/>
      <c r="P77" s="72"/>
      <c r="Q77" s="38"/>
      <c r="R77" s="73"/>
      <c r="S77" s="72"/>
      <c r="T77" s="50"/>
    </row>
    <row r="78" spans="1:20" ht="27" hidden="1" customHeight="1" x14ac:dyDescent="0.25">
      <c r="A78" s="819"/>
      <c r="B78" s="820"/>
      <c r="C78" s="402"/>
      <c r="D78" s="38"/>
      <c r="E78" s="38"/>
      <c r="F78" s="61"/>
      <c r="G78" s="38"/>
      <c r="H78" s="38"/>
      <c r="I78" s="38"/>
      <c r="J78" s="38"/>
      <c r="K78" s="38"/>
      <c r="L78" s="38"/>
      <c r="M78" s="38"/>
      <c r="N78" s="49"/>
      <c r="O78" s="382"/>
      <c r="P78" s="72"/>
      <c r="Q78" s="38"/>
      <c r="R78" s="73"/>
      <c r="S78" s="72"/>
      <c r="T78" s="50"/>
    </row>
    <row r="79" spans="1:20" ht="28.5" hidden="1" customHeight="1" x14ac:dyDescent="0.25">
      <c r="A79" s="819"/>
      <c r="B79" s="820"/>
      <c r="C79" s="402"/>
      <c r="D79" s="38"/>
      <c r="E79" s="38"/>
      <c r="F79" s="61"/>
      <c r="G79" s="38"/>
      <c r="H79" s="38"/>
      <c r="I79" s="38"/>
      <c r="J79" s="38"/>
      <c r="K79" s="38"/>
      <c r="L79" s="38"/>
      <c r="M79" s="38"/>
      <c r="N79" s="49"/>
      <c r="O79" s="382"/>
      <c r="P79" s="72"/>
      <c r="Q79" s="38"/>
      <c r="R79" s="73"/>
      <c r="S79" s="72"/>
      <c r="T79" s="50"/>
    </row>
    <row r="80" spans="1:20" ht="31.5" hidden="1" customHeight="1" x14ac:dyDescent="0.25">
      <c r="A80" s="819"/>
      <c r="B80" s="820"/>
      <c r="C80" s="402"/>
      <c r="D80" s="38"/>
      <c r="E80" s="38"/>
      <c r="F80" s="61"/>
      <c r="G80" s="38"/>
      <c r="H80" s="38"/>
      <c r="I80" s="38"/>
      <c r="J80" s="38"/>
      <c r="K80" s="38"/>
      <c r="L80" s="38"/>
      <c r="M80" s="38"/>
      <c r="N80" s="49"/>
      <c r="O80" s="382"/>
      <c r="P80" s="72"/>
      <c r="Q80" s="38"/>
      <c r="R80" s="73"/>
      <c r="S80" s="72"/>
      <c r="T80" s="50"/>
    </row>
    <row r="81" spans="1:20" ht="24" customHeight="1" x14ac:dyDescent="0.25">
      <c r="A81" s="819"/>
      <c r="B81" s="820"/>
      <c r="C81" s="18" t="s">
        <v>971</v>
      </c>
      <c r="D81" s="403">
        <f>D57</f>
        <v>1228285.02</v>
      </c>
      <c r="E81" s="38">
        <f>SUM(E58:E80)</f>
        <v>0</v>
      </c>
      <c r="F81" s="61">
        <f>SUM(F58:F80)</f>
        <v>0</v>
      </c>
      <c r="G81" s="403">
        <f>D81+E81</f>
        <v>1228285.02</v>
      </c>
      <c r="H81" s="403">
        <f>H57+H73</f>
        <v>1766553</v>
      </c>
      <c r="I81" s="997">
        <f>I58</f>
        <v>0</v>
      </c>
      <c r="J81" s="999"/>
      <c r="K81" s="18"/>
      <c r="L81" s="403">
        <f>H81+I81</f>
        <v>1766553</v>
      </c>
      <c r="M81" s="403">
        <f>M57+M73</f>
        <v>1685821</v>
      </c>
      <c r="N81" s="997">
        <f>N58</f>
        <v>0</v>
      </c>
      <c r="O81" s="998"/>
      <c r="P81" s="999"/>
      <c r="Q81" s="18">
        <f>Q73</f>
        <v>0</v>
      </c>
      <c r="R81" s="823">
        <f>M81+N81</f>
        <v>1685821</v>
      </c>
      <c r="S81" s="857"/>
      <c r="T81" s="401"/>
    </row>
    <row r="82" spans="1:20" ht="12.75" customHeight="1" x14ac:dyDescent="0.25">
      <c r="A82" s="54"/>
      <c r="B82" s="54"/>
      <c r="C82" s="54"/>
      <c r="D82" s="54"/>
      <c r="E82" s="54"/>
      <c r="F82" s="54"/>
      <c r="G82" s="54"/>
      <c r="H82" s="54"/>
      <c r="I82" s="54"/>
      <c r="J82" s="54"/>
      <c r="K82" s="54"/>
      <c r="L82" s="54"/>
      <c r="M82" s="1000"/>
      <c r="N82" s="1000"/>
      <c r="O82" s="1000"/>
      <c r="P82" s="1000"/>
      <c r="Q82" s="1000"/>
      <c r="R82" s="1000"/>
      <c r="S82" s="1000"/>
      <c r="T82" s="405"/>
    </row>
    <row r="83" spans="1:20" ht="19.5" customHeight="1" x14ac:dyDescent="0.2">
      <c r="A83" s="390" t="s">
        <v>909</v>
      </c>
      <c r="B83" s="915" t="s">
        <v>917</v>
      </c>
      <c r="C83" s="915"/>
      <c r="D83" s="915"/>
      <c r="E83" s="915"/>
      <c r="F83" s="915"/>
      <c r="G83" s="915"/>
      <c r="H83" s="915"/>
      <c r="I83" s="915"/>
      <c r="J83" s="915"/>
      <c r="K83" s="915"/>
      <c r="L83" s="915"/>
      <c r="M83" s="915"/>
      <c r="N83" s="915"/>
      <c r="O83" s="915"/>
      <c r="P83" s="915"/>
      <c r="Q83" s="915"/>
      <c r="R83" s="915"/>
      <c r="S83" s="915"/>
      <c r="T83" s="391"/>
    </row>
    <row r="84" spans="1:20" ht="13.5" customHeight="1" x14ac:dyDescent="0.25">
      <c r="A84" s="46"/>
      <c r="B84" s="315" t="s">
        <v>916</v>
      </c>
      <c r="C84" s="47"/>
      <c r="D84" s="47"/>
      <c r="E84" s="47"/>
      <c r="F84" s="47"/>
      <c r="G84" s="47"/>
      <c r="H84" s="47"/>
      <c r="I84" s="47"/>
      <c r="J84" s="47"/>
      <c r="K84" s="47"/>
      <c r="L84" s="47"/>
      <c r="M84" s="47"/>
      <c r="N84" s="47"/>
      <c r="O84" s="47"/>
      <c r="P84" s="47"/>
      <c r="Q84" s="47"/>
      <c r="R84" s="977"/>
      <c r="S84" s="977"/>
      <c r="T84" s="50"/>
    </row>
    <row r="85" spans="1:20" ht="26.25" customHeight="1" x14ac:dyDescent="0.25">
      <c r="A85" s="927" t="s">
        <v>10</v>
      </c>
      <c r="B85" s="928"/>
      <c r="C85" s="945" t="s">
        <v>259</v>
      </c>
      <c r="D85" s="946"/>
      <c r="E85" s="946"/>
      <c r="F85" s="946"/>
      <c r="G85" s="947"/>
      <c r="H85" s="828" t="s">
        <v>454</v>
      </c>
      <c r="I85" s="828"/>
      <c r="J85" s="828"/>
      <c r="K85" s="828"/>
      <c r="L85" s="828"/>
      <c r="M85" s="828" t="s">
        <v>821</v>
      </c>
      <c r="N85" s="828"/>
      <c r="O85" s="828"/>
      <c r="P85" s="828"/>
      <c r="Q85" s="828"/>
      <c r="R85" s="828"/>
      <c r="S85" s="828"/>
      <c r="T85" s="50"/>
    </row>
    <row r="86" spans="1:20" ht="81.75" customHeight="1" x14ac:dyDescent="0.25">
      <c r="A86" s="929"/>
      <c r="B86" s="930"/>
      <c r="C86" s="948"/>
      <c r="D86" s="888"/>
      <c r="E86" s="888"/>
      <c r="F86" s="888"/>
      <c r="G86" s="889"/>
      <c r="H86" s="39" t="s">
        <v>71</v>
      </c>
      <c r="I86" s="895" t="s">
        <v>72</v>
      </c>
      <c r="J86" s="898"/>
      <c r="K86" s="41" t="s">
        <v>14</v>
      </c>
      <c r="L86" s="39" t="s">
        <v>15</v>
      </c>
      <c r="M86" s="39" t="s">
        <v>71</v>
      </c>
      <c r="N86" s="895" t="s">
        <v>72</v>
      </c>
      <c r="O86" s="897"/>
      <c r="P86" s="898"/>
      <c r="Q86" s="41" t="s">
        <v>14</v>
      </c>
      <c r="R86" s="886" t="s">
        <v>16</v>
      </c>
      <c r="S86" s="890"/>
      <c r="T86" s="396"/>
    </row>
    <row r="87" spans="1:20" ht="17.25" customHeight="1" x14ac:dyDescent="0.25">
      <c r="A87" s="819">
        <v>1</v>
      </c>
      <c r="B87" s="820"/>
      <c r="C87" s="819">
        <v>2</v>
      </c>
      <c r="D87" s="850"/>
      <c r="E87" s="850"/>
      <c r="F87" s="850"/>
      <c r="G87" s="820"/>
      <c r="H87" s="38">
        <v>3</v>
      </c>
      <c r="I87" s="819">
        <v>4</v>
      </c>
      <c r="J87" s="820"/>
      <c r="K87" s="38">
        <v>5</v>
      </c>
      <c r="L87" s="38">
        <v>6</v>
      </c>
      <c r="M87" s="38">
        <v>7</v>
      </c>
      <c r="N87" s="819">
        <v>8</v>
      </c>
      <c r="O87" s="850"/>
      <c r="P87" s="820"/>
      <c r="Q87" s="38">
        <v>9</v>
      </c>
      <c r="R87" s="819">
        <v>10</v>
      </c>
      <c r="S87" s="820"/>
      <c r="T87" s="50"/>
    </row>
    <row r="88" spans="1:20" ht="12.75" hidden="1" customHeight="1" x14ac:dyDescent="0.25">
      <c r="A88" s="819">
        <v>1014060</v>
      </c>
      <c r="B88" s="820"/>
      <c r="C88" s="974" t="s">
        <v>262</v>
      </c>
      <c r="D88" s="975"/>
      <c r="E88" s="975"/>
      <c r="F88" s="975"/>
      <c r="G88" s="976"/>
      <c r="H88" s="18"/>
      <c r="I88" s="18"/>
      <c r="J88" s="18"/>
      <c r="K88" s="18"/>
      <c r="L88" s="18"/>
      <c r="M88" s="18"/>
      <c r="N88" s="828"/>
      <c r="O88" s="828"/>
      <c r="P88" s="828"/>
      <c r="Q88" s="18"/>
      <c r="R88" s="828"/>
      <c r="S88" s="828"/>
      <c r="T88" s="50"/>
    </row>
    <row r="89" spans="1:20" ht="21.75" customHeight="1" x14ac:dyDescent="0.25">
      <c r="A89" s="819"/>
      <c r="B89" s="820"/>
      <c r="C89" s="879" t="s">
        <v>18</v>
      </c>
      <c r="D89" s="880"/>
      <c r="E89" s="880"/>
      <c r="F89" s="880"/>
      <c r="G89" s="881"/>
      <c r="H89" s="400">
        <f>H184</f>
        <v>1780226.976</v>
      </c>
      <c r="I89" s="819" t="s">
        <v>194</v>
      </c>
      <c r="J89" s="820"/>
      <c r="K89" s="38" t="s">
        <v>194</v>
      </c>
      <c r="L89" s="400">
        <f>H89</f>
        <v>1780226.976</v>
      </c>
      <c r="M89" s="400">
        <f>M184</f>
        <v>1869238.3248000001</v>
      </c>
      <c r="N89" s="819" t="s">
        <v>194</v>
      </c>
      <c r="O89" s="850"/>
      <c r="P89" s="820"/>
      <c r="Q89" s="38" t="s">
        <v>194</v>
      </c>
      <c r="R89" s="823">
        <f>M89</f>
        <v>1869238.3248000001</v>
      </c>
      <c r="S89" s="857"/>
      <c r="T89" s="50"/>
    </row>
    <row r="90" spans="1:20" ht="34.5" customHeight="1" x14ac:dyDescent="0.25">
      <c r="A90" s="819"/>
      <c r="B90" s="820"/>
      <c r="C90" s="891" t="s">
        <v>913</v>
      </c>
      <c r="D90" s="892"/>
      <c r="E90" s="892"/>
      <c r="F90" s="892"/>
      <c r="G90" s="893"/>
      <c r="H90" s="38" t="s">
        <v>194</v>
      </c>
      <c r="I90" s="823">
        <f>I184</f>
        <v>0</v>
      </c>
      <c r="J90" s="857"/>
      <c r="K90" s="38"/>
      <c r="L90" s="61">
        <f>I90</f>
        <v>0</v>
      </c>
      <c r="M90" s="38" t="s">
        <v>194</v>
      </c>
      <c r="N90" s="997">
        <f>N184</f>
        <v>0</v>
      </c>
      <c r="O90" s="998"/>
      <c r="P90" s="820"/>
      <c r="Q90" s="38"/>
      <c r="R90" s="997">
        <f>N90</f>
        <v>0</v>
      </c>
      <c r="S90" s="820"/>
      <c r="T90" s="50"/>
    </row>
    <row r="91" spans="1:20" ht="36.75" customHeight="1" x14ac:dyDescent="0.25">
      <c r="A91" s="819"/>
      <c r="B91" s="820"/>
      <c r="C91" s="891" t="s">
        <v>914</v>
      </c>
      <c r="D91" s="892"/>
      <c r="E91" s="892"/>
      <c r="F91" s="892"/>
      <c r="G91" s="893"/>
      <c r="H91" s="38" t="s">
        <v>194</v>
      </c>
      <c r="I91" s="819"/>
      <c r="J91" s="820"/>
      <c r="K91" s="38"/>
      <c r="L91" s="38"/>
      <c r="M91" s="38" t="s">
        <v>194</v>
      </c>
      <c r="N91" s="819"/>
      <c r="O91" s="850"/>
      <c r="P91" s="820"/>
      <c r="Q91" s="38"/>
      <c r="R91" s="819"/>
      <c r="S91" s="820"/>
      <c r="T91" s="50"/>
    </row>
    <row r="92" spans="1:20" ht="16.5" customHeight="1" x14ac:dyDescent="0.25">
      <c r="A92" s="819"/>
      <c r="B92" s="820"/>
      <c r="C92" s="879" t="s">
        <v>915</v>
      </c>
      <c r="D92" s="880"/>
      <c r="E92" s="880"/>
      <c r="F92" s="880"/>
      <c r="G92" s="881"/>
      <c r="H92" s="38" t="s">
        <v>194</v>
      </c>
      <c r="I92" s="819"/>
      <c r="J92" s="820"/>
      <c r="K92" s="38"/>
      <c r="L92" s="38"/>
      <c r="M92" s="38" t="s">
        <v>194</v>
      </c>
      <c r="N92" s="819"/>
      <c r="O92" s="850"/>
      <c r="P92" s="820"/>
      <c r="Q92" s="38"/>
      <c r="R92" s="819"/>
      <c r="S92" s="820"/>
      <c r="T92" s="50"/>
    </row>
    <row r="93" spans="1:20" ht="30" hidden="1" customHeight="1" x14ac:dyDescent="0.25">
      <c r="A93" s="819"/>
      <c r="B93" s="820"/>
      <c r="C93" s="891" t="s">
        <v>263</v>
      </c>
      <c r="D93" s="892"/>
      <c r="E93" s="892"/>
      <c r="F93" s="892"/>
      <c r="G93" s="893"/>
      <c r="H93" s="38" t="s">
        <v>194</v>
      </c>
      <c r="I93" s="38"/>
      <c r="J93" s="38"/>
      <c r="K93" s="38"/>
      <c r="L93" s="38"/>
      <c r="M93" s="38" t="s">
        <v>194</v>
      </c>
      <c r="N93" s="819"/>
      <c r="O93" s="850"/>
      <c r="P93" s="820"/>
      <c r="Q93" s="38"/>
      <c r="R93" s="819"/>
      <c r="S93" s="820"/>
      <c r="T93" s="50"/>
    </row>
    <row r="94" spans="1:20" ht="12.75" hidden="1" customHeight="1" x14ac:dyDescent="0.25">
      <c r="A94" s="819"/>
      <c r="B94" s="820"/>
      <c r="C94" s="974" t="s">
        <v>252</v>
      </c>
      <c r="D94" s="975"/>
      <c r="E94" s="975"/>
      <c r="F94" s="975"/>
      <c r="G94" s="976"/>
      <c r="H94" s="38"/>
      <c r="I94" s="38"/>
      <c r="J94" s="38"/>
      <c r="K94" s="38"/>
      <c r="L94" s="38"/>
      <c r="M94" s="38"/>
      <c r="N94" s="828"/>
      <c r="O94" s="828"/>
      <c r="P94" s="828"/>
      <c r="Q94" s="38"/>
      <c r="R94" s="828"/>
      <c r="S94" s="828"/>
      <c r="T94" s="50"/>
    </row>
    <row r="95" spans="1:20" ht="12.75" hidden="1" customHeight="1" x14ac:dyDescent="0.25">
      <c r="A95" s="819"/>
      <c r="B95" s="820"/>
      <c r="C95" s="879" t="s">
        <v>31</v>
      </c>
      <c r="D95" s="880"/>
      <c r="E95" s="880"/>
      <c r="F95" s="880"/>
      <c r="G95" s="881"/>
      <c r="H95" s="38"/>
      <c r="I95" s="38"/>
      <c r="J95" s="38"/>
      <c r="K95" s="38"/>
      <c r="L95" s="38"/>
      <c r="M95" s="38"/>
      <c r="N95" s="828"/>
      <c r="O95" s="828"/>
      <c r="P95" s="828"/>
      <c r="Q95" s="38"/>
      <c r="R95" s="828"/>
      <c r="S95" s="828"/>
      <c r="T95" s="50"/>
    </row>
    <row r="96" spans="1:20" ht="17.25" customHeight="1" x14ac:dyDescent="0.25">
      <c r="A96" s="819"/>
      <c r="B96" s="820"/>
      <c r="C96" s="879" t="s">
        <v>971</v>
      </c>
      <c r="D96" s="880"/>
      <c r="E96" s="880"/>
      <c r="F96" s="880"/>
      <c r="G96" s="881"/>
      <c r="H96" s="400">
        <f>H89</f>
        <v>1780226.976</v>
      </c>
      <c r="I96" s="823">
        <f>SUM(I90:I95)</f>
        <v>0</v>
      </c>
      <c r="J96" s="857"/>
      <c r="K96" s="38"/>
      <c r="L96" s="400">
        <f>SUM(L89:L95)</f>
        <v>1780226.976</v>
      </c>
      <c r="M96" s="400">
        <f>M89</f>
        <v>1869238.3248000001</v>
      </c>
      <c r="N96" s="996">
        <f>SUM(N90:N95)</f>
        <v>0</v>
      </c>
      <c r="O96" s="996"/>
      <c r="P96" s="828"/>
      <c r="Q96" s="38"/>
      <c r="R96" s="821">
        <f>SUM(R89:R95)</f>
        <v>1869238.3248000001</v>
      </c>
      <c r="S96" s="821"/>
      <c r="T96" s="50"/>
    </row>
    <row r="97" spans="1:20" ht="12.75" customHeight="1" x14ac:dyDescent="0.25">
      <c r="A97" s="54"/>
      <c r="B97" s="54"/>
      <c r="C97" s="54"/>
      <c r="D97" s="54"/>
      <c r="E97" s="54"/>
      <c r="F97" s="54"/>
      <c r="G97" s="54"/>
      <c r="H97" s="54"/>
      <c r="I97" s="54"/>
      <c r="J97" s="54"/>
      <c r="K97" s="54"/>
      <c r="L97" s="50"/>
      <c r="M97" s="50"/>
      <c r="N97" s="50"/>
      <c r="O97" s="50"/>
      <c r="P97" s="50"/>
      <c r="Q97" s="54"/>
      <c r="R97" s="54"/>
      <c r="S97" s="54"/>
      <c r="T97" s="54"/>
    </row>
    <row r="98" spans="1:20" ht="19.5" customHeight="1" x14ac:dyDescent="0.2">
      <c r="A98" s="406">
        <v>6</v>
      </c>
      <c r="B98" s="813" t="s">
        <v>918</v>
      </c>
      <c r="C98" s="813"/>
      <c r="D98" s="813"/>
      <c r="E98" s="813"/>
      <c r="F98" s="813"/>
      <c r="G98" s="813"/>
      <c r="H98" s="813"/>
      <c r="I98" s="813"/>
      <c r="J98" s="813"/>
      <c r="K98" s="813"/>
      <c r="L98" s="813"/>
      <c r="M98" s="813"/>
      <c r="N98" s="813"/>
      <c r="O98" s="813"/>
      <c r="P98" s="813"/>
      <c r="Q98" s="813"/>
      <c r="R98" s="813"/>
      <c r="S98" s="813"/>
      <c r="T98" s="47"/>
    </row>
    <row r="99" spans="1:20" ht="12.75" customHeight="1" x14ac:dyDescent="0.25">
      <c r="A99" s="54"/>
      <c r="B99" s="54"/>
      <c r="C99" s="54"/>
      <c r="D99" s="54"/>
      <c r="E99" s="54"/>
      <c r="F99" s="54"/>
      <c r="G99" s="54"/>
      <c r="H99" s="54"/>
      <c r="I99" s="54"/>
      <c r="J99" s="54"/>
      <c r="K99" s="54"/>
      <c r="L99" s="54"/>
      <c r="M99" s="54"/>
      <c r="N99" s="54"/>
      <c r="O99" s="54"/>
      <c r="P99" s="54"/>
      <c r="Q99" s="54"/>
      <c r="R99" s="54"/>
      <c r="S99" s="54"/>
      <c r="T99" s="54"/>
    </row>
    <row r="100" spans="1:20" ht="21.75" customHeight="1" x14ac:dyDescent="0.2">
      <c r="A100" s="390" t="s">
        <v>908</v>
      </c>
      <c r="B100" s="915" t="s">
        <v>998</v>
      </c>
      <c r="C100" s="915"/>
      <c r="D100" s="915"/>
      <c r="E100" s="915"/>
      <c r="F100" s="915"/>
      <c r="G100" s="915"/>
      <c r="H100" s="915"/>
      <c r="I100" s="915"/>
      <c r="J100" s="915"/>
      <c r="K100" s="915"/>
      <c r="L100" s="915"/>
      <c r="M100" s="915"/>
      <c r="N100" s="915"/>
      <c r="O100" s="915"/>
      <c r="P100" s="915"/>
      <c r="Q100" s="915"/>
      <c r="R100" s="915"/>
      <c r="S100" s="915"/>
      <c r="T100" s="391"/>
    </row>
    <row r="101" spans="1:20" ht="12.75" customHeight="1" x14ac:dyDescent="0.25">
      <c r="A101" s="46"/>
      <c r="B101" s="315" t="s">
        <v>916</v>
      </c>
      <c r="C101" s="386"/>
      <c r="D101" s="386"/>
      <c r="E101" s="386"/>
      <c r="F101" s="386"/>
      <c r="G101" s="386"/>
      <c r="H101" s="386"/>
      <c r="I101" s="386"/>
      <c r="J101" s="386"/>
      <c r="K101" s="386"/>
      <c r="L101" s="386"/>
      <c r="M101" s="386"/>
      <c r="N101" s="407"/>
      <c r="O101" s="407"/>
      <c r="P101" s="407"/>
      <c r="Q101" s="54"/>
      <c r="R101" s="977"/>
      <c r="S101" s="977"/>
      <c r="T101" s="50"/>
    </row>
    <row r="102" spans="1:20" ht="22.5" customHeight="1" x14ac:dyDescent="0.25">
      <c r="A102" s="829" t="s">
        <v>919</v>
      </c>
      <c r="B102" s="830"/>
      <c r="C102" s="835" t="s">
        <v>222</v>
      </c>
      <c r="D102" s="885" t="s">
        <v>823</v>
      </c>
      <c r="E102" s="885"/>
      <c r="F102" s="885"/>
      <c r="G102" s="885"/>
      <c r="H102" s="828" t="s">
        <v>824</v>
      </c>
      <c r="I102" s="828"/>
      <c r="J102" s="828"/>
      <c r="K102" s="828"/>
      <c r="L102" s="828"/>
      <c r="M102" s="828" t="s">
        <v>825</v>
      </c>
      <c r="N102" s="828"/>
      <c r="O102" s="828"/>
      <c r="P102" s="828"/>
      <c r="Q102" s="828"/>
      <c r="R102" s="828"/>
      <c r="S102" s="828"/>
      <c r="T102" s="50"/>
    </row>
    <row r="103" spans="1:20" ht="84" customHeight="1" x14ac:dyDescent="0.2">
      <c r="A103" s="833"/>
      <c r="B103" s="834"/>
      <c r="C103" s="835"/>
      <c r="D103" s="39" t="s">
        <v>71</v>
      </c>
      <c r="E103" s="39" t="s">
        <v>72</v>
      </c>
      <c r="F103" s="39" t="s">
        <v>14</v>
      </c>
      <c r="G103" s="39" t="s">
        <v>15</v>
      </c>
      <c r="H103" s="39" t="s">
        <v>71</v>
      </c>
      <c r="I103" s="895" t="s">
        <v>72</v>
      </c>
      <c r="J103" s="898"/>
      <c r="K103" s="408" t="s">
        <v>14</v>
      </c>
      <c r="L103" s="39" t="s">
        <v>16</v>
      </c>
      <c r="M103" s="39" t="s">
        <v>71</v>
      </c>
      <c r="N103" s="835" t="s">
        <v>72</v>
      </c>
      <c r="O103" s="835"/>
      <c r="P103" s="835"/>
      <c r="Q103" s="835" t="s">
        <v>14</v>
      </c>
      <c r="R103" s="835"/>
      <c r="S103" s="39" t="s">
        <v>17</v>
      </c>
      <c r="T103" s="398"/>
    </row>
    <row r="104" spans="1:20" ht="12.75" customHeight="1" x14ac:dyDescent="0.25">
      <c r="A104" s="819">
        <v>1</v>
      </c>
      <c r="B104" s="820"/>
      <c r="C104" s="38">
        <v>2</v>
      </c>
      <c r="D104" s="38">
        <v>3</v>
      </c>
      <c r="E104" s="38">
        <v>4</v>
      </c>
      <c r="F104" s="38">
        <v>5</v>
      </c>
      <c r="G104" s="38">
        <v>6</v>
      </c>
      <c r="H104" s="38">
        <v>7</v>
      </c>
      <c r="I104" s="819">
        <v>8</v>
      </c>
      <c r="J104" s="820"/>
      <c r="K104" s="38">
        <v>9</v>
      </c>
      <c r="L104" s="38">
        <v>10</v>
      </c>
      <c r="M104" s="38">
        <v>11</v>
      </c>
      <c r="N104" s="828">
        <v>12</v>
      </c>
      <c r="O104" s="828"/>
      <c r="P104" s="828"/>
      <c r="Q104" s="828">
        <v>13</v>
      </c>
      <c r="R104" s="828"/>
      <c r="S104" s="38">
        <v>14</v>
      </c>
      <c r="T104" s="50"/>
    </row>
    <row r="105" spans="1:20" ht="16.5" hidden="1" customHeight="1" x14ac:dyDescent="0.25">
      <c r="A105" s="819"/>
      <c r="B105" s="820"/>
      <c r="C105" s="18" t="s">
        <v>73</v>
      </c>
      <c r="D105" s="18"/>
      <c r="E105" s="18"/>
      <c r="F105" s="18"/>
      <c r="G105" s="18"/>
      <c r="H105" s="18"/>
      <c r="I105" s="819"/>
      <c r="J105" s="820"/>
      <c r="K105" s="18"/>
      <c r="L105" s="18"/>
      <c r="M105" s="18"/>
      <c r="N105" s="828"/>
      <c r="O105" s="828"/>
      <c r="P105" s="828"/>
      <c r="Q105" s="828"/>
      <c r="R105" s="828"/>
      <c r="S105" s="18"/>
      <c r="T105" s="378"/>
    </row>
    <row r="106" spans="1:20" ht="17.25" customHeight="1" x14ac:dyDescent="0.25">
      <c r="A106" s="819">
        <v>2000</v>
      </c>
      <c r="B106" s="820"/>
      <c r="C106" s="41" t="s">
        <v>353</v>
      </c>
      <c r="D106" s="403">
        <f>D107+D108+D109+D122</f>
        <v>1228285.02</v>
      </c>
      <c r="E106" s="403">
        <f>E107+E108+E109+E122</f>
        <v>0</v>
      </c>
      <c r="F106" s="403">
        <f>F107+F108+F109+F122</f>
        <v>0</v>
      </c>
      <c r="G106" s="403">
        <f>D106+E106</f>
        <v>1228285.02</v>
      </c>
      <c r="H106" s="403">
        <f>H107+H108+H109+H122</f>
        <v>1766553</v>
      </c>
      <c r="I106" s="823">
        <f>I107+I108+I109</f>
        <v>0</v>
      </c>
      <c r="J106" s="857"/>
      <c r="K106" s="403">
        <f>K107+K108+K109+K122</f>
        <v>0</v>
      </c>
      <c r="L106" s="403">
        <f>H106+I106</f>
        <v>1766553</v>
      </c>
      <c r="M106" s="403">
        <f>M107+M108+M109+M122</f>
        <v>1685821</v>
      </c>
      <c r="N106" s="823"/>
      <c r="O106" s="824"/>
      <c r="P106" s="857"/>
      <c r="Q106" s="821">
        <v>0</v>
      </c>
      <c r="R106" s="821"/>
      <c r="S106" s="403">
        <f t="shared" ref="S106:S130" si="1">M106+N106</f>
        <v>1685821</v>
      </c>
      <c r="T106" s="53"/>
    </row>
    <row r="107" spans="1:20" ht="17.25" customHeight="1" x14ac:dyDescent="0.25">
      <c r="A107" s="819">
        <v>2111</v>
      </c>
      <c r="B107" s="820"/>
      <c r="C107" s="41" t="s">
        <v>74</v>
      </c>
      <c r="D107" s="403">
        <v>1012834.09</v>
      </c>
      <c r="E107" s="403">
        <v>0</v>
      </c>
      <c r="F107" s="403">
        <v>0</v>
      </c>
      <c r="G107" s="403">
        <f t="shared" ref="G107:G133" si="2">D107+E107</f>
        <v>1012834.09</v>
      </c>
      <c r="H107" s="403">
        <v>1396598</v>
      </c>
      <c r="I107" s="823">
        <v>0</v>
      </c>
      <c r="J107" s="857"/>
      <c r="K107" s="403">
        <v>0</v>
      </c>
      <c r="L107" s="403">
        <f t="shared" ref="L107:L135" si="3">H107+I107</f>
        <v>1396598</v>
      </c>
      <c r="M107" s="403">
        <v>1396599</v>
      </c>
      <c r="N107" s="823"/>
      <c r="O107" s="824"/>
      <c r="P107" s="857"/>
      <c r="Q107" s="821">
        <v>0</v>
      </c>
      <c r="R107" s="821"/>
      <c r="S107" s="403">
        <f t="shared" si="1"/>
        <v>1396599</v>
      </c>
      <c r="T107" s="53"/>
    </row>
    <row r="108" spans="1:20" ht="30.75" customHeight="1" x14ac:dyDescent="0.25">
      <c r="A108" s="819">
        <v>2120</v>
      </c>
      <c r="B108" s="820"/>
      <c r="C108" s="41" t="s">
        <v>75</v>
      </c>
      <c r="D108" s="403">
        <v>162668.70000000001</v>
      </c>
      <c r="E108" s="403">
        <v>0</v>
      </c>
      <c r="F108" s="403">
        <v>0</v>
      </c>
      <c r="G108" s="403">
        <f t="shared" si="2"/>
        <v>162668.70000000001</v>
      </c>
      <c r="H108" s="403">
        <v>307252</v>
      </c>
      <c r="I108" s="823">
        <v>0</v>
      </c>
      <c r="J108" s="857"/>
      <c r="K108" s="403">
        <v>0</v>
      </c>
      <c r="L108" s="403">
        <f t="shared" si="3"/>
        <v>307252</v>
      </c>
      <c r="M108" s="403">
        <v>221092</v>
      </c>
      <c r="N108" s="823"/>
      <c r="O108" s="824"/>
      <c r="P108" s="857"/>
      <c r="Q108" s="821">
        <v>0</v>
      </c>
      <c r="R108" s="821"/>
      <c r="S108" s="403">
        <f t="shared" si="1"/>
        <v>221092</v>
      </c>
      <c r="T108" s="53"/>
    </row>
    <row r="109" spans="1:20" ht="30.75" customHeight="1" x14ac:dyDescent="0.25">
      <c r="A109" s="819">
        <v>2200</v>
      </c>
      <c r="B109" s="820"/>
      <c r="C109" s="41" t="s">
        <v>354</v>
      </c>
      <c r="D109" s="403">
        <f>D110+D112+D113+D114+D115+D121</f>
        <v>52782.229999999996</v>
      </c>
      <c r="E109" s="403">
        <f>E110+E112+E113+E114+E115+E121</f>
        <v>0</v>
      </c>
      <c r="F109" s="403">
        <f>F110+F112+F113+F114+F115+F121</f>
        <v>0</v>
      </c>
      <c r="G109" s="403">
        <f t="shared" si="2"/>
        <v>52782.229999999996</v>
      </c>
      <c r="H109" s="403">
        <f>H110+H112+H113+H114+H115+H121</f>
        <v>62703</v>
      </c>
      <c r="I109" s="823">
        <f>I110+I112+I113+I114+I115+I121+I122</f>
        <v>0</v>
      </c>
      <c r="J109" s="857"/>
      <c r="K109" s="403">
        <f>K110+K112+K113+K114+K115+K121</f>
        <v>0</v>
      </c>
      <c r="L109" s="403">
        <f>H109+I109</f>
        <v>62703</v>
      </c>
      <c r="M109" s="403">
        <f>M110+M112+M113+M114+M115+M121</f>
        <v>68130</v>
      </c>
      <c r="N109" s="823"/>
      <c r="O109" s="824"/>
      <c r="P109" s="857"/>
      <c r="Q109" s="821">
        <v>0</v>
      </c>
      <c r="R109" s="821"/>
      <c r="S109" s="403">
        <f t="shared" si="1"/>
        <v>68130</v>
      </c>
      <c r="T109" s="53"/>
    </row>
    <row r="110" spans="1:20" ht="60.75" customHeight="1" x14ac:dyDescent="0.25">
      <c r="A110" s="819">
        <v>2210</v>
      </c>
      <c r="B110" s="820"/>
      <c r="C110" s="41" t="s">
        <v>355</v>
      </c>
      <c r="D110" s="403">
        <v>7935</v>
      </c>
      <c r="E110" s="403">
        <v>0</v>
      </c>
      <c r="F110" s="403">
        <v>0</v>
      </c>
      <c r="G110" s="403">
        <f t="shared" si="2"/>
        <v>7935</v>
      </c>
      <c r="H110" s="403">
        <v>8810</v>
      </c>
      <c r="I110" s="823">
        <v>0</v>
      </c>
      <c r="J110" s="857"/>
      <c r="K110" s="403">
        <v>0</v>
      </c>
      <c r="L110" s="403">
        <f t="shared" si="3"/>
        <v>8810</v>
      </c>
      <c r="M110" s="403">
        <v>9462</v>
      </c>
      <c r="N110" s="823"/>
      <c r="O110" s="824"/>
      <c r="P110" s="857"/>
      <c r="Q110" s="821">
        <v>0</v>
      </c>
      <c r="R110" s="821"/>
      <c r="S110" s="403">
        <f t="shared" si="1"/>
        <v>9462</v>
      </c>
      <c r="T110" s="53"/>
    </row>
    <row r="111" spans="1:20" ht="45" customHeight="1" x14ac:dyDescent="0.25">
      <c r="A111" s="819">
        <v>2220</v>
      </c>
      <c r="B111" s="820"/>
      <c r="C111" s="41" t="s">
        <v>1155</v>
      </c>
      <c r="D111" s="403">
        <v>0</v>
      </c>
      <c r="E111" s="403">
        <v>0</v>
      </c>
      <c r="F111" s="403">
        <v>0</v>
      </c>
      <c r="G111" s="403">
        <f t="shared" si="2"/>
        <v>0</v>
      </c>
      <c r="H111" s="403">
        <v>0</v>
      </c>
      <c r="I111" s="823">
        <v>0</v>
      </c>
      <c r="J111" s="857"/>
      <c r="K111" s="403">
        <v>0</v>
      </c>
      <c r="L111" s="403">
        <f t="shared" si="3"/>
        <v>0</v>
      </c>
      <c r="M111" s="403">
        <v>0</v>
      </c>
      <c r="N111" s="823"/>
      <c r="O111" s="824"/>
      <c r="P111" s="857"/>
      <c r="Q111" s="821">
        <v>0</v>
      </c>
      <c r="R111" s="821"/>
      <c r="S111" s="403">
        <f t="shared" si="1"/>
        <v>0</v>
      </c>
      <c r="T111" s="53"/>
    </row>
    <row r="112" spans="1:20" ht="30" customHeight="1" x14ac:dyDescent="0.25">
      <c r="A112" s="819">
        <v>2230</v>
      </c>
      <c r="B112" s="820"/>
      <c r="C112" s="41" t="s">
        <v>76</v>
      </c>
      <c r="D112" s="403">
        <v>0</v>
      </c>
      <c r="E112" s="403">
        <v>0</v>
      </c>
      <c r="F112" s="403">
        <v>0</v>
      </c>
      <c r="G112" s="403">
        <f t="shared" si="2"/>
        <v>0</v>
      </c>
      <c r="H112" s="403">
        <v>0</v>
      </c>
      <c r="I112" s="823">
        <v>0</v>
      </c>
      <c r="J112" s="857"/>
      <c r="K112" s="403">
        <v>0</v>
      </c>
      <c r="L112" s="403">
        <f t="shared" si="3"/>
        <v>0</v>
      </c>
      <c r="M112" s="403">
        <v>0</v>
      </c>
      <c r="N112" s="823"/>
      <c r="O112" s="824"/>
      <c r="P112" s="857"/>
      <c r="Q112" s="821">
        <v>0</v>
      </c>
      <c r="R112" s="821"/>
      <c r="S112" s="403">
        <f t="shared" si="1"/>
        <v>0</v>
      </c>
      <c r="T112" s="53"/>
    </row>
    <row r="113" spans="1:20" ht="20.25" customHeight="1" x14ac:dyDescent="0.25">
      <c r="A113" s="819">
        <v>2240</v>
      </c>
      <c r="B113" s="820"/>
      <c r="C113" s="41" t="s">
        <v>77</v>
      </c>
      <c r="D113" s="18">
        <v>12085.73</v>
      </c>
      <c r="E113" s="403">
        <v>0</v>
      </c>
      <c r="F113" s="403">
        <v>0</v>
      </c>
      <c r="G113" s="403">
        <f t="shared" si="2"/>
        <v>12085.73</v>
      </c>
      <c r="H113" s="403">
        <v>13440</v>
      </c>
      <c r="I113" s="823">
        <v>0</v>
      </c>
      <c r="J113" s="857"/>
      <c r="K113" s="403">
        <v>0</v>
      </c>
      <c r="L113" s="403">
        <f t="shared" si="3"/>
        <v>13440</v>
      </c>
      <c r="M113" s="403">
        <v>14435</v>
      </c>
      <c r="N113" s="823"/>
      <c r="O113" s="824"/>
      <c r="P113" s="857"/>
      <c r="Q113" s="821">
        <v>0</v>
      </c>
      <c r="R113" s="821"/>
      <c r="S113" s="403">
        <f t="shared" si="1"/>
        <v>14435</v>
      </c>
      <c r="T113" s="53"/>
    </row>
    <row r="114" spans="1:20" ht="31.5" customHeight="1" x14ac:dyDescent="0.25">
      <c r="A114" s="819">
        <v>2250</v>
      </c>
      <c r="B114" s="820"/>
      <c r="C114" s="41" t="s">
        <v>357</v>
      </c>
      <c r="D114" s="403">
        <v>4079</v>
      </c>
      <c r="E114" s="403">
        <v>0</v>
      </c>
      <c r="F114" s="403">
        <v>0</v>
      </c>
      <c r="G114" s="403">
        <f t="shared" si="2"/>
        <v>4079</v>
      </c>
      <c r="H114" s="403">
        <v>5730</v>
      </c>
      <c r="I114" s="823">
        <v>0</v>
      </c>
      <c r="J114" s="857"/>
      <c r="K114" s="403">
        <v>0</v>
      </c>
      <c r="L114" s="403">
        <f t="shared" si="3"/>
        <v>5730</v>
      </c>
      <c r="M114" s="403">
        <v>6154</v>
      </c>
      <c r="N114" s="823"/>
      <c r="O114" s="824"/>
      <c r="P114" s="857"/>
      <c r="Q114" s="821">
        <v>0</v>
      </c>
      <c r="R114" s="821"/>
      <c r="S114" s="403">
        <f t="shared" si="1"/>
        <v>6154</v>
      </c>
      <c r="T114" s="53"/>
    </row>
    <row r="115" spans="1:20" ht="48.75" customHeight="1" x14ac:dyDescent="0.25">
      <c r="A115" s="819">
        <v>2270</v>
      </c>
      <c r="B115" s="820"/>
      <c r="C115" s="41" t="s">
        <v>358</v>
      </c>
      <c r="D115" s="403">
        <f>D116+D117+D118+D119+D120</f>
        <v>28682.5</v>
      </c>
      <c r="E115" s="403">
        <f>E116+E117+E118+E119+E120</f>
        <v>0</v>
      </c>
      <c r="F115" s="403">
        <f>F116+F117+F118+F119+F120</f>
        <v>0</v>
      </c>
      <c r="G115" s="403">
        <f t="shared" si="2"/>
        <v>28682.5</v>
      </c>
      <c r="H115" s="403">
        <f>H116+H117+H118+H119+H120</f>
        <v>34723</v>
      </c>
      <c r="I115" s="823">
        <f>I116+I117+I118+I119+I120</f>
        <v>0</v>
      </c>
      <c r="J115" s="857"/>
      <c r="K115" s="403">
        <f>K116+K117+K118+K119+K120</f>
        <v>0</v>
      </c>
      <c r="L115" s="403">
        <f t="shared" si="3"/>
        <v>34723</v>
      </c>
      <c r="M115" s="403">
        <f>M116+M117+M118+M119+M120</f>
        <v>38079</v>
      </c>
      <c r="N115" s="823"/>
      <c r="O115" s="824"/>
      <c r="P115" s="857"/>
      <c r="Q115" s="821">
        <v>0</v>
      </c>
      <c r="R115" s="821"/>
      <c r="S115" s="403">
        <f t="shared" si="1"/>
        <v>38079</v>
      </c>
      <c r="T115" s="53"/>
    </row>
    <row r="116" spans="1:20" ht="21.75" customHeight="1" x14ac:dyDescent="0.25">
      <c r="A116" s="819">
        <v>2271</v>
      </c>
      <c r="B116" s="820"/>
      <c r="C116" s="41" t="s">
        <v>78</v>
      </c>
      <c r="D116" s="403">
        <v>18015</v>
      </c>
      <c r="E116" s="403">
        <v>0</v>
      </c>
      <c r="F116" s="403">
        <v>0</v>
      </c>
      <c r="G116" s="403">
        <f t="shared" si="2"/>
        <v>18015</v>
      </c>
      <c r="H116" s="403">
        <v>22084</v>
      </c>
      <c r="I116" s="823">
        <v>0</v>
      </c>
      <c r="J116" s="857"/>
      <c r="K116" s="403">
        <v>0</v>
      </c>
      <c r="L116" s="403">
        <f t="shared" si="3"/>
        <v>22084</v>
      </c>
      <c r="M116" s="403">
        <v>21920</v>
      </c>
      <c r="N116" s="823"/>
      <c r="O116" s="824"/>
      <c r="P116" s="857"/>
      <c r="Q116" s="821">
        <v>0</v>
      </c>
      <c r="R116" s="821"/>
      <c r="S116" s="403">
        <f t="shared" si="1"/>
        <v>21920</v>
      </c>
      <c r="T116" s="53"/>
    </row>
    <row r="117" spans="1:20" ht="29.25" customHeight="1" x14ac:dyDescent="0.25">
      <c r="A117" s="819">
        <v>2272</v>
      </c>
      <c r="B117" s="820"/>
      <c r="C117" s="41" t="s">
        <v>79</v>
      </c>
      <c r="D117" s="403">
        <v>668.5</v>
      </c>
      <c r="E117" s="403">
        <v>0</v>
      </c>
      <c r="F117" s="403">
        <v>0</v>
      </c>
      <c r="G117" s="403">
        <f t="shared" si="2"/>
        <v>668.5</v>
      </c>
      <c r="H117" s="403">
        <v>687</v>
      </c>
      <c r="I117" s="823">
        <v>0</v>
      </c>
      <c r="J117" s="857"/>
      <c r="K117" s="403">
        <v>0</v>
      </c>
      <c r="L117" s="403">
        <f t="shared" si="3"/>
        <v>687</v>
      </c>
      <c r="M117" s="403">
        <v>900</v>
      </c>
      <c r="N117" s="823"/>
      <c r="O117" s="824"/>
      <c r="P117" s="857"/>
      <c r="Q117" s="821">
        <v>0</v>
      </c>
      <c r="R117" s="821"/>
      <c r="S117" s="403">
        <f t="shared" si="1"/>
        <v>900</v>
      </c>
      <c r="T117" s="53"/>
    </row>
    <row r="118" spans="1:20" ht="31.5" customHeight="1" x14ac:dyDescent="0.25">
      <c r="A118" s="819">
        <v>2273</v>
      </c>
      <c r="B118" s="820"/>
      <c r="C118" s="41" t="s">
        <v>80</v>
      </c>
      <c r="D118" s="403">
        <v>9999</v>
      </c>
      <c r="E118" s="403">
        <v>0</v>
      </c>
      <c r="F118" s="403">
        <v>0</v>
      </c>
      <c r="G118" s="403">
        <f t="shared" si="2"/>
        <v>9999</v>
      </c>
      <c r="H118" s="403">
        <v>11952</v>
      </c>
      <c r="I118" s="823">
        <v>0</v>
      </c>
      <c r="J118" s="857"/>
      <c r="K118" s="403">
        <v>0</v>
      </c>
      <c r="L118" s="403">
        <f t="shared" si="3"/>
        <v>11952</v>
      </c>
      <c r="M118" s="403">
        <v>15259</v>
      </c>
      <c r="N118" s="823"/>
      <c r="O118" s="824"/>
      <c r="P118" s="857"/>
      <c r="Q118" s="821">
        <v>0</v>
      </c>
      <c r="R118" s="821"/>
      <c r="S118" s="403">
        <f t="shared" si="1"/>
        <v>15259</v>
      </c>
      <c r="T118" s="53"/>
    </row>
    <row r="119" spans="1:20" ht="28.5" customHeight="1" x14ac:dyDescent="0.25">
      <c r="A119" s="819">
        <v>2274</v>
      </c>
      <c r="B119" s="820"/>
      <c r="C119" s="41" t="s">
        <v>359</v>
      </c>
      <c r="D119" s="403">
        <v>0</v>
      </c>
      <c r="E119" s="403">
        <v>0</v>
      </c>
      <c r="F119" s="403">
        <v>0</v>
      </c>
      <c r="G119" s="403">
        <f t="shared" si="2"/>
        <v>0</v>
      </c>
      <c r="H119" s="403">
        <v>0</v>
      </c>
      <c r="I119" s="823">
        <v>0</v>
      </c>
      <c r="J119" s="857"/>
      <c r="K119" s="403">
        <v>0</v>
      </c>
      <c r="L119" s="403">
        <f t="shared" si="3"/>
        <v>0</v>
      </c>
      <c r="M119" s="403">
        <f t="shared" ref="M119:N130" si="4">H119*111/100</f>
        <v>0</v>
      </c>
      <c r="N119" s="823">
        <f t="shared" si="4"/>
        <v>0</v>
      </c>
      <c r="O119" s="824"/>
      <c r="P119" s="857"/>
      <c r="Q119" s="821">
        <v>0</v>
      </c>
      <c r="R119" s="821"/>
      <c r="S119" s="403">
        <f t="shared" si="1"/>
        <v>0</v>
      </c>
      <c r="T119" s="53"/>
    </row>
    <row r="120" spans="1:20" ht="30" customHeight="1" x14ac:dyDescent="0.25">
      <c r="A120" s="819">
        <v>2275</v>
      </c>
      <c r="B120" s="820"/>
      <c r="C120" s="41" t="s">
        <v>81</v>
      </c>
      <c r="D120" s="403"/>
      <c r="E120" s="403">
        <v>0</v>
      </c>
      <c r="F120" s="403">
        <v>0</v>
      </c>
      <c r="G120" s="403">
        <f t="shared" si="2"/>
        <v>0</v>
      </c>
      <c r="H120" s="403">
        <v>0</v>
      </c>
      <c r="I120" s="823">
        <v>0</v>
      </c>
      <c r="J120" s="857"/>
      <c r="K120" s="403">
        <v>0</v>
      </c>
      <c r="L120" s="403">
        <f t="shared" si="3"/>
        <v>0</v>
      </c>
      <c r="M120" s="403">
        <f t="shared" si="4"/>
        <v>0</v>
      </c>
      <c r="N120" s="823">
        <f t="shared" si="4"/>
        <v>0</v>
      </c>
      <c r="O120" s="824"/>
      <c r="P120" s="857"/>
      <c r="Q120" s="821">
        <v>0</v>
      </c>
      <c r="R120" s="821"/>
      <c r="S120" s="403">
        <f t="shared" si="1"/>
        <v>0</v>
      </c>
      <c r="T120" s="53"/>
    </row>
    <row r="121" spans="1:20" ht="78" customHeight="1" x14ac:dyDescent="0.25">
      <c r="A121" s="819">
        <v>2282</v>
      </c>
      <c r="B121" s="820"/>
      <c r="C121" s="41" t="s">
        <v>360</v>
      </c>
      <c r="D121" s="403">
        <v>0</v>
      </c>
      <c r="E121" s="403">
        <v>0</v>
      </c>
      <c r="F121" s="403">
        <v>0</v>
      </c>
      <c r="G121" s="403">
        <f t="shared" si="2"/>
        <v>0</v>
      </c>
      <c r="H121" s="403">
        <v>0</v>
      </c>
      <c r="I121" s="823">
        <v>0</v>
      </c>
      <c r="J121" s="857"/>
      <c r="K121" s="403">
        <v>0</v>
      </c>
      <c r="L121" s="403">
        <f t="shared" si="3"/>
        <v>0</v>
      </c>
      <c r="M121" s="403">
        <f t="shared" si="4"/>
        <v>0</v>
      </c>
      <c r="N121" s="823">
        <f t="shared" si="4"/>
        <v>0</v>
      </c>
      <c r="O121" s="824"/>
      <c r="P121" s="857"/>
      <c r="Q121" s="821">
        <v>0</v>
      </c>
      <c r="R121" s="821"/>
      <c r="S121" s="403">
        <f t="shared" si="1"/>
        <v>0</v>
      </c>
      <c r="T121" s="53"/>
    </row>
    <row r="122" spans="1:20" ht="20.25" customHeight="1" x14ac:dyDescent="0.25">
      <c r="A122" s="819">
        <v>2800</v>
      </c>
      <c r="B122" s="820"/>
      <c r="C122" s="41" t="s">
        <v>361</v>
      </c>
      <c r="D122" s="403"/>
      <c r="E122" s="403">
        <v>0</v>
      </c>
      <c r="F122" s="403">
        <v>0</v>
      </c>
      <c r="G122" s="403">
        <f t="shared" si="2"/>
        <v>0</v>
      </c>
      <c r="H122" s="403">
        <v>0</v>
      </c>
      <c r="I122" s="823">
        <v>0</v>
      </c>
      <c r="J122" s="857"/>
      <c r="K122" s="403">
        <v>0</v>
      </c>
      <c r="L122" s="403">
        <f t="shared" si="3"/>
        <v>0</v>
      </c>
      <c r="M122" s="403">
        <f t="shared" si="4"/>
        <v>0</v>
      </c>
      <c r="N122" s="823">
        <v>0</v>
      </c>
      <c r="O122" s="824"/>
      <c r="P122" s="857"/>
      <c r="Q122" s="821">
        <v>0</v>
      </c>
      <c r="R122" s="821"/>
      <c r="S122" s="403">
        <f t="shared" si="1"/>
        <v>0</v>
      </c>
      <c r="T122" s="53"/>
    </row>
    <row r="123" spans="1:20" ht="16.5" customHeight="1" x14ac:dyDescent="0.25">
      <c r="A123" s="819">
        <v>3000</v>
      </c>
      <c r="B123" s="820"/>
      <c r="C123" s="41" t="s">
        <v>82</v>
      </c>
      <c r="D123" s="403">
        <f>D124+D125+D127</f>
        <v>0</v>
      </c>
      <c r="E123" s="403">
        <f>E126</f>
        <v>0</v>
      </c>
      <c r="F123" s="403">
        <f>F126</f>
        <v>0</v>
      </c>
      <c r="G123" s="403">
        <f>G126</f>
        <v>0</v>
      </c>
      <c r="H123" s="403">
        <v>0</v>
      </c>
      <c r="I123" s="823">
        <v>0</v>
      </c>
      <c r="J123" s="857"/>
      <c r="K123" s="403">
        <v>0</v>
      </c>
      <c r="L123" s="403">
        <f t="shared" si="3"/>
        <v>0</v>
      </c>
      <c r="M123" s="403">
        <f t="shared" si="4"/>
        <v>0</v>
      </c>
      <c r="N123" s="823">
        <f t="shared" si="4"/>
        <v>0</v>
      </c>
      <c r="O123" s="824"/>
      <c r="P123" s="857"/>
      <c r="Q123" s="821">
        <v>0</v>
      </c>
      <c r="R123" s="821"/>
      <c r="S123" s="403">
        <f t="shared" si="1"/>
        <v>0</v>
      </c>
      <c r="T123" s="53"/>
    </row>
    <row r="124" spans="1:20" ht="77.25" customHeight="1" x14ac:dyDescent="0.25">
      <c r="A124" s="819">
        <v>3110</v>
      </c>
      <c r="B124" s="820"/>
      <c r="C124" s="41" t="s">
        <v>362</v>
      </c>
      <c r="D124" s="403">
        <v>0</v>
      </c>
      <c r="E124" s="403">
        <v>0</v>
      </c>
      <c r="F124" s="403">
        <v>0</v>
      </c>
      <c r="G124" s="403">
        <f t="shared" si="2"/>
        <v>0</v>
      </c>
      <c r="H124" s="403">
        <v>0</v>
      </c>
      <c r="I124" s="823">
        <v>0</v>
      </c>
      <c r="J124" s="857"/>
      <c r="K124" s="403">
        <v>0</v>
      </c>
      <c r="L124" s="403">
        <f t="shared" si="3"/>
        <v>0</v>
      </c>
      <c r="M124" s="403">
        <f t="shared" si="4"/>
        <v>0</v>
      </c>
      <c r="N124" s="823">
        <f t="shared" si="4"/>
        <v>0</v>
      </c>
      <c r="O124" s="824"/>
      <c r="P124" s="857"/>
      <c r="Q124" s="821">
        <v>0</v>
      </c>
      <c r="R124" s="821"/>
      <c r="S124" s="403">
        <f t="shared" si="1"/>
        <v>0</v>
      </c>
      <c r="T124" s="53"/>
    </row>
    <row r="125" spans="1:20" ht="19.5" customHeight="1" x14ac:dyDescent="0.25">
      <c r="A125" s="819">
        <v>3130</v>
      </c>
      <c r="B125" s="820"/>
      <c r="C125" s="41" t="s">
        <v>83</v>
      </c>
      <c r="D125" s="403">
        <v>0</v>
      </c>
      <c r="E125" s="403">
        <v>0</v>
      </c>
      <c r="F125" s="403">
        <v>0</v>
      </c>
      <c r="G125" s="403">
        <f t="shared" si="2"/>
        <v>0</v>
      </c>
      <c r="H125" s="403">
        <v>0</v>
      </c>
      <c r="I125" s="823">
        <v>0</v>
      </c>
      <c r="J125" s="857"/>
      <c r="K125" s="403">
        <v>0</v>
      </c>
      <c r="L125" s="403">
        <f t="shared" si="3"/>
        <v>0</v>
      </c>
      <c r="M125" s="403">
        <f t="shared" si="4"/>
        <v>0</v>
      </c>
      <c r="N125" s="823">
        <f t="shared" si="4"/>
        <v>0</v>
      </c>
      <c r="O125" s="824"/>
      <c r="P125" s="857"/>
      <c r="Q125" s="821">
        <v>0</v>
      </c>
      <c r="R125" s="821"/>
      <c r="S125" s="403">
        <f t="shared" si="1"/>
        <v>0</v>
      </c>
      <c r="T125" s="53"/>
    </row>
    <row r="126" spans="1:20" ht="31.5" customHeight="1" x14ac:dyDescent="0.25">
      <c r="A126" s="819">
        <v>3132</v>
      </c>
      <c r="B126" s="820"/>
      <c r="C126" s="41" t="s">
        <v>1156</v>
      </c>
      <c r="D126" s="403">
        <v>0</v>
      </c>
      <c r="E126" s="403">
        <v>0</v>
      </c>
      <c r="F126" s="403"/>
      <c r="G126" s="403">
        <f t="shared" si="2"/>
        <v>0</v>
      </c>
      <c r="H126" s="403">
        <v>0</v>
      </c>
      <c r="I126" s="823">
        <v>0</v>
      </c>
      <c r="J126" s="857"/>
      <c r="K126" s="403">
        <v>0</v>
      </c>
      <c r="L126" s="403">
        <f t="shared" si="3"/>
        <v>0</v>
      </c>
      <c r="M126" s="403">
        <f t="shared" si="4"/>
        <v>0</v>
      </c>
      <c r="N126" s="823">
        <f t="shared" si="4"/>
        <v>0</v>
      </c>
      <c r="O126" s="824"/>
      <c r="P126" s="857"/>
      <c r="Q126" s="821">
        <v>0</v>
      </c>
      <c r="R126" s="821"/>
      <c r="S126" s="403">
        <f t="shared" si="1"/>
        <v>0</v>
      </c>
      <c r="T126" s="53"/>
    </row>
    <row r="127" spans="1:20" ht="34.5" customHeight="1" x14ac:dyDescent="0.25">
      <c r="A127" s="819">
        <v>3140</v>
      </c>
      <c r="B127" s="820"/>
      <c r="C127" s="41" t="s">
        <v>365</v>
      </c>
      <c r="D127" s="403">
        <v>0</v>
      </c>
      <c r="E127" s="403">
        <v>0</v>
      </c>
      <c r="F127" s="403">
        <v>0</v>
      </c>
      <c r="G127" s="403">
        <f t="shared" si="2"/>
        <v>0</v>
      </c>
      <c r="H127" s="403">
        <v>0</v>
      </c>
      <c r="I127" s="823">
        <v>0</v>
      </c>
      <c r="J127" s="857"/>
      <c r="K127" s="403">
        <v>0</v>
      </c>
      <c r="L127" s="403">
        <f t="shared" si="3"/>
        <v>0</v>
      </c>
      <c r="M127" s="403">
        <f t="shared" si="4"/>
        <v>0</v>
      </c>
      <c r="N127" s="823">
        <f t="shared" si="4"/>
        <v>0</v>
      </c>
      <c r="O127" s="824"/>
      <c r="P127" s="857"/>
      <c r="Q127" s="821">
        <v>0</v>
      </c>
      <c r="R127" s="821"/>
      <c r="S127" s="403">
        <f t="shared" si="1"/>
        <v>0</v>
      </c>
      <c r="T127" s="53"/>
    </row>
    <row r="128" spans="1:20" ht="45.75" customHeight="1" x14ac:dyDescent="0.25">
      <c r="A128" s="819">
        <v>3142</v>
      </c>
      <c r="B128" s="820"/>
      <c r="C128" s="41" t="s">
        <v>1157</v>
      </c>
      <c r="D128" s="403">
        <v>0</v>
      </c>
      <c r="E128" s="403">
        <v>0</v>
      </c>
      <c r="F128" s="403">
        <v>0</v>
      </c>
      <c r="G128" s="403">
        <f t="shared" si="2"/>
        <v>0</v>
      </c>
      <c r="H128" s="403">
        <v>0</v>
      </c>
      <c r="I128" s="823">
        <v>0</v>
      </c>
      <c r="J128" s="857"/>
      <c r="K128" s="403">
        <v>0</v>
      </c>
      <c r="L128" s="403">
        <f t="shared" si="3"/>
        <v>0</v>
      </c>
      <c r="M128" s="403">
        <f t="shared" si="4"/>
        <v>0</v>
      </c>
      <c r="N128" s="823">
        <f t="shared" si="4"/>
        <v>0</v>
      </c>
      <c r="O128" s="824"/>
      <c r="P128" s="857"/>
      <c r="Q128" s="821">
        <v>0</v>
      </c>
      <c r="R128" s="821"/>
      <c r="S128" s="403">
        <f t="shared" si="1"/>
        <v>0</v>
      </c>
      <c r="T128" s="53"/>
    </row>
    <row r="129" spans="1:22" ht="45.75" customHeight="1" x14ac:dyDescent="0.25">
      <c r="A129" s="819">
        <v>3143</v>
      </c>
      <c r="B129" s="820"/>
      <c r="C129" s="41" t="s">
        <v>1158</v>
      </c>
      <c r="D129" s="403">
        <v>0</v>
      </c>
      <c r="E129" s="403">
        <v>0</v>
      </c>
      <c r="F129" s="403">
        <v>0</v>
      </c>
      <c r="G129" s="403">
        <f t="shared" si="2"/>
        <v>0</v>
      </c>
      <c r="H129" s="403">
        <v>0</v>
      </c>
      <c r="I129" s="823">
        <v>0</v>
      </c>
      <c r="J129" s="857"/>
      <c r="K129" s="403">
        <v>0</v>
      </c>
      <c r="L129" s="403">
        <f t="shared" si="3"/>
        <v>0</v>
      </c>
      <c r="M129" s="403">
        <f t="shared" si="4"/>
        <v>0</v>
      </c>
      <c r="N129" s="823">
        <f t="shared" si="4"/>
        <v>0</v>
      </c>
      <c r="O129" s="824"/>
      <c r="P129" s="857"/>
      <c r="Q129" s="821">
        <v>0</v>
      </c>
      <c r="R129" s="821"/>
      <c r="S129" s="403">
        <f t="shared" si="1"/>
        <v>0</v>
      </c>
      <c r="T129" s="53"/>
    </row>
    <row r="130" spans="1:22" ht="75" customHeight="1" x14ac:dyDescent="0.25">
      <c r="A130" s="819">
        <v>3210</v>
      </c>
      <c r="B130" s="820"/>
      <c r="C130" s="41" t="s">
        <v>367</v>
      </c>
      <c r="D130" s="403">
        <v>0</v>
      </c>
      <c r="E130" s="403">
        <v>0</v>
      </c>
      <c r="F130" s="403">
        <v>0</v>
      </c>
      <c r="G130" s="403">
        <f t="shared" si="2"/>
        <v>0</v>
      </c>
      <c r="H130" s="403">
        <v>0</v>
      </c>
      <c r="I130" s="823">
        <v>0</v>
      </c>
      <c r="J130" s="857"/>
      <c r="K130" s="403">
        <v>0</v>
      </c>
      <c r="L130" s="403">
        <f t="shared" si="3"/>
        <v>0</v>
      </c>
      <c r="M130" s="403">
        <f t="shared" si="4"/>
        <v>0</v>
      </c>
      <c r="N130" s="823">
        <f t="shared" si="4"/>
        <v>0</v>
      </c>
      <c r="O130" s="824"/>
      <c r="P130" s="857"/>
      <c r="Q130" s="823">
        <v>0</v>
      </c>
      <c r="R130" s="857"/>
      <c r="S130" s="403">
        <f t="shared" si="1"/>
        <v>0</v>
      </c>
      <c r="T130" s="53"/>
    </row>
    <row r="131" spans="1:22" ht="24" hidden="1" customHeight="1" x14ac:dyDescent="0.25">
      <c r="A131" s="18"/>
      <c r="B131" s="18"/>
      <c r="C131" s="41" t="s">
        <v>252</v>
      </c>
      <c r="D131" s="18">
        <f t="shared" ref="D131:N131" si="5">D81</f>
        <v>1228285.02</v>
      </c>
      <c r="E131" s="403">
        <f t="shared" si="5"/>
        <v>0</v>
      </c>
      <c r="F131" s="403">
        <f t="shared" si="5"/>
        <v>0</v>
      </c>
      <c r="G131" s="403">
        <f t="shared" si="2"/>
        <v>1228285.02</v>
      </c>
      <c r="H131" s="403">
        <f t="shared" si="5"/>
        <v>1766553</v>
      </c>
      <c r="I131" s="403">
        <f t="shared" si="5"/>
        <v>0</v>
      </c>
      <c r="J131" s="403"/>
      <c r="K131" s="403">
        <f t="shared" si="5"/>
        <v>0</v>
      </c>
      <c r="L131" s="403">
        <f t="shared" si="3"/>
        <v>1766553</v>
      </c>
      <c r="M131" s="403">
        <f t="shared" si="5"/>
        <v>1685821</v>
      </c>
      <c r="N131" s="821">
        <f t="shared" si="5"/>
        <v>0</v>
      </c>
      <c r="O131" s="821"/>
      <c r="P131" s="821"/>
      <c r="Q131" s="821">
        <f>Q81</f>
        <v>0</v>
      </c>
      <c r="R131" s="821"/>
      <c r="S131" s="403">
        <f>R81</f>
        <v>1685821</v>
      </c>
      <c r="T131" s="53"/>
    </row>
    <row r="132" spans="1:22" ht="24" hidden="1" customHeight="1" x14ac:dyDescent="0.25">
      <c r="A132" s="18"/>
      <c r="B132" s="18"/>
      <c r="C132" s="41" t="s">
        <v>31</v>
      </c>
      <c r="D132" s="18"/>
      <c r="E132" s="403"/>
      <c r="F132" s="403"/>
      <c r="G132" s="403">
        <f t="shared" si="2"/>
        <v>0</v>
      </c>
      <c r="H132" s="403"/>
      <c r="I132" s="403"/>
      <c r="J132" s="403"/>
      <c r="K132" s="403"/>
      <c r="L132" s="403">
        <f t="shared" si="3"/>
        <v>0</v>
      </c>
      <c r="M132" s="403"/>
      <c r="N132" s="993"/>
      <c r="O132" s="994"/>
      <c r="P132" s="995"/>
      <c r="Q132" s="993"/>
      <c r="R132" s="995"/>
      <c r="S132" s="410"/>
      <c r="T132" s="53"/>
    </row>
    <row r="133" spans="1:22" ht="19.7" customHeight="1" x14ac:dyDescent="0.25">
      <c r="A133" s="819"/>
      <c r="B133" s="820"/>
      <c r="C133" s="18" t="s">
        <v>971</v>
      </c>
      <c r="D133" s="403">
        <f>D106</f>
        <v>1228285.02</v>
      </c>
      <c r="E133" s="403">
        <f>E106+E123</f>
        <v>0</v>
      </c>
      <c r="F133" s="403">
        <f>F123</f>
        <v>0</v>
      </c>
      <c r="G133" s="403">
        <f t="shared" si="2"/>
        <v>1228285.02</v>
      </c>
      <c r="H133" s="403">
        <f>H106</f>
        <v>1766553</v>
      </c>
      <c r="I133" s="823">
        <f>I106</f>
        <v>0</v>
      </c>
      <c r="J133" s="857"/>
      <c r="K133" s="403">
        <f>K106</f>
        <v>0</v>
      </c>
      <c r="L133" s="403">
        <f t="shared" si="3"/>
        <v>1766553</v>
      </c>
      <c r="M133" s="403">
        <f>M106</f>
        <v>1685821</v>
      </c>
      <c r="N133" s="826">
        <f>N106</f>
        <v>0</v>
      </c>
      <c r="O133" s="852"/>
      <c r="P133" s="827"/>
      <c r="Q133" s="882">
        <f>Q106</f>
        <v>0</v>
      </c>
      <c r="R133" s="882"/>
      <c r="S133" s="412">
        <f>S106</f>
        <v>1685821</v>
      </c>
      <c r="T133" s="53"/>
    </row>
    <row r="134" spans="1:22" ht="12.75" hidden="1" customHeight="1" x14ac:dyDescent="0.25">
      <c r="A134" s="378"/>
      <c r="B134" s="378"/>
      <c r="C134" s="378"/>
      <c r="D134" s="378"/>
      <c r="E134" s="378"/>
      <c r="F134" s="378"/>
      <c r="G134" s="378"/>
      <c r="H134" s="378"/>
      <c r="I134" s="378"/>
      <c r="J134" s="378"/>
      <c r="K134" s="378"/>
      <c r="L134" s="18">
        <f t="shared" si="3"/>
        <v>0</v>
      </c>
      <c r="M134" s="378"/>
      <c r="N134" s="50"/>
      <c r="O134" s="50"/>
      <c r="P134" s="50"/>
      <c r="Q134" s="50"/>
      <c r="R134" s="50"/>
      <c r="S134" s="378"/>
      <c r="T134" s="378"/>
    </row>
    <row r="135" spans="1:22" ht="12.75" hidden="1" customHeight="1" x14ac:dyDescent="0.25">
      <c r="A135" s="378"/>
      <c r="B135" s="378"/>
      <c r="C135" s="378"/>
      <c r="D135" s="378"/>
      <c r="E135" s="378"/>
      <c r="F135" s="378"/>
      <c r="G135" s="378"/>
      <c r="H135" s="378"/>
      <c r="I135" s="378"/>
      <c r="J135" s="378"/>
      <c r="K135" s="378"/>
      <c r="L135" s="18">
        <f t="shared" si="3"/>
        <v>0</v>
      </c>
      <c r="M135" s="378"/>
      <c r="N135" s="378"/>
      <c r="O135" s="378"/>
      <c r="P135" s="378"/>
      <c r="Q135" s="378"/>
      <c r="R135" s="378"/>
      <c r="S135" s="378"/>
      <c r="T135" s="378"/>
    </row>
    <row r="136" spans="1:22" ht="12.75" hidden="1" customHeight="1" x14ac:dyDescent="0.25">
      <c r="A136" s="378"/>
      <c r="B136" s="378"/>
      <c r="C136" s="378"/>
      <c r="D136" s="378"/>
      <c r="E136" s="378"/>
      <c r="F136" s="378"/>
      <c r="G136" s="378"/>
      <c r="H136" s="378"/>
      <c r="I136" s="378"/>
      <c r="J136" s="378"/>
      <c r="K136" s="378"/>
      <c r="L136" s="378"/>
      <c r="M136" s="378"/>
      <c r="N136" s="378"/>
      <c r="O136" s="378"/>
      <c r="P136" s="378"/>
      <c r="Q136" s="378"/>
      <c r="R136" s="378"/>
      <c r="S136" s="378"/>
      <c r="T136" s="378"/>
    </row>
    <row r="137" spans="1:22" ht="12.75" hidden="1" customHeight="1" x14ac:dyDescent="0.25">
      <c r="A137" s="378"/>
      <c r="B137" s="378"/>
      <c r="C137" s="378"/>
      <c r="D137" s="378"/>
      <c r="E137" s="378"/>
      <c r="F137" s="378"/>
      <c r="G137" s="378"/>
      <c r="H137" s="378"/>
      <c r="I137" s="378"/>
      <c r="J137" s="378"/>
      <c r="K137" s="378"/>
      <c r="L137" s="378"/>
      <c r="M137" s="378"/>
      <c r="N137" s="378"/>
      <c r="O137" s="378"/>
      <c r="P137" s="378"/>
      <c r="Q137" s="378"/>
      <c r="R137" s="378"/>
      <c r="S137" s="378"/>
      <c r="T137" s="378"/>
    </row>
    <row r="138" spans="1:22" ht="12.75" customHeight="1" x14ac:dyDescent="0.25">
      <c r="A138" s="378"/>
      <c r="B138" s="378"/>
      <c r="C138" s="378"/>
      <c r="D138" s="378"/>
      <c r="E138" s="378"/>
      <c r="F138" s="378"/>
      <c r="G138" s="378"/>
      <c r="H138" s="378"/>
      <c r="I138" s="378"/>
      <c r="J138" s="378"/>
      <c r="K138" s="378"/>
      <c r="L138" s="378"/>
      <c r="M138" s="378"/>
      <c r="N138" s="378"/>
      <c r="O138" s="378"/>
      <c r="P138" s="378"/>
      <c r="Q138" s="378"/>
      <c r="R138" s="378"/>
      <c r="S138" s="378"/>
      <c r="T138" s="378"/>
    </row>
    <row r="139" spans="1:22" ht="17.25" customHeight="1" x14ac:dyDescent="0.2">
      <c r="A139" s="390" t="s">
        <v>909</v>
      </c>
      <c r="B139" s="915" t="s">
        <v>999</v>
      </c>
      <c r="C139" s="915"/>
      <c r="D139" s="915"/>
      <c r="E139" s="915"/>
      <c r="F139" s="915"/>
      <c r="G139" s="915"/>
      <c r="H139" s="915"/>
      <c r="I139" s="915"/>
      <c r="J139" s="915"/>
      <c r="K139" s="915"/>
      <c r="L139" s="915"/>
      <c r="M139" s="915"/>
      <c r="N139" s="915"/>
      <c r="O139" s="915"/>
      <c r="P139" s="915"/>
      <c r="Q139" s="915"/>
      <c r="R139" s="915"/>
      <c r="S139" s="915"/>
      <c r="T139" s="391"/>
    </row>
    <row r="140" spans="1:22" ht="12.75" customHeight="1" x14ac:dyDescent="0.25">
      <c r="A140" s="54"/>
      <c r="B140" s="54" t="s">
        <v>916</v>
      </c>
      <c r="C140" s="54"/>
      <c r="D140" s="54"/>
      <c r="E140" s="54"/>
      <c r="F140" s="54"/>
      <c r="G140" s="54"/>
      <c r="H140" s="54"/>
      <c r="I140" s="54"/>
      <c r="J140" s="54"/>
      <c r="K140" s="54"/>
      <c r="L140" s="54"/>
      <c r="M140" s="54"/>
      <c r="N140" s="54"/>
      <c r="O140" s="54"/>
      <c r="P140" s="54"/>
      <c r="Q140" s="54"/>
      <c r="R140" s="54"/>
      <c r="S140" s="54"/>
      <c r="T140" s="54"/>
    </row>
    <row r="141" spans="1:22" ht="18.600000000000001" customHeight="1" x14ac:dyDescent="0.2">
      <c r="A141" s="978" t="s">
        <v>920</v>
      </c>
      <c r="B141" s="979"/>
      <c r="C141" s="843" t="s">
        <v>222</v>
      </c>
      <c r="D141" s="845"/>
      <c r="E141" s="842" t="s">
        <v>827</v>
      </c>
      <c r="F141" s="842"/>
      <c r="G141" s="842"/>
      <c r="H141" s="842"/>
      <c r="I141" s="842" t="s">
        <v>828</v>
      </c>
      <c r="J141" s="842"/>
      <c r="K141" s="842"/>
      <c r="L141" s="842"/>
      <c r="M141" s="842"/>
      <c r="N141" s="842" t="s">
        <v>829</v>
      </c>
      <c r="O141" s="842"/>
      <c r="P141" s="842"/>
      <c r="Q141" s="842"/>
      <c r="R141" s="842"/>
      <c r="S141" s="842"/>
      <c r="T141" s="398"/>
    </row>
    <row r="142" spans="1:22" ht="93.75" customHeight="1" x14ac:dyDescent="0.2">
      <c r="A142" s="980"/>
      <c r="B142" s="981"/>
      <c r="C142" s="991"/>
      <c r="D142" s="841"/>
      <c r="E142" s="39" t="s">
        <v>71</v>
      </c>
      <c r="F142" s="39" t="s">
        <v>72</v>
      </c>
      <c r="G142" s="39" t="s">
        <v>14</v>
      </c>
      <c r="H142" s="39" t="s">
        <v>15</v>
      </c>
      <c r="I142" s="968" t="s">
        <v>71</v>
      </c>
      <c r="J142" s="969"/>
      <c r="K142" s="39" t="s">
        <v>72</v>
      </c>
      <c r="L142" s="39" t="s">
        <v>14</v>
      </c>
      <c r="M142" s="39" t="s">
        <v>16</v>
      </c>
      <c r="N142" s="39" t="s">
        <v>71</v>
      </c>
      <c r="O142" s="39"/>
      <c r="P142" s="39" t="s">
        <v>72</v>
      </c>
      <c r="Q142" s="39" t="s">
        <v>14</v>
      </c>
      <c r="R142" s="807" t="s">
        <v>17</v>
      </c>
      <c r="S142" s="806"/>
      <c r="T142" s="398"/>
      <c r="U142" s="96"/>
      <c r="V142" s="97"/>
    </row>
    <row r="143" spans="1:22" ht="15" customHeight="1" x14ac:dyDescent="0.25">
      <c r="A143" s="819">
        <v>1</v>
      </c>
      <c r="B143" s="820"/>
      <c r="C143" s="819">
        <v>2</v>
      </c>
      <c r="D143" s="820"/>
      <c r="E143" s="38">
        <v>3</v>
      </c>
      <c r="F143" s="38">
        <v>4</v>
      </c>
      <c r="G143" s="38">
        <v>5</v>
      </c>
      <c r="H143" s="38">
        <v>6</v>
      </c>
      <c r="I143" s="970">
        <v>7</v>
      </c>
      <c r="J143" s="971"/>
      <c r="K143" s="38">
        <v>8</v>
      </c>
      <c r="L143" s="38">
        <v>9</v>
      </c>
      <c r="M143" s="38">
        <v>10</v>
      </c>
      <c r="N143" s="38">
        <v>11</v>
      </c>
      <c r="O143" s="38"/>
      <c r="P143" s="38">
        <v>12</v>
      </c>
      <c r="Q143" s="38">
        <v>13</v>
      </c>
      <c r="R143" s="972">
        <v>14</v>
      </c>
      <c r="S143" s="973"/>
      <c r="T143" s="50"/>
    </row>
    <row r="144" spans="1:22" ht="15.75" customHeight="1" x14ac:dyDescent="0.25">
      <c r="A144" s="819"/>
      <c r="B144" s="820"/>
      <c r="C144" s="992"/>
      <c r="D144" s="949"/>
      <c r="E144" s="415"/>
      <c r="F144" s="415"/>
      <c r="G144" s="415"/>
      <c r="H144" s="415"/>
      <c r="I144" s="807"/>
      <c r="J144" s="806"/>
      <c r="K144" s="415"/>
      <c r="L144" s="415"/>
      <c r="M144" s="415"/>
      <c r="N144" s="415"/>
      <c r="O144" s="415"/>
      <c r="P144" s="150"/>
      <c r="Q144" s="150"/>
      <c r="R144" s="807"/>
      <c r="S144" s="806"/>
      <c r="T144" s="398"/>
    </row>
    <row r="145" spans="1:20" ht="15.75" customHeight="1" x14ac:dyDescent="0.25">
      <c r="A145" s="819"/>
      <c r="B145" s="820"/>
      <c r="C145" s="988"/>
      <c r="D145" s="950"/>
      <c r="E145" s="415"/>
      <c r="F145" s="415"/>
      <c r="G145" s="415"/>
      <c r="H145" s="415"/>
      <c r="I145" s="807"/>
      <c r="J145" s="806"/>
      <c r="K145" s="415"/>
      <c r="L145" s="415"/>
      <c r="M145" s="415"/>
      <c r="N145" s="415"/>
      <c r="O145" s="415"/>
      <c r="P145" s="150"/>
      <c r="Q145" s="150"/>
      <c r="R145" s="807"/>
      <c r="S145" s="806"/>
      <c r="T145" s="398"/>
    </row>
    <row r="146" spans="1:20" ht="13.7" hidden="1" customHeight="1" x14ac:dyDescent="0.25">
      <c r="A146" s="819"/>
      <c r="B146" s="820"/>
      <c r="C146" s="988"/>
      <c r="D146" s="950"/>
      <c r="E146" s="415"/>
      <c r="F146" s="415"/>
      <c r="G146" s="415"/>
      <c r="H146" s="415"/>
      <c r="I146" s="415"/>
      <c r="J146" s="415"/>
      <c r="K146" s="415"/>
      <c r="L146" s="415"/>
      <c r="M146" s="415"/>
      <c r="N146" s="415"/>
      <c r="O146" s="415"/>
      <c r="P146" s="150"/>
      <c r="Q146" s="150"/>
      <c r="R146" s="807"/>
      <c r="S146" s="806"/>
      <c r="T146" s="398"/>
    </row>
    <row r="147" spans="1:20" ht="13.7" hidden="1" customHeight="1" x14ac:dyDescent="0.25">
      <c r="A147" s="819"/>
      <c r="B147" s="820"/>
      <c r="C147" s="988" t="s">
        <v>31</v>
      </c>
      <c r="D147" s="950"/>
      <c r="E147" s="415"/>
      <c r="F147" s="415"/>
      <c r="G147" s="415"/>
      <c r="H147" s="415"/>
      <c r="I147" s="415"/>
      <c r="J147" s="415"/>
      <c r="K147" s="415"/>
      <c r="L147" s="415"/>
      <c r="M147" s="415"/>
      <c r="N147" s="415"/>
      <c r="O147" s="415"/>
      <c r="P147" s="150"/>
      <c r="Q147" s="150"/>
      <c r="R147" s="807"/>
      <c r="S147" s="806"/>
      <c r="T147" s="398"/>
    </row>
    <row r="148" spans="1:20" ht="18.600000000000001" customHeight="1" x14ac:dyDescent="0.25">
      <c r="A148" s="819"/>
      <c r="B148" s="820"/>
      <c r="C148" s="989" t="s">
        <v>971</v>
      </c>
      <c r="D148" s="990"/>
      <c r="E148" s="415"/>
      <c r="F148" s="415"/>
      <c r="G148" s="415"/>
      <c r="H148" s="415"/>
      <c r="I148" s="807"/>
      <c r="J148" s="806"/>
      <c r="K148" s="415"/>
      <c r="L148" s="415"/>
      <c r="M148" s="415"/>
      <c r="N148" s="415"/>
      <c r="O148" s="415"/>
      <c r="P148" s="150"/>
      <c r="Q148" s="150"/>
      <c r="R148" s="807"/>
      <c r="S148" s="806"/>
      <c r="T148" s="398"/>
    </row>
    <row r="149" spans="1:20" ht="6.75" customHeight="1" x14ac:dyDescent="0.25">
      <c r="A149" s="378"/>
      <c r="B149" s="378"/>
      <c r="C149" s="385"/>
      <c r="D149" s="385"/>
      <c r="E149" s="416"/>
      <c r="F149" s="416"/>
      <c r="G149" s="416"/>
      <c r="H149" s="416"/>
      <c r="I149" s="416"/>
      <c r="J149" s="416"/>
      <c r="K149" s="416"/>
      <c r="L149" s="416"/>
      <c r="M149" s="416"/>
      <c r="N149" s="416"/>
      <c r="O149" s="416"/>
      <c r="P149" s="378"/>
      <c r="Q149" s="378"/>
      <c r="R149" s="398"/>
      <c r="S149" s="398"/>
      <c r="T149" s="398"/>
    </row>
    <row r="150" spans="1:20" ht="18.600000000000001" customHeight="1" x14ac:dyDescent="0.2">
      <c r="A150" s="390" t="s">
        <v>910</v>
      </c>
      <c r="B150" s="915" t="s">
        <v>1000</v>
      </c>
      <c r="C150" s="915"/>
      <c r="D150" s="915"/>
      <c r="E150" s="915"/>
      <c r="F150" s="915"/>
      <c r="G150" s="915"/>
      <c r="H150" s="915"/>
      <c r="I150" s="915"/>
      <c r="J150" s="915"/>
      <c r="K150" s="915"/>
      <c r="L150" s="915"/>
      <c r="M150" s="915"/>
      <c r="N150" s="915"/>
      <c r="O150" s="915"/>
      <c r="P150" s="915"/>
      <c r="Q150" s="915"/>
      <c r="R150" s="915"/>
      <c r="S150" s="915"/>
      <c r="T150" s="391"/>
    </row>
    <row r="151" spans="1:20" ht="12.75" customHeight="1" x14ac:dyDescent="0.25">
      <c r="A151" s="378"/>
      <c r="B151" s="378" t="s">
        <v>911</v>
      </c>
      <c r="C151" s="385"/>
      <c r="D151" s="385"/>
      <c r="E151" s="416"/>
      <c r="F151" s="416"/>
      <c r="G151" s="416"/>
      <c r="H151" s="416"/>
      <c r="I151" s="416"/>
      <c r="J151" s="416"/>
      <c r="K151" s="416"/>
      <c r="L151" s="416"/>
      <c r="M151" s="416"/>
      <c r="N151" s="416"/>
      <c r="O151" s="416"/>
      <c r="P151" s="378"/>
      <c r="Q151" s="378"/>
      <c r="R151" s="398"/>
      <c r="S151" s="398"/>
      <c r="T151" s="398"/>
    </row>
    <row r="152" spans="1:20" ht="18.600000000000001" customHeight="1" x14ac:dyDescent="0.25">
      <c r="A152" s="829" t="s">
        <v>919</v>
      </c>
      <c r="B152" s="830"/>
      <c r="C152" s="945" t="s">
        <v>259</v>
      </c>
      <c r="D152" s="946"/>
      <c r="E152" s="946"/>
      <c r="F152" s="946"/>
      <c r="G152" s="947"/>
      <c r="H152" s="828" t="s">
        <v>454</v>
      </c>
      <c r="I152" s="828"/>
      <c r="J152" s="828"/>
      <c r="K152" s="828"/>
      <c r="L152" s="828"/>
      <c r="M152" s="828" t="s">
        <v>821</v>
      </c>
      <c r="N152" s="828"/>
      <c r="O152" s="828"/>
      <c r="P152" s="828"/>
      <c r="Q152" s="828"/>
      <c r="R152" s="828"/>
      <c r="S152" s="828"/>
      <c r="T152" s="50"/>
    </row>
    <row r="153" spans="1:20" ht="104.25" customHeight="1" x14ac:dyDescent="0.25">
      <c r="A153" s="833"/>
      <c r="B153" s="834"/>
      <c r="C153" s="948"/>
      <c r="D153" s="888"/>
      <c r="E153" s="888"/>
      <c r="F153" s="888"/>
      <c r="G153" s="889"/>
      <c r="H153" s="39" t="s">
        <v>71</v>
      </c>
      <c r="I153" s="895" t="s">
        <v>72</v>
      </c>
      <c r="J153" s="898"/>
      <c r="K153" s="41" t="s">
        <v>14</v>
      </c>
      <c r="L153" s="39" t="s">
        <v>15</v>
      </c>
      <c r="M153" s="39" t="s">
        <v>71</v>
      </c>
      <c r="N153" s="895" t="s">
        <v>72</v>
      </c>
      <c r="O153" s="897"/>
      <c r="P153" s="898"/>
      <c r="Q153" s="41" t="s">
        <v>14</v>
      </c>
      <c r="R153" s="886" t="s">
        <v>16</v>
      </c>
      <c r="S153" s="890"/>
      <c r="T153" s="396"/>
    </row>
    <row r="154" spans="1:20" ht="18.600000000000001" customHeight="1" x14ac:dyDescent="0.25">
      <c r="A154" s="819">
        <v>1</v>
      </c>
      <c r="B154" s="820"/>
      <c r="C154" s="819">
        <v>2</v>
      </c>
      <c r="D154" s="850"/>
      <c r="E154" s="850"/>
      <c r="F154" s="850"/>
      <c r="G154" s="820"/>
      <c r="H154" s="38">
        <v>3</v>
      </c>
      <c r="I154" s="819">
        <v>4</v>
      </c>
      <c r="J154" s="820"/>
      <c r="K154" s="38">
        <v>5</v>
      </c>
      <c r="L154" s="38">
        <v>6</v>
      </c>
      <c r="M154" s="38">
        <v>7</v>
      </c>
      <c r="N154" s="819">
        <v>8</v>
      </c>
      <c r="O154" s="850"/>
      <c r="P154" s="820"/>
      <c r="Q154" s="38">
        <v>9</v>
      </c>
      <c r="R154" s="819">
        <v>10</v>
      </c>
      <c r="S154" s="820"/>
      <c r="T154" s="50"/>
    </row>
    <row r="155" spans="1:20" ht="18.600000000000001" hidden="1" customHeight="1" x14ac:dyDescent="0.25">
      <c r="A155" s="18"/>
      <c r="B155" s="18"/>
      <c r="C155" s="974" t="s">
        <v>262</v>
      </c>
      <c r="D155" s="975"/>
      <c r="E155" s="975"/>
      <c r="F155" s="975"/>
      <c r="G155" s="976"/>
      <c r="H155" s="18"/>
      <c r="I155" s="18"/>
      <c r="J155" s="18"/>
      <c r="K155" s="18"/>
      <c r="L155" s="18"/>
      <c r="M155" s="18"/>
      <c r="N155" s="828"/>
      <c r="O155" s="828"/>
      <c r="P155" s="828"/>
      <c r="Q155" s="18"/>
      <c r="R155" s="828"/>
      <c r="S155" s="828"/>
      <c r="T155" s="50"/>
    </row>
    <row r="156" spans="1:20" ht="18.600000000000001" customHeight="1" x14ac:dyDescent="0.25">
      <c r="A156" s="819">
        <v>2000</v>
      </c>
      <c r="B156" s="820"/>
      <c r="C156" s="879" t="s">
        <v>353</v>
      </c>
      <c r="D156" s="880"/>
      <c r="E156" s="880"/>
      <c r="F156" s="880"/>
      <c r="G156" s="881"/>
      <c r="H156" s="403">
        <f>H157+H158+H159+H172</f>
        <v>1780226.976</v>
      </c>
      <c r="I156" s="823">
        <f>I157+I158+I159+I172</f>
        <v>0</v>
      </c>
      <c r="J156" s="857"/>
      <c r="K156" s="403">
        <f>K157+K158+K159+K172</f>
        <v>0</v>
      </c>
      <c r="L156" s="403">
        <f>H156+I156</f>
        <v>1780226.976</v>
      </c>
      <c r="M156" s="403">
        <f>M157+M158+M159+M172</f>
        <v>1869238.3248000001</v>
      </c>
      <c r="N156" s="823">
        <f>N157+N158+N159+N172</f>
        <v>0</v>
      </c>
      <c r="O156" s="824"/>
      <c r="P156" s="857"/>
      <c r="Q156" s="403">
        <v>0</v>
      </c>
      <c r="R156" s="823">
        <f t="shared" ref="R156:R180" si="6">M156+N156</f>
        <v>1869238.3248000001</v>
      </c>
      <c r="S156" s="857"/>
      <c r="T156" s="401"/>
    </row>
    <row r="157" spans="1:20" ht="18.600000000000001" customHeight="1" x14ac:dyDescent="0.25">
      <c r="A157" s="819">
        <v>2111</v>
      </c>
      <c r="B157" s="820"/>
      <c r="C157" s="879" t="s">
        <v>74</v>
      </c>
      <c r="D157" s="880"/>
      <c r="E157" s="880"/>
      <c r="F157" s="880"/>
      <c r="G157" s="881"/>
      <c r="H157" s="403">
        <f>M107*105.6/100</f>
        <v>1474808.544</v>
      </c>
      <c r="I157" s="823">
        <f>N107*110.3/100</f>
        <v>0</v>
      </c>
      <c r="J157" s="857"/>
      <c r="K157" s="403">
        <v>0</v>
      </c>
      <c r="L157" s="403">
        <f t="shared" ref="L157:L184" si="7">H157+I157</f>
        <v>1474808.544</v>
      </c>
      <c r="M157" s="403">
        <f>H157*105/100</f>
        <v>1548548.9712</v>
      </c>
      <c r="N157" s="823">
        <f>I157*108.7/100</f>
        <v>0</v>
      </c>
      <c r="O157" s="824"/>
      <c r="P157" s="857"/>
      <c r="Q157" s="403">
        <v>0</v>
      </c>
      <c r="R157" s="823">
        <f t="shared" si="6"/>
        <v>1548548.9712</v>
      </c>
      <c r="S157" s="857"/>
      <c r="T157" s="401"/>
    </row>
    <row r="158" spans="1:20" ht="18.600000000000001" customHeight="1" x14ac:dyDescent="0.25">
      <c r="A158" s="819">
        <v>2120</v>
      </c>
      <c r="B158" s="820"/>
      <c r="C158" s="879" t="s">
        <v>75</v>
      </c>
      <c r="D158" s="880"/>
      <c r="E158" s="880"/>
      <c r="F158" s="880"/>
      <c r="G158" s="881"/>
      <c r="H158" s="403">
        <f>M108*105.6/100</f>
        <v>233473.152</v>
      </c>
      <c r="I158" s="823">
        <f>N108*110.3/100</f>
        <v>0</v>
      </c>
      <c r="J158" s="857"/>
      <c r="K158" s="403">
        <v>0</v>
      </c>
      <c r="L158" s="403">
        <f t="shared" si="7"/>
        <v>233473.152</v>
      </c>
      <c r="M158" s="403">
        <f>H158*105/100</f>
        <v>245146.80960000001</v>
      </c>
      <c r="N158" s="823">
        <f>I158*108.7/100</f>
        <v>0</v>
      </c>
      <c r="O158" s="824"/>
      <c r="P158" s="857"/>
      <c r="Q158" s="403">
        <v>0</v>
      </c>
      <c r="R158" s="823">
        <f t="shared" si="6"/>
        <v>245146.80960000001</v>
      </c>
      <c r="S158" s="857"/>
      <c r="T158" s="401"/>
    </row>
    <row r="159" spans="1:20" ht="18.600000000000001" customHeight="1" x14ac:dyDescent="0.25">
      <c r="A159" s="819">
        <v>2200</v>
      </c>
      <c r="B159" s="820"/>
      <c r="C159" s="879" t="s">
        <v>354</v>
      </c>
      <c r="D159" s="880"/>
      <c r="E159" s="880"/>
      <c r="F159" s="880"/>
      <c r="G159" s="881"/>
      <c r="H159" s="403">
        <f>H160+H161+H162+H163+H164+H165+H171</f>
        <v>71945.279999999999</v>
      </c>
      <c r="I159" s="823">
        <f>I160+I161+I162+I163+I164+I165+I171</f>
        <v>0</v>
      </c>
      <c r="J159" s="857"/>
      <c r="K159" s="403">
        <v>0</v>
      </c>
      <c r="L159" s="403">
        <f t="shared" si="7"/>
        <v>71945.279999999999</v>
      </c>
      <c r="M159" s="403">
        <f>M160+M161+M162+M163+M164+M165+M171</f>
        <v>75542.543999999994</v>
      </c>
      <c r="N159" s="823">
        <f>N160+N161+N162+N163+N164+N165</f>
        <v>0</v>
      </c>
      <c r="O159" s="824"/>
      <c r="P159" s="857"/>
      <c r="Q159" s="403">
        <v>0</v>
      </c>
      <c r="R159" s="823">
        <f t="shared" si="6"/>
        <v>75542.543999999994</v>
      </c>
      <c r="S159" s="857"/>
      <c r="T159" s="401"/>
    </row>
    <row r="160" spans="1:20" ht="21" customHeight="1" x14ac:dyDescent="0.25">
      <c r="A160" s="819">
        <v>2210</v>
      </c>
      <c r="B160" s="820"/>
      <c r="C160" s="891" t="s">
        <v>355</v>
      </c>
      <c r="D160" s="892"/>
      <c r="E160" s="892"/>
      <c r="F160" s="892"/>
      <c r="G160" s="893"/>
      <c r="H160" s="403">
        <f>M110*105.6/100</f>
        <v>9991.8719999999994</v>
      </c>
      <c r="I160" s="823">
        <f t="shared" ref="I160:I169" si="8">N110*110.3/100</f>
        <v>0</v>
      </c>
      <c r="J160" s="857"/>
      <c r="K160" s="403">
        <v>0</v>
      </c>
      <c r="L160" s="403">
        <f t="shared" si="7"/>
        <v>9991.8719999999994</v>
      </c>
      <c r="M160" s="403">
        <f t="shared" ref="M160:M170" si="9">H160*105/100</f>
        <v>10491.465599999998</v>
      </c>
      <c r="N160" s="823">
        <f t="shared" ref="N160:N175" si="10">I160*108.7/100</f>
        <v>0</v>
      </c>
      <c r="O160" s="824"/>
      <c r="P160" s="857"/>
      <c r="Q160" s="403">
        <v>0</v>
      </c>
      <c r="R160" s="823">
        <f t="shared" si="6"/>
        <v>10491.465599999998</v>
      </c>
      <c r="S160" s="857"/>
      <c r="T160" s="401"/>
    </row>
    <row r="161" spans="1:20" ht="18.600000000000001" customHeight="1" x14ac:dyDescent="0.25">
      <c r="A161" s="819">
        <v>2220</v>
      </c>
      <c r="B161" s="820"/>
      <c r="C161" s="879" t="s">
        <v>1155</v>
      </c>
      <c r="D161" s="880"/>
      <c r="E161" s="880"/>
      <c r="F161" s="880"/>
      <c r="G161" s="881"/>
      <c r="H161" s="403">
        <f>M111*105.6/100</f>
        <v>0</v>
      </c>
      <c r="I161" s="823">
        <f t="shared" si="8"/>
        <v>0</v>
      </c>
      <c r="J161" s="857"/>
      <c r="K161" s="403">
        <v>0</v>
      </c>
      <c r="L161" s="403">
        <f t="shared" si="7"/>
        <v>0</v>
      </c>
      <c r="M161" s="403">
        <f t="shared" si="9"/>
        <v>0</v>
      </c>
      <c r="N161" s="823">
        <f t="shared" si="10"/>
        <v>0</v>
      </c>
      <c r="O161" s="824"/>
      <c r="P161" s="857"/>
      <c r="Q161" s="403">
        <v>0</v>
      </c>
      <c r="R161" s="823">
        <f t="shared" si="6"/>
        <v>0</v>
      </c>
      <c r="S161" s="857"/>
      <c r="T161" s="401"/>
    </row>
    <row r="162" spans="1:20" ht="18.600000000000001" customHeight="1" x14ac:dyDescent="0.25">
      <c r="A162" s="819">
        <v>2230</v>
      </c>
      <c r="B162" s="820"/>
      <c r="C162" s="879" t="s">
        <v>76</v>
      </c>
      <c r="D162" s="880"/>
      <c r="E162" s="880"/>
      <c r="F162" s="880"/>
      <c r="G162" s="881"/>
      <c r="H162" s="403">
        <f>M112*105.6/100</f>
        <v>0</v>
      </c>
      <c r="I162" s="823">
        <f t="shared" si="8"/>
        <v>0</v>
      </c>
      <c r="J162" s="857"/>
      <c r="K162" s="403">
        <v>0</v>
      </c>
      <c r="L162" s="403">
        <f t="shared" si="7"/>
        <v>0</v>
      </c>
      <c r="M162" s="403">
        <f t="shared" si="9"/>
        <v>0</v>
      </c>
      <c r="N162" s="823">
        <f t="shared" si="10"/>
        <v>0</v>
      </c>
      <c r="O162" s="824"/>
      <c r="P162" s="857"/>
      <c r="Q162" s="403">
        <v>0</v>
      </c>
      <c r="R162" s="823">
        <f t="shared" si="6"/>
        <v>0</v>
      </c>
      <c r="S162" s="857"/>
      <c r="T162" s="401"/>
    </row>
    <row r="163" spans="1:20" ht="18.600000000000001" customHeight="1" x14ac:dyDescent="0.25">
      <c r="A163" s="819">
        <v>2240</v>
      </c>
      <c r="B163" s="820"/>
      <c r="C163" s="879" t="s">
        <v>77</v>
      </c>
      <c r="D163" s="880"/>
      <c r="E163" s="880"/>
      <c r="F163" s="880"/>
      <c r="G163" s="881"/>
      <c r="H163" s="403">
        <f>M113*105.6/100</f>
        <v>15243.36</v>
      </c>
      <c r="I163" s="823">
        <f t="shared" si="8"/>
        <v>0</v>
      </c>
      <c r="J163" s="857"/>
      <c r="K163" s="403">
        <v>0</v>
      </c>
      <c r="L163" s="403">
        <f t="shared" si="7"/>
        <v>15243.36</v>
      </c>
      <c r="M163" s="403">
        <f t="shared" si="9"/>
        <v>16005.528</v>
      </c>
      <c r="N163" s="823">
        <f t="shared" si="10"/>
        <v>0</v>
      </c>
      <c r="O163" s="824"/>
      <c r="P163" s="857"/>
      <c r="Q163" s="403">
        <v>0</v>
      </c>
      <c r="R163" s="823">
        <f t="shared" si="6"/>
        <v>16005.528</v>
      </c>
      <c r="S163" s="857"/>
      <c r="T163" s="401"/>
    </row>
    <row r="164" spans="1:20" ht="18.600000000000001" customHeight="1" x14ac:dyDescent="0.25">
      <c r="A164" s="819">
        <v>2250</v>
      </c>
      <c r="B164" s="820"/>
      <c r="C164" s="879" t="s">
        <v>357</v>
      </c>
      <c r="D164" s="880"/>
      <c r="E164" s="880"/>
      <c r="F164" s="880"/>
      <c r="G164" s="881"/>
      <c r="H164" s="403">
        <f>M114*105.6/100</f>
        <v>6498.6239999999989</v>
      </c>
      <c r="I164" s="823">
        <f t="shared" si="8"/>
        <v>0</v>
      </c>
      <c r="J164" s="857"/>
      <c r="K164" s="403">
        <v>0</v>
      </c>
      <c r="L164" s="403">
        <f t="shared" si="7"/>
        <v>6498.6239999999989</v>
      </c>
      <c r="M164" s="403">
        <f t="shared" si="9"/>
        <v>6823.5551999999989</v>
      </c>
      <c r="N164" s="823">
        <f t="shared" si="10"/>
        <v>0</v>
      </c>
      <c r="O164" s="824"/>
      <c r="P164" s="857"/>
      <c r="Q164" s="403">
        <v>0</v>
      </c>
      <c r="R164" s="823">
        <f t="shared" si="6"/>
        <v>6823.5551999999989</v>
      </c>
      <c r="S164" s="857"/>
      <c r="T164" s="401"/>
    </row>
    <row r="165" spans="1:20" ht="18.600000000000001" customHeight="1" x14ac:dyDescent="0.25">
      <c r="A165" s="819">
        <v>2270</v>
      </c>
      <c r="B165" s="820"/>
      <c r="C165" s="879" t="s">
        <v>358</v>
      </c>
      <c r="D165" s="880"/>
      <c r="E165" s="880"/>
      <c r="F165" s="880"/>
      <c r="G165" s="881"/>
      <c r="H165" s="403">
        <f>H166+H167+H168+H169+H170</f>
        <v>40211.423999999999</v>
      </c>
      <c r="I165" s="823">
        <f t="shared" si="8"/>
        <v>0</v>
      </c>
      <c r="J165" s="857"/>
      <c r="K165" s="403">
        <v>0</v>
      </c>
      <c r="L165" s="403">
        <f t="shared" si="7"/>
        <v>40211.423999999999</v>
      </c>
      <c r="M165" s="403">
        <f t="shared" si="9"/>
        <v>42221.995199999998</v>
      </c>
      <c r="N165" s="823">
        <f t="shared" si="10"/>
        <v>0</v>
      </c>
      <c r="O165" s="824"/>
      <c r="P165" s="857"/>
      <c r="Q165" s="403">
        <v>0</v>
      </c>
      <c r="R165" s="823">
        <f t="shared" si="6"/>
        <v>42221.995199999998</v>
      </c>
      <c r="S165" s="857"/>
      <c r="T165" s="401"/>
    </row>
    <row r="166" spans="1:20" ht="18.600000000000001" customHeight="1" x14ac:dyDescent="0.25">
      <c r="A166" s="819">
        <v>2271</v>
      </c>
      <c r="B166" s="820"/>
      <c r="C166" s="879" t="s">
        <v>78</v>
      </c>
      <c r="D166" s="880"/>
      <c r="E166" s="880"/>
      <c r="F166" s="880"/>
      <c r="G166" s="881"/>
      <c r="H166" s="403">
        <f>M116*105.6/100</f>
        <v>23147.52</v>
      </c>
      <c r="I166" s="823">
        <f t="shared" si="8"/>
        <v>0</v>
      </c>
      <c r="J166" s="857"/>
      <c r="K166" s="403">
        <v>0</v>
      </c>
      <c r="L166" s="403">
        <f t="shared" si="7"/>
        <v>23147.52</v>
      </c>
      <c r="M166" s="403">
        <f t="shared" si="9"/>
        <v>24304.896000000001</v>
      </c>
      <c r="N166" s="823">
        <f t="shared" si="10"/>
        <v>0</v>
      </c>
      <c r="O166" s="824"/>
      <c r="P166" s="857"/>
      <c r="Q166" s="403">
        <v>0</v>
      </c>
      <c r="R166" s="823">
        <f t="shared" si="6"/>
        <v>24304.896000000001</v>
      </c>
      <c r="S166" s="857"/>
      <c r="T166" s="401"/>
    </row>
    <row r="167" spans="1:20" ht="18.600000000000001" customHeight="1" x14ac:dyDescent="0.25">
      <c r="A167" s="819">
        <v>2272</v>
      </c>
      <c r="B167" s="820"/>
      <c r="C167" s="879" t="s">
        <v>79</v>
      </c>
      <c r="D167" s="880"/>
      <c r="E167" s="880"/>
      <c r="F167" s="880"/>
      <c r="G167" s="881"/>
      <c r="H167" s="403">
        <f>M117*105.6/100</f>
        <v>950.4</v>
      </c>
      <c r="I167" s="823">
        <f t="shared" si="8"/>
        <v>0</v>
      </c>
      <c r="J167" s="857"/>
      <c r="K167" s="403">
        <v>0</v>
      </c>
      <c r="L167" s="403">
        <f t="shared" si="7"/>
        <v>950.4</v>
      </c>
      <c r="M167" s="403">
        <f t="shared" si="9"/>
        <v>997.92</v>
      </c>
      <c r="N167" s="823">
        <f t="shared" si="10"/>
        <v>0</v>
      </c>
      <c r="O167" s="824"/>
      <c r="P167" s="857"/>
      <c r="Q167" s="403">
        <v>0</v>
      </c>
      <c r="R167" s="823">
        <f t="shared" si="6"/>
        <v>997.92</v>
      </c>
      <c r="S167" s="857"/>
      <c r="T167" s="401"/>
    </row>
    <row r="168" spans="1:20" ht="18.600000000000001" customHeight="1" x14ac:dyDescent="0.25">
      <c r="A168" s="819">
        <v>2273</v>
      </c>
      <c r="B168" s="820"/>
      <c r="C168" s="879" t="s">
        <v>80</v>
      </c>
      <c r="D168" s="880"/>
      <c r="E168" s="880"/>
      <c r="F168" s="880"/>
      <c r="G168" s="881"/>
      <c r="H168" s="403">
        <f>M118*105.6/100</f>
        <v>16113.503999999999</v>
      </c>
      <c r="I168" s="823">
        <f t="shared" si="8"/>
        <v>0</v>
      </c>
      <c r="J168" s="857"/>
      <c r="K168" s="403">
        <v>0</v>
      </c>
      <c r="L168" s="403">
        <f t="shared" si="7"/>
        <v>16113.503999999999</v>
      </c>
      <c r="M168" s="403">
        <f t="shared" si="9"/>
        <v>16919.179199999999</v>
      </c>
      <c r="N168" s="823">
        <f t="shared" si="10"/>
        <v>0</v>
      </c>
      <c r="O168" s="824"/>
      <c r="P168" s="857"/>
      <c r="Q168" s="403">
        <v>0</v>
      </c>
      <c r="R168" s="823">
        <f t="shared" si="6"/>
        <v>16919.179199999999</v>
      </c>
      <c r="S168" s="857"/>
      <c r="T168" s="401"/>
    </row>
    <row r="169" spans="1:20" ht="18.600000000000001" customHeight="1" x14ac:dyDescent="0.25">
      <c r="A169" s="819">
        <v>2274</v>
      </c>
      <c r="B169" s="820"/>
      <c r="C169" s="879" t="s">
        <v>359</v>
      </c>
      <c r="D169" s="880"/>
      <c r="E169" s="880"/>
      <c r="F169" s="880"/>
      <c r="G169" s="881"/>
      <c r="H169" s="403">
        <f t="shared" ref="H169:I180" si="11">M119*110.3/100</f>
        <v>0</v>
      </c>
      <c r="I169" s="823">
        <f t="shared" si="8"/>
        <v>0</v>
      </c>
      <c r="J169" s="857"/>
      <c r="K169" s="403">
        <v>0</v>
      </c>
      <c r="L169" s="403">
        <f t="shared" si="7"/>
        <v>0</v>
      </c>
      <c r="M169" s="403">
        <f t="shared" si="9"/>
        <v>0</v>
      </c>
      <c r="N169" s="823">
        <f t="shared" si="10"/>
        <v>0</v>
      </c>
      <c r="O169" s="824"/>
      <c r="P169" s="857"/>
      <c r="Q169" s="403">
        <v>0</v>
      </c>
      <c r="R169" s="823">
        <f t="shared" si="6"/>
        <v>0</v>
      </c>
      <c r="S169" s="857"/>
      <c r="T169" s="401"/>
    </row>
    <row r="170" spans="1:20" ht="18.600000000000001" customHeight="1" x14ac:dyDescent="0.25">
      <c r="A170" s="819">
        <v>2275</v>
      </c>
      <c r="B170" s="820"/>
      <c r="C170" s="879" t="s">
        <v>81</v>
      </c>
      <c r="D170" s="880"/>
      <c r="E170" s="880"/>
      <c r="F170" s="880"/>
      <c r="G170" s="881"/>
      <c r="H170" s="403">
        <f t="shared" si="11"/>
        <v>0</v>
      </c>
      <c r="I170" s="823">
        <f t="shared" si="11"/>
        <v>0</v>
      </c>
      <c r="J170" s="857"/>
      <c r="K170" s="403">
        <v>0</v>
      </c>
      <c r="L170" s="403">
        <f t="shared" si="7"/>
        <v>0</v>
      </c>
      <c r="M170" s="403">
        <f t="shared" si="9"/>
        <v>0</v>
      </c>
      <c r="N170" s="823">
        <f t="shared" si="10"/>
        <v>0</v>
      </c>
      <c r="O170" s="824"/>
      <c r="P170" s="857"/>
      <c r="Q170" s="403">
        <v>0</v>
      </c>
      <c r="R170" s="823">
        <f t="shared" si="6"/>
        <v>0</v>
      </c>
      <c r="S170" s="857"/>
      <c r="T170" s="401"/>
    </row>
    <row r="171" spans="1:20" ht="34.5" customHeight="1" x14ac:dyDescent="0.25">
      <c r="A171" s="819">
        <v>2282</v>
      </c>
      <c r="B171" s="820"/>
      <c r="C171" s="891" t="s">
        <v>360</v>
      </c>
      <c r="D171" s="892"/>
      <c r="E171" s="892"/>
      <c r="F171" s="892"/>
      <c r="G171" s="381"/>
      <c r="H171" s="403">
        <f t="shared" si="11"/>
        <v>0</v>
      </c>
      <c r="I171" s="823">
        <f t="shared" si="11"/>
        <v>0</v>
      </c>
      <c r="J171" s="857"/>
      <c r="K171" s="403">
        <v>0</v>
      </c>
      <c r="L171" s="403">
        <f t="shared" si="7"/>
        <v>0</v>
      </c>
      <c r="M171" s="403">
        <f t="shared" ref="M171:N180" si="12">H171*108.7/100</f>
        <v>0</v>
      </c>
      <c r="N171" s="823">
        <f t="shared" si="10"/>
        <v>0</v>
      </c>
      <c r="O171" s="824"/>
      <c r="P171" s="857"/>
      <c r="Q171" s="403">
        <v>0</v>
      </c>
      <c r="R171" s="823">
        <f t="shared" si="6"/>
        <v>0</v>
      </c>
      <c r="S171" s="857"/>
      <c r="T171" s="401"/>
    </row>
    <row r="172" spans="1:20" ht="18.600000000000001" customHeight="1" x14ac:dyDescent="0.25">
      <c r="A172" s="819">
        <v>2800</v>
      </c>
      <c r="B172" s="820"/>
      <c r="C172" s="879" t="s">
        <v>361</v>
      </c>
      <c r="D172" s="880"/>
      <c r="E172" s="880"/>
      <c r="F172" s="880"/>
      <c r="G172" s="881"/>
      <c r="H172" s="403">
        <f t="shared" si="11"/>
        <v>0</v>
      </c>
      <c r="I172" s="823">
        <f t="shared" si="11"/>
        <v>0</v>
      </c>
      <c r="J172" s="857"/>
      <c r="K172" s="403">
        <v>0</v>
      </c>
      <c r="L172" s="403">
        <f t="shared" si="7"/>
        <v>0</v>
      </c>
      <c r="M172" s="403">
        <f t="shared" si="12"/>
        <v>0</v>
      </c>
      <c r="N172" s="823">
        <f t="shared" si="10"/>
        <v>0</v>
      </c>
      <c r="O172" s="824"/>
      <c r="P172" s="857"/>
      <c r="Q172" s="403">
        <v>0</v>
      </c>
      <c r="R172" s="823">
        <f t="shared" si="6"/>
        <v>0</v>
      </c>
      <c r="S172" s="857"/>
      <c r="T172" s="401"/>
    </row>
    <row r="173" spans="1:20" ht="18.600000000000001" customHeight="1" x14ac:dyDescent="0.25">
      <c r="A173" s="819">
        <v>3000</v>
      </c>
      <c r="B173" s="820"/>
      <c r="C173" s="879" t="s">
        <v>82</v>
      </c>
      <c r="D173" s="880"/>
      <c r="E173" s="880"/>
      <c r="F173" s="880"/>
      <c r="G173" s="881"/>
      <c r="H173" s="403">
        <f t="shared" si="11"/>
        <v>0</v>
      </c>
      <c r="I173" s="823">
        <f t="shared" si="11"/>
        <v>0</v>
      </c>
      <c r="J173" s="857"/>
      <c r="K173" s="403">
        <v>0</v>
      </c>
      <c r="L173" s="403">
        <f t="shared" si="7"/>
        <v>0</v>
      </c>
      <c r="M173" s="403">
        <f t="shared" si="12"/>
        <v>0</v>
      </c>
      <c r="N173" s="823">
        <f t="shared" si="10"/>
        <v>0</v>
      </c>
      <c r="O173" s="824"/>
      <c r="P173" s="857"/>
      <c r="Q173" s="403">
        <v>0</v>
      </c>
      <c r="R173" s="823">
        <f t="shared" si="6"/>
        <v>0</v>
      </c>
      <c r="S173" s="857"/>
      <c r="T173" s="401"/>
    </row>
    <row r="174" spans="1:20" ht="27" customHeight="1" x14ac:dyDescent="0.25">
      <c r="A174" s="819">
        <v>3110</v>
      </c>
      <c r="B174" s="820"/>
      <c r="C174" s="891" t="s">
        <v>362</v>
      </c>
      <c r="D174" s="892"/>
      <c r="E174" s="892"/>
      <c r="F174" s="892"/>
      <c r="G174" s="893"/>
      <c r="H174" s="403">
        <f t="shared" si="11"/>
        <v>0</v>
      </c>
      <c r="I174" s="823">
        <f t="shared" si="11"/>
        <v>0</v>
      </c>
      <c r="J174" s="857"/>
      <c r="K174" s="403">
        <v>0</v>
      </c>
      <c r="L174" s="403">
        <f t="shared" si="7"/>
        <v>0</v>
      </c>
      <c r="M174" s="403">
        <f t="shared" si="12"/>
        <v>0</v>
      </c>
      <c r="N174" s="823">
        <f t="shared" si="10"/>
        <v>0</v>
      </c>
      <c r="O174" s="824"/>
      <c r="P174" s="857"/>
      <c r="Q174" s="403">
        <v>0</v>
      </c>
      <c r="R174" s="823">
        <f t="shared" si="6"/>
        <v>0</v>
      </c>
      <c r="S174" s="857"/>
      <c r="T174" s="401"/>
    </row>
    <row r="175" spans="1:20" ht="18.600000000000001" customHeight="1" x14ac:dyDescent="0.25">
      <c r="A175" s="819">
        <v>3130</v>
      </c>
      <c r="B175" s="820"/>
      <c r="C175" s="879" t="s">
        <v>83</v>
      </c>
      <c r="D175" s="880"/>
      <c r="E175" s="880"/>
      <c r="F175" s="880"/>
      <c r="G175" s="881"/>
      <c r="H175" s="403">
        <f t="shared" si="11"/>
        <v>0</v>
      </c>
      <c r="I175" s="823">
        <f t="shared" si="11"/>
        <v>0</v>
      </c>
      <c r="J175" s="857"/>
      <c r="K175" s="403">
        <v>0</v>
      </c>
      <c r="L175" s="403">
        <f t="shared" si="7"/>
        <v>0</v>
      </c>
      <c r="M175" s="403">
        <f t="shared" si="12"/>
        <v>0</v>
      </c>
      <c r="N175" s="823">
        <f t="shared" si="10"/>
        <v>0</v>
      </c>
      <c r="O175" s="824"/>
      <c r="P175" s="857"/>
      <c r="Q175" s="403">
        <v>0</v>
      </c>
      <c r="R175" s="823">
        <f t="shared" si="6"/>
        <v>0</v>
      </c>
      <c r="S175" s="857"/>
      <c r="T175" s="401"/>
    </row>
    <row r="176" spans="1:20" ht="18.600000000000001" customHeight="1" x14ac:dyDescent="0.25">
      <c r="A176" s="819">
        <v>3132</v>
      </c>
      <c r="B176" s="820"/>
      <c r="C176" s="879" t="s">
        <v>1156</v>
      </c>
      <c r="D176" s="880"/>
      <c r="E176" s="880"/>
      <c r="F176" s="880"/>
      <c r="G176" s="881"/>
      <c r="H176" s="403">
        <f t="shared" si="11"/>
        <v>0</v>
      </c>
      <c r="I176" s="823">
        <f t="shared" si="11"/>
        <v>0</v>
      </c>
      <c r="J176" s="857"/>
      <c r="K176" s="403">
        <v>0</v>
      </c>
      <c r="L176" s="403">
        <f t="shared" si="7"/>
        <v>0</v>
      </c>
      <c r="M176" s="403">
        <f t="shared" si="12"/>
        <v>0</v>
      </c>
      <c r="N176" s="823">
        <f t="shared" si="12"/>
        <v>0</v>
      </c>
      <c r="O176" s="824"/>
      <c r="P176" s="857"/>
      <c r="Q176" s="403">
        <v>0</v>
      </c>
      <c r="R176" s="823">
        <f t="shared" si="6"/>
        <v>0</v>
      </c>
      <c r="S176" s="857"/>
      <c r="T176" s="401"/>
    </row>
    <row r="177" spans="1:20" ht="18.600000000000001" customHeight="1" x14ac:dyDescent="0.25">
      <c r="A177" s="819">
        <v>3140</v>
      </c>
      <c r="B177" s="820"/>
      <c r="C177" s="879" t="s">
        <v>365</v>
      </c>
      <c r="D177" s="880"/>
      <c r="E177" s="880"/>
      <c r="F177" s="880"/>
      <c r="G177" s="881"/>
      <c r="H177" s="403">
        <f t="shared" si="11"/>
        <v>0</v>
      </c>
      <c r="I177" s="823">
        <f t="shared" si="11"/>
        <v>0</v>
      </c>
      <c r="J177" s="857"/>
      <c r="K177" s="403">
        <v>0</v>
      </c>
      <c r="L177" s="403">
        <f t="shared" si="7"/>
        <v>0</v>
      </c>
      <c r="M177" s="403">
        <f t="shared" si="12"/>
        <v>0</v>
      </c>
      <c r="N177" s="823">
        <f t="shared" si="12"/>
        <v>0</v>
      </c>
      <c r="O177" s="824"/>
      <c r="P177" s="857"/>
      <c r="Q177" s="403">
        <v>0</v>
      </c>
      <c r="R177" s="823">
        <f t="shared" si="6"/>
        <v>0</v>
      </c>
      <c r="S177" s="857"/>
      <c r="T177" s="401"/>
    </row>
    <row r="178" spans="1:20" ht="18.600000000000001" customHeight="1" x14ac:dyDescent="0.25">
      <c r="A178" s="819">
        <v>3142</v>
      </c>
      <c r="B178" s="820"/>
      <c r="C178" s="879" t="s">
        <v>1157</v>
      </c>
      <c r="D178" s="880"/>
      <c r="E178" s="880"/>
      <c r="F178" s="880"/>
      <c r="G178" s="881"/>
      <c r="H178" s="403">
        <f t="shared" si="11"/>
        <v>0</v>
      </c>
      <c r="I178" s="823">
        <f t="shared" si="11"/>
        <v>0</v>
      </c>
      <c r="J178" s="857"/>
      <c r="K178" s="403">
        <v>0</v>
      </c>
      <c r="L178" s="403">
        <f t="shared" si="7"/>
        <v>0</v>
      </c>
      <c r="M178" s="403">
        <f t="shared" si="12"/>
        <v>0</v>
      </c>
      <c r="N178" s="823">
        <f t="shared" si="12"/>
        <v>0</v>
      </c>
      <c r="O178" s="824"/>
      <c r="P178" s="857"/>
      <c r="Q178" s="403">
        <v>0</v>
      </c>
      <c r="R178" s="823">
        <f t="shared" si="6"/>
        <v>0</v>
      </c>
      <c r="S178" s="857"/>
      <c r="T178" s="401"/>
    </row>
    <row r="179" spans="1:20" ht="30.75" customHeight="1" x14ac:dyDescent="0.25">
      <c r="A179" s="819">
        <v>3143</v>
      </c>
      <c r="B179" s="820"/>
      <c r="C179" s="891" t="s">
        <v>1158</v>
      </c>
      <c r="D179" s="892"/>
      <c r="E179" s="892"/>
      <c r="F179" s="892"/>
      <c r="G179" s="893"/>
      <c r="H179" s="403">
        <f t="shared" si="11"/>
        <v>0</v>
      </c>
      <c r="I179" s="823">
        <f t="shared" si="11"/>
        <v>0</v>
      </c>
      <c r="J179" s="857"/>
      <c r="K179" s="403">
        <v>0</v>
      </c>
      <c r="L179" s="403">
        <f t="shared" si="7"/>
        <v>0</v>
      </c>
      <c r="M179" s="403">
        <f t="shared" si="12"/>
        <v>0</v>
      </c>
      <c r="N179" s="823">
        <f t="shared" si="12"/>
        <v>0</v>
      </c>
      <c r="O179" s="824"/>
      <c r="P179" s="857"/>
      <c r="Q179" s="403">
        <v>0</v>
      </c>
      <c r="R179" s="823">
        <f t="shared" si="6"/>
        <v>0</v>
      </c>
      <c r="S179" s="857"/>
      <c r="T179" s="401"/>
    </row>
    <row r="180" spans="1:20" ht="26.25" customHeight="1" x14ac:dyDescent="0.25">
      <c r="A180" s="819">
        <v>3210</v>
      </c>
      <c r="B180" s="820"/>
      <c r="C180" s="891" t="s">
        <v>367</v>
      </c>
      <c r="D180" s="892"/>
      <c r="E180" s="892"/>
      <c r="F180" s="892"/>
      <c r="G180" s="893"/>
      <c r="H180" s="403">
        <f t="shared" si="11"/>
        <v>0</v>
      </c>
      <c r="I180" s="823">
        <f t="shared" si="11"/>
        <v>0</v>
      </c>
      <c r="J180" s="857"/>
      <c r="K180" s="403">
        <v>0</v>
      </c>
      <c r="L180" s="403">
        <f t="shared" si="7"/>
        <v>0</v>
      </c>
      <c r="M180" s="403">
        <f t="shared" si="12"/>
        <v>0</v>
      </c>
      <c r="N180" s="823">
        <f t="shared" si="12"/>
        <v>0</v>
      </c>
      <c r="O180" s="824"/>
      <c r="P180" s="857"/>
      <c r="Q180" s="403">
        <v>0</v>
      </c>
      <c r="R180" s="823">
        <f t="shared" si="6"/>
        <v>0</v>
      </c>
      <c r="S180" s="857"/>
      <c r="T180" s="401"/>
    </row>
    <row r="181" spans="1:20" ht="18.600000000000001" hidden="1" customHeight="1" x14ac:dyDescent="0.25">
      <c r="A181" s="18"/>
      <c r="B181" s="18"/>
      <c r="C181" s="879" t="s">
        <v>31</v>
      </c>
      <c r="D181" s="880"/>
      <c r="E181" s="880"/>
      <c r="F181" s="880"/>
      <c r="G181" s="881"/>
      <c r="H181" s="400"/>
      <c r="I181" s="400"/>
      <c r="J181" s="400"/>
      <c r="K181" s="400"/>
      <c r="L181" s="403">
        <f t="shared" si="7"/>
        <v>0</v>
      </c>
      <c r="M181" s="400"/>
      <c r="N181" s="823"/>
      <c r="O181" s="824"/>
      <c r="P181" s="857"/>
      <c r="Q181" s="400"/>
      <c r="R181" s="823"/>
      <c r="S181" s="857"/>
      <c r="T181" s="50"/>
    </row>
    <row r="182" spans="1:20" ht="18.600000000000001" hidden="1" customHeight="1" x14ac:dyDescent="0.25">
      <c r="A182" s="18"/>
      <c r="B182" s="18"/>
      <c r="C182" s="974" t="s">
        <v>252</v>
      </c>
      <c r="D182" s="975"/>
      <c r="E182" s="975"/>
      <c r="F182" s="975"/>
      <c r="G182" s="976"/>
      <c r="H182" s="400"/>
      <c r="I182" s="400"/>
      <c r="J182" s="400"/>
      <c r="K182" s="400"/>
      <c r="L182" s="403">
        <f t="shared" si="7"/>
        <v>0</v>
      </c>
      <c r="M182" s="400"/>
      <c r="N182" s="821"/>
      <c r="O182" s="821"/>
      <c r="P182" s="821"/>
      <c r="Q182" s="400"/>
      <c r="R182" s="821"/>
      <c r="S182" s="821"/>
      <c r="T182" s="50"/>
    </row>
    <row r="183" spans="1:20" ht="18.600000000000001" hidden="1" customHeight="1" x14ac:dyDescent="0.25">
      <c r="A183" s="18"/>
      <c r="B183" s="18"/>
      <c r="C183" s="879" t="s">
        <v>31</v>
      </c>
      <c r="D183" s="880"/>
      <c r="E183" s="880"/>
      <c r="F183" s="880"/>
      <c r="G183" s="881"/>
      <c r="H183" s="400"/>
      <c r="I183" s="400"/>
      <c r="J183" s="400"/>
      <c r="K183" s="400"/>
      <c r="L183" s="403">
        <f t="shared" si="7"/>
        <v>0</v>
      </c>
      <c r="M183" s="400"/>
      <c r="N183" s="821"/>
      <c r="O183" s="821"/>
      <c r="P183" s="821"/>
      <c r="Q183" s="400"/>
      <c r="R183" s="821"/>
      <c r="S183" s="821"/>
      <c r="T183" s="50"/>
    </row>
    <row r="184" spans="1:20" ht="18.600000000000001" customHeight="1" x14ac:dyDescent="0.25">
      <c r="A184" s="819"/>
      <c r="B184" s="820"/>
      <c r="C184" s="879" t="s">
        <v>971</v>
      </c>
      <c r="D184" s="880"/>
      <c r="E184" s="880"/>
      <c r="F184" s="880"/>
      <c r="G184" s="881"/>
      <c r="H184" s="400">
        <f>H156+H173</f>
        <v>1780226.976</v>
      </c>
      <c r="I184" s="823">
        <f>I156+I173</f>
        <v>0</v>
      </c>
      <c r="J184" s="857"/>
      <c r="K184" s="400">
        <v>0</v>
      </c>
      <c r="L184" s="403">
        <f t="shared" si="7"/>
        <v>1780226.976</v>
      </c>
      <c r="M184" s="400">
        <f>M156+M173</f>
        <v>1869238.3248000001</v>
      </c>
      <c r="N184" s="821">
        <f>N156+M173</f>
        <v>0</v>
      </c>
      <c r="O184" s="821"/>
      <c r="P184" s="821"/>
      <c r="Q184" s="400">
        <v>0</v>
      </c>
      <c r="R184" s="821">
        <f>M184+N184</f>
        <v>1869238.3248000001</v>
      </c>
      <c r="S184" s="821"/>
      <c r="T184" s="50"/>
    </row>
    <row r="185" spans="1:20" ht="9" customHeight="1" x14ac:dyDescent="0.25">
      <c r="A185" s="378"/>
      <c r="B185" s="378"/>
      <c r="C185" s="385"/>
      <c r="D185" s="385"/>
      <c r="E185" s="416"/>
      <c r="F185" s="416"/>
      <c r="G185" s="416"/>
      <c r="H185" s="416"/>
      <c r="I185" s="416"/>
      <c r="J185" s="416"/>
      <c r="K185" s="416"/>
      <c r="L185" s="416"/>
      <c r="M185" s="416"/>
      <c r="N185" s="416"/>
      <c r="O185" s="416"/>
      <c r="P185" s="378"/>
      <c r="Q185" s="378"/>
      <c r="R185" s="398"/>
      <c r="S185" s="398"/>
      <c r="T185" s="398"/>
    </row>
    <row r="186" spans="1:20" ht="39.75" hidden="1" customHeight="1" x14ac:dyDescent="0.2">
      <c r="A186" s="390" t="s">
        <v>922</v>
      </c>
      <c r="B186" s="915" t="s">
        <v>1001</v>
      </c>
      <c r="C186" s="915"/>
      <c r="D186" s="915"/>
      <c r="E186" s="915"/>
      <c r="F186" s="915"/>
      <c r="G186" s="915"/>
      <c r="H186" s="915"/>
      <c r="I186" s="915"/>
      <c r="J186" s="915"/>
      <c r="K186" s="915"/>
      <c r="L186" s="915"/>
      <c r="M186" s="915"/>
      <c r="N186" s="915"/>
      <c r="O186" s="915"/>
      <c r="P186" s="915"/>
      <c r="Q186" s="915"/>
      <c r="R186" s="915"/>
      <c r="S186" s="915"/>
      <c r="T186" s="391"/>
    </row>
    <row r="187" spans="1:20" ht="13.5" customHeight="1" x14ac:dyDescent="0.25">
      <c r="A187" s="977" t="s">
        <v>911</v>
      </c>
      <c r="B187" s="977"/>
      <c r="C187" s="385"/>
      <c r="D187" s="385"/>
      <c r="E187" s="416"/>
      <c r="F187" s="416"/>
      <c r="G187" s="416"/>
      <c r="H187" s="416"/>
      <c r="I187" s="416"/>
      <c r="J187" s="416"/>
      <c r="K187" s="416"/>
      <c r="L187" s="416"/>
      <c r="M187" s="416"/>
      <c r="N187" s="416"/>
      <c r="O187" s="416"/>
      <c r="P187" s="378"/>
      <c r="Q187" s="378"/>
      <c r="R187" s="398"/>
      <c r="S187" s="398"/>
      <c r="T187" s="398"/>
    </row>
    <row r="188" spans="1:20" ht="13.5" customHeight="1" x14ac:dyDescent="0.25">
      <c r="A188" s="978" t="s">
        <v>920</v>
      </c>
      <c r="B188" s="979"/>
      <c r="C188" s="982" t="s">
        <v>259</v>
      </c>
      <c r="D188" s="983"/>
      <c r="E188" s="983"/>
      <c r="F188" s="983"/>
      <c r="G188" s="984"/>
      <c r="H188" s="828" t="s">
        <v>454</v>
      </c>
      <c r="I188" s="828"/>
      <c r="J188" s="828"/>
      <c r="K188" s="828"/>
      <c r="L188" s="828"/>
      <c r="M188" s="828" t="s">
        <v>821</v>
      </c>
      <c r="N188" s="828"/>
      <c r="O188" s="828"/>
      <c r="P188" s="828"/>
      <c r="Q188" s="828"/>
      <c r="R188" s="828"/>
      <c r="S188" s="828"/>
      <c r="T188" s="50"/>
    </row>
    <row r="189" spans="1:20" ht="105" customHeight="1" x14ac:dyDescent="0.25">
      <c r="A189" s="980"/>
      <c r="B189" s="981"/>
      <c r="C189" s="985"/>
      <c r="D189" s="986"/>
      <c r="E189" s="986"/>
      <c r="F189" s="986"/>
      <c r="G189" s="987"/>
      <c r="H189" s="39" t="s">
        <v>71</v>
      </c>
      <c r="I189" s="895" t="s">
        <v>72</v>
      </c>
      <c r="J189" s="898"/>
      <c r="K189" s="41" t="s">
        <v>14</v>
      </c>
      <c r="L189" s="39" t="s">
        <v>15</v>
      </c>
      <c r="M189" s="39" t="s">
        <v>71</v>
      </c>
      <c r="N189" s="895" t="s">
        <v>72</v>
      </c>
      <c r="O189" s="897"/>
      <c r="P189" s="898"/>
      <c r="Q189" s="41" t="s">
        <v>14</v>
      </c>
      <c r="R189" s="886" t="s">
        <v>16</v>
      </c>
      <c r="S189" s="890"/>
      <c r="T189" s="396"/>
    </row>
    <row r="190" spans="1:20" ht="18.600000000000001" customHeight="1" x14ac:dyDescent="0.25">
      <c r="A190" s="819">
        <v>1</v>
      </c>
      <c r="B190" s="820"/>
      <c r="C190" s="819">
        <v>2</v>
      </c>
      <c r="D190" s="850"/>
      <c r="E190" s="850"/>
      <c r="F190" s="850"/>
      <c r="G190" s="820"/>
      <c r="H190" s="38">
        <v>3</v>
      </c>
      <c r="I190" s="819">
        <v>4</v>
      </c>
      <c r="J190" s="820"/>
      <c r="K190" s="38">
        <v>5</v>
      </c>
      <c r="L190" s="38">
        <v>6</v>
      </c>
      <c r="M190" s="38">
        <v>7</v>
      </c>
      <c r="N190" s="819">
        <v>8</v>
      </c>
      <c r="O190" s="850"/>
      <c r="P190" s="820"/>
      <c r="Q190" s="38">
        <v>9</v>
      </c>
      <c r="R190" s="819">
        <v>10</v>
      </c>
      <c r="S190" s="820"/>
      <c r="T190" s="50"/>
    </row>
    <row r="191" spans="1:20" ht="18.600000000000001" customHeight="1" x14ac:dyDescent="0.25">
      <c r="A191" s="819"/>
      <c r="B191" s="820"/>
      <c r="C191" s="974"/>
      <c r="D191" s="975"/>
      <c r="E191" s="975"/>
      <c r="F191" s="975"/>
      <c r="G191" s="976"/>
      <c r="H191" s="18"/>
      <c r="I191" s="819"/>
      <c r="J191" s="820"/>
      <c r="K191" s="18"/>
      <c r="L191" s="18"/>
      <c r="M191" s="18"/>
      <c r="N191" s="828"/>
      <c r="O191" s="828"/>
      <c r="P191" s="828"/>
      <c r="Q191" s="18"/>
      <c r="R191" s="828"/>
      <c r="S191" s="828"/>
      <c r="T191" s="50"/>
    </row>
    <row r="192" spans="1:20" ht="18.600000000000001" customHeight="1" x14ac:dyDescent="0.25">
      <c r="A192" s="819"/>
      <c r="B192" s="820"/>
      <c r="C192" s="879"/>
      <c r="D192" s="880"/>
      <c r="E192" s="880"/>
      <c r="F192" s="880"/>
      <c r="G192" s="881"/>
      <c r="H192" s="38"/>
      <c r="I192" s="819"/>
      <c r="J192" s="820"/>
      <c r="K192" s="38"/>
      <c r="L192" s="38"/>
      <c r="M192" s="38"/>
      <c r="N192" s="819"/>
      <c r="O192" s="850"/>
      <c r="P192" s="820"/>
      <c r="Q192" s="38"/>
      <c r="R192" s="819"/>
      <c r="S192" s="820"/>
      <c r="T192" s="50"/>
    </row>
    <row r="193" spans="1:20" ht="18.600000000000001" customHeight="1" x14ac:dyDescent="0.25">
      <c r="A193" s="819"/>
      <c r="B193" s="820"/>
      <c r="C193" s="974"/>
      <c r="D193" s="975"/>
      <c r="E193" s="975"/>
      <c r="F193" s="975"/>
      <c r="G193" s="976"/>
      <c r="H193" s="38"/>
      <c r="I193" s="819"/>
      <c r="J193" s="820"/>
      <c r="K193" s="38"/>
      <c r="L193" s="38"/>
      <c r="M193" s="38"/>
      <c r="N193" s="828"/>
      <c r="O193" s="828"/>
      <c r="P193" s="828"/>
      <c r="Q193" s="38"/>
      <c r="R193" s="828"/>
      <c r="S193" s="828"/>
      <c r="T193" s="50"/>
    </row>
    <row r="194" spans="1:20" ht="18.600000000000001" hidden="1" customHeight="1" x14ac:dyDescent="0.25">
      <c r="A194" s="819"/>
      <c r="B194" s="820"/>
      <c r="C194" s="879"/>
      <c r="D194" s="880"/>
      <c r="E194" s="880"/>
      <c r="F194" s="880"/>
      <c r="G194" s="881"/>
      <c r="H194" s="38"/>
      <c r="I194" s="38"/>
      <c r="J194" s="38"/>
      <c r="K194" s="38"/>
      <c r="L194" s="38"/>
      <c r="M194" s="38"/>
      <c r="N194" s="828"/>
      <c r="O194" s="828"/>
      <c r="P194" s="828"/>
      <c r="Q194" s="38"/>
      <c r="R194" s="828"/>
      <c r="S194" s="828"/>
      <c r="T194" s="50"/>
    </row>
    <row r="195" spans="1:20" ht="23.25" customHeight="1" x14ac:dyDescent="0.25">
      <c r="A195" s="819"/>
      <c r="B195" s="820"/>
      <c r="C195" s="879" t="s">
        <v>971</v>
      </c>
      <c r="D195" s="880"/>
      <c r="E195" s="880"/>
      <c r="F195" s="880"/>
      <c r="G195" s="881"/>
      <c r="H195" s="38"/>
      <c r="I195" s="819"/>
      <c r="J195" s="820"/>
      <c r="K195" s="38"/>
      <c r="L195" s="38"/>
      <c r="M195" s="38"/>
      <c r="N195" s="828"/>
      <c r="O195" s="828"/>
      <c r="P195" s="828"/>
      <c r="Q195" s="38"/>
      <c r="R195" s="828"/>
      <c r="S195" s="828"/>
      <c r="T195" s="50"/>
    </row>
    <row r="196" spans="1:20" ht="18.600000000000001" hidden="1" customHeight="1" x14ac:dyDescent="0.25">
      <c r="A196" s="378"/>
      <c r="B196" s="378"/>
      <c r="C196" s="385"/>
      <c r="D196" s="385"/>
      <c r="E196" s="416"/>
      <c r="F196" s="416"/>
      <c r="G196" s="416"/>
      <c r="H196" s="416"/>
      <c r="I196" s="416"/>
      <c r="J196" s="416"/>
      <c r="K196" s="416"/>
      <c r="L196" s="416"/>
      <c r="M196" s="416"/>
      <c r="N196" s="416"/>
      <c r="O196" s="416"/>
      <c r="P196" s="378"/>
      <c r="Q196" s="378"/>
      <c r="R196" s="398"/>
      <c r="S196" s="398"/>
      <c r="T196" s="398"/>
    </row>
    <row r="197" spans="1:20" ht="20.25" customHeight="1" x14ac:dyDescent="0.2">
      <c r="A197" s="388" t="s">
        <v>92</v>
      </c>
      <c r="B197" s="813" t="s">
        <v>923</v>
      </c>
      <c r="C197" s="813"/>
      <c r="D197" s="813"/>
      <c r="E197" s="813"/>
      <c r="F197" s="813"/>
      <c r="G197" s="813"/>
      <c r="H197" s="813"/>
      <c r="I197" s="813"/>
      <c r="J197" s="813"/>
      <c r="K197" s="813"/>
      <c r="L197" s="813"/>
      <c r="M197" s="813"/>
      <c r="N197" s="813"/>
      <c r="O197" s="813"/>
      <c r="P197" s="813"/>
      <c r="Q197" s="813"/>
      <c r="R197" s="813"/>
      <c r="S197" s="813"/>
      <c r="T197" s="47"/>
    </row>
    <row r="198" spans="1:20" ht="6.75" customHeight="1" x14ac:dyDescent="0.25">
      <c r="A198" s="389"/>
      <c r="B198" s="388"/>
      <c r="C198" s="407"/>
      <c r="D198" s="54"/>
      <c r="E198" s="54"/>
      <c r="F198" s="54"/>
      <c r="G198" s="54"/>
      <c r="H198" s="54"/>
      <c r="I198" s="54"/>
      <c r="J198" s="54"/>
      <c r="K198" s="54"/>
      <c r="L198" s="54"/>
      <c r="M198" s="54"/>
      <c r="N198" s="54"/>
      <c r="O198" s="54"/>
      <c r="P198" s="54"/>
      <c r="Q198" s="54"/>
      <c r="R198" s="54"/>
      <c r="S198" s="54"/>
      <c r="T198" s="54"/>
    </row>
    <row r="199" spans="1:20" ht="16.5" customHeight="1" x14ac:dyDescent="0.2">
      <c r="A199" s="417" t="s">
        <v>908</v>
      </c>
      <c r="B199" s="813" t="s">
        <v>924</v>
      </c>
      <c r="C199" s="813"/>
      <c r="D199" s="813"/>
      <c r="E199" s="813"/>
      <c r="F199" s="813"/>
      <c r="G199" s="813"/>
      <c r="H199" s="813"/>
      <c r="I199" s="813"/>
      <c r="J199" s="813"/>
      <c r="K199" s="813"/>
      <c r="L199" s="813"/>
      <c r="M199" s="813"/>
      <c r="N199" s="813"/>
      <c r="O199" s="813"/>
      <c r="P199" s="813"/>
      <c r="Q199" s="813"/>
      <c r="R199" s="813"/>
      <c r="S199" s="813"/>
      <c r="T199" s="47"/>
    </row>
    <row r="200" spans="1:20" ht="17.25" customHeight="1" x14ac:dyDescent="0.25">
      <c r="A200" s="418"/>
      <c r="B200" s="317" t="s">
        <v>916</v>
      </c>
      <c r="C200" s="54"/>
      <c r="D200" s="54"/>
      <c r="E200" s="54"/>
      <c r="F200" s="54"/>
      <c r="G200" s="54"/>
      <c r="H200" s="54"/>
      <c r="I200" s="54"/>
      <c r="J200" s="54"/>
      <c r="K200" s="54"/>
      <c r="L200" s="54"/>
      <c r="M200" s="54"/>
      <c r="N200" s="54"/>
      <c r="O200" s="54"/>
      <c r="P200" s="54"/>
      <c r="Q200" s="54"/>
      <c r="R200" s="54"/>
      <c r="S200" s="54"/>
      <c r="T200" s="54"/>
    </row>
    <row r="201" spans="1:20" ht="15" customHeight="1" x14ac:dyDescent="0.2">
      <c r="A201" s="962" t="s">
        <v>341</v>
      </c>
      <c r="B201" s="964" t="s">
        <v>925</v>
      </c>
      <c r="C201" s="965"/>
      <c r="D201" s="965"/>
      <c r="E201" s="842" t="s">
        <v>827</v>
      </c>
      <c r="F201" s="842"/>
      <c r="G201" s="842"/>
      <c r="H201" s="842"/>
      <c r="I201" s="842" t="s">
        <v>828</v>
      </c>
      <c r="J201" s="842"/>
      <c r="K201" s="842"/>
      <c r="L201" s="842"/>
      <c r="M201" s="842"/>
      <c r="N201" s="842" t="s">
        <v>829</v>
      </c>
      <c r="O201" s="842"/>
      <c r="P201" s="842"/>
      <c r="Q201" s="842"/>
      <c r="R201" s="842"/>
      <c r="S201" s="842"/>
      <c r="T201" s="398"/>
    </row>
    <row r="202" spans="1:20" ht="110.25" customHeight="1" x14ac:dyDescent="0.2">
      <c r="A202" s="963"/>
      <c r="B202" s="966"/>
      <c r="C202" s="967"/>
      <c r="D202" s="967"/>
      <c r="E202" s="39" t="s">
        <v>71</v>
      </c>
      <c r="F202" s="39" t="s">
        <v>72</v>
      </c>
      <c r="G202" s="39" t="s">
        <v>14</v>
      </c>
      <c r="H202" s="39" t="s">
        <v>15</v>
      </c>
      <c r="I202" s="968" t="s">
        <v>71</v>
      </c>
      <c r="J202" s="969"/>
      <c r="K202" s="39" t="s">
        <v>72</v>
      </c>
      <c r="L202" s="39" t="s">
        <v>14</v>
      </c>
      <c r="M202" s="39" t="s">
        <v>16</v>
      </c>
      <c r="N202" s="39" t="s">
        <v>71</v>
      </c>
      <c r="O202" s="39"/>
      <c r="P202" s="39" t="s">
        <v>72</v>
      </c>
      <c r="Q202" s="39" t="s">
        <v>14</v>
      </c>
      <c r="R202" s="807" t="s">
        <v>17</v>
      </c>
      <c r="S202" s="806"/>
      <c r="T202" s="398"/>
    </row>
    <row r="203" spans="1:20" ht="14.25" customHeight="1" x14ac:dyDescent="0.25">
      <c r="A203" s="38">
        <v>1</v>
      </c>
      <c r="B203" s="819">
        <v>2</v>
      </c>
      <c r="C203" s="850"/>
      <c r="D203" s="820"/>
      <c r="E203" s="38">
        <v>3</v>
      </c>
      <c r="F203" s="38">
        <v>4</v>
      </c>
      <c r="G203" s="38">
        <v>5</v>
      </c>
      <c r="H203" s="38">
        <v>6</v>
      </c>
      <c r="I203" s="970">
        <v>7</v>
      </c>
      <c r="J203" s="971"/>
      <c r="K203" s="38">
        <v>8</v>
      </c>
      <c r="L203" s="38">
        <v>9</v>
      </c>
      <c r="M203" s="38">
        <v>10</v>
      </c>
      <c r="N203" s="38">
        <v>11</v>
      </c>
      <c r="O203" s="38"/>
      <c r="P203" s="38">
        <v>12</v>
      </c>
      <c r="Q203" s="38">
        <v>13</v>
      </c>
      <c r="R203" s="972">
        <v>14</v>
      </c>
      <c r="S203" s="973"/>
      <c r="T203" s="50"/>
    </row>
    <row r="204" spans="1:20" ht="17.25" hidden="1" customHeight="1" x14ac:dyDescent="0.25">
      <c r="A204" s="18"/>
      <c r="B204" s="879" t="s">
        <v>250</v>
      </c>
      <c r="C204" s="880"/>
      <c r="D204" s="949"/>
      <c r="E204" s="415"/>
      <c r="F204" s="415"/>
      <c r="G204" s="415"/>
      <c r="H204" s="415"/>
      <c r="I204" s="415"/>
      <c r="J204" s="415"/>
      <c r="K204" s="415"/>
      <c r="L204" s="415"/>
      <c r="M204" s="415"/>
      <c r="N204" s="415"/>
      <c r="O204" s="415"/>
      <c r="P204" s="150"/>
      <c r="Q204" s="150"/>
      <c r="R204" s="807"/>
      <c r="S204" s="806"/>
      <c r="T204" s="398"/>
    </row>
    <row r="205" spans="1:20" ht="35.25" hidden="1" customHeight="1" x14ac:dyDescent="0.25">
      <c r="A205" s="18">
        <v>1</v>
      </c>
      <c r="B205" s="891" t="s">
        <v>87</v>
      </c>
      <c r="C205" s="892"/>
      <c r="D205" s="950"/>
      <c r="E205" s="415"/>
      <c r="F205" s="415"/>
      <c r="G205" s="415"/>
      <c r="H205" s="415"/>
      <c r="I205" s="807"/>
      <c r="J205" s="806"/>
      <c r="K205" s="415"/>
      <c r="L205" s="415"/>
      <c r="M205" s="415"/>
      <c r="N205" s="415"/>
      <c r="O205" s="415"/>
      <c r="P205" s="150"/>
      <c r="Q205" s="150"/>
      <c r="R205" s="807"/>
      <c r="S205" s="806"/>
      <c r="T205" s="398"/>
    </row>
    <row r="206" spans="1:20" ht="47.25" customHeight="1" x14ac:dyDescent="0.25">
      <c r="A206" s="419"/>
      <c r="B206" s="951" t="s">
        <v>445</v>
      </c>
      <c r="C206" s="952"/>
      <c r="D206" s="953"/>
      <c r="E206" s="420">
        <f>D133</f>
        <v>1228285.02</v>
      </c>
      <c r="F206" s="420">
        <f>E133</f>
        <v>0</v>
      </c>
      <c r="G206" s="420">
        <f>F133</f>
        <v>0</v>
      </c>
      <c r="H206" s="420">
        <f>E206+F206</f>
        <v>1228285.02</v>
      </c>
      <c r="I206" s="805">
        <f>H133</f>
        <v>1766553</v>
      </c>
      <c r="J206" s="923"/>
      <c r="K206" s="420">
        <f>I133</f>
        <v>0</v>
      </c>
      <c r="L206" s="420">
        <f>K133</f>
        <v>0</v>
      </c>
      <c r="M206" s="420">
        <f>I206+K206</f>
        <v>1766553</v>
      </c>
      <c r="N206" s="421">
        <f>M133</f>
        <v>1685821</v>
      </c>
      <c r="O206" s="422"/>
      <c r="P206" s="423">
        <f>N133</f>
        <v>0</v>
      </c>
      <c r="Q206" s="423">
        <f>Q133</f>
        <v>0</v>
      </c>
      <c r="R206" s="805">
        <f>N206+P206</f>
        <v>1685821</v>
      </c>
      <c r="S206" s="923"/>
      <c r="T206" s="398"/>
    </row>
    <row r="207" spans="1:20" ht="17.25" hidden="1" customHeight="1" x14ac:dyDescent="0.25">
      <c r="A207" s="150"/>
      <c r="B207" s="808" t="s">
        <v>88</v>
      </c>
      <c r="C207" s="808"/>
      <c r="D207" s="808"/>
      <c r="E207" s="424"/>
      <c r="F207" s="424"/>
      <c r="G207" s="424"/>
      <c r="H207" s="424"/>
      <c r="I207" s="424"/>
      <c r="J207" s="424"/>
      <c r="K207" s="424"/>
      <c r="L207" s="424"/>
      <c r="M207" s="424"/>
      <c r="N207" s="425"/>
      <c r="O207" s="426"/>
      <c r="P207" s="427"/>
      <c r="Q207" s="427"/>
      <c r="R207" s="954"/>
      <c r="S207" s="955"/>
      <c r="T207" s="398"/>
    </row>
    <row r="208" spans="1:20" ht="17.25" hidden="1" customHeight="1" x14ac:dyDescent="0.25">
      <c r="A208" s="150"/>
      <c r="B208" s="956" t="s">
        <v>31</v>
      </c>
      <c r="C208" s="957"/>
      <c r="D208" s="958"/>
      <c r="E208" s="424"/>
      <c r="F208" s="424"/>
      <c r="G208" s="424"/>
      <c r="H208" s="424"/>
      <c r="I208" s="424"/>
      <c r="J208" s="424"/>
      <c r="K208" s="424"/>
      <c r="L208" s="424"/>
      <c r="M208" s="424"/>
      <c r="N208" s="425"/>
      <c r="O208" s="426"/>
      <c r="P208" s="427"/>
      <c r="Q208" s="427"/>
      <c r="R208" s="805"/>
      <c r="S208" s="923"/>
      <c r="T208" s="398"/>
    </row>
    <row r="209" spans="1:20" ht="17.25" customHeight="1" x14ac:dyDescent="0.25">
      <c r="A209" s="150"/>
      <c r="B209" s="959" t="s">
        <v>971</v>
      </c>
      <c r="C209" s="960"/>
      <c r="D209" s="961"/>
      <c r="E209" s="420">
        <f t="shared" ref="E209:R209" si="13">E206</f>
        <v>1228285.02</v>
      </c>
      <c r="F209" s="420">
        <f t="shared" si="13"/>
        <v>0</v>
      </c>
      <c r="G209" s="420">
        <f t="shared" si="13"/>
        <v>0</v>
      </c>
      <c r="H209" s="420">
        <f t="shared" si="13"/>
        <v>1228285.02</v>
      </c>
      <c r="I209" s="805">
        <f t="shared" si="13"/>
        <v>1766553</v>
      </c>
      <c r="J209" s="923"/>
      <c r="K209" s="420">
        <f t="shared" si="13"/>
        <v>0</v>
      </c>
      <c r="L209" s="420">
        <f t="shared" si="13"/>
        <v>0</v>
      </c>
      <c r="M209" s="420">
        <f t="shared" si="13"/>
        <v>1766553</v>
      </c>
      <c r="N209" s="421">
        <f t="shared" si="13"/>
        <v>1685821</v>
      </c>
      <c r="O209" s="422"/>
      <c r="P209" s="421">
        <f t="shared" si="13"/>
        <v>0</v>
      </c>
      <c r="Q209" s="421">
        <f t="shared" si="13"/>
        <v>0</v>
      </c>
      <c r="R209" s="805">
        <f t="shared" si="13"/>
        <v>1685821</v>
      </c>
      <c r="S209" s="923"/>
      <c r="T209" s="428"/>
    </row>
    <row r="210" spans="1:20" ht="5.25" customHeight="1" x14ac:dyDescent="0.25">
      <c r="A210" s="378"/>
      <c r="B210" s="378"/>
      <c r="C210" s="944"/>
      <c r="D210" s="944"/>
      <c r="E210" s="822"/>
      <c r="F210" s="822"/>
      <c r="G210" s="50"/>
      <c r="H210" s="50"/>
      <c r="I210" s="50"/>
      <c r="J210" s="50"/>
      <c r="K210" s="50"/>
      <c r="L210" s="50"/>
      <c r="M210" s="50"/>
      <c r="N210" s="50"/>
      <c r="O210" s="50"/>
      <c r="P210" s="50"/>
      <c r="Q210" s="50"/>
      <c r="R210" s="50"/>
      <c r="S210" s="50"/>
      <c r="T210" s="50"/>
    </row>
    <row r="211" spans="1:20" ht="18.75" customHeight="1" x14ac:dyDescent="0.2">
      <c r="A211" s="417" t="s">
        <v>909</v>
      </c>
      <c r="B211" s="813" t="s">
        <v>926</v>
      </c>
      <c r="C211" s="813"/>
      <c r="D211" s="813"/>
      <c r="E211" s="813"/>
      <c r="F211" s="813"/>
      <c r="G211" s="813"/>
      <c r="H211" s="813"/>
      <c r="I211" s="813"/>
      <c r="J211" s="813"/>
      <c r="K211" s="813"/>
      <c r="L211" s="813"/>
      <c r="M211" s="813"/>
      <c r="N211" s="813"/>
      <c r="O211" s="813"/>
      <c r="P211" s="813"/>
      <c r="Q211" s="813"/>
      <c r="R211" s="813"/>
      <c r="S211" s="813"/>
      <c r="T211" s="47"/>
    </row>
    <row r="212" spans="1:20" ht="18" customHeight="1" x14ac:dyDescent="0.25">
      <c r="A212" s="417"/>
      <c r="B212" s="318" t="s">
        <v>911</v>
      </c>
      <c r="C212" s="407"/>
      <c r="D212" s="54"/>
      <c r="E212" s="54"/>
      <c r="F212" s="54"/>
      <c r="G212" s="54"/>
      <c r="H212" s="54"/>
      <c r="I212" s="54"/>
      <c r="J212" s="54"/>
      <c r="K212" s="54"/>
      <c r="L212" s="54"/>
      <c r="M212" s="54"/>
      <c r="N212" s="54"/>
      <c r="O212" s="54"/>
      <c r="P212" s="54"/>
      <c r="Q212" s="54"/>
      <c r="R212" s="54"/>
      <c r="S212" s="54"/>
      <c r="T212" s="54"/>
    </row>
    <row r="213" spans="1:20" ht="18" customHeight="1" x14ac:dyDescent="0.25">
      <c r="A213" s="927" t="s">
        <v>341</v>
      </c>
      <c r="B213" s="928"/>
      <c r="C213" s="945" t="s">
        <v>925</v>
      </c>
      <c r="D213" s="946"/>
      <c r="E213" s="946"/>
      <c r="F213" s="946"/>
      <c r="G213" s="947"/>
      <c r="H213" s="828" t="s">
        <v>454</v>
      </c>
      <c r="I213" s="828"/>
      <c r="J213" s="828"/>
      <c r="K213" s="828"/>
      <c r="L213" s="828"/>
      <c r="M213" s="828" t="s">
        <v>821</v>
      </c>
      <c r="N213" s="828"/>
      <c r="O213" s="828"/>
      <c r="P213" s="828"/>
      <c r="Q213" s="828"/>
      <c r="R213" s="828"/>
      <c r="S213" s="828"/>
      <c r="T213" s="50"/>
    </row>
    <row r="214" spans="1:20" ht="73.5" customHeight="1" x14ac:dyDescent="0.25">
      <c r="A214" s="929"/>
      <c r="B214" s="930"/>
      <c r="C214" s="948"/>
      <c r="D214" s="888"/>
      <c r="E214" s="888"/>
      <c r="F214" s="888"/>
      <c r="G214" s="889"/>
      <c r="H214" s="39" t="s">
        <v>71</v>
      </c>
      <c r="I214" s="895" t="s">
        <v>72</v>
      </c>
      <c r="J214" s="898"/>
      <c r="K214" s="41" t="s">
        <v>14</v>
      </c>
      <c r="L214" s="39" t="s">
        <v>15</v>
      </c>
      <c r="M214" s="39" t="s">
        <v>71</v>
      </c>
      <c r="N214" s="895" t="s">
        <v>72</v>
      </c>
      <c r="O214" s="897"/>
      <c r="P214" s="898"/>
      <c r="Q214" s="41" t="s">
        <v>14</v>
      </c>
      <c r="R214" s="886" t="s">
        <v>16</v>
      </c>
      <c r="S214" s="890"/>
      <c r="T214" s="396"/>
    </row>
    <row r="215" spans="1:20" ht="13.5" customHeight="1" x14ac:dyDescent="0.25">
      <c r="A215" s="819">
        <v>1</v>
      </c>
      <c r="B215" s="820"/>
      <c r="C215" s="819">
        <v>2</v>
      </c>
      <c r="D215" s="850"/>
      <c r="E215" s="850"/>
      <c r="F215" s="850"/>
      <c r="G215" s="820"/>
      <c r="H215" s="38">
        <v>3</v>
      </c>
      <c r="I215" s="819">
        <v>4</v>
      </c>
      <c r="J215" s="820"/>
      <c r="K215" s="38">
        <v>5</v>
      </c>
      <c r="L215" s="38">
        <v>6</v>
      </c>
      <c r="M215" s="38">
        <v>7</v>
      </c>
      <c r="N215" s="819">
        <v>8</v>
      </c>
      <c r="O215" s="850"/>
      <c r="P215" s="820"/>
      <c r="Q215" s="38">
        <v>9</v>
      </c>
      <c r="R215" s="819">
        <v>10</v>
      </c>
      <c r="S215" s="820"/>
      <c r="T215" s="50"/>
    </row>
    <row r="216" spans="1:20" ht="18" hidden="1" customHeight="1" x14ac:dyDescent="0.25">
      <c r="A216" s="819"/>
      <c r="B216" s="820"/>
      <c r="C216" s="879" t="s">
        <v>262</v>
      </c>
      <c r="D216" s="880"/>
      <c r="E216" s="880"/>
      <c r="F216" s="880"/>
      <c r="G216" s="881"/>
      <c r="H216" s="18"/>
      <c r="I216" s="18"/>
      <c r="J216" s="18"/>
      <c r="K216" s="18"/>
      <c r="L216" s="18"/>
      <c r="M216" s="18"/>
      <c r="N216" s="828"/>
      <c r="O216" s="828"/>
      <c r="P216" s="828"/>
      <c r="Q216" s="18"/>
      <c r="R216" s="828"/>
      <c r="S216" s="828"/>
      <c r="T216" s="50"/>
    </row>
    <row r="217" spans="1:20" ht="18" hidden="1" customHeight="1" x14ac:dyDescent="0.25">
      <c r="A217" s="819" t="s">
        <v>3</v>
      </c>
      <c r="B217" s="820"/>
      <c r="C217" s="879" t="s">
        <v>87</v>
      </c>
      <c r="D217" s="880"/>
      <c r="E217" s="880"/>
      <c r="F217" s="880"/>
      <c r="G217" s="881"/>
      <c r="H217" s="18"/>
      <c r="I217" s="18"/>
      <c r="J217" s="18"/>
      <c r="K217" s="18"/>
      <c r="L217" s="18"/>
      <c r="M217" s="18"/>
      <c r="N217" s="49"/>
      <c r="O217" s="382"/>
      <c r="P217" s="72"/>
      <c r="Q217" s="18"/>
      <c r="R217" s="49"/>
      <c r="S217" s="72"/>
      <c r="T217" s="50"/>
    </row>
    <row r="218" spans="1:20" ht="29.25" customHeight="1" x14ac:dyDescent="0.25">
      <c r="A218" s="819">
        <v>1</v>
      </c>
      <c r="B218" s="820"/>
      <c r="C218" s="891" t="s">
        <v>445</v>
      </c>
      <c r="D218" s="892"/>
      <c r="E218" s="892"/>
      <c r="F218" s="892"/>
      <c r="G218" s="893"/>
      <c r="H218" s="400">
        <f>H184</f>
        <v>1780226.976</v>
      </c>
      <c r="I218" s="823">
        <f>I184</f>
        <v>0</v>
      </c>
      <c r="J218" s="857"/>
      <c r="K218" s="400">
        <f>K184</f>
        <v>0</v>
      </c>
      <c r="L218" s="400">
        <f>H218+I218</f>
        <v>1780226.976</v>
      </c>
      <c r="M218" s="400">
        <f>M184</f>
        <v>1869238.3248000001</v>
      </c>
      <c r="N218" s="823">
        <f>N184</f>
        <v>0</v>
      </c>
      <c r="O218" s="824"/>
      <c r="P218" s="857"/>
      <c r="Q218" s="400">
        <f>Q184</f>
        <v>0</v>
      </c>
      <c r="R218" s="823">
        <f>M218+N218</f>
        <v>1869238.3248000001</v>
      </c>
      <c r="S218" s="857"/>
      <c r="T218" s="50"/>
    </row>
    <row r="219" spans="1:20" ht="18" hidden="1" customHeight="1" x14ac:dyDescent="0.25">
      <c r="A219" s="819"/>
      <c r="B219" s="820"/>
      <c r="C219" s="879" t="s">
        <v>88</v>
      </c>
      <c r="D219" s="880"/>
      <c r="E219" s="880"/>
      <c r="F219" s="880"/>
      <c r="G219" s="881"/>
      <c r="H219" s="400"/>
      <c r="I219" s="400"/>
      <c r="J219" s="400"/>
      <c r="K219" s="400"/>
      <c r="L219" s="400"/>
      <c r="M219" s="400"/>
      <c r="N219" s="821"/>
      <c r="O219" s="821"/>
      <c r="P219" s="821"/>
      <c r="Q219" s="400"/>
      <c r="R219" s="821"/>
      <c r="S219" s="821"/>
      <c r="T219" s="50"/>
    </row>
    <row r="220" spans="1:20" ht="18" hidden="1" customHeight="1" x14ac:dyDescent="0.25">
      <c r="A220" s="819"/>
      <c r="B220" s="820"/>
      <c r="C220" s="879" t="s">
        <v>31</v>
      </c>
      <c r="D220" s="880"/>
      <c r="E220" s="880"/>
      <c r="F220" s="880"/>
      <c r="G220" s="881"/>
      <c r="H220" s="400"/>
      <c r="I220" s="400"/>
      <c r="J220" s="400"/>
      <c r="K220" s="400"/>
      <c r="L220" s="400"/>
      <c r="M220" s="400"/>
      <c r="N220" s="821"/>
      <c r="O220" s="821"/>
      <c r="P220" s="821"/>
      <c r="Q220" s="400"/>
      <c r="R220" s="821"/>
      <c r="S220" s="821"/>
      <c r="T220" s="50"/>
    </row>
    <row r="221" spans="1:20" ht="16.5" customHeight="1" x14ac:dyDescent="0.25">
      <c r="A221" s="819"/>
      <c r="B221" s="820"/>
      <c r="C221" s="879" t="s">
        <v>971</v>
      </c>
      <c r="D221" s="880"/>
      <c r="E221" s="880"/>
      <c r="F221" s="880"/>
      <c r="G221" s="881"/>
      <c r="H221" s="400">
        <f t="shared" ref="H221:N221" si="14">H218</f>
        <v>1780226.976</v>
      </c>
      <c r="I221" s="823">
        <f t="shared" si="14"/>
        <v>0</v>
      </c>
      <c r="J221" s="857"/>
      <c r="K221" s="400">
        <f t="shared" si="14"/>
        <v>0</v>
      </c>
      <c r="L221" s="400">
        <f t="shared" si="14"/>
        <v>1780226.976</v>
      </c>
      <c r="M221" s="400">
        <f t="shared" si="14"/>
        <v>1869238.3248000001</v>
      </c>
      <c r="N221" s="823">
        <f t="shared" si="14"/>
        <v>0</v>
      </c>
      <c r="O221" s="824"/>
      <c r="P221" s="857"/>
      <c r="Q221" s="400">
        <f>Q218</f>
        <v>0</v>
      </c>
      <c r="R221" s="823">
        <f>R218</f>
        <v>1869238.3248000001</v>
      </c>
      <c r="S221" s="857"/>
      <c r="T221" s="401"/>
    </row>
    <row r="222" spans="1:20" ht="18" hidden="1" customHeight="1" x14ac:dyDescent="0.25">
      <c r="A222" s="378"/>
      <c r="B222" s="378"/>
      <c r="C222" s="944"/>
      <c r="D222" s="944"/>
      <c r="E222" s="822"/>
      <c r="F222" s="822"/>
      <c r="G222" s="822"/>
      <c r="H222" s="822"/>
      <c r="I222" s="822"/>
      <c r="J222" s="822"/>
      <c r="K222" s="822"/>
      <c r="L222" s="822"/>
      <c r="M222" s="822"/>
      <c r="N222" s="50"/>
      <c r="O222" s="50"/>
      <c r="P222" s="50"/>
      <c r="Q222" s="50"/>
      <c r="R222" s="54"/>
      <c r="S222" s="54"/>
      <c r="T222" s="54"/>
    </row>
    <row r="223" spans="1:20" ht="15.75" customHeight="1" x14ac:dyDescent="0.2">
      <c r="A223" s="388" t="s">
        <v>193</v>
      </c>
      <c r="B223" s="813" t="s">
        <v>927</v>
      </c>
      <c r="C223" s="813"/>
      <c r="D223" s="813"/>
      <c r="E223" s="813"/>
      <c r="F223" s="813"/>
      <c r="G223" s="813"/>
      <c r="H223" s="813"/>
      <c r="I223" s="813"/>
      <c r="J223" s="813"/>
      <c r="K223" s="813"/>
      <c r="L223" s="813"/>
      <c r="M223" s="813"/>
      <c r="N223" s="813"/>
      <c r="O223" s="813"/>
      <c r="P223" s="813"/>
      <c r="Q223" s="813"/>
      <c r="R223" s="813"/>
      <c r="S223" s="813"/>
      <c r="T223" s="47"/>
    </row>
    <row r="224" spans="1:20" ht="14.25" customHeight="1" x14ac:dyDescent="0.2">
      <c r="A224" s="388" t="s">
        <v>908</v>
      </c>
      <c r="B224" s="813" t="s">
        <v>928</v>
      </c>
      <c r="C224" s="813"/>
      <c r="D224" s="813"/>
      <c r="E224" s="813"/>
      <c r="F224" s="813"/>
      <c r="G224" s="813"/>
      <c r="H224" s="813"/>
      <c r="I224" s="813"/>
      <c r="J224" s="813"/>
      <c r="K224" s="813"/>
      <c r="L224" s="813"/>
      <c r="M224" s="813"/>
      <c r="N224" s="813"/>
      <c r="O224" s="813"/>
      <c r="P224" s="813"/>
      <c r="Q224" s="813"/>
      <c r="R224" s="813"/>
      <c r="S224" s="813"/>
      <c r="T224" s="47"/>
    </row>
    <row r="225" spans="1:20" ht="17.25" customHeight="1" x14ac:dyDescent="0.25">
      <c r="A225" s="389"/>
      <c r="B225" s="102" t="s">
        <v>916</v>
      </c>
      <c r="C225" s="47"/>
      <c r="D225" s="47"/>
      <c r="E225" s="47"/>
      <c r="F225" s="47"/>
      <c r="G225" s="47"/>
      <c r="H225" s="47"/>
      <c r="I225" s="47"/>
      <c r="J225" s="47"/>
      <c r="K225" s="47"/>
      <c r="L225" s="47"/>
      <c r="M225" s="47"/>
      <c r="N225" s="47"/>
      <c r="O225" s="47"/>
      <c r="P225" s="47"/>
      <c r="Q225" s="47"/>
      <c r="R225" s="47"/>
      <c r="S225" s="47"/>
      <c r="T225" s="47"/>
    </row>
    <row r="226" spans="1:20" ht="12.75" customHeight="1" x14ac:dyDescent="0.25">
      <c r="A226" s="927" t="s">
        <v>341</v>
      </c>
      <c r="B226" s="928"/>
      <c r="C226" s="931" t="s">
        <v>94</v>
      </c>
      <c r="D226" s="933" t="s">
        <v>95</v>
      </c>
      <c r="E226" s="933" t="s">
        <v>96</v>
      </c>
      <c r="F226" s="809" t="s">
        <v>827</v>
      </c>
      <c r="G226" s="811"/>
      <c r="H226" s="811"/>
      <c r="I226" s="811"/>
      <c r="J226" s="810"/>
      <c r="K226" s="809" t="s">
        <v>836</v>
      </c>
      <c r="L226" s="811"/>
      <c r="M226" s="811"/>
      <c r="N226" s="811"/>
      <c r="O226" s="810"/>
      <c r="P226" s="815" t="s">
        <v>829</v>
      </c>
      <c r="Q226" s="815"/>
      <c r="R226" s="815"/>
      <c r="S226" s="815"/>
      <c r="T226" s="815"/>
    </row>
    <row r="227" spans="1:20" ht="30.75" customHeight="1" x14ac:dyDescent="0.2">
      <c r="A227" s="929"/>
      <c r="B227" s="930"/>
      <c r="C227" s="932"/>
      <c r="D227" s="934"/>
      <c r="E227" s="934"/>
      <c r="F227" s="807" t="s">
        <v>197</v>
      </c>
      <c r="G227" s="806"/>
      <c r="H227" s="807" t="s">
        <v>198</v>
      </c>
      <c r="I227" s="806"/>
      <c r="J227" s="433" t="s">
        <v>929</v>
      </c>
      <c r="K227" s="807" t="s">
        <v>197</v>
      </c>
      <c r="L227" s="806"/>
      <c r="M227" s="807" t="s">
        <v>198</v>
      </c>
      <c r="N227" s="806"/>
      <c r="O227" s="433" t="s">
        <v>930</v>
      </c>
      <c r="P227" s="807" t="s">
        <v>197</v>
      </c>
      <c r="Q227" s="806"/>
      <c r="R227" s="807" t="s">
        <v>198</v>
      </c>
      <c r="S227" s="806"/>
      <c r="T227" s="433" t="s">
        <v>931</v>
      </c>
    </row>
    <row r="228" spans="1:20" ht="13.5" customHeight="1" x14ac:dyDescent="0.25">
      <c r="A228" s="809">
        <v>1</v>
      </c>
      <c r="B228" s="810"/>
      <c r="C228" s="152">
        <v>2</v>
      </c>
      <c r="D228" s="152">
        <v>3</v>
      </c>
      <c r="E228" s="152">
        <v>4</v>
      </c>
      <c r="F228" s="809">
        <v>5</v>
      </c>
      <c r="G228" s="810"/>
      <c r="H228" s="809">
        <v>6</v>
      </c>
      <c r="I228" s="810"/>
      <c r="J228" s="430">
        <v>7</v>
      </c>
      <c r="K228" s="809">
        <v>8</v>
      </c>
      <c r="L228" s="810"/>
      <c r="M228" s="809">
        <v>9</v>
      </c>
      <c r="N228" s="810"/>
      <c r="O228" s="430">
        <v>10</v>
      </c>
      <c r="P228" s="809">
        <v>11</v>
      </c>
      <c r="Q228" s="810"/>
      <c r="R228" s="809">
        <v>12</v>
      </c>
      <c r="S228" s="810"/>
      <c r="T228" s="152">
        <v>13</v>
      </c>
    </row>
    <row r="229" spans="1:20" ht="17.25" hidden="1" customHeight="1" x14ac:dyDescent="0.25">
      <c r="A229" s="916"/>
      <c r="B229" s="917"/>
      <c r="C229" s="187" t="s">
        <v>262</v>
      </c>
      <c r="D229" s="434"/>
      <c r="E229" s="434"/>
      <c r="F229" s="843"/>
      <c r="G229" s="845"/>
      <c r="H229" s="843"/>
      <c r="I229" s="845"/>
      <c r="J229" s="435"/>
      <c r="K229" s="843"/>
      <c r="L229" s="845"/>
      <c r="M229" s="843"/>
      <c r="N229" s="845"/>
      <c r="O229" s="435"/>
      <c r="P229" s="843"/>
      <c r="Q229" s="845"/>
      <c r="R229" s="843"/>
      <c r="S229" s="845"/>
      <c r="T229" s="398"/>
    </row>
    <row r="230" spans="1:20" ht="15.75" customHeight="1" x14ac:dyDescent="0.25">
      <c r="A230" s="916"/>
      <c r="B230" s="917"/>
      <c r="C230" s="151" t="s">
        <v>87</v>
      </c>
      <c r="D230" s="941" t="s">
        <v>1137</v>
      </c>
      <c r="E230" s="942"/>
      <c r="F230" s="942"/>
      <c r="G230" s="942"/>
      <c r="H230" s="942"/>
      <c r="I230" s="942"/>
      <c r="J230" s="942"/>
      <c r="K230" s="942"/>
      <c r="L230" s="942"/>
      <c r="M230" s="942"/>
      <c r="N230" s="942"/>
      <c r="O230" s="942"/>
      <c r="P230" s="942"/>
      <c r="Q230" s="942"/>
      <c r="R230" s="942"/>
      <c r="S230" s="942"/>
      <c r="T230" s="943"/>
    </row>
    <row r="231" spans="1:20" ht="15" customHeight="1" x14ac:dyDescent="0.25">
      <c r="A231" s="916">
        <v>1</v>
      </c>
      <c r="B231" s="917"/>
      <c r="C231" s="187" t="s">
        <v>228</v>
      </c>
      <c r="D231" s="436"/>
      <c r="E231" s="436"/>
      <c r="F231" s="847"/>
      <c r="G231" s="849"/>
      <c r="H231" s="847"/>
      <c r="I231" s="849"/>
      <c r="J231" s="437"/>
      <c r="K231" s="847"/>
      <c r="L231" s="849"/>
      <c r="M231" s="847"/>
      <c r="N231" s="849"/>
      <c r="O231" s="437"/>
      <c r="P231" s="847"/>
      <c r="Q231" s="849"/>
      <c r="R231" s="847"/>
      <c r="S231" s="849"/>
      <c r="T231" s="413"/>
    </row>
    <row r="232" spans="1:20" ht="60" customHeight="1" x14ac:dyDescent="0.25">
      <c r="A232" s="803" t="s">
        <v>939</v>
      </c>
      <c r="B232" s="804"/>
      <c r="C232" s="148" t="s">
        <v>1150</v>
      </c>
      <c r="D232" s="436" t="s">
        <v>113</v>
      </c>
      <c r="E232" s="438" t="s">
        <v>1151</v>
      </c>
      <c r="F232" s="805">
        <f>D106</f>
        <v>1228285.02</v>
      </c>
      <c r="G232" s="806"/>
      <c r="H232" s="807">
        <v>0</v>
      </c>
      <c r="I232" s="806"/>
      <c r="J232" s="439">
        <f>F232+H232</f>
        <v>1228285.02</v>
      </c>
      <c r="K232" s="805">
        <f>H106</f>
        <v>1766553</v>
      </c>
      <c r="L232" s="806"/>
      <c r="M232" s="807">
        <v>0</v>
      </c>
      <c r="N232" s="806"/>
      <c r="O232" s="439">
        <f>K232+M232</f>
        <v>1766553</v>
      </c>
      <c r="P232" s="805">
        <f>M106</f>
        <v>1685821</v>
      </c>
      <c r="Q232" s="806"/>
      <c r="R232" s="807"/>
      <c r="S232" s="806"/>
      <c r="T232" s="440">
        <f>P232+R232</f>
        <v>1685821</v>
      </c>
    </row>
    <row r="233" spans="1:20" ht="87.75" customHeight="1" x14ac:dyDescent="0.25">
      <c r="A233" s="803" t="s">
        <v>940</v>
      </c>
      <c r="B233" s="804"/>
      <c r="C233" s="151" t="s">
        <v>1138</v>
      </c>
      <c r="D233" s="137" t="s">
        <v>99</v>
      </c>
      <c r="E233" s="441" t="s">
        <v>1139</v>
      </c>
      <c r="F233" s="807">
        <v>6</v>
      </c>
      <c r="G233" s="806"/>
      <c r="H233" s="807">
        <v>0</v>
      </c>
      <c r="I233" s="806"/>
      <c r="J233" s="433">
        <f>F233+H233</f>
        <v>6</v>
      </c>
      <c r="K233" s="807">
        <v>6</v>
      </c>
      <c r="L233" s="806"/>
      <c r="M233" s="807">
        <v>0</v>
      </c>
      <c r="N233" s="806"/>
      <c r="O233" s="433">
        <f>K233+M233</f>
        <v>6</v>
      </c>
      <c r="P233" s="807">
        <v>6</v>
      </c>
      <c r="Q233" s="806"/>
      <c r="R233" s="807">
        <v>0</v>
      </c>
      <c r="S233" s="806"/>
      <c r="T233" s="413">
        <f>P233+R233</f>
        <v>6</v>
      </c>
    </row>
    <row r="234" spans="1:20" ht="88.5" customHeight="1" x14ac:dyDescent="0.25">
      <c r="A234" s="803" t="s">
        <v>941</v>
      </c>
      <c r="B234" s="804"/>
      <c r="C234" s="151" t="s">
        <v>1140</v>
      </c>
      <c r="D234" s="137" t="s">
        <v>99</v>
      </c>
      <c r="E234" s="441" t="s">
        <v>1139</v>
      </c>
      <c r="F234" s="807">
        <v>6</v>
      </c>
      <c r="G234" s="806"/>
      <c r="H234" s="807">
        <v>0</v>
      </c>
      <c r="I234" s="806"/>
      <c r="J234" s="433">
        <f t="shared" ref="J234:J246" si="15">F234+H234</f>
        <v>6</v>
      </c>
      <c r="K234" s="807">
        <v>6</v>
      </c>
      <c r="L234" s="806"/>
      <c r="M234" s="938">
        <v>0</v>
      </c>
      <c r="N234" s="939"/>
      <c r="O234" s="433">
        <f t="shared" ref="O234:O246" si="16">K234+M234</f>
        <v>6</v>
      </c>
      <c r="P234" s="807">
        <v>6</v>
      </c>
      <c r="Q234" s="806"/>
      <c r="R234" s="807">
        <v>0</v>
      </c>
      <c r="S234" s="806"/>
      <c r="T234" s="413">
        <f t="shared" ref="T234:T246" si="17">P234+R234</f>
        <v>6</v>
      </c>
    </row>
    <row r="235" spans="1:20" ht="19.5" hidden="1" customHeight="1" x14ac:dyDescent="0.25">
      <c r="A235" s="803" t="s">
        <v>941</v>
      </c>
      <c r="B235" s="804"/>
      <c r="C235" s="151" t="s">
        <v>122</v>
      </c>
      <c r="D235" s="137" t="s">
        <v>99</v>
      </c>
      <c r="E235" s="441"/>
      <c r="F235" s="807">
        <v>0</v>
      </c>
      <c r="G235" s="806"/>
      <c r="H235" s="807">
        <v>0</v>
      </c>
      <c r="I235" s="806"/>
      <c r="J235" s="433">
        <f t="shared" si="15"/>
        <v>0</v>
      </c>
      <c r="K235" s="807">
        <v>0</v>
      </c>
      <c r="L235" s="806"/>
      <c r="M235" s="809">
        <v>0</v>
      </c>
      <c r="N235" s="810"/>
      <c r="O235" s="433">
        <f t="shared" si="16"/>
        <v>0</v>
      </c>
      <c r="P235" s="807">
        <v>0</v>
      </c>
      <c r="Q235" s="806"/>
      <c r="R235" s="807">
        <v>0</v>
      </c>
      <c r="S235" s="806"/>
      <c r="T235" s="413">
        <f t="shared" si="17"/>
        <v>0</v>
      </c>
    </row>
    <row r="236" spans="1:20" ht="19.5" hidden="1" customHeight="1" x14ac:dyDescent="0.25">
      <c r="A236" s="803" t="s">
        <v>942</v>
      </c>
      <c r="B236" s="804"/>
      <c r="C236" s="151" t="s">
        <v>123</v>
      </c>
      <c r="D236" s="137" t="s">
        <v>99</v>
      </c>
      <c r="E236" s="441"/>
      <c r="F236" s="807">
        <v>0</v>
      </c>
      <c r="G236" s="806"/>
      <c r="H236" s="807">
        <v>0</v>
      </c>
      <c r="I236" s="806"/>
      <c r="J236" s="433">
        <f t="shared" si="15"/>
        <v>0</v>
      </c>
      <c r="K236" s="807">
        <v>0</v>
      </c>
      <c r="L236" s="806"/>
      <c r="M236" s="809">
        <v>0</v>
      </c>
      <c r="N236" s="810"/>
      <c r="O236" s="433">
        <f t="shared" si="16"/>
        <v>0</v>
      </c>
      <c r="P236" s="807">
        <v>0</v>
      </c>
      <c r="Q236" s="806"/>
      <c r="R236" s="807">
        <v>0</v>
      </c>
      <c r="S236" s="806"/>
      <c r="T236" s="413">
        <f t="shared" si="17"/>
        <v>0</v>
      </c>
    </row>
    <row r="237" spans="1:20" ht="19.5" hidden="1" customHeight="1" x14ac:dyDescent="0.25">
      <c r="A237" s="803" t="s">
        <v>943</v>
      </c>
      <c r="B237" s="804"/>
      <c r="C237" s="151" t="s">
        <v>124</v>
      </c>
      <c r="D237" s="137" t="s">
        <v>99</v>
      </c>
      <c r="E237" s="441"/>
      <c r="F237" s="807">
        <v>0</v>
      </c>
      <c r="G237" s="806"/>
      <c r="H237" s="807">
        <v>0</v>
      </c>
      <c r="I237" s="806"/>
      <c r="J237" s="433">
        <f t="shared" si="15"/>
        <v>0</v>
      </c>
      <c r="K237" s="807">
        <v>0</v>
      </c>
      <c r="L237" s="806"/>
      <c r="M237" s="809">
        <v>0</v>
      </c>
      <c r="N237" s="810"/>
      <c r="O237" s="433">
        <f t="shared" si="16"/>
        <v>0</v>
      </c>
      <c r="P237" s="807">
        <v>0</v>
      </c>
      <c r="Q237" s="806"/>
      <c r="R237" s="807">
        <v>0</v>
      </c>
      <c r="S237" s="806"/>
      <c r="T237" s="413">
        <f t="shared" si="17"/>
        <v>0</v>
      </c>
    </row>
    <row r="238" spans="1:20" ht="19.5" hidden="1" customHeight="1" x14ac:dyDescent="0.25">
      <c r="A238" s="803" t="s">
        <v>944</v>
      </c>
      <c r="B238" s="804"/>
      <c r="C238" s="151" t="s">
        <v>125</v>
      </c>
      <c r="D238" s="137" t="s">
        <v>99</v>
      </c>
      <c r="E238" s="441" t="s">
        <v>126</v>
      </c>
      <c r="F238" s="807">
        <v>33</v>
      </c>
      <c r="G238" s="806"/>
      <c r="H238" s="807">
        <v>0</v>
      </c>
      <c r="I238" s="806"/>
      <c r="J238" s="433">
        <f t="shared" si="15"/>
        <v>33</v>
      </c>
      <c r="K238" s="807">
        <v>33</v>
      </c>
      <c r="L238" s="806"/>
      <c r="M238" s="809">
        <v>0</v>
      </c>
      <c r="N238" s="810"/>
      <c r="O238" s="433">
        <f t="shared" si="16"/>
        <v>33</v>
      </c>
      <c r="P238" s="807">
        <v>33</v>
      </c>
      <c r="Q238" s="806"/>
      <c r="R238" s="807">
        <v>0</v>
      </c>
      <c r="S238" s="806"/>
      <c r="T238" s="413">
        <f t="shared" si="17"/>
        <v>33</v>
      </c>
    </row>
    <row r="239" spans="1:20" ht="30.75" hidden="1" customHeight="1" x14ac:dyDescent="0.25">
      <c r="A239" s="803" t="s">
        <v>945</v>
      </c>
      <c r="B239" s="804"/>
      <c r="C239" s="148" t="s">
        <v>127</v>
      </c>
      <c r="D239" s="137" t="s">
        <v>99</v>
      </c>
      <c r="E239" s="441" t="s">
        <v>126</v>
      </c>
      <c r="F239" s="807">
        <v>26</v>
      </c>
      <c r="G239" s="806"/>
      <c r="H239" s="807">
        <v>0</v>
      </c>
      <c r="I239" s="806"/>
      <c r="J239" s="433">
        <f>F239+H239</f>
        <v>26</v>
      </c>
      <c r="K239" s="807">
        <v>26</v>
      </c>
      <c r="L239" s="806"/>
      <c r="M239" s="809">
        <v>0</v>
      </c>
      <c r="N239" s="810"/>
      <c r="O239" s="433">
        <f t="shared" si="16"/>
        <v>26</v>
      </c>
      <c r="P239" s="807">
        <v>26</v>
      </c>
      <c r="Q239" s="806"/>
      <c r="R239" s="807">
        <v>0</v>
      </c>
      <c r="S239" s="806"/>
      <c r="T239" s="413">
        <f t="shared" si="17"/>
        <v>26</v>
      </c>
    </row>
    <row r="240" spans="1:20" ht="33.75" hidden="1" customHeight="1" x14ac:dyDescent="0.25">
      <c r="A240" s="803" t="s">
        <v>946</v>
      </c>
      <c r="B240" s="804"/>
      <c r="C240" s="148" t="s">
        <v>1159</v>
      </c>
      <c r="D240" s="137" t="s">
        <v>99</v>
      </c>
      <c r="E240" s="441" t="s">
        <v>126</v>
      </c>
      <c r="F240" s="807">
        <v>7</v>
      </c>
      <c r="G240" s="806"/>
      <c r="H240" s="807">
        <v>0</v>
      </c>
      <c r="I240" s="806"/>
      <c r="J240" s="433">
        <f t="shared" si="15"/>
        <v>7</v>
      </c>
      <c r="K240" s="807">
        <v>7</v>
      </c>
      <c r="L240" s="806"/>
      <c r="M240" s="809">
        <v>0</v>
      </c>
      <c r="N240" s="810"/>
      <c r="O240" s="433">
        <f t="shared" si="16"/>
        <v>7</v>
      </c>
      <c r="P240" s="807">
        <v>7</v>
      </c>
      <c r="Q240" s="806"/>
      <c r="R240" s="807">
        <v>0</v>
      </c>
      <c r="S240" s="806"/>
      <c r="T240" s="413">
        <f t="shared" si="17"/>
        <v>7</v>
      </c>
    </row>
    <row r="241" spans="1:20" ht="31.5" hidden="1" customHeight="1" x14ac:dyDescent="0.25">
      <c r="A241" s="803" t="s">
        <v>947</v>
      </c>
      <c r="B241" s="804"/>
      <c r="C241" s="148" t="s">
        <v>128</v>
      </c>
      <c r="D241" s="137" t="s">
        <v>99</v>
      </c>
      <c r="E241" s="441" t="s">
        <v>101</v>
      </c>
      <c r="F241" s="807">
        <f>F242+F243+F244+F245</f>
        <v>77.5</v>
      </c>
      <c r="G241" s="806"/>
      <c r="H241" s="807">
        <f>H242+H243+H244+H245</f>
        <v>0.5</v>
      </c>
      <c r="I241" s="806"/>
      <c r="J241" s="433">
        <f t="shared" si="15"/>
        <v>78</v>
      </c>
      <c r="K241" s="807">
        <f>K242+K243+K244+K245</f>
        <v>77.5</v>
      </c>
      <c r="L241" s="806"/>
      <c r="M241" s="807">
        <f>M242+M243+M244+M245</f>
        <v>0.5</v>
      </c>
      <c r="N241" s="806"/>
      <c r="O241" s="433">
        <f t="shared" si="16"/>
        <v>78</v>
      </c>
      <c r="P241" s="807">
        <f>P242+P243+P244+P245</f>
        <v>77.5</v>
      </c>
      <c r="Q241" s="806"/>
      <c r="R241" s="807">
        <f>R242+R243+R244+R245</f>
        <v>0.5</v>
      </c>
      <c r="S241" s="806"/>
      <c r="T241" s="413">
        <f t="shared" si="17"/>
        <v>78</v>
      </c>
    </row>
    <row r="242" spans="1:20" ht="29.25" hidden="1" customHeight="1" x14ac:dyDescent="0.25">
      <c r="A242" s="803" t="s">
        <v>948</v>
      </c>
      <c r="B242" s="804"/>
      <c r="C242" s="148" t="s">
        <v>129</v>
      </c>
      <c r="D242" s="137" t="s">
        <v>99</v>
      </c>
      <c r="E242" s="441" t="s">
        <v>101</v>
      </c>
      <c r="F242" s="807">
        <v>9</v>
      </c>
      <c r="G242" s="806"/>
      <c r="H242" s="807">
        <v>0</v>
      </c>
      <c r="I242" s="806"/>
      <c r="J242" s="433">
        <f t="shared" si="15"/>
        <v>9</v>
      </c>
      <c r="K242" s="807">
        <v>9</v>
      </c>
      <c r="L242" s="806"/>
      <c r="M242" s="809">
        <v>0</v>
      </c>
      <c r="N242" s="810"/>
      <c r="O242" s="433">
        <f t="shared" si="16"/>
        <v>9</v>
      </c>
      <c r="P242" s="807">
        <v>9</v>
      </c>
      <c r="Q242" s="806"/>
      <c r="R242" s="809">
        <v>0</v>
      </c>
      <c r="S242" s="810"/>
      <c r="T242" s="413">
        <f t="shared" si="17"/>
        <v>9</v>
      </c>
    </row>
    <row r="243" spans="1:20" ht="30.75" hidden="1" customHeight="1" x14ac:dyDescent="0.25">
      <c r="A243" s="803" t="s">
        <v>949</v>
      </c>
      <c r="B243" s="804"/>
      <c r="C243" s="148" t="s">
        <v>130</v>
      </c>
      <c r="D243" s="137" t="s">
        <v>99</v>
      </c>
      <c r="E243" s="441" t="s">
        <v>101</v>
      </c>
      <c r="F243" s="807">
        <v>55.5</v>
      </c>
      <c r="G243" s="806"/>
      <c r="H243" s="807">
        <v>0.5</v>
      </c>
      <c r="I243" s="806"/>
      <c r="J243" s="433">
        <f>F243+H243</f>
        <v>56</v>
      </c>
      <c r="K243" s="807">
        <v>55.5</v>
      </c>
      <c r="L243" s="806"/>
      <c r="M243" s="809">
        <v>0.5</v>
      </c>
      <c r="N243" s="810"/>
      <c r="O243" s="433">
        <f t="shared" si="16"/>
        <v>56</v>
      </c>
      <c r="P243" s="807">
        <v>55.5</v>
      </c>
      <c r="Q243" s="806"/>
      <c r="R243" s="809">
        <v>0.5</v>
      </c>
      <c r="S243" s="810"/>
      <c r="T243" s="413">
        <f t="shared" si="17"/>
        <v>56</v>
      </c>
    </row>
    <row r="244" spans="1:20" ht="30.75" hidden="1" customHeight="1" x14ac:dyDescent="0.25">
      <c r="A244" s="803" t="s">
        <v>950</v>
      </c>
      <c r="B244" s="804"/>
      <c r="C244" s="148" t="s">
        <v>131</v>
      </c>
      <c r="D244" s="137" t="s">
        <v>99</v>
      </c>
      <c r="E244" s="441" t="s">
        <v>101</v>
      </c>
      <c r="F244" s="807">
        <v>12</v>
      </c>
      <c r="G244" s="806"/>
      <c r="H244" s="807">
        <v>0</v>
      </c>
      <c r="I244" s="806"/>
      <c r="J244" s="433">
        <f t="shared" si="15"/>
        <v>12</v>
      </c>
      <c r="K244" s="807">
        <v>12</v>
      </c>
      <c r="L244" s="806"/>
      <c r="M244" s="809">
        <v>0</v>
      </c>
      <c r="N244" s="810"/>
      <c r="O244" s="433">
        <f t="shared" si="16"/>
        <v>12</v>
      </c>
      <c r="P244" s="807">
        <v>12</v>
      </c>
      <c r="Q244" s="806"/>
      <c r="R244" s="809">
        <v>0</v>
      </c>
      <c r="S244" s="810"/>
      <c r="T244" s="413">
        <f t="shared" si="17"/>
        <v>12</v>
      </c>
    </row>
    <row r="245" spans="1:20" ht="44.25" hidden="1" customHeight="1" x14ac:dyDescent="0.25">
      <c r="A245" s="803" t="s">
        <v>951</v>
      </c>
      <c r="B245" s="804"/>
      <c r="C245" s="148" t="s">
        <v>451</v>
      </c>
      <c r="D245" s="137" t="s">
        <v>99</v>
      </c>
      <c r="E245" s="441" t="s">
        <v>101</v>
      </c>
      <c r="F245" s="807">
        <v>1</v>
      </c>
      <c r="G245" s="806"/>
      <c r="H245" s="807">
        <v>0</v>
      </c>
      <c r="I245" s="806"/>
      <c r="J245" s="433">
        <f t="shared" si="15"/>
        <v>1</v>
      </c>
      <c r="K245" s="807">
        <v>1</v>
      </c>
      <c r="L245" s="806"/>
      <c r="M245" s="938">
        <v>0</v>
      </c>
      <c r="N245" s="939"/>
      <c r="O245" s="433">
        <f t="shared" si="16"/>
        <v>1</v>
      </c>
      <c r="P245" s="807">
        <v>1</v>
      </c>
      <c r="Q245" s="806"/>
      <c r="R245" s="938">
        <v>0</v>
      </c>
      <c r="S245" s="939"/>
      <c r="T245" s="413">
        <f t="shared" si="17"/>
        <v>1</v>
      </c>
    </row>
    <row r="246" spans="1:20" ht="80.25" hidden="1" customHeight="1" x14ac:dyDescent="0.25">
      <c r="A246" s="803" t="s">
        <v>952</v>
      </c>
      <c r="B246" s="804"/>
      <c r="C246" s="148" t="s">
        <v>132</v>
      </c>
      <c r="D246" s="137" t="s">
        <v>106</v>
      </c>
      <c r="E246" s="441" t="s">
        <v>759</v>
      </c>
      <c r="F246" s="870">
        <f>D133</f>
        <v>1228285.02</v>
      </c>
      <c r="G246" s="806"/>
      <c r="H246" s="807">
        <f>E133</f>
        <v>0</v>
      </c>
      <c r="I246" s="806"/>
      <c r="J246" s="433">
        <f t="shared" si="15"/>
        <v>1228285.02</v>
      </c>
      <c r="K246" s="807">
        <f>H133</f>
        <v>1766553</v>
      </c>
      <c r="L246" s="806"/>
      <c r="M246" s="940">
        <f>I133</f>
        <v>0</v>
      </c>
      <c r="N246" s="939"/>
      <c r="O246" s="433">
        <f t="shared" si="16"/>
        <v>1766553</v>
      </c>
      <c r="P246" s="870">
        <f>M133</f>
        <v>1685821</v>
      </c>
      <c r="Q246" s="806"/>
      <c r="R246" s="870">
        <f>N133</f>
        <v>0</v>
      </c>
      <c r="S246" s="806"/>
      <c r="T246" s="413">
        <f t="shared" si="17"/>
        <v>1685821</v>
      </c>
    </row>
    <row r="247" spans="1:20" ht="16.5" customHeight="1" x14ac:dyDescent="0.25">
      <c r="A247" s="916">
        <v>2</v>
      </c>
      <c r="B247" s="917"/>
      <c r="C247" s="187" t="s">
        <v>281</v>
      </c>
      <c r="D247" s="137"/>
      <c r="E247" s="137"/>
      <c r="F247" s="807"/>
      <c r="G247" s="806"/>
      <c r="H247" s="807"/>
      <c r="I247" s="806"/>
      <c r="J247" s="433"/>
      <c r="K247" s="807"/>
      <c r="L247" s="806"/>
      <c r="M247" s="807"/>
      <c r="N247" s="806"/>
      <c r="O247" s="433"/>
      <c r="P247" s="807"/>
      <c r="Q247" s="806"/>
      <c r="R247" s="807"/>
      <c r="S247" s="806"/>
      <c r="T247" s="413"/>
    </row>
    <row r="248" spans="1:20" ht="78" customHeight="1" x14ac:dyDescent="0.25">
      <c r="A248" s="803" t="s">
        <v>932</v>
      </c>
      <c r="B248" s="804"/>
      <c r="C248" s="148" t="s">
        <v>1141</v>
      </c>
      <c r="D248" s="137" t="s">
        <v>99</v>
      </c>
      <c r="E248" s="441" t="s">
        <v>1142</v>
      </c>
      <c r="F248" s="807">
        <v>1200</v>
      </c>
      <c r="G248" s="806"/>
      <c r="H248" s="807">
        <v>0</v>
      </c>
      <c r="I248" s="806"/>
      <c r="J248" s="433">
        <f>F248+H248</f>
        <v>1200</v>
      </c>
      <c r="K248" s="807">
        <v>1200</v>
      </c>
      <c r="L248" s="806"/>
      <c r="M248" s="807">
        <v>0</v>
      </c>
      <c r="N248" s="806"/>
      <c r="O248" s="433">
        <f>K248+M248</f>
        <v>1200</v>
      </c>
      <c r="P248" s="807">
        <v>1200</v>
      </c>
      <c r="Q248" s="806"/>
      <c r="R248" s="807">
        <v>0</v>
      </c>
      <c r="S248" s="806"/>
      <c r="T248" s="413">
        <f>P248+R248</f>
        <v>1200</v>
      </c>
    </row>
    <row r="249" spans="1:20" ht="42.75" customHeight="1" x14ac:dyDescent="0.25">
      <c r="A249" s="803" t="s">
        <v>933</v>
      </c>
      <c r="B249" s="804"/>
      <c r="C249" s="148" t="s">
        <v>1143</v>
      </c>
      <c r="D249" s="137" t="s">
        <v>99</v>
      </c>
      <c r="E249" s="441" t="s">
        <v>1144</v>
      </c>
      <c r="F249" s="807">
        <v>12</v>
      </c>
      <c r="G249" s="806"/>
      <c r="H249" s="807">
        <v>0</v>
      </c>
      <c r="I249" s="806"/>
      <c r="J249" s="433">
        <f t="shared" ref="J249:J254" si="18">F249+H249</f>
        <v>12</v>
      </c>
      <c r="K249" s="807">
        <v>34</v>
      </c>
      <c r="L249" s="806"/>
      <c r="M249" s="807">
        <v>0</v>
      </c>
      <c r="N249" s="806"/>
      <c r="O249" s="433">
        <f t="shared" ref="O249:O254" si="19">K249+M249</f>
        <v>34</v>
      </c>
      <c r="P249" s="807">
        <v>34</v>
      </c>
      <c r="Q249" s="806"/>
      <c r="R249" s="807">
        <v>0</v>
      </c>
      <c r="S249" s="806"/>
      <c r="T249" s="413">
        <f t="shared" ref="T249:T254" si="20">P249+R249</f>
        <v>34</v>
      </c>
    </row>
    <row r="250" spans="1:20" ht="48" hidden="1" customHeight="1" x14ac:dyDescent="0.25">
      <c r="A250" s="803" t="s">
        <v>934</v>
      </c>
      <c r="B250" s="804"/>
      <c r="C250" s="148" t="s">
        <v>138</v>
      </c>
      <c r="D250" s="137" t="s">
        <v>135</v>
      </c>
      <c r="E250" s="441" t="s">
        <v>136</v>
      </c>
      <c r="F250" s="807">
        <f>F248</f>
        <v>1200</v>
      </c>
      <c r="G250" s="806"/>
      <c r="H250" s="807">
        <f>H248</f>
        <v>0</v>
      </c>
      <c r="I250" s="806"/>
      <c r="J250" s="433">
        <f t="shared" si="18"/>
        <v>1200</v>
      </c>
      <c r="K250" s="807">
        <f>K248</f>
        <v>1200</v>
      </c>
      <c r="L250" s="806"/>
      <c r="M250" s="807">
        <f>M248</f>
        <v>0</v>
      </c>
      <c r="N250" s="806"/>
      <c r="O250" s="433">
        <f t="shared" si="19"/>
        <v>1200</v>
      </c>
      <c r="P250" s="807">
        <f>P248</f>
        <v>1200</v>
      </c>
      <c r="Q250" s="806"/>
      <c r="R250" s="807">
        <v>0</v>
      </c>
      <c r="S250" s="806"/>
      <c r="T250" s="413">
        <f t="shared" si="20"/>
        <v>1200</v>
      </c>
    </row>
    <row r="251" spans="1:20" ht="47.25" hidden="1" customHeight="1" x14ac:dyDescent="0.25">
      <c r="A251" s="803" t="s">
        <v>935</v>
      </c>
      <c r="B251" s="804"/>
      <c r="C251" s="148" t="s">
        <v>139</v>
      </c>
      <c r="D251" s="137" t="s">
        <v>135</v>
      </c>
      <c r="E251" s="441" t="s">
        <v>136</v>
      </c>
      <c r="F251" s="807">
        <v>1357</v>
      </c>
      <c r="G251" s="806"/>
      <c r="H251" s="807">
        <v>0</v>
      </c>
      <c r="I251" s="806"/>
      <c r="J251" s="433">
        <f t="shared" si="18"/>
        <v>1357</v>
      </c>
      <c r="K251" s="807">
        <v>402</v>
      </c>
      <c r="L251" s="806"/>
      <c r="M251" s="807">
        <v>0</v>
      </c>
      <c r="N251" s="806"/>
      <c r="O251" s="433">
        <f t="shared" si="19"/>
        <v>402</v>
      </c>
      <c r="P251" s="807">
        <v>402</v>
      </c>
      <c r="Q251" s="806"/>
      <c r="R251" s="807">
        <v>0</v>
      </c>
      <c r="S251" s="806"/>
      <c r="T251" s="413">
        <f t="shared" si="20"/>
        <v>402</v>
      </c>
    </row>
    <row r="252" spans="1:20" ht="32.25" hidden="1" customHeight="1" x14ac:dyDescent="0.25">
      <c r="A252" s="803" t="s">
        <v>936</v>
      </c>
      <c r="B252" s="804"/>
      <c r="C252" s="148" t="s">
        <v>140</v>
      </c>
      <c r="D252" s="137" t="s">
        <v>141</v>
      </c>
      <c r="E252" s="441"/>
      <c r="F252" s="870">
        <v>0</v>
      </c>
      <c r="G252" s="937"/>
      <c r="H252" s="807">
        <f>E106</f>
        <v>0</v>
      </c>
      <c r="I252" s="806"/>
      <c r="J252" s="433">
        <f t="shared" si="18"/>
        <v>0</v>
      </c>
      <c r="K252" s="870">
        <v>0</v>
      </c>
      <c r="L252" s="806"/>
      <c r="M252" s="870">
        <f>I106</f>
        <v>0</v>
      </c>
      <c r="N252" s="806"/>
      <c r="O252" s="433">
        <f>K252+M252</f>
        <v>0</v>
      </c>
      <c r="P252" s="870">
        <f>N133</f>
        <v>0</v>
      </c>
      <c r="Q252" s="806"/>
      <c r="R252" s="870">
        <f>N106</f>
        <v>0</v>
      </c>
      <c r="S252" s="806"/>
      <c r="T252" s="413">
        <f t="shared" si="20"/>
        <v>0</v>
      </c>
    </row>
    <row r="253" spans="1:20" ht="39.75" hidden="1" customHeight="1" x14ac:dyDescent="0.25">
      <c r="A253" s="803" t="s">
        <v>937</v>
      </c>
      <c r="B253" s="804"/>
      <c r="C253" s="148" t="s">
        <v>142</v>
      </c>
      <c r="D253" s="137" t="s">
        <v>141</v>
      </c>
      <c r="E253" s="441"/>
      <c r="F253" s="807">
        <v>0</v>
      </c>
      <c r="G253" s="806"/>
      <c r="H253" s="807"/>
      <c r="I253" s="806"/>
      <c r="J253" s="433">
        <f t="shared" si="18"/>
        <v>0</v>
      </c>
      <c r="K253" s="807">
        <v>0</v>
      </c>
      <c r="L253" s="806"/>
      <c r="M253" s="807">
        <v>0</v>
      </c>
      <c r="N253" s="806"/>
      <c r="O253" s="433">
        <f t="shared" si="19"/>
        <v>0</v>
      </c>
      <c r="P253" s="807">
        <v>0</v>
      </c>
      <c r="Q253" s="806"/>
      <c r="R253" s="807">
        <v>0</v>
      </c>
      <c r="S253" s="806"/>
      <c r="T253" s="413">
        <f t="shared" si="20"/>
        <v>0</v>
      </c>
    </row>
    <row r="254" spans="1:20" ht="22.5" hidden="1" customHeight="1" x14ac:dyDescent="0.25">
      <c r="A254" s="803" t="s">
        <v>938</v>
      </c>
      <c r="B254" s="804"/>
      <c r="C254" s="151" t="s">
        <v>143</v>
      </c>
      <c r="D254" s="137" t="s">
        <v>452</v>
      </c>
      <c r="E254" s="365"/>
      <c r="F254" s="807">
        <v>0</v>
      </c>
      <c r="G254" s="806"/>
      <c r="H254" s="807">
        <v>0</v>
      </c>
      <c r="I254" s="806"/>
      <c r="J254" s="433">
        <f t="shared" si="18"/>
        <v>0</v>
      </c>
      <c r="K254" s="807">
        <v>0</v>
      </c>
      <c r="L254" s="806"/>
      <c r="M254" s="807">
        <v>0</v>
      </c>
      <c r="N254" s="806"/>
      <c r="O254" s="433">
        <f t="shared" si="19"/>
        <v>0</v>
      </c>
      <c r="P254" s="807">
        <v>0</v>
      </c>
      <c r="Q254" s="806"/>
      <c r="R254" s="807">
        <v>0</v>
      </c>
      <c r="S254" s="806"/>
      <c r="T254" s="413">
        <f t="shared" si="20"/>
        <v>0</v>
      </c>
    </row>
    <row r="255" spans="1:20" ht="15.75" customHeight="1" x14ac:dyDescent="0.25">
      <c r="A255" s="916">
        <v>3</v>
      </c>
      <c r="B255" s="917"/>
      <c r="C255" s="188" t="s">
        <v>282</v>
      </c>
      <c r="D255" s="365"/>
      <c r="E255" s="137"/>
      <c r="F255" s="807"/>
      <c r="G255" s="806"/>
      <c r="H255" s="807"/>
      <c r="I255" s="806"/>
      <c r="J255" s="433"/>
      <c r="K255" s="807"/>
      <c r="L255" s="806"/>
      <c r="M255" s="807"/>
      <c r="N255" s="806"/>
      <c r="O255" s="433"/>
      <c r="P255" s="807"/>
      <c r="Q255" s="806"/>
      <c r="R255" s="807"/>
      <c r="S255" s="806"/>
      <c r="T255" s="413"/>
    </row>
    <row r="256" spans="1:20" ht="165" customHeight="1" x14ac:dyDescent="0.25">
      <c r="A256" s="803" t="s">
        <v>953</v>
      </c>
      <c r="B256" s="804"/>
      <c r="C256" s="148" t="s">
        <v>1145</v>
      </c>
      <c r="D256" s="365" t="s">
        <v>99</v>
      </c>
      <c r="E256" s="441" t="s">
        <v>1146</v>
      </c>
      <c r="F256" s="807">
        <v>200</v>
      </c>
      <c r="G256" s="806"/>
      <c r="H256" s="807">
        <v>0</v>
      </c>
      <c r="I256" s="806"/>
      <c r="J256" s="433">
        <f>F256+H256</f>
        <v>200</v>
      </c>
      <c r="K256" s="807">
        <v>200</v>
      </c>
      <c r="L256" s="806"/>
      <c r="M256" s="807">
        <v>0</v>
      </c>
      <c r="N256" s="806"/>
      <c r="O256" s="433">
        <f>K256+M256</f>
        <v>200</v>
      </c>
      <c r="P256" s="807">
        <v>200</v>
      </c>
      <c r="Q256" s="806"/>
      <c r="R256" s="807">
        <v>0</v>
      </c>
      <c r="S256" s="806"/>
      <c r="T256" s="413">
        <f>P256+R256</f>
        <v>200</v>
      </c>
    </row>
    <row r="257" spans="1:20" ht="147.75" customHeight="1" x14ac:dyDescent="0.25">
      <c r="A257" s="803" t="s">
        <v>954</v>
      </c>
      <c r="B257" s="804"/>
      <c r="C257" s="148" t="s">
        <v>1147</v>
      </c>
      <c r="D257" s="365" t="s">
        <v>99</v>
      </c>
      <c r="E257" s="441" t="s">
        <v>1148</v>
      </c>
      <c r="F257" s="919">
        <v>2</v>
      </c>
      <c r="G257" s="921"/>
      <c r="H257" s="935">
        <f>H246/F248*1000</f>
        <v>0</v>
      </c>
      <c r="I257" s="936"/>
      <c r="J257" s="433">
        <f>F257+H257</f>
        <v>2</v>
      </c>
      <c r="K257" s="919">
        <v>6</v>
      </c>
      <c r="L257" s="921"/>
      <c r="M257" s="919">
        <f>M246/K248*1000</f>
        <v>0</v>
      </c>
      <c r="N257" s="921"/>
      <c r="O257" s="433">
        <f>K257+M257</f>
        <v>6</v>
      </c>
      <c r="P257" s="919">
        <v>6</v>
      </c>
      <c r="Q257" s="921"/>
      <c r="R257" s="919">
        <f>R246/P250*1000</f>
        <v>0</v>
      </c>
      <c r="S257" s="921"/>
      <c r="T257" s="413">
        <f>P257+R257</f>
        <v>6</v>
      </c>
    </row>
    <row r="258" spans="1:20" ht="92.25" customHeight="1" x14ac:dyDescent="0.25">
      <c r="A258" s="803" t="s">
        <v>955</v>
      </c>
      <c r="B258" s="804"/>
      <c r="C258" s="148" t="s">
        <v>1149</v>
      </c>
      <c r="D258" s="365" t="s">
        <v>113</v>
      </c>
      <c r="E258" s="441" t="s">
        <v>148</v>
      </c>
      <c r="F258" s="805">
        <f>D106/6</f>
        <v>204714.17</v>
      </c>
      <c r="G258" s="923"/>
      <c r="H258" s="919">
        <f>H246/F251*1000</f>
        <v>0</v>
      </c>
      <c r="I258" s="921"/>
      <c r="J258" s="442">
        <f>F258+H258</f>
        <v>204714.17</v>
      </c>
      <c r="K258" s="805">
        <f>L184/6</f>
        <v>296704.49599999998</v>
      </c>
      <c r="L258" s="923"/>
      <c r="M258" s="919">
        <f>M246/K251*1000</f>
        <v>0</v>
      </c>
      <c r="N258" s="921"/>
      <c r="O258" s="442">
        <f>K258+M258</f>
        <v>296704.49599999998</v>
      </c>
      <c r="P258" s="805">
        <f>M106/6</f>
        <v>280970.16666666669</v>
      </c>
      <c r="Q258" s="923"/>
      <c r="R258" s="805">
        <f>R246/P251*1000</f>
        <v>0</v>
      </c>
      <c r="S258" s="923"/>
      <c r="T258" s="413">
        <f>P258+R258</f>
        <v>280970.16666666669</v>
      </c>
    </row>
    <row r="259" spans="1:20" ht="17.25" hidden="1" customHeight="1" x14ac:dyDescent="0.25">
      <c r="A259" s="916"/>
      <c r="B259" s="917"/>
      <c r="C259" s="148" t="s">
        <v>31</v>
      </c>
      <c r="D259" s="365"/>
      <c r="E259" s="137"/>
      <c r="F259" s="807"/>
      <c r="G259" s="806"/>
      <c r="H259" s="807"/>
      <c r="I259" s="806"/>
      <c r="J259" s="433"/>
      <c r="K259" s="807"/>
      <c r="L259" s="806"/>
      <c r="M259" s="807"/>
      <c r="N259" s="806"/>
      <c r="O259" s="433"/>
      <c r="P259" s="807"/>
      <c r="Q259" s="806"/>
      <c r="R259" s="807"/>
      <c r="S259" s="806"/>
      <c r="T259" s="413"/>
    </row>
    <row r="260" spans="1:20" ht="13.5" customHeight="1" x14ac:dyDescent="0.25">
      <c r="A260" s="916">
        <v>4</v>
      </c>
      <c r="B260" s="917"/>
      <c r="C260" s="188" t="s">
        <v>229</v>
      </c>
      <c r="D260" s="365"/>
      <c r="E260" s="137"/>
      <c r="F260" s="807"/>
      <c r="G260" s="806"/>
      <c r="H260" s="807"/>
      <c r="I260" s="806"/>
      <c r="J260" s="433"/>
      <c r="K260" s="807"/>
      <c r="L260" s="806"/>
      <c r="M260" s="807"/>
      <c r="N260" s="806"/>
      <c r="O260" s="433"/>
      <c r="P260" s="807"/>
      <c r="Q260" s="806"/>
      <c r="R260" s="807"/>
      <c r="S260" s="806"/>
      <c r="T260" s="413"/>
    </row>
    <row r="261" spans="1:20" ht="180" customHeight="1" x14ac:dyDescent="0.25">
      <c r="A261" s="803" t="s">
        <v>1002</v>
      </c>
      <c r="B261" s="804"/>
      <c r="C261" s="148" t="s">
        <v>1152</v>
      </c>
      <c r="D261" s="365" t="s">
        <v>117</v>
      </c>
      <c r="E261" s="441" t="s">
        <v>1153</v>
      </c>
      <c r="F261" s="807">
        <v>100</v>
      </c>
      <c r="G261" s="806"/>
      <c r="H261" s="807">
        <v>0</v>
      </c>
      <c r="I261" s="806"/>
      <c r="J261" s="433">
        <f>F261+H261</f>
        <v>100</v>
      </c>
      <c r="K261" s="807">
        <v>100</v>
      </c>
      <c r="L261" s="806"/>
      <c r="M261" s="807">
        <v>0</v>
      </c>
      <c r="N261" s="806"/>
      <c r="O261" s="433">
        <f>K261</f>
        <v>100</v>
      </c>
      <c r="P261" s="807">
        <v>100</v>
      </c>
      <c r="Q261" s="806"/>
      <c r="R261" s="807">
        <v>0</v>
      </c>
      <c r="S261" s="806"/>
      <c r="T261" s="413">
        <f>P261+R261</f>
        <v>100</v>
      </c>
    </row>
    <row r="262" spans="1:20" ht="17.25" hidden="1" customHeight="1" x14ac:dyDescent="0.25">
      <c r="A262" s="916"/>
      <c r="B262" s="917"/>
      <c r="C262" s="148" t="s">
        <v>283</v>
      </c>
      <c r="D262" s="365"/>
      <c r="E262" s="137"/>
      <c r="F262" s="807"/>
      <c r="G262" s="806"/>
      <c r="H262" s="807"/>
      <c r="I262" s="806"/>
      <c r="J262" s="433"/>
      <c r="K262" s="807"/>
      <c r="L262" s="806"/>
      <c r="M262" s="807"/>
      <c r="N262" s="806"/>
      <c r="O262" s="433"/>
      <c r="P262" s="807"/>
      <c r="Q262" s="806"/>
      <c r="R262" s="807"/>
      <c r="S262" s="806"/>
      <c r="T262" s="398"/>
    </row>
    <row r="263" spans="1:20" ht="17.25" hidden="1" customHeight="1" x14ac:dyDescent="0.25">
      <c r="A263" s="916"/>
      <c r="B263" s="917"/>
      <c r="C263" s="151" t="s">
        <v>228</v>
      </c>
      <c r="D263" s="137"/>
      <c r="E263" s="137"/>
      <c r="F263" s="807"/>
      <c r="G263" s="806"/>
      <c r="H263" s="807"/>
      <c r="I263" s="806"/>
      <c r="J263" s="433"/>
      <c r="K263" s="807"/>
      <c r="L263" s="806"/>
      <c r="M263" s="807"/>
      <c r="N263" s="806"/>
      <c r="O263" s="433"/>
      <c r="P263" s="807"/>
      <c r="Q263" s="806"/>
      <c r="R263" s="807"/>
      <c r="S263" s="806"/>
      <c r="T263" s="398"/>
    </row>
    <row r="264" spans="1:20" ht="17.25" hidden="1" customHeight="1" x14ac:dyDescent="0.25">
      <c r="A264" s="916"/>
      <c r="B264" s="917"/>
      <c r="C264" s="151" t="s">
        <v>31</v>
      </c>
      <c r="D264" s="137"/>
      <c r="E264" s="137"/>
      <c r="F264" s="807"/>
      <c r="G264" s="806"/>
      <c r="H264" s="807"/>
      <c r="I264" s="806"/>
      <c r="J264" s="433"/>
      <c r="K264" s="807"/>
      <c r="L264" s="806"/>
      <c r="M264" s="807"/>
      <c r="N264" s="806"/>
      <c r="O264" s="433"/>
      <c r="P264" s="807"/>
      <c r="Q264" s="806"/>
      <c r="R264" s="807"/>
      <c r="S264" s="806"/>
      <c r="T264" s="398"/>
    </row>
    <row r="265" spans="1:20" ht="17.25" hidden="1" customHeight="1" x14ac:dyDescent="0.25">
      <c r="A265" s="916"/>
      <c r="B265" s="917"/>
      <c r="C265" s="151" t="s">
        <v>281</v>
      </c>
      <c r="D265" s="137"/>
      <c r="E265" s="137"/>
      <c r="F265" s="807"/>
      <c r="G265" s="806"/>
      <c r="H265" s="807"/>
      <c r="I265" s="806"/>
      <c r="J265" s="433"/>
      <c r="K265" s="807"/>
      <c r="L265" s="806"/>
      <c r="M265" s="807"/>
      <c r="N265" s="806"/>
      <c r="O265" s="433"/>
      <c r="P265" s="807"/>
      <c r="Q265" s="806"/>
      <c r="R265" s="807"/>
      <c r="S265" s="806"/>
      <c r="T265" s="398"/>
    </row>
    <row r="266" spans="1:20" ht="17.25" hidden="1" customHeight="1" x14ac:dyDescent="0.25">
      <c r="A266" s="916"/>
      <c r="B266" s="917"/>
      <c r="C266" s="151" t="s">
        <v>31</v>
      </c>
      <c r="D266" s="137"/>
      <c r="E266" s="137"/>
      <c r="F266" s="807"/>
      <c r="G266" s="806"/>
      <c r="H266" s="807"/>
      <c r="I266" s="806"/>
      <c r="J266" s="433"/>
      <c r="K266" s="807"/>
      <c r="L266" s="806"/>
      <c r="M266" s="807"/>
      <c r="N266" s="806"/>
      <c r="O266" s="433"/>
      <c r="P266" s="807"/>
      <c r="Q266" s="806"/>
      <c r="R266" s="807"/>
      <c r="S266" s="806"/>
      <c r="T266" s="398"/>
    </row>
    <row r="267" spans="1:20" ht="17.25" hidden="1" customHeight="1" x14ac:dyDescent="0.25">
      <c r="A267" s="916"/>
      <c r="B267" s="917"/>
      <c r="C267" s="151" t="s">
        <v>282</v>
      </c>
      <c r="D267" s="137"/>
      <c r="E267" s="137"/>
      <c r="F267" s="807"/>
      <c r="G267" s="806"/>
      <c r="H267" s="807"/>
      <c r="I267" s="806"/>
      <c r="J267" s="433"/>
      <c r="K267" s="807"/>
      <c r="L267" s="806"/>
      <c r="M267" s="807"/>
      <c r="N267" s="806"/>
      <c r="O267" s="433"/>
      <c r="P267" s="807"/>
      <c r="Q267" s="806"/>
      <c r="R267" s="807"/>
      <c r="S267" s="806"/>
      <c r="T267" s="398"/>
    </row>
    <row r="268" spans="1:20" ht="17.25" hidden="1" customHeight="1" x14ac:dyDescent="0.25">
      <c r="A268" s="916"/>
      <c r="B268" s="917"/>
      <c r="C268" s="187" t="s">
        <v>31</v>
      </c>
      <c r="D268" s="137"/>
      <c r="E268" s="137"/>
      <c r="F268" s="807"/>
      <c r="G268" s="806"/>
      <c r="H268" s="807"/>
      <c r="I268" s="806"/>
      <c r="J268" s="433"/>
      <c r="K268" s="807"/>
      <c r="L268" s="806"/>
      <c r="M268" s="807"/>
      <c r="N268" s="806"/>
      <c r="O268" s="433"/>
      <c r="P268" s="807"/>
      <c r="Q268" s="806"/>
      <c r="R268" s="807"/>
      <c r="S268" s="806"/>
      <c r="T268" s="398"/>
    </row>
    <row r="269" spans="1:20" ht="17.25" hidden="1" customHeight="1" x14ac:dyDescent="0.25">
      <c r="A269" s="916"/>
      <c r="B269" s="917"/>
      <c r="C269" s="187" t="s">
        <v>229</v>
      </c>
      <c r="D269" s="137"/>
      <c r="E269" s="137"/>
      <c r="F269" s="807"/>
      <c r="G269" s="806"/>
      <c r="H269" s="807"/>
      <c r="I269" s="806"/>
      <c r="J269" s="433"/>
      <c r="K269" s="807"/>
      <c r="L269" s="806"/>
      <c r="M269" s="807"/>
      <c r="N269" s="806"/>
      <c r="O269" s="433"/>
      <c r="P269" s="807"/>
      <c r="Q269" s="806"/>
      <c r="R269" s="807"/>
      <c r="S269" s="806"/>
      <c r="T269" s="398"/>
    </row>
    <row r="270" spans="1:20" ht="15.75" hidden="1" customHeight="1" x14ac:dyDescent="0.25">
      <c r="A270" s="443"/>
      <c r="B270" s="443"/>
      <c r="C270" s="444"/>
      <c r="D270" s="53"/>
      <c r="E270" s="53"/>
      <c r="F270" s="398"/>
      <c r="G270" s="398"/>
      <c r="H270" s="398"/>
      <c r="I270" s="398"/>
      <c r="J270" s="398"/>
      <c r="K270" s="398"/>
      <c r="L270" s="398"/>
      <c r="M270" s="398"/>
      <c r="N270" s="398"/>
      <c r="O270" s="398"/>
      <c r="P270" s="398"/>
      <c r="Q270" s="398"/>
      <c r="R270" s="398"/>
      <c r="S270" s="398"/>
      <c r="T270" s="398"/>
    </row>
    <row r="271" spans="1:20" ht="17.25" customHeight="1" x14ac:dyDescent="0.2">
      <c r="A271" s="388" t="s">
        <v>909</v>
      </c>
      <c r="B271" s="813" t="s">
        <v>1098</v>
      </c>
      <c r="C271" s="813"/>
      <c r="D271" s="813"/>
      <c r="E271" s="813"/>
      <c r="F271" s="813"/>
      <c r="G271" s="813"/>
      <c r="H271" s="813"/>
      <c r="I271" s="813"/>
      <c r="J271" s="813"/>
      <c r="K271" s="813"/>
      <c r="L271" s="813"/>
      <c r="M271" s="813"/>
      <c r="N271" s="813"/>
      <c r="O271" s="813"/>
      <c r="P271" s="813"/>
      <c r="Q271" s="813"/>
      <c r="R271" s="813"/>
      <c r="S271" s="813"/>
      <c r="T271" s="47"/>
    </row>
    <row r="272" spans="1:20" ht="17.25" customHeight="1" x14ac:dyDescent="0.25">
      <c r="A272" s="443"/>
      <c r="B272" s="50" t="s">
        <v>916</v>
      </c>
      <c r="C272" s="444"/>
      <c r="D272" s="53"/>
      <c r="E272" s="53"/>
      <c r="F272" s="398"/>
      <c r="G272" s="398"/>
      <c r="H272" s="398"/>
      <c r="I272" s="398"/>
      <c r="J272" s="398"/>
      <c r="K272" s="398"/>
      <c r="L272" s="398"/>
      <c r="M272" s="398"/>
      <c r="N272" s="398"/>
      <c r="O272" s="398"/>
      <c r="P272" s="398"/>
      <c r="Q272" s="398"/>
      <c r="R272" s="398"/>
      <c r="S272" s="398"/>
      <c r="T272" s="398"/>
    </row>
    <row r="273" spans="1:20" ht="17.25" customHeight="1" x14ac:dyDescent="0.25">
      <c r="A273" s="927" t="s">
        <v>341</v>
      </c>
      <c r="B273" s="928"/>
      <c r="C273" s="931" t="s">
        <v>94</v>
      </c>
      <c r="D273" s="933" t="s">
        <v>95</v>
      </c>
      <c r="E273" s="871" t="s">
        <v>96</v>
      </c>
      <c r="F273" s="815" t="s">
        <v>454</v>
      </c>
      <c r="G273" s="815"/>
      <c r="H273" s="815"/>
      <c r="I273" s="815"/>
      <c r="J273" s="815"/>
      <c r="K273" s="815"/>
      <c r="L273" s="815"/>
      <c r="M273" s="815" t="s">
        <v>821</v>
      </c>
      <c r="N273" s="815"/>
      <c r="O273" s="815"/>
      <c r="P273" s="815"/>
      <c r="Q273" s="815"/>
      <c r="R273" s="815"/>
      <c r="S273" s="815"/>
      <c r="T273" s="50"/>
    </row>
    <row r="274" spans="1:20" ht="51.75" customHeight="1" x14ac:dyDescent="0.2">
      <c r="A274" s="929"/>
      <c r="B274" s="930"/>
      <c r="C274" s="932"/>
      <c r="D274" s="934"/>
      <c r="E274" s="873"/>
      <c r="F274" s="807" t="s">
        <v>197</v>
      </c>
      <c r="G274" s="859"/>
      <c r="H274" s="806"/>
      <c r="I274" s="842" t="s">
        <v>198</v>
      </c>
      <c r="J274" s="842"/>
      <c r="K274" s="842" t="s">
        <v>929</v>
      </c>
      <c r="L274" s="842"/>
      <c r="M274" s="807" t="s">
        <v>197</v>
      </c>
      <c r="N274" s="859"/>
      <c r="O274" s="859"/>
      <c r="P274" s="806"/>
      <c r="Q274" s="842" t="s">
        <v>198</v>
      </c>
      <c r="R274" s="842"/>
      <c r="S274" s="413" t="s">
        <v>930</v>
      </c>
      <c r="T274" s="398"/>
    </row>
    <row r="275" spans="1:20" ht="17.25" customHeight="1" x14ac:dyDescent="0.25">
      <c r="A275" s="809">
        <v>1</v>
      </c>
      <c r="B275" s="810"/>
      <c r="C275" s="152">
        <v>2</v>
      </c>
      <c r="D275" s="152">
        <v>3</v>
      </c>
      <c r="E275" s="429">
        <v>4</v>
      </c>
      <c r="F275" s="807">
        <v>5</v>
      </c>
      <c r="G275" s="859"/>
      <c r="H275" s="806"/>
      <c r="I275" s="807">
        <v>6</v>
      </c>
      <c r="J275" s="806"/>
      <c r="K275" s="842">
        <v>7</v>
      </c>
      <c r="L275" s="842"/>
      <c r="M275" s="807">
        <v>8</v>
      </c>
      <c r="N275" s="859"/>
      <c r="O275" s="859"/>
      <c r="P275" s="806"/>
      <c r="Q275" s="842">
        <v>9</v>
      </c>
      <c r="R275" s="842"/>
      <c r="S275" s="413">
        <v>10</v>
      </c>
      <c r="T275" s="398"/>
    </row>
    <row r="276" spans="1:20" ht="17.25" customHeight="1" x14ac:dyDescent="0.25">
      <c r="A276" s="916"/>
      <c r="B276" s="917"/>
      <c r="C276" s="187" t="s">
        <v>262</v>
      </c>
      <c r="D276" s="150"/>
      <c r="E276" s="445"/>
      <c r="F276" s="807"/>
      <c r="G276" s="859"/>
      <c r="H276" s="806"/>
      <c r="I276" s="807"/>
      <c r="J276" s="806"/>
      <c r="K276" s="842"/>
      <c r="L276" s="842"/>
      <c r="M276" s="807"/>
      <c r="N276" s="859"/>
      <c r="O276" s="859"/>
      <c r="P276" s="806"/>
      <c r="Q276" s="842"/>
      <c r="R276" s="842"/>
      <c r="S276" s="413"/>
      <c r="T276" s="398"/>
    </row>
    <row r="277" spans="1:20" ht="17.25" customHeight="1" x14ac:dyDescent="0.25">
      <c r="A277" s="916"/>
      <c r="B277" s="917"/>
      <c r="C277" s="151" t="s">
        <v>87</v>
      </c>
      <c r="D277" s="137"/>
      <c r="E277" s="144"/>
      <c r="F277" s="807"/>
      <c r="G277" s="859"/>
      <c r="H277" s="806"/>
      <c r="I277" s="807"/>
      <c r="J277" s="806"/>
      <c r="K277" s="842"/>
      <c r="L277" s="842"/>
      <c r="M277" s="807"/>
      <c r="N277" s="859"/>
      <c r="O277" s="859"/>
      <c r="P277" s="806"/>
      <c r="Q277" s="842"/>
      <c r="R277" s="842"/>
      <c r="S277" s="413"/>
      <c r="T277" s="398"/>
    </row>
    <row r="278" spans="1:20" ht="17.25" customHeight="1" x14ac:dyDescent="0.25">
      <c r="A278" s="916">
        <v>1</v>
      </c>
      <c r="B278" s="917"/>
      <c r="C278" s="187" t="s">
        <v>228</v>
      </c>
      <c r="D278" s="137"/>
      <c r="E278" s="144"/>
      <c r="F278" s="807"/>
      <c r="G278" s="859"/>
      <c r="H278" s="806"/>
      <c r="I278" s="807"/>
      <c r="J278" s="859"/>
      <c r="K278" s="842"/>
      <c r="L278" s="842"/>
      <c r="M278" s="807"/>
      <c r="N278" s="859"/>
      <c r="O278" s="859"/>
      <c r="P278" s="806"/>
      <c r="Q278" s="842"/>
      <c r="R278" s="842"/>
      <c r="S278" s="413"/>
      <c r="T278" s="398"/>
    </row>
    <row r="279" spans="1:20" ht="58.5" customHeight="1" x14ac:dyDescent="0.25">
      <c r="A279" s="803" t="s">
        <v>939</v>
      </c>
      <c r="B279" s="804"/>
      <c r="C279" s="148" t="s">
        <v>1150</v>
      </c>
      <c r="D279" s="436" t="s">
        <v>113</v>
      </c>
      <c r="E279" s="438" t="s">
        <v>1151</v>
      </c>
      <c r="F279" s="805">
        <f>H156</f>
        <v>1780226.976</v>
      </c>
      <c r="G279" s="859"/>
      <c r="H279" s="806"/>
      <c r="I279" s="807">
        <v>0</v>
      </c>
      <c r="J279" s="859"/>
      <c r="K279" s="842">
        <f t="shared" ref="K279:K292" si="21">F279+I279</f>
        <v>1780226.976</v>
      </c>
      <c r="L279" s="842"/>
      <c r="M279" s="805">
        <f>M156</f>
        <v>1869238.3248000001</v>
      </c>
      <c r="N279" s="859"/>
      <c r="O279" s="859"/>
      <c r="P279" s="806"/>
      <c r="Q279" s="842">
        <v>0</v>
      </c>
      <c r="R279" s="842"/>
      <c r="S279" s="413">
        <f t="shared" ref="S279:S292" si="22">M279+Q279</f>
        <v>1869238.3248000001</v>
      </c>
      <c r="T279" s="398"/>
    </row>
    <row r="280" spans="1:20" ht="90.75" customHeight="1" x14ac:dyDescent="0.25">
      <c r="A280" s="803" t="s">
        <v>940</v>
      </c>
      <c r="B280" s="804"/>
      <c r="C280" s="151" t="s">
        <v>1138</v>
      </c>
      <c r="D280" s="137" t="s">
        <v>99</v>
      </c>
      <c r="E280" s="441" t="s">
        <v>1139</v>
      </c>
      <c r="F280" s="807">
        <f t="shared" ref="F280:F291" si="23">P234</f>
        <v>6</v>
      </c>
      <c r="G280" s="859"/>
      <c r="H280" s="806"/>
      <c r="I280" s="807">
        <v>0</v>
      </c>
      <c r="J280" s="859"/>
      <c r="K280" s="842">
        <f t="shared" si="21"/>
        <v>6</v>
      </c>
      <c r="L280" s="842"/>
      <c r="M280" s="807">
        <f>F280</f>
        <v>6</v>
      </c>
      <c r="N280" s="859"/>
      <c r="O280" s="859"/>
      <c r="P280" s="806"/>
      <c r="Q280" s="842">
        <v>0</v>
      </c>
      <c r="R280" s="842"/>
      <c r="S280" s="413">
        <f t="shared" si="22"/>
        <v>6</v>
      </c>
      <c r="T280" s="398"/>
    </row>
    <row r="281" spans="1:20" ht="93" customHeight="1" x14ac:dyDescent="0.25">
      <c r="A281" s="803" t="s">
        <v>941</v>
      </c>
      <c r="B281" s="804"/>
      <c r="C281" s="151" t="s">
        <v>1140</v>
      </c>
      <c r="D281" s="137" t="s">
        <v>99</v>
      </c>
      <c r="E281" s="441" t="s">
        <v>1139</v>
      </c>
      <c r="F281" s="807">
        <v>6</v>
      </c>
      <c r="G281" s="859"/>
      <c r="H281" s="806"/>
      <c r="I281" s="807">
        <v>0</v>
      </c>
      <c r="J281" s="859"/>
      <c r="K281" s="842">
        <f t="shared" si="21"/>
        <v>6</v>
      </c>
      <c r="L281" s="842"/>
      <c r="M281" s="807">
        <v>6</v>
      </c>
      <c r="N281" s="859"/>
      <c r="O281" s="859"/>
      <c r="P281" s="806"/>
      <c r="Q281" s="842">
        <v>0</v>
      </c>
      <c r="R281" s="842"/>
      <c r="S281" s="413">
        <f t="shared" si="22"/>
        <v>6</v>
      </c>
      <c r="T281" s="398"/>
    </row>
    <row r="282" spans="1:20" ht="17.25" hidden="1" customHeight="1" x14ac:dyDescent="0.25">
      <c r="A282" s="803" t="s">
        <v>942</v>
      </c>
      <c r="B282" s="804"/>
      <c r="C282" s="151" t="s">
        <v>123</v>
      </c>
      <c r="D282" s="137" t="s">
        <v>99</v>
      </c>
      <c r="E282" s="441"/>
      <c r="F282" s="807">
        <f t="shared" si="23"/>
        <v>0</v>
      </c>
      <c r="G282" s="859"/>
      <c r="H282" s="806"/>
      <c r="I282" s="807">
        <v>0</v>
      </c>
      <c r="J282" s="859"/>
      <c r="K282" s="842">
        <f t="shared" si="21"/>
        <v>0</v>
      </c>
      <c r="L282" s="842"/>
      <c r="M282" s="807">
        <v>0</v>
      </c>
      <c r="N282" s="859"/>
      <c r="O282" s="859"/>
      <c r="P282" s="806"/>
      <c r="Q282" s="842">
        <v>0</v>
      </c>
      <c r="R282" s="842"/>
      <c r="S282" s="413">
        <f t="shared" si="22"/>
        <v>0</v>
      </c>
      <c r="T282" s="398"/>
    </row>
    <row r="283" spans="1:20" ht="17.25" hidden="1" customHeight="1" x14ac:dyDescent="0.25">
      <c r="A283" s="803" t="s">
        <v>943</v>
      </c>
      <c r="B283" s="804"/>
      <c r="C283" s="151" t="s">
        <v>124</v>
      </c>
      <c r="D283" s="137" t="s">
        <v>99</v>
      </c>
      <c r="E283" s="441"/>
      <c r="F283" s="807">
        <f t="shared" si="23"/>
        <v>0</v>
      </c>
      <c r="G283" s="859"/>
      <c r="H283" s="806"/>
      <c r="I283" s="807">
        <v>0</v>
      </c>
      <c r="J283" s="859"/>
      <c r="K283" s="842">
        <f t="shared" si="21"/>
        <v>0</v>
      </c>
      <c r="L283" s="842"/>
      <c r="M283" s="807">
        <v>0</v>
      </c>
      <c r="N283" s="859"/>
      <c r="O283" s="859"/>
      <c r="P283" s="806"/>
      <c r="Q283" s="842">
        <v>0</v>
      </c>
      <c r="R283" s="842"/>
      <c r="S283" s="413">
        <f t="shared" si="22"/>
        <v>0</v>
      </c>
      <c r="T283" s="398"/>
    </row>
    <row r="284" spans="1:20" ht="17.25" hidden="1" customHeight="1" x14ac:dyDescent="0.25">
      <c r="A284" s="803" t="s">
        <v>944</v>
      </c>
      <c r="B284" s="804"/>
      <c r="C284" s="151" t="s">
        <v>125</v>
      </c>
      <c r="D284" s="137" t="s">
        <v>99</v>
      </c>
      <c r="E284" s="441" t="s">
        <v>126</v>
      </c>
      <c r="F284" s="807">
        <f t="shared" si="23"/>
        <v>33</v>
      </c>
      <c r="G284" s="859"/>
      <c r="H284" s="806"/>
      <c r="I284" s="807">
        <v>0</v>
      </c>
      <c r="J284" s="859"/>
      <c r="K284" s="842">
        <f t="shared" si="21"/>
        <v>33</v>
      </c>
      <c r="L284" s="842"/>
      <c r="M284" s="807">
        <f t="shared" ref="M284:M291" si="24">F284</f>
        <v>33</v>
      </c>
      <c r="N284" s="859"/>
      <c r="O284" s="859"/>
      <c r="P284" s="806"/>
      <c r="Q284" s="842">
        <f t="shared" ref="Q284:Q291" si="25">I284</f>
        <v>0</v>
      </c>
      <c r="R284" s="842"/>
      <c r="S284" s="413">
        <f t="shared" si="22"/>
        <v>33</v>
      </c>
      <c r="T284" s="398"/>
    </row>
    <row r="285" spans="1:20" ht="33.75" hidden="1" customHeight="1" x14ac:dyDescent="0.25">
      <c r="A285" s="803" t="s">
        <v>945</v>
      </c>
      <c r="B285" s="804"/>
      <c r="C285" s="148" t="s">
        <v>127</v>
      </c>
      <c r="D285" s="137" t="s">
        <v>99</v>
      </c>
      <c r="E285" s="441" t="s">
        <v>126</v>
      </c>
      <c r="F285" s="807">
        <f t="shared" si="23"/>
        <v>26</v>
      </c>
      <c r="G285" s="859"/>
      <c r="H285" s="806"/>
      <c r="I285" s="807">
        <v>0</v>
      </c>
      <c r="J285" s="859"/>
      <c r="K285" s="842">
        <f t="shared" si="21"/>
        <v>26</v>
      </c>
      <c r="L285" s="842"/>
      <c r="M285" s="807">
        <f t="shared" si="24"/>
        <v>26</v>
      </c>
      <c r="N285" s="859"/>
      <c r="O285" s="859"/>
      <c r="P285" s="806"/>
      <c r="Q285" s="842">
        <f t="shared" si="25"/>
        <v>0</v>
      </c>
      <c r="R285" s="842"/>
      <c r="S285" s="413">
        <f t="shared" si="22"/>
        <v>26</v>
      </c>
      <c r="T285" s="398"/>
    </row>
    <row r="286" spans="1:20" ht="35.25" hidden="1" customHeight="1" x14ac:dyDescent="0.25">
      <c r="A286" s="803" t="s">
        <v>946</v>
      </c>
      <c r="B286" s="804"/>
      <c r="C286" s="148" t="s">
        <v>1159</v>
      </c>
      <c r="D286" s="137" t="s">
        <v>99</v>
      </c>
      <c r="E286" s="441" t="s">
        <v>126</v>
      </c>
      <c r="F286" s="807">
        <f t="shared" si="23"/>
        <v>7</v>
      </c>
      <c r="G286" s="859"/>
      <c r="H286" s="806"/>
      <c r="I286" s="807">
        <v>0</v>
      </c>
      <c r="J286" s="859"/>
      <c r="K286" s="842">
        <f t="shared" si="21"/>
        <v>7</v>
      </c>
      <c r="L286" s="842"/>
      <c r="M286" s="807">
        <f t="shared" si="24"/>
        <v>7</v>
      </c>
      <c r="N286" s="859"/>
      <c r="O286" s="859"/>
      <c r="P286" s="806"/>
      <c r="Q286" s="842">
        <f t="shared" si="25"/>
        <v>0</v>
      </c>
      <c r="R286" s="842"/>
      <c r="S286" s="413">
        <f t="shared" si="22"/>
        <v>7</v>
      </c>
      <c r="T286" s="398"/>
    </row>
    <row r="287" spans="1:20" ht="33.75" hidden="1" customHeight="1" x14ac:dyDescent="0.25">
      <c r="A287" s="803" t="s">
        <v>947</v>
      </c>
      <c r="B287" s="804"/>
      <c r="C287" s="148" t="s">
        <v>128</v>
      </c>
      <c r="D287" s="137" t="s">
        <v>99</v>
      </c>
      <c r="E287" s="441" t="s">
        <v>101</v>
      </c>
      <c r="F287" s="807">
        <f t="shared" si="23"/>
        <v>77.5</v>
      </c>
      <c r="G287" s="859"/>
      <c r="H287" s="806"/>
      <c r="I287" s="807">
        <f>I289</f>
        <v>0.5</v>
      </c>
      <c r="J287" s="859"/>
      <c r="K287" s="842">
        <f t="shared" si="21"/>
        <v>78</v>
      </c>
      <c r="L287" s="842"/>
      <c r="M287" s="807">
        <f t="shared" si="24"/>
        <v>77.5</v>
      </c>
      <c r="N287" s="859"/>
      <c r="O287" s="859"/>
      <c r="P287" s="806"/>
      <c r="Q287" s="842">
        <f t="shared" si="25"/>
        <v>0.5</v>
      </c>
      <c r="R287" s="842"/>
      <c r="S287" s="413">
        <f t="shared" si="22"/>
        <v>78</v>
      </c>
      <c r="T287" s="398"/>
    </row>
    <row r="288" spans="1:20" ht="31.5" hidden="1" customHeight="1" x14ac:dyDescent="0.25">
      <c r="A288" s="803" t="s">
        <v>948</v>
      </c>
      <c r="B288" s="804"/>
      <c r="C288" s="148" t="s">
        <v>129</v>
      </c>
      <c r="D288" s="137" t="s">
        <v>99</v>
      </c>
      <c r="E288" s="441" t="s">
        <v>101</v>
      </c>
      <c r="F288" s="807">
        <f t="shared" si="23"/>
        <v>9</v>
      </c>
      <c r="G288" s="859"/>
      <c r="H288" s="806"/>
      <c r="I288" s="807">
        <v>0</v>
      </c>
      <c r="J288" s="859"/>
      <c r="K288" s="842">
        <f t="shared" si="21"/>
        <v>9</v>
      </c>
      <c r="L288" s="842"/>
      <c r="M288" s="807">
        <f t="shared" si="24"/>
        <v>9</v>
      </c>
      <c r="N288" s="859"/>
      <c r="O288" s="859"/>
      <c r="P288" s="806"/>
      <c r="Q288" s="842">
        <f t="shared" si="25"/>
        <v>0</v>
      </c>
      <c r="R288" s="842"/>
      <c r="S288" s="413">
        <f t="shared" si="22"/>
        <v>9</v>
      </c>
      <c r="T288" s="398"/>
    </row>
    <row r="289" spans="1:20" ht="31.5" hidden="1" customHeight="1" x14ac:dyDescent="0.25">
      <c r="A289" s="803" t="s">
        <v>949</v>
      </c>
      <c r="B289" s="804"/>
      <c r="C289" s="148" t="s">
        <v>130</v>
      </c>
      <c r="D289" s="137" t="s">
        <v>99</v>
      </c>
      <c r="E289" s="441" t="s">
        <v>101</v>
      </c>
      <c r="F289" s="807">
        <f t="shared" si="23"/>
        <v>55.5</v>
      </c>
      <c r="G289" s="859"/>
      <c r="H289" s="806"/>
      <c r="I289" s="807">
        <f>R241</f>
        <v>0.5</v>
      </c>
      <c r="J289" s="859"/>
      <c r="K289" s="842">
        <f t="shared" si="21"/>
        <v>56</v>
      </c>
      <c r="L289" s="842"/>
      <c r="M289" s="807">
        <f t="shared" si="24"/>
        <v>55.5</v>
      </c>
      <c r="N289" s="859"/>
      <c r="O289" s="859"/>
      <c r="P289" s="806"/>
      <c r="Q289" s="842">
        <f t="shared" si="25"/>
        <v>0.5</v>
      </c>
      <c r="R289" s="842"/>
      <c r="S289" s="413">
        <f t="shared" si="22"/>
        <v>56</v>
      </c>
      <c r="T289" s="398"/>
    </row>
    <row r="290" spans="1:20" ht="30.75" hidden="1" customHeight="1" x14ac:dyDescent="0.25">
      <c r="A290" s="803" t="s">
        <v>950</v>
      </c>
      <c r="B290" s="804"/>
      <c r="C290" s="148" t="s">
        <v>131</v>
      </c>
      <c r="D290" s="137" t="s">
        <v>99</v>
      </c>
      <c r="E290" s="441" t="s">
        <v>101</v>
      </c>
      <c r="F290" s="807">
        <f t="shared" si="23"/>
        <v>12</v>
      </c>
      <c r="G290" s="859"/>
      <c r="H290" s="806"/>
      <c r="I290" s="807">
        <v>0</v>
      </c>
      <c r="J290" s="859"/>
      <c r="K290" s="842">
        <f t="shared" si="21"/>
        <v>12</v>
      </c>
      <c r="L290" s="842"/>
      <c r="M290" s="807">
        <f t="shared" si="24"/>
        <v>12</v>
      </c>
      <c r="N290" s="859"/>
      <c r="O290" s="859"/>
      <c r="P290" s="806"/>
      <c r="Q290" s="842">
        <f t="shared" si="25"/>
        <v>0</v>
      </c>
      <c r="R290" s="842"/>
      <c r="S290" s="413">
        <f t="shared" si="22"/>
        <v>12</v>
      </c>
      <c r="T290" s="398"/>
    </row>
    <row r="291" spans="1:20" ht="47.25" hidden="1" customHeight="1" x14ac:dyDescent="0.25">
      <c r="A291" s="803" t="s">
        <v>951</v>
      </c>
      <c r="B291" s="804"/>
      <c r="C291" s="148" t="s">
        <v>451</v>
      </c>
      <c r="D291" s="137" t="s">
        <v>99</v>
      </c>
      <c r="E291" s="441" t="s">
        <v>101</v>
      </c>
      <c r="F291" s="807">
        <f t="shared" si="23"/>
        <v>1</v>
      </c>
      <c r="G291" s="859"/>
      <c r="H291" s="806"/>
      <c r="I291" s="807">
        <v>0</v>
      </c>
      <c r="J291" s="859"/>
      <c r="K291" s="842">
        <f t="shared" si="21"/>
        <v>1</v>
      </c>
      <c r="L291" s="842"/>
      <c r="M291" s="807">
        <f t="shared" si="24"/>
        <v>1</v>
      </c>
      <c r="N291" s="859"/>
      <c r="O291" s="859"/>
      <c r="P291" s="806"/>
      <c r="Q291" s="842">
        <f t="shared" si="25"/>
        <v>0</v>
      </c>
      <c r="R291" s="842"/>
      <c r="S291" s="413">
        <f t="shared" si="22"/>
        <v>1</v>
      </c>
      <c r="T291" s="398"/>
    </row>
    <row r="292" spans="1:20" ht="79.5" hidden="1" customHeight="1" x14ac:dyDescent="0.25">
      <c r="A292" s="803" t="s">
        <v>952</v>
      </c>
      <c r="B292" s="804"/>
      <c r="C292" s="148" t="s">
        <v>132</v>
      </c>
      <c r="D292" s="137" t="s">
        <v>106</v>
      </c>
      <c r="E292" s="441" t="s">
        <v>133</v>
      </c>
      <c r="F292" s="870">
        <f>H184</f>
        <v>1780226.976</v>
      </c>
      <c r="G292" s="859"/>
      <c r="H292" s="806"/>
      <c r="I292" s="870">
        <f>I184</f>
        <v>0</v>
      </c>
      <c r="J292" s="926"/>
      <c r="K292" s="925">
        <f t="shared" si="21"/>
        <v>1780226.976</v>
      </c>
      <c r="L292" s="925"/>
      <c r="M292" s="870">
        <f>M184</f>
        <v>1869238.3248000001</v>
      </c>
      <c r="N292" s="859"/>
      <c r="O292" s="859"/>
      <c r="P292" s="806"/>
      <c r="Q292" s="924">
        <f>N184</f>
        <v>0</v>
      </c>
      <c r="R292" s="924"/>
      <c r="S292" s="413">
        <f t="shared" si="22"/>
        <v>1869238.3248000001</v>
      </c>
      <c r="T292" s="398"/>
    </row>
    <row r="293" spans="1:20" ht="19.5" customHeight="1" x14ac:dyDescent="0.25">
      <c r="A293" s="916">
        <v>2</v>
      </c>
      <c r="B293" s="917"/>
      <c r="C293" s="187" t="s">
        <v>281</v>
      </c>
      <c r="D293" s="137"/>
      <c r="E293" s="144"/>
      <c r="F293" s="807"/>
      <c r="G293" s="859"/>
      <c r="H293" s="806"/>
      <c r="I293" s="807"/>
      <c r="J293" s="859"/>
      <c r="K293" s="842"/>
      <c r="L293" s="842"/>
      <c r="M293" s="807"/>
      <c r="N293" s="859"/>
      <c r="O293" s="859"/>
      <c r="P293" s="806"/>
      <c r="Q293" s="842"/>
      <c r="R293" s="842"/>
      <c r="S293" s="413"/>
      <c r="T293" s="398"/>
    </row>
    <row r="294" spans="1:20" ht="32.25" customHeight="1" x14ac:dyDescent="0.25">
      <c r="A294" s="803" t="s">
        <v>932</v>
      </c>
      <c r="B294" s="804"/>
      <c r="C294" s="148" t="s">
        <v>1141</v>
      </c>
      <c r="D294" s="137" t="s">
        <v>99</v>
      </c>
      <c r="E294" s="441" t="s">
        <v>136</v>
      </c>
      <c r="F294" s="807">
        <f t="shared" ref="F294:F300" si="26">P248</f>
        <v>1200</v>
      </c>
      <c r="G294" s="859"/>
      <c r="H294" s="806"/>
      <c r="I294" s="807">
        <v>0</v>
      </c>
      <c r="J294" s="859"/>
      <c r="K294" s="918">
        <f t="shared" ref="K294:K300" si="27">F294+I294</f>
        <v>1200</v>
      </c>
      <c r="L294" s="918"/>
      <c r="M294" s="807">
        <f>F294</f>
        <v>1200</v>
      </c>
      <c r="N294" s="859"/>
      <c r="O294" s="859"/>
      <c r="P294" s="806"/>
      <c r="Q294" s="842">
        <f>I294</f>
        <v>0</v>
      </c>
      <c r="R294" s="842"/>
      <c r="S294" s="413">
        <f t="shared" ref="S294:S304" si="28">M294+Q294</f>
        <v>1200</v>
      </c>
      <c r="T294" s="398"/>
    </row>
    <row r="295" spans="1:20" ht="33" customHeight="1" x14ac:dyDescent="0.25">
      <c r="A295" s="803" t="s">
        <v>933</v>
      </c>
      <c r="B295" s="804"/>
      <c r="C295" s="148" t="s">
        <v>1143</v>
      </c>
      <c r="D295" s="137" t="s">
        <v>99</v>
      </c>
      <c r="E295" s="441" t="s">
        <v>136</v>
      </c>
      <c r="F295" s="807">
        <f t="shared" si="26"/>
        <v>34</v>
      </c>
      <c r="G295" s="859"/>
      <c r="H295" s="806"/>
      <c r="I295" s="807">
        <v>0</v>
      </c>
      <c r="J295" s="859"/>
      <c r="K295" s="918">
        <f t="shared" si="27"/>
        <v>34</v>
      </c>
      <c r="L295" s="918"/>
      <c r="M295" s="807">
        <v>34</v>
      </c>
      <c r="N295" s="859"/>
      <c r="O295" s="859"/>
      <c r="P295" s="806"/>
      <c r="Q295" s="842">
        <v>0</v>
      </c>
      <c r="R295" s="842"/>
      <c r="S295" s="413">
        <f t="shared" si="28"/>
        <v>34</v>
      </c>
      <c r="T295" s="398"/>
    </row>
    <row r="296" spans="1:20" ht="31.5" hidden="1" customHeight="1" x14ac:dyDescent="0.25">
      <c r="A296" s="803" t="s">
        <v>934</v>
      </c>
      <c r="B296" s="804"/>
      <c r="C296" s="148" t="s">
        <v>138</v>
      </c>
      <c r="D296" s="137" t="s">
        <v>135</v>
      </c>
      <c r="E296" s="441" t="s">
        <v>136</v>
      </c>
      <c r="F296" s="807">
        <f t="shared" si="26"/>
        <v>1200</v>
      </c>
      <c r="G296" s="859"/>
      <c r="H296" s="806"/>
      <c r="I296" s="807">
        <v>0</v>
      </c>
      <c r="J296" s="859"/>
      <c r="K296" s="918">
        <f t="shared" si="27"/>
        <v>1200</v>
      </c>
      <c r="L296" s="918"/>
      <c r="M296" s="807">
        <f>F296</f>
        <v>1200</v>
      </c>
      <c r="N296" s="859"/>
      <c r="O296" s="859"/>
      <c r="P296" s="806"/>
      <c r="Q296" s="842">
        <f>I296</f>
        <v>0</v>
      </c>
      <c r="R296" s="842"/>
      <c r="S296" s="413">
        <f t="shared" si="28"/>
        <v>1200</v>
      </c>
      <c r="T296" s="398"/>
    </row>
    <row r="297" spans="1:20" ht="48" hidden="1" customHeight="1" x14ac:dyDescent="0.25">
      <c r="A297" s="803" t="s">
        <v>935</v>
      </c>
      <c r="B297" s="804"/>
      <c r="C297" s="148" t="s">
        <v>139</v>
      </c>
      <c r="D297" s="137" t="s">
        <v>135</v>
      </c>
      <c r="E297" s="441" t="s">
        <v>136</v>
      </c>
      <c r="F297" s="807">
        <f t="shared" si="26"/>
        <v>402</v>
      </c>
      <c r="G297" s="859"/>
      <c r="H297" s="806"/>
      <c r="I297" s="807">
        <v>0</v>
      </c>
      <c r="J297" s="859"/>
      <c r="K297" s="918">
        <f t="shared" si="27"/>
        <v>402</v>
      </c>
      <c r="L297" s="918"/>
      <c r="M297" s="807">
        <f>F297</f>
        <v>402</v>
      </c>
      <c r="N297" s="859"/>
      <c r="O297" s="859"/>
      <c r="P297" s="806"/>
      <c r="Q297" s="842">
        <f>I297</f>
        <v>0</v>
      </c>
      <c r="R297" s="842"/>
      <c r="S297" s="413">
        <f t="shared" si="28"/>
        <v>402</v>
      </c>
      <c r="T297" s="398"/>
    </row>
    <row r="298" spans="1:20" ht="33" hidden="1" customHeight="1" x14ac:dyDescent="0.25">
      <c r="A298" s="803" t="s">
        <v>936</v>
      </c>
      <c r="B298" s="804"/>
      <c r="C298" s="148" t="s">
        <v>140</v>
      </c>
      <c r="D298" s="137" t="s">
        <v>141</v>
      </c>
      <c r="E298" s="441" t="s">
        <v>133</v>
      </c>
      <c r="F298" s="870">
        <v>0</v>
      </c>
      <c r="G298" s="859"/>
      <c r="H298" s="806"/>
      <c r="I298" s="870">
        <f>I184</f>
        <v>0</v>
      </c>
      <c r="J298" s="926"/>
      <c r="K298" s="924">
        <f t="shared" si="27"/>
        <v>0</v>
      </c>
      <c r="L298" s="924"/>
      <c r="M298" s="870">
        <v>0</v>
      </c>
      <c r="N298" s="859"/>
      <c r="O298" s="859"/>
      <c r="P298" s="806"/>
      <c r="Q298" s="924">
        <f>N184</f>
        <v>0</v>
      </c>
      <c r="R298" s="924"/>
      <c r="S298" s="413">
        <f t="shared" si="28"/>
        <v>0</v>
      </c>
      <c r="T298" s="398"/>
    </row>
    <row r="299" spans="1:20" ht="35.25" hidden="1" customHeight="1" x14ac:dyDescent="0.25">
      <c r="A299" s="803" t="s">
        <v>937</v>
      </c>
      <c r="B299" s="804"/>
      <c r="C299" s="148" t="s">
        <v>142</v>
      </c>
      <c r="D299" s="137" t="s">
        <v>141</v>
      </c>
      <c r="E299" s="441"/>
      <c r="F299" s="807">
        <f t="shared" si="26"/>
        <v>0</v>
      </c>
      <c r="G299" s="859"/>
      <c r="H299" s="806"/>
      <c r="I299" s="807">
        <v>0</v>
      </c>
      <c r="J299" s="859"/>
      <c r="K299" s="924">
        <f t="shared" si="27"/>
        <v>0</v>
      </c>
      <c r="L299" s="924"/>
      <c r="M299" s="807">
        <v>0</v>
      </c>
      <c r="N299" s="859"/>
      <c r="O299" s="859"/>
      <c r="P299" s="806"/>
      <c r="Q299" s="842">
        <f>I299</f>
        <v>0</v>
      </c>
      <c r="R299" s="842"/>
      <c r="S299" s="413">
        <f t="shared" si="28"/>
        <v>0</v>
      </c>
      <c r="T299" s="398"/>
    </row>
    <row r="300" spans="1:20" ht="17.25" hidden="1" customHeight="1" x14ac:dyDescent="0.25">
      <c r="A300" s="803" t="s">
        <v>938</v>
      </c>
      <c r="B300" s="804"/>
      <c r="C300" s="151" t="s">
        <v>143</v>
      </c>
      <c r="D300" s="137" t="s">
        <v>452</v>
      </c>
      <c r="E300" s="365"/>
      <c r="F300" s="807">
        <f t="shared" si="26"/>
        <v>0</v>
      </c>
      <c r="G300" s="859"/>
      <c r="H300" s="806"/>
      <c r="I300" s="807">
        <v>0</v>
      </c>
      <c r="J300" s="859"/>
      <c r="K300" s="924">
        <f t="shared" si="27"/>
        <v>0</v>
      </c>
      <c r="L300" s="924"/>
      <c r="M300" s="807">
        <v>0</v>
      </c>
      <c r="N300" s="859"/>
      <c r="O300" s="859"/>
      <c r="P300" s="806"/>
      <c r="Q300" s="842">
        <f>I300</f>
        <v>0</v>
      </c>
      <c r="R300" s="842"/>
      <c r="S300" s="413">
        <f t="shared" si="28"/>
        <v>0</v>
      </c>
      <c r="T300" s="398"/>
    </row>
    <row r="301" spans="1:20" ht="17.25" customHeight="1" x14ac:dyDescent="0.25">
      <c r="A301" s="916">
        <v>3</v>
      </c>
      <c r="B301" s="917"/>
      <c r="C301" s="188" t="s">
        <v>282</v>
      </c>
      <c r="D301" s="365"/>
      <c r="E301" s="144"/>
      <c r="F301" s="807"/>
      <c r="G301" s="859"/>
      <c r="H301" s="806"/>
      <c r="I301" s="807"/>
      <c r="J301" s="859"/>
      <c r="K301" s="842"/>
      <c r="L301" s="842"/>
      <c r="M301" s="807"/>
      <c r="N301" s="859"/>
      <c r="O301" s="859"/>
      <c r="P301" s="806"/>
      <c r="Q301" s="842"/>
      <c r="R301" s="842"/>
      <c r="S301" s="413">
        <f t="shared" si="28"/>
        <v>0</v>
      </c>
      <c r="T301" s="398"/>
    </row>
    <row r="302" spans="1:20" ht="165" customHeight="1" x14ac:dyDescent="0.25">
      <c r="A302" s="803" t="s">
        <v>953</v>
      </c>
      <c r="B302" s="804"/>
      <c r="C302" s="148" t="s">
        <v>1145</v>
      </c>
      <c r="D302" s="365" t="s">
        <v>99</v>
      </c>
      <c r="E302" s="441" t="s">
        <v>1146</v>
      </c>
      <c r="F302" s="807">
        <f>P256</f>
        <v>200</v>
      </c>
      <c r="G302" s="859"/>
      <c r="H302" s="806"/>
      <c r="I302" s="807">
        <v>0</v>
      </c>
      <c r="J302" s="859"/>
      <c r="K302" s="924">
        <f>F302+I302</f>
        <v>200</v>
      </c>
      <c r="L302" s="924"/>
      <c r="M302" s="807">
        <v>0</v>
      </c>
      <c r="N302" s="859"/>
      <c r="O302" s="859"/>
      <c r="P302" s="806"/>
      <c r="Q302" s="842">
        <v>0</v>
      </c>
      <c r="R302" s="842"/>
      <c r="S302" s="413">
        <f t="shared" si="28"/>
        <v>0</v>
      </c>
      <c r="T302" s="398"/>
    </row>
    <row r="303" spans="1:20" ht="151.5" customHeight="1" x14ac:dyDescent="0.25">
      <c r="A303" s="803" t="s">
        <v>954</v>
      </c>
      <c r="B303" s="804"/>
      <c r="C303" s="148" t="s">
        <v>1147</v>
      </c>
      <c r="D303" s="365" t="s">
        <v>99</v>
      </c>
      <c r="E303" s="441" t="s">
        <v>1148</v>
      </c>
      <c r="F303" s="919">
        <v>34</v>
      </c>
      <c r="G303" s="920"/>
      <c r="H303" s="921"/>
      <c r="I303" s="919">
        <f>I292/F294*1000</f>
        <v>0</v>
      </c>
      <c r="J303" s="920"/>
      <c r="K303" s="918">
        <f>F303+I303</f>
        <v>34</v>
      </c>
      <c r="L303" s="918"/>
      <c r="M303" s="919">
        <v>34</v>
      </c>
      <c r="N303" s="920"/>
      <c r="O303" s="920"/>
      <c r="P303" s="921"/>
      <c r="Q303" s="918">
        <f>Q292/M294*1000</f>
        <v>0</v>
      </c>
      <c r="R303" s="918"/>
      <c r="S303" s="446">
        <f t="shared" si="28"/>
        <v>34</v>
      </c>
      <c r="T303" s="447"/>
    </row>
    <row r="304" spans="1:20" ht="103.5" customHeight="1" x14ac:dyDescent="0.25">
      <c r="A304" s="803" t="s">
        <v>955</v>
      </c>
      <c r="B304" s="804"/>
      <c r="C304" s="148" t="s">
        <v>1149</v>
      </c>
      <c r="D304" s="365" t="s">
        <v>113</v>
      </c>
      <c r="E304" s="441" t="s">
        <v>148</v>
      </c>
      <c r="F304" s="805">
        <f>F279/6</f>
        <v>296704.49599999998</v>
      </c>
      <c r="G304" s="922"/>
      <c r="H304" s="923"/>
      <c r="I304" s="805">
        <f>I292/F297*1000</f>
        <v>0</v>
      </c>
      <c r="J304" s="922"/>
      <c r="K304" s="924">
        <f>F304+I304</f>
        <v>296704.49599999998</v>
      </c>
      <c r="L304" s="924"/>
      <c r="M304" s="805">
        <f>M279/6</f>
        <v>311539.72080000001</v>
      </c>
      <c r="N304" s="922"/>
      <c r="O304" s="922"/>
      <c r="P304" s="923"/>
      <c r="Q304" s="925">
        <f>Q292/M297*1000</f>
        <v>0</v>
      </c>
      <c r="R304" s="925"/>
      <c r="S304" s="440">
        <f t="shared" si="28"/>
        <v>311539.72080000001</v>
      </c>
      <c r="T304" s="447"/>
    </row>
    <row r="305" spans="1:21" ht="17.25" customHeight="1" x14ac:dyDescent="0.25">
      <c r="A305" s="803" t="s">
        <v>1154</v>
      </c>
      <c r="B305" s="804"/>
      <c r="C305" s="188" t="s">
        <v>229</v>
      </c>
      <c r="D305" s="365"/>
      <c r="E305" s="144"/>
      <c r="F305" s="807"/>
      <c r="G305" s="859"/>
      <c r="H305" s="806"/>
      <c r="I305" s="807"/>
      <c r="J305" s="859"/>
      <c r="K305" s="842"/>
      <c r="L305" s="842"/>
      <c r="M305" s="807"/>
      <c r="N305" s="859"/>
      <c r="O305" s="859"/>
      <c r="P305" s="806"/>
      <c r="Q305" s="842"/>
      <c r="R305" s="842"/>
      <c r="S305" s="413"/>
      <c r="T305" s="398"/>
    </row>
    <row r="306" spans="1:21" ht="176.25" customHeight="1" x14ac:dyDescent="0.25">
      <c r="A306" s="803" t="s">
        <v>1002</v>
      </c>
      <c r="B306" s="804"/>
      <c r="C306" s="148" t="s">
        <v>1152</v>
      </c>
      <c r="D306" s="365" t="s">
        <v>117</v>
      </c>
      <c r="E306" s="441" t="s">
        <v>1153</v>
      </c>
      <c r="F306" s="807">
        <v>100</v>
      </c>
      <c r="G306" s="859"/>
      <c r="H306" s="806"/>
      <c r="I306" s="807">
        <v>0</v>
      </c>
      <c r="J306" s="859"/>
      <c r="K306" s="918">
        <f>F306+I306</f>
        <v>100</v>
      </c>
      <c r="L306" s="918"/>
      <c r="M306" s="807">
        <v>100</v>
      </c>
      <c r="N306" s="859"/>
      <c r="O306" s="859"/>
      <c r="P306" s="806"/>
      <c r="Q306" s="842">
        <v>0</v>
      </c>
      <c r="R306" s="842"/>
      <c r="S306" s="446">
        <f>M306+Q306</f>
        <v>100</v>
      </c>
      <c r="T306" s="398"/>
    </row>
    <row r="307" spans="1:21" ht="17.25" hidden="1" customHeight="1" x14ac:dyDescent="0.25">
      <c r="A307" s="916"/>
      <c r="B307" s="917"/>
      <c r="C307" s="148" t="s">
        <v>283</v>
      </c>
      <c r="D307" s="365"/>
      <c r="E307" s="144"/>
      <c r="F307" s="807"/>
      <c r="G307" s="859"/>
      <c r="H307" s="806"/>
      <c r="I307" s="807"/>
      <c r="J307" s="859"/>
      <c r="K307" s="859"/>
      <c r="L307" s="806"/>
      <c r="M307" s="807"/>
      <c r="N307" s="859"/>
      <c r="O307" s="859"/>
      <c r="P307" s="806"/>
      <c r="Q307" s="807"/>
      <c r="R307" s="859"/>
      <c r="S307" s="806"/>
      <c r="T307" s="398"/>
    </row>
    <row r="308" spans="1:21" ht="17.25" hidden="1" customHeight="1" x14ac:dyDescent="0.25">
      <c r="A308" s="916"/>
      <c r="B308" s="917"/>
      <c r="C308" s="151" t="s">
        <v>228</v>
      </c>
      <c r="D308" s="137"/>
      <c r="E308" s="144"/>
      <c r="F308" s="807"/>
      <c r="G308" s="859"/>
      <c r="H308" s="806"/>
      <c r="I308" s="807"/>
      <c r="J308" s="859"/>
      <c r="K308" s="859"/>
      <c r="L308" s="806"/>
      <c r="M308" s="807"/>
      <c r="N308" s="859"/>
      <c r="O308" s="859"/>
      <c r="P308" s="806"/>
      <c r="Q308" s="807"/>
      <c r="R308" s="859"/>
      <c r="S308" s="806"/>
      <c r="T308" s="398"/>
    </row>
    <row r="309" spans="1:21" ht="17.25" hidden="1" customHeight="1" x14ac:dyDescent="0.25">
      <c r="A309" s="916"/>
      <c r="B309" s="917"/>
      <c r="C309" s="151" t="s">
        <v>31</v>
      </c>
      <c r="D309" s="137"/>
      <c r="E309" s="144"/>
      <c r="F309" s="807"/>
      <c r="G309" s="859"/>
      <c r="H309" s="806"/>
      <c r="I309" s="807"/>
      <c r="J309" s="859"/>
      <c r="K309" s="859"/>
      <c r="L309" s="806"/>
      <c r="M309" s="807"/>
      <c r="N309" s="859"/>
      <c r="O309" s="859"/>
      <c r="P309" s="806"/>
      <c r="Q309" s="807"/>
      <c r="R309" s="859"/>
      <c r="S309" s="806"/>
      <c r="T309" s="398"/>
    </row>
    <row r="310" spans="1:21" ht="17.25" hidden="1" customHeight="1" x14ac:dyDescent="0.25">
      <c r="A310" s="916"/>
      <c r="B310" s="917"/>
      <c r="C310" s="151" t="s">
        <v>281</v>
      </c>
      <c r="D310" s="137"/>
      <c r="E310" s="144"/>
      <c r="F310" s="807"/>
      <c r="G310" s="859"/>
      <c r="H310" s="806"/>
      <c r="I310" s="807"/>
      <c r="J310" s="859"/>
      <c r="K310" s="859"/>
      <c r="L310" s="806"/>
      <c r="M310" s="807"/>
      <c r="N310" s="859"/>
      <c r="O310" s="859"/>
      <c r="P310" s="806"/>
      <c r="Q310" s="807"/>
      <c r="R310" s="859"/>
      <c r="S310" s="806"/>
      <c r="T310" s="398"/>
    </row>
    <row r="311" spans="1:21" ht="17.25" hidden="1" customHeight="1" x14ac:dyDescent="0.25">
      <c r="A311" s="916"/>
      <c r="B311" s="917"/>
      <c r="C311" s="151" t="s">
        <v>31</v>
      </c>
      <c r="D311" s="137"/>
      <c r="E311" s="144"/>
      <c r="F311" s="807"/>
      <c r="G311" s="859"/>
      <c r="H311" s="806"/>
      <c r="I311" s="807"/>
      <c r="J311" s="859"/>
      <c r="K311" s="859"/>
      <c r="L311" s="806"/>
      <c r="M311" s="807"/>
      <c r="N311" s="859"/>
      <c r="O311" s="859"/>
      <c r="P311" s="806"/>
      <c r="Q311" s="807"/>
      <c r="R311" s="859"/>
      <c r="S311" s="806"/>
      <c r="T311" s="398"/>
    </row>
    <row r="312" spans="1:21" ht="17.25" hidden="1" customHeight="1" x14ac:dyDescent="0.25">
      <c r="A312" s="916"/>
      <c r="B312" s="917"/>
      <c r="C312" s="151" t="s">
        <v>282</v>
      </c>
      <c r="D312" s="137"/>
      <c r="E312" s="144"/>
      <c r="F312" s="807"/>
      <c r="G312" s="859"/>
      <c r="H312" s="806"/>
      <c r="I312" s="807"/>
      <c r="J312" s="859"/>
      <c r="K312" s="859"/>
      <c r="L312" s="806"/>
      <c r="M312" s="807"/>
      <c r="N312" s="859"/>
      <c r="O312" s="859"/>
      <c r="P312" s="806"/>
      <c r="Q312" s="807"/>
      <c r="R312" s="859"/>
      <c r="S312" s="806"/>
      <c r="T312" s="398"/>
    </row>
    <row r="313" spans="1:21" ht="17.25" hidden="1" customHeight="1" x14ac:dyDescent="0.25">
      <c r="A313" s="916"/>
      <c r="B313" s="917"/>
      <c r="C313" s="187" t="s">
        <v>31</v>
      </c>
      <c r="D313" s="137"/>
      <c r="E313" s="144"/>
      <c r="F313" s="807"/>
      <c r="G313" s="859"/>
      <c r="H313" s="806"/>
      <c r="I313" s="807"/>
      <c r="J313" s="859"/>
      <c r="K313" s="859"/>
      <c r="L313" s="806"/>
      <c r="M313" s="807"/>
      <c r="N313" s="859"/>
      <c r="O313" s="859"/>
      <c r="P313" s="806"/>
      <c r="Q313" s="807"/>
      <c r="R313" s="859"/>
      <c r="S313" s="806"/>
      <c r="T313" s="398"/>
    </row>
    <row r="314" spans="1:21" ht="17.25" hidden="1" customHeight="1" x14ac:dyDescent="0.25">
      <c r="A314" s="916"/>
      <c r="B314" s="917"/>
      <c r="C314" s="187" t="s">
        <v>229</v>
      </c>
      <c r="D314" s="137"/>
      <c r="E314" s="144"/>
      <c r="F314" s="807"/>
      <c r="G314" s="859"/>
      <c r="H314" s="806"/>
      <c r="I314" s="807"/>
      <c r="J314" s="859"/>
      <c r="K314" s="859"/>
      <c r="L314" s="806"/>
      <c r="M314" s="807"/>
      <c r="N314" s="859"/>
      <c r="O314" s="859"/>
      <c r="P314" s="806"/>
      <c r="Q314" s="807"/>
      <c r="R314" s="859"/>
      <c r="S314" s="806"/>
      <c r="T314" s="398"/>
    </row>
    <row r="315" spans="1:21" ht="5.25" customHeight="1" x14ac:dyDescent="0.25">
      <c r="A315" s="443"/>
      <c r="B315" s="443"/>
      <c r="C315" s="444"/>
      <c r="D315" s="53"/>
      <c r="E315" s="53"/>
      <c r="F315" s="398"/>
      <c r="G315" s="398"/>
      <c r="H315" s="398"/>
      <c r="I315" s="398"/>
      <c r="J315" s="398"/>
      <c r="K315" s="398"/>
      <c r="L315" s="398"/>
      <c r="M315" s="398"/>
      <c r="N315" s="398"/>
      <c r="O315" s="398"/>
      <c r="P315" s="398"/>
      <c r="Q315" s="398"/>
      <c r="R315" s="398"/>
      <c r="S315" s="398"/>
      <c r="T315" s="398"/>
    </row>
    <row r="316" spans="1:21" s="28" customFormat="1" ht="15.75" customHeight="1" x14ac:dyDescent="0.25">
      <c r="A316" s="444" t="s">
        <v>958</v>
      </c>
      <c r="B316" s="444"/>
      <c r="C316" s="444"/>
      <c r="D316" s="448"/>
      <c r="E316" s="448"/>
      <c r="F316" s="378"/>
      <c r="G316" s="378"/>
      <c r="H316" s="378"/>
      <c r="I316" s="378"/>
      <c r="J316" s="378"/>
      <c r="K316" s="378"/>
      <c r="L316" s="378"/>
      <c r="M316" s="378"/>
      <c r="N316" s="378"/>
      <c r="O316" s="378"/>
      <c r="P316" s="378"/>
      <c r="Q316" s="378"/>
      <c r="R316" s="378"/>
      <c r="S316" s="378"/>
      <c r="T316" s="378"/>
    </row>
    <row r="317" spans="1:21" s="28" customFormat="1" ht="12.75" customHeight="1" x14ac:dyDescent="0.25">
      <c r="A317" s="101" t="s">
        <v>916</v>
      </c>
      <c r="B317" s="444"/>
      <c r="C317" s="444"/>
      <c r="D317" s="448"/>
      <c r="E317" s="448"/>
      <c r="F317" s="378"/>
      <c r="G317" s="378"/>
      <c r="H317" s="378"/>
      <c r="I317" s="378"/>
      <c r="J317" s="378"/>
      <c r="K317" s="378"/>
      <c r="L317" s="378"/>
      <c r="M317" s="378"/>
      <c r="N317" s="378"/>
      <c r="O317" s="378"/>
      <c r="P317" s="378"/>
      <c r="Q317" s="378"/>
      <c r="R317" s="378"/>
      <c r="S317" s="378"/>
      <c r="T317" s="378"/>
    </row>
    <row r="318" spans="1:21" s="19" customFormat="1" ht="33.75" customHeight="1" x14ac:dyDescent="0.25">
      <c r="A318" s="843" t="s">
        <v>222</v>
      </c>
      <c r="B318" s="844"/>
      <c r="C318" s="845"/>
      <c r="D318" s="816" t="s">
        <v>827</v>
      </c>
      <c r="E318" s="817"/>
      <c r="F318" s="816" t="s">
        <v>836</v>
      </c>
      <c r="G318" s="817"/>
      <c r="H318" s="816" t="s">
        <v>839</v>
      </c>
      <c r="I318" s="818"/>
      <c r="J318" s="817"/>
      <c r="K318" s="816" t="s">
        <v>436</v>
      </c>
      <c r="L318" s="817"/>
      <c r="M318" s="816" t="s">
        <v>821</v>
      </c>
      <c r="N318" s="817"/>
      <c r="O318" s="396"/>
      <c r="P318" s="416"/>
      <c r="Q318" s="416"/>
      <c r="R318" s="416"/>
      <c r="S318" s="416"/>
      <c r="T318" s="416"/>
    </row>
    <row r="319" spans="1:21" s="19" customFormat="1" ht="48.75" customHeight="1" x14ac:dyDescent="0.2">
      <c r="A319" s="847"/>
      <c r="B319" s="848"/>
      <c r="C319" s="849"/>
      <c r="D319" s="415" t="s">
        <v>197</v>
      </c>
      <c r="E319" s="415" t="s">
        <v>198</v>
      </c>
      <c r="F319" s="415" t="s">
        <v>197</v>
      </c>
      <c r="G319" s="415" t="s">
        <v>198</v>
      </c>
      <c r="H319" s="415" t="s">
        <v>197</v>
      </c>
      <c r="I319" s="807" t="s">
        <v>198</v>
      </c>
      <c r="J319" s="806"/>
      <c r="K319" s="415" t="s">
        <v>197</v>
      </c>
      <c r="L319" s="415" t="s">
        <v>198</v>
      </c>
      <c r="M319" s="415" t="s">
        <v>197</v>
      </c>
      <c r="N319" s="415" t="s">
        <v>198</v>
      </c>
      <c r="O319" s="416"/>
      <c r="P319" s="416"/>
      <c r="Q319" s="416"/>
      <c r="R319" s="416"/>
      <c r="S319" s="416"/>
      <c r="T319" s="416"/>
    </row>
    <row r="320" spans="1:21" ht="18" customHeight="1" x14ac:dyDescent="0.2">
      <c r="A320" s="807">
        <v>1</v>
      </c>
      <c r="B320" s="859"/>
      <c r="C320" s="806"/>
      <c r="D320" s="413">
        <v>2</v>
      </c>
      <c r="E320" s="413">
        <v>3</v>
      </c>
      <c r="F320" s="413">
        <v>4</v>
      </c>
      <c r="G320" s="413">
        <v>5</v>
      </c>
      <c r="H320" s="413">
        <v>6</v>
      </c>
      <c r="I320" s="807">
        <v>7</v>
      </c>
      <c r="J320" s="806"/>
      <c r="K320" s="413">
        <v>8</v>
      </c>
      <c r="L320" s="413">
        <v>9</v>
      </c>
      <c r="M320" s="413">
        <v>10</v>
      </c>
      <c r="N320" s="413">
        <v>11</v>
      </c>
      <c r="O320" s="398"/>
      <c r="P320" s="416"/>
      <c r="Q320" s="416"/>
      <c r="R320" s="416"/>
      <c r="S320" s="416"/>
      <c r="T320" s="416"/>
      <c r="U320" s="19"/>
    </row>
    <row r="321" spans="1:20" ht="18" hidden="1" customHeight="1" x14ac:dyDescent="0.2">
      <c r="A321" s="807">
        <v>1014060</v>
      </c>
      <c r="B321" s="806"/>
      <c r="C321" s="415" t="s">
        <v>287</v>
      </c>
      <c r="D321" s="415"/>
      <c r="E321" s="415"/>
      <c r="F321" s="415"/>
      <c r="G321" s="415"/>
      <c r="H321" s="415"/>
      <c r="I321" s="415"/>
      <c r="J321" s="415"/>
      <c r="K321" s="415"/>
      <c r="L321" s="415"/>
      <c r="M321" s="415"/>
      <c r="N321" s="415"/>
      <c r="O321" s="416"/>
      <c r="P321" s="416"/>
      <c r="Q321" s="416"/>
      <c r="R321" s="416"/>
      <c r="S321" s="416"/>
      <c r="T321" s="416"/>
    </row>
    <row r="322" spans="1:20" ht="18" customHeight="1" x14ac:dyDescent="0.2">
      <c r="A322" s="868" t="s">
        <v>457</v>
      </c>
      <c r="B322" s="912"/>
      <c r="C322" s="869"/>
      <c r="D322" s="415">
        <v>262358.77</v>
      </c>
      <c r="E322" s="415">
        <v>0</v>
      </c>
      <c r="F322" s="420">
        <v>367626</v>
      </c>
      <c r="G322" s="450">
        <f>I107</f>
        <v>0</v>
      </c>
      <c r="H322" s="420">
        <v>465904.76</v>
      </c>
      <c r="I322" s="807"/>
      <c r="J322" s="806"/>
      <c r="K322" s="415">
        <f>H322*105.6/100</f>
        <v>491995.42655999993</v>
      </c>
      <c r="L322" s="450"/>
      <c r="M322" s="420">
        <f>K322*105/100</f>
        <v>516595.19788799994</v>
      </c>
      <c r="N322" s="415"/>
      <c r="O322" s="416"/>
      <c r="P322" s="416"/>
      <c r="Q322" s="416"/>
      <c r="R322" s="416"/>
      <c r="S322" s="416"/>
      <c r="T322" s="416"/>
    </row>
    <row r="323" spans="1:20" ht="18" customHeight="1" x14ac:dyDescent="0.2">
      <c r="A323" s="868" t="s">
        <v>458</v>
      </c>
      <c r="B323" s="912"/>
      <c r="C323" s="869"/>
      <c r="D323" s="415">
        <v>124558.45</v>
      </c>
      <c r="E323" s="415">
        <v>0</v>
      </c>
      <c r="F323" s="420">
        <v>175800</v>
      </c>
      <c r="G323" s="450"/>
      <c r="H323" s="420">
        <v>237739.2</v>
      </c>
      <c r="I323" s="807"/>
      <c r="J323" s="806"/>
      <c r="K323" s="415">
        <f>H323*105.6/100</f>
        <v>251052.59519999998</v>
      </c>
      <c r="L323" s="415"/>
      <c r="M323" s="415">
        <f>K323*105/100</f>
        <v>263605.22496000002</v>
      </c>
      <c r="N323" s="415"/>
      <c r="O323" s="416"/>
      <c r="P323" s="416"/>
      <c r="Q323" s="416"/>
      <c r="R323" s="416"/>
      <c r="S323" s="416"/>
      <c r="T323" s="416"/>
    </row>
    <row r="324" spans="1:20" ht="18" customHeight="1" x14ac:dyDescent="0.2">
      <c r="A324" s="868" t="s">
        <v>459</v>
      </c>
      <c r="B324" s="912"/>
      <c r="C324" s="869"/>
      <c r="D324" s="415">
        <v>509740.85</v>
      </c>
      <c r="E324" s="415">
        <v>0</v>
      </c>
      <c r="F324" s="420">
        <v>672072</v>
      </c>
      <c r="G324" s="450"/>
      <c r="H324" s="420">
        <v>503095.03999999998</v>
      </c>
      <c r="I324" s="807"/>
      <c r="J324" s="806"/>
      <c r="K324" s="415">
        <f>H324*105.6/100</f>
        <v>531268.36223999993</v>
      </c>
      <c r="L324" s="415"/>
      <c r="M324" s="415">
        <f>K324*105/100</f>
        <v>557831.78035199991</v>
      </c>
      <c r="N324" s="415"/>
      <c r="O324" s="416"/>
      <c r="P324" s="416"/>
      <c r="Q324" s="416"/>
      <c r="R324" s="416"/>
      <c r="S324" s="416"/>
      <c r="T324" s="416"/>
    </row>
    <row r="325" spans="1:20" ht="18" customHeight="1" x14ac:dyDescent="0.2">
      <c r="A325" s="868" t="s">
        <v>460</v>
      </c>
      <c r="B325" s="912"/>
      <c r="C325" s="869"/>
      <c r="D325" s="415">
        <v>110822.69</v>
      </c>
      <c r="E325" s="415">
        <v>0</v>
      </c>
      <c r="F325" s="420">
        <v>181100</v>
      </c>
      <c r="G325" s="450"/>
      <c r="H325" s="420">
        <v>189860</v>
      </c>
      <c r="I325" s="807"/>
      <c r="J325" s="806"/>
      <c r="K325" s="415">
        <f>H325*105.6/100</f>
        <v>200492.16</v>
      </c>
      <c r="L325" s="415"/>
      <c r="M325" s="415">
        <f>K325*105/100</f>
        <v>210516.76800000001</v>
      </c>
      <c r="N325" s="415"/>
      <c r="O325" s="416"/>
      <c r="P325" s="416"/>
      <c r="Q325" s="416"/>
      <c r="R325" s="416"/>
      <c r="S325" s="416"/>
      <c r="T325" s="416"/>
    </row>
    <row r="326" spans="1:20" ht="34.5" customHeight="1" x14ac:dyDescent="0.2">
      <c r="A326" s="868" t="s">
        <v>879</v>
      </c>
      <c r="B326" s="912"/>
      <c r="C326" s="869"/>
      <c r="D326" s="415">
        <v>5353.33</v>
      </c>
      <c r="E326" s="415">
        <v>0</v>
      </c>
      <c r="F326" s="420">
        <v>0</v>
      </c>
      <c r="G326" s="450"/>
      <c r="H326" s="420"/>
      <c r="I326" s="807"/>
      <c r="J326" s="806"/>
      <c r="K326" s="415">
        <f>H326*105.6/100</f>
        <v>0</v>
      </c>
      <c r="L326" s="415"/>
      <c r="M326" s="415">
        <f>K326</f>
        <v>0</v>
      </c>
      <c r="N326" s="415"/>
      <c r="O326" s="416"/>
      <c r="P326" s="416"/>
      <c r="Q326" s="416"/>
      <c r="R326" s="416"/>
      <c r="S326" s="416"/>
      <c r="T326" s="416"/>
    </row>
    <row r="327" spans="1:20" ht="18" hidden="1" customHeight="1" x14ac:dyDescent="0.2">
      <c r="A327" s="868"/>
      <c r="B327" s="869"/>
      <c r="C327" s="451" t="s">
        <v>288</v>
      </c>
      <c r="D327" s="415"/>
      <c r="E327" s="415"/>
      <c r="F327" s="420"/>
      <c r="G327" s="450"/>
      <c r="H327" s="420"/>
      <c r="I327" s="415"/>
      <c r="J327" s="415"/>
      <c r="K327" s="415">
        <f>H327</f>
        <v>0</v>
      </c>
      <c r="L327" s="415"/>
      <c r="M327" s="415"/>
      <c r="N327" s="415"/>
      <c r="O327" s="416"/>
      <c r="P327" s="416"/>
      <c r="Q327" s="416"/>
      <c r="R327" s="416"/>
      <c r="S327" s="416"/>
      <c r="T327" s="416"/>
    </row>
    <row r="328" spans="1:20" ht="18" hidden="1" customHeight="1" x14ac:dyDescent="0.2">
      <c r="A328" s="868"/>
      <c r="B328" s="869"/>
      <c r="C328" s="451" t="s">
        <v>31</v>
      </c>
      <c r="D328" s="415"/>
      <c r="E328" s="415"/>
      <c r="F328" s="420"/>
      <c r="G328" s="450"/>
      <c r="H328" s="420"/>
      <c r="I328" s="415"/>
      <c r="J328" s="415"/>
      <c r="K328" s="415">
        <f>H328</f>
        <v>0</v>
      </c>
      <c r="L328" s="415"/>
      <c r="M328" s="415"/>
      <c r="N328" s="415"/>
      <c r="O328" s="416"/>
      <c r="P328" s="416"/>
      <c r="Q328" s="416"/>
      <c r="R328" s="416"/>
      <c r="S328" s="416"/>
      <c r="T328" s="416"/>
    </row>
    <row r="329" spans="1:20" ht="18" customHeight="1" x14ac:dyDescent="0.25">
      <c r="A329" s="868" t="s">
        <v>971</v>
      </c>
      <c r="B329" s="912"/>
      <c r="C329" s="869"/>
      <c r="D329" s="485">
        <f t="shared" ref="D329:N329" si="29">SUM(D322:D328)</f>
        <v>1012834.09</v>
      </c>
      <c r="E329" s="150">
        <f t="shared" si="29"/>
        <v>0</v>
      </c>
      <c r="F329" s="412">
        <f t="shared" si="29"/>
        <v>1396598</v>
      </c>
      <c r="G329" s="452">
        <f t="shared" si="29"/>
        <v>0</v>
      </c>
      <c r="H329" s="412">
        <f t="shared" si="29"/>
        <v>1396599</v>
      </c>
      <c r="I329" s="905"/>
      <c r="J329" s="906"/>
      <c r="K329" s="412">
        <f t="shared" si="29"/>
        <v>1474808.5439999998</v>
      </c>
      <c r="L329" s="137"/>
      <c r="M329" s="412">
        <f t="shared" si="29"/>
        <v>1548548.9711999998</v>
      </c>
      <c r="N329" s="137">
        <f t="shared" si="29"/>
        <v>0</v>
      </c>
      <c r="O329" s="53"/>
      <c r="P329" s="416"/>
      <c r="Q329" s="416"/>
      <c r="R329" s="416"/>
      <c r="S329" s="416"/>
      <c r="T329" s="416"/>
    </row>
    <row r="330" spans="1:20" ht="51.75" customHeight="1" x14ac:dyDescent="0.2">
      <c r="A330" s="868" t="s">
        <v>289</v>
      </c>
      <c r="B330" s="912"/>
      <c r="C330" s="869"/>
      <c r="D330" s="415"/>
      <c r="E330" s="415"/>
      <c r="F330" s="415"/>
      <c r="G330" s="415"/>
      <c r="H330" s="415"/>
      <c r="I330" s="807"/>
      <c r="J330" s="806"/>
      <c r="K330" s="415"/>
      <c r="L330" s="415"/>
      <c r="M330" s="415"/>
      <c r="N330" s="415"/>
      <c r="O330" s="416"/>
      <c r="P330" s="416"/>
      <c r="Q330" s="416"/>
      <c r="R330" s="416"/>
      <c r="S330" s="416"/>
      <c r="T330" s="416"/>
    </row>
    <row r="331" spans="1:20" ht="12.75" hidden="1" customHeight="1" x14ac:dyDescent="0.25">
      <c r="A331" s="54"/>
      <c r="B331" s="54"/>
      <c r="C331" s="54"/>
      <c r="D331" s="54"/>
      <c r="E331" s="54"/>
      <c r="F331" s="54"/>
      <c r="G331" s="54"/>
      <c r="H331" s="54"/>
      <c r="I331" s="54"/>
      <c r="J331" s="54"/>
      <c r="K331" s="54"/>
      <c r="L331" s="54"/>
      <c r="M331" s="54"/>
      <c r="N331" s="54"/>
      <c r="O331" s="54"/>
      <c r="P331" s="822"/>
      <c r="Q331" s="822"/>
      <c r="R331" s="822"/>
      <c r="S331" s="54"/>
      <c r="T331" s="54"/>
    </row>
    <row r="332" spans="1:20" ht="12.75" customHeight="1" x14ac:dyDescent="0.25">
      <c r="A332" s="54"/>
      <c r="B332" s="54"/>
      <c r="C332" s="54"/>
      <c r="D332" s="54"/>
      <c r="E332" s="54"/>
      <c r="F332" s="54"/>
      <c r="G332" s="54"/>
      <c r="H332" s="54"/>
      <c r="I332" s="54"/>
      <c r="J332" s="54"/>
      <c r="K332" s="54"/>
      <c r="L332" s="54"/>
      <c r="M332" s="54"/>
      <c r="N332" s="54"/>
      <c r="O332" s="54"/>
      <c r="P332" s="50"/>
      <c r="Q332" s="50"/>
      <c r="R332" s="50"/>
      <c r="S332" s="54"/>
      <c r="T332" s="54"/>
    </row>
    <row r="333" spans="1:20" ht="18.75" customHeight="1" x14ac:dyDescent="0.2">
      <c r="A333" s="453" t="s">
        <v>290</v>
      </c>
      <c r="B333" s="915" t="s">
        <v>291</v>
      </c>
      <c r="C333" s="915"/>
      <c r="D333" s="915"/>
      <c r="E333" s="915"/>
      <c r="F333" s="915"/>
      <c r="G333" s="915"/>
      <c r="H333" s="915"/>
      <c r="I333" s="915"/>
      <c r="J333" s="915"/>
      <c r="K333" s="915"/>
      <c r="L333" s="915"/>
      <c r="M333" s="915"/>
      <c r="N333" s="915"/>
      <c r="O333" s="915"/>
      <c r="P333" s="915"/>
      <c r="Q333" s="915"/>
      <c r="R333" s="915"/>
      <c r="S333" s="915"/>
      <c r="T333" s="391"/>
    </row>
    <row r="334" spans="1:20" ht="12" customHeight="1" x14ac:dyDescent="0.25">
      <c r="A334" s="47"/>
      <c r="B334" s="47"/>
      <c r="C334" s="47"/>
      <c r="D334" s="47"/>
      <c r="E334" s="47"/>
      <c r="F334" s="47"/>
      <c r="G334" s="47"/>
      <c r="H334" s="47"/>
      <c r="I334" s="47"/>
      <c r="J334" s="47"/>
      <c r="K334" s="47"/>
      <c r="L334" s="47"/>
      <c r="M334" s="47"/>
      <c r="N334" s="47"/>
      <c r="O334" s="47"/>
      <c r="P334" s="47"/>
      <c r="Q334" s="47"/>
      <c r="R334" s="47" t="s">
        <v>30</v>
      </c>
      <c r="S334" s="54"/>
      <c r="T334" s="54"/>
    </row>
    <row r="335" spans="1:20" ht="20.25" customHeight="1" x14ac:dyDescent="0.2">
      <c r="A335" s="855" t="s">
        <v>341</v>
      </c>
      <c r="B335" s="843" t="s">
        <v>196</v>
      </c>
      <c r="C335" s="845"/>
      <c r="D335" s="807" t="s">
        <v>840</v>
      </c>
      <c r="E335" s="859"/>
      <c r="F335" s="859"/>
      <c r="G335" s="806"/>
      <c r="H335" s="807" t="s">
        <v>841</v>
      </c>
      <c r="I335" s="859"/>
      <c r="J335" s="859"/>
      <c r="K335" s="859"/>
      <c r="L335" s="806"/>
      <c r="M335" s="807" t="s">
        <v>464</v>
      </c>
      <c r="N335" s="859"/>
      <c r="O335" s="806"/>
      <c r="P335" s="807" t="s">
        <v>465</v>
      </c>
      <c r="Q335" s="806"/>
      <c r="R335" s="807" t="s">
        <v>842</v>
      </c>
      <c r="S335" s="806"/>
      <c r="T335" s="398"/>
    </row>
    <row r="336" spans="1:20" ht="32.25" customHeight="1" x14ac:dyDescent="0.2">
      <c r="A336" s="858"/>
      <c r="B336" s="846"/>
      <c r="C336" s="839"/>
      <c r="D336" s="807" t="s">
        <v>197</v>
      </c>
      <c r="E336" s="806"/>
      <c r="F336" s="807" t="s">
        <v>198</v>
      </c>
      <c r="G336" s="806"/>
      <c r="H336" s="807" t="s">
        <v>197</v>
      </c>
      <c r="I336" s="859"/>
      <c r="J336" s="806"/>
      <c r="K336" s="807" t="s">
        <v>198</v>
      </c>
      <c r="L336" s="806"/>
      <c r="M336" s="913" t="s">
        <v>197</v>
      </c>
      <c r="N336" s="908" t="s">
        <v>198</v>
      </c>
      <c r="O336" s="909"/>
      <c r="P336" s="913" t="s">
        <v>197</v>
      </c>
      <c r="Q336" s="913" t="s">
        <v>198</v>
      </c>
      <c r="R336" s="913" t="s">
        <v>197</v>
      </c>
      <c r="S336" s="913" t="s">
        <v>198</v>
      </c>
      <c r="T336" s="455"/>
    </row>
    <row r="337" spans="1:20" ht="45.75" customHeight="1" x14ac:dyDescent="0.25">
      <c r="A337" s="856"/>
      <c r="B337" s="847"/>
      <c r="C337" s="849"/>
      <c r="D337" s="457" t="s">
        <v>293</v>
      </c>
      <c r="E337" s="148" t="s">
        <v>294</v>
      </c>
      <c r="F337" s="148" t="s">
        <v>293</v>
      </c>
      <c r="G337" s="148" t="s">
        <v>294</v>
      </c>
      <c r="H337" s="148" t="s">
        <v>293</v>
      </c>
      <c r="I337" s="816" t="s">
        <v>294</v>
      </c>
      <c r="J337" s="817"/>
      <c r="K337" s="148" t="s">
        <v>293</v>
      </c>
      <c r="L337" s="148" t="s">
        <v>294</v>
      </c>
      <c r="M337" s="914"/>
      <c r="N337" s="910"/>
      <c r="O337" s="911"/>
      <c r="P337" s="914"/>
      <c r="Q337" s="914"/>
      <c r="R337" s="914"/>
      <c r="S337" s="914"/>
      <c r="T337" s="455"/>
    </row>
    <row r="338" spans="1:20" ht="13.5" customHeight="1" x14ac:dyDescent="0.25">
      <c r="A338" s="456">
        <v>1</v>
      </c>
      <c r="B338" s="807">
        <v>2</v>
      </c>
      <c r="C338" s="806"/>
      <c r="D338" s="151">
        <v>3</v>
      </c>
      <c r="E338" s="151">
        <v>4</v>
      </c>
      <c r="F338" s="151">
        <v>5</v>
      </c>
      <c r="G338" s="151">
        <v>6</v>
      </c>
      <c r="H338" s="151">
        <v>7</v>
      </c>
      <c r="I338" s="809">
        <v>8</v>
      </c>
      <c r="J338" s="810"/>
      <c r="K338" s="151">
        <v>9</v>
      </c>
      <c r="L338" s="151">
        <v>10</v>
      </c>
      <c r="M338" s="432">
        <v>11</v>
      </c>
      <c r="N338" s="816">
        <v>12</v>
      </c>
      <c r="O338" s="817"/>
      <c r="P338" s="432">
        <v>13</v>
      </c>
      <c r="Q338" s="432">
        <v>14</v>
      </c>
      <c r="R338" s="432">
        <v>15</v>
      </c>
      <c r="S338" s="432">
        <v>16</v>
      </c>
      <c r="T338" s="396"/>
    </row>
    <row r="339" spans="1:20" ht="15" hidden="1" customHeight="1" x14ac:dyDescent="0.25">
      <c r="A339" s="456">
        <v>1014060</v>
      </c>
      <c r="B339" s="868" t="s">
        <v>262</v>
      </c>
      <c r="C339" s="869"/>
      <c r="D339" s="151"/>
      <c r="E339" s="151"/>
      <c r="F339" s="151"/>
      <c r="G339" s="151"/>
      <c r="H339" s="151"/>
      <c r="I339" s="809"/>
      <c r="J339" s="810"/>
      <c r="K339" s="151"/>
      <c r="L339" s="151"/>
      <c r="M339" s="432"/>
      <c r="N339" s="432"/>
      <c r="O339" s="432"/>
      <c r="P339" s="432"/>
      <c r="Q339" s="432"/>
      <c r="R339" s="432"/>
      <c r="S339" s="432"/>
      <c r="T339" s="396"/>
    </row>
    <row r="340" spans="1:20" ht="14.25" customHeight="1" x14ac:dyDescent="0.25">
      <c r="A340" s="456">
        <v>1</v>
      </c>
      <c r="B340" s="868" t="s">
        <v>199</v>
      </c>
      <c r="C340" s="869"/>
      <c r="D340" s="415">
        <v>1</v>
      </c>
      <c r="E340" s="151">
        <v>1</v>
      </c>
      <c r="F340" s="151"/>
      <c r="G340" s="151"/>
      <c r="H340" s="151">
        <v>1</v>
      </c>
      <c r="I340" s="809"/>
      <c r="J340" s="810"/>
      <c r="K340" s="151"/>
      <c r="L340" s="151"/>
      <c r="M340" s="458">
        <v>1</v>
      </c>
      <c r="N340" s="816"/>
      <c r="O340" s="817"/>
      <c r="P340" s="458">
        <v>1</v>
      </c>
      <c r="Q340" s="458"/>
      <c r="R340" s="458">
        <v>1</v>
      </c>
      <c r="S340" s="432"/>
      <c r="T340" s="396"/>
    </row>
    <row r="341" spans="1:20" ht="22.5" customHeight="1" x14ac:dyDescent="0.25">
      <c r="A341" s="152">
        <v>2</v>
      </c>
      <c r="B341" s="868" t="s">
        <v>466</v>
      </c>
      <c r="C341" s="869"/>
      <c r="D341" s="415">
        <v>3</v>
      </c>
      <c r="E341" s="151">
        <v>3</v>
      </c>
      <c r="F341" s="151"/>
      <c r="G341" s="151"/>
      <c r="H341" s="415">
        <v>3</v>
      </c>
      <c r="I341" s="809">
        <v>3</v>
      </c>
      <c r="J341" s="810"/>
      <c r="K341" s="150"/>
      <c r="L341" s="150"/>
      <c r="M341" s="415">
        <v>3</v>
      </c>
      <c r="N341" s="809"/>
      <c r="O341" s="810"/>
      <c r="P341" s="415">
        <v>3</v>
      </c>
      <c r="Q341" s="151"/>
      <c r="R341" s="415">
        <v>3</v>
      </c>
      <c r="S341" s="151"/>
      <c r="T341" s="101"/>
    </row>
    <row r="342" spans="1:20" ht="16.5" customHeight="1" x14ac:dyDescent="0.25">
      <c r="A342" s="152">
        <v>3</v>
      </c>
      <c r="B342" s="868" t="s">
        <v>201</v>
      </c>
      <c r="C342" s="869"/>
      <c r="D342" s="415">
        <v>3</v>
      </c>
      <c r="E342" s="151">
        <v>3</v>
      </c>
      <c r="F342" s="151"/>
      <c r="G342" s="151"/>
      <c r="H342" s="415">
        <v>3</v>
      </c>
      <c r="I342" s="809">
        <v>3</v>
      </c>
      <c r="J342" s="810"/>
      <c r="K342" s="150"/>
      <c r="L342" s="150"/>
      <c r="M342" s="415">
        <v>3</v>
      </c>
      <c r="N342" s="809"/>
      <c r="O342" s="810"/>
      <c r="P342" s="415">
        <v>3</v>
      </c>
      <c r="Q342" s="151"/>
      <c r="R342" s="415">
        <v>3</v>
      </c>
      <c r="S342" s="151"/>
      <c r="T342" s="101"/>
    </row>
    <row r="343" spans="1:20" ht="33.75" customHeight="1" x14ac:dyDescent="0.25">
      <c r="A343" s="152">
        <v>4</v>
      </c>
      <c r="B343" s="868" t="s">
        <v>202</v>
      </c>
      <c r="C343" s="869"/>
      <c r="D343" s="415"/>
      <c r="E343" s="151"/>
      <c r="F343" s="151"/>
      <c r="G343" s="151"/>
      <c r="H343" s="415"/>
      <c r="I343" s="809"/>
      <c r="J343" s="810"/>
      <c r="K343" s="150"/>
      <c r="L343" s="150"/>
      <c r="M343" s="415"/>
      <c r="N343" s="809"/>
      <c r="O343" s="810"/>
      <c r="P343" s="415"/>
      <c r="Q343" s="151"/>
      <c r="R343" s="415"/>
      <c r="S343" s="151"/>
      <c r="T343" s="101"/>
    </row>
    <row r="344" spans="1:20" ht="18" customHeight="1" x14ac:dyDescent="0.25">
      <c r="A344" s="152">
        <v>5</v>
      </c>
      <c r="B344" s="868" t="s">
        <v>203</v>
      </c>
      <c r="C344" s="869"/>
      <c r="D344" s="415"/>
      <c r="E344" s="148"/>
      <c r="F344" s="148"/>
      <c r="G344" s="148"/>
      <c r="H344" s="415"/>
      <c r="I344" s="816"/>
      <c r="J344" s="817"/>
      <c r="K344" s="137"/>
      <c r="L344" s="137"/>
      <c r="M344" s="415"/>
      <c r="N344" s="905"/>
      <c r="O344" s="906"/>
      <c r="P344" s="415"/>
      <c r="Q344" s="149"/>
      <c r="R344" s="415"/>
      <c r="S344" s="151"/>
      <c r="T344" s="101"/>
    </row>
    <row r="345" spans="1:20" ht="20.25" customHeight="1" x14ac:dyDescent="0.25">
      <c r="A345" s="150"/>
      <c r="B345" s="868" t="s">
        <v>975</v>
      </c>
      <c r="C345" s="869"/>
      <c r="D345" s="151">
        <f>SUM(D341:D344)</f>
        <v>6</v>
      </c>
      <c r="E345" s="151">
        <f>SUM(E341:E344)</f>
        <v>6</v>
      </c>
      <c r="F345" s="151">
        <f>SUM(F342:F344)</f>
        <v>0</v>
      </c>
      <c r="G345" s="151">
        <f>SUM(G342:G344)</f>
        <v>0</v>
      </c>
      <c r="H345" s="151">
        <f t="shared" ref="H345:S345" si="30">SUM(H341:H344)</f>
        <v>6</v>
      </c>
      <c r="I345" s="809">
        <f t="shared" si="30"/>
        <v>6</v>
      </c>
      <c r="J345" s="810"/>
      <c r="K345" s="151">
        <f t="shared" si="30"/>
        <v>0</v>
      </c>
      <c r="L345" s="151">
        <f t="shared" si="30"/>
        <v>0</v>
      </c>
      <c r="M345" s="481">
        <f t="shared" si="30"/>
        <v>6</v>
      </c>
      <c r="N345" s="905">
        <f t="shared" si="30"/>
        <v>0</v>
      </c>
      <c r="O345" s="906"/>
      <c r="P345" s="481">
        <f t="shared" si="30"/>
        <v>6</v>
      </c>
      <c r="Q345" s="149"/>
      <c r="R345" s="151">
        <f t="shared" si="30"/>
        <v>6</v>
      </c>
      <c r="S345" s="151">
        <f t="shared" si="30"/>
        <v>0</v>
      </c>
      <c r="T345" s="101"/>
    </row>
    <row r="346" spans="1:20" ht="33" customHeight="1" x14ac:dyDescent="0.25">
      <c r="A346" s="150"/>
      <c r="B346" s="868" t="s">
        <v>205</v>
      </c>
      <c r="C346" s="869"/>
      <c r="D346" s="148" t="s">
        <v>194</v>
      </c>
      <c r="E346" s="151" t="s">
        <v>194</v>
      </c>
      <c r="F346" s="151"/>
      <c r="G346" s="151"/>
      <c r="H346" s="151" t="s">
        <v>194</v>
      </c>
      <c r="I346" s="809" t="s">
        <v>194</v>
      </c>
      <c r="J346" s="810"/>
      <c r="K346" s="137"/>
      <c r="L346" s="137"/>
      <c r="M346" s="149" t="s">
        <v>194</v>
      </c>
      <c r="N346" s="905"/>
      <c r="O346" s="906"/>
      <c r="P346" s="149" t="s">
        <v>194</v>
      </c>
      <c r="Q346" s="149"/>
      <c r="R346" s="151" t="s">
        <v>194</v>
      </c>
      <c r="S346" s="151"/>
      <c r="T346" s="101"/>
    </row>
    <row r="347" spans="1:20" s="82" customFormat="1" ht="10.5" customHeight="1" x14ac:dyDescent="0.2">
      <c r="A347" s="459"/>
      <c r="B347" s="459"/>
      <c r="C347" s="907"/>
      <c r="D347" s="907"/>
      <c r="E347" s="907"/>
      <c r="F347" s="907"/>
      <c r="G347" s="907"/>
      <c r="H347" s="907"/>
      <c r="I347" s="907"/>
      <c r="J347" s="907"/>
      <c r="K347" s="907"/>
      <c r="L347" s="907"/>
      <c r="M347" s="907"/>
      <c r="N347" s="907"/>
      <c r="O347" s="907"/>
      <c r="P347" s="907"/>
      <c r="Q347" s="907"/>
      <c r="R347" s="907"/>
      <c r="S347" s="907"/>
      <c r="T347" s="394"/>
    </row>
    <row r="348" spans="1:20" s="82" customFormat="1" ht="14.1" customHeight="1" x14ac:dyDescent="0.2">
      <c r="A348" s="417" t="s">
        <v>297</v>
      </c>
      <c r="B348" s="814" t="s">
        <v>959</v>
      </c>
      <c r="C348" s="814"/>
      <c r="D348" s="814"/>
      <c r="E348" s="814"/>
      <c r="F348" s="814"/>
      <c r="G348" s="814"/>
      <c r="H348" s="814"/>
      <c r="I348" s="814"/>
      <c r="J348" s="814"/>
      <c r="K348" s="814"/>
      <c r="L348" s="814"/>
      <c r="M348" s="814"/>
      <c r="N348" s="814"/>
      <c r="O348" s="814"/>
      <c r="P348" s="814"/>
      <c r="Q348" s="814"/>
      <c r="R348" s="814"/>
      <c r="S348" s="814"/>
      <c r="T348" s="395"/>
    </row>
    <row r="349" spans="1:20" s="82" customFormat="1" ht="6.75" customHeight="1" x14ac:dyDescent="0.2">
      <c r="A349" s="459"/>
      <c r="B349" s="459"/>
      <c r="C349" s="394"/>
      <c r="D349" s="394"/>
      <c r="E349" s="394"/>
      <c r="F349" s="394"/>
      <c r="G349" s="394"/>
      <c r="H349" s="394"/>
      <c r="I349" s="394"/>
      <c r="J349" s="394"/>
      <c r="K349" s="394"/>
      <c r="L349" s="394"/>
      <c r="M349" s="394"/>
      <c r="N349" s="394"/>
      <c r="O349" s="394"/>
      <c r="P349" s="394"/>
      <c r="Q349" s="394"/>
      <c r="R349" s="394"/>
      <c r="S349" s="394"/>
      <c r="T349" s="394"/>
    </row>
    <row r="350" spans="1:20" s="82" customFormat="1" ht="14.1" customHeight="1" x14ac:dyDescent="0.2">
      <c r="A350" s="417" t="s">
        <v>908</v>
      </c>
      <c r="B350" s="814" t="s">
        <v>960</v>
      </c>
      <c r="C350" s="814"/>
      <c r="D350" s="814"/>
      <c r="E350" s="814"/>
      <c r="F350" s="814"/>
      <c r="G350" s="814"/>
      <c r="H350" s="814"/>
      <c r="I350" s="814"/>
      <c r="J350" s="814"/>
      <c r="K350" s="814"/>
      <c r="L350" s="814"/>
      <c r="M350" s="814"/>
      <c r="N350" s="814"/>
      <c r="O350" s="814"/>
      <c r="P350" s="814"/>
      <c r="Q350" s="814"/>
      <c r="R350" s="814"/>
      <c r="S350" s="814"/>
      <c r="T350" s="395"/>
    </row>
    <row r="351" spans="1:20" s="82" customFormat="1" ht="19.5" customHeight="1" x14ac:dyDescent="0.25">
      <c r="A351" s="327" t="s">
        <v>916</v>
      </c>
      <c r="B351" s="459"/>
      <c r="C351" s="460"/>
      <c r="D351" s="460"/>
      <c r="E351" s="460"/>
      <c r="F351" s="460"/>
      <c r="G351" s="394"/>
      <c r="H351" s="394"/>
      <c r="I351" s="394"/>
      <c r="J351" s="394"/>
      <c r="K351" s="460"/>
      <c r="L351" s="460"/>
      <c r="M351" s="460"/>
      <c r="N351" s="461"/>
      <c r="O351" s="461"/>
      <c r="P351" s="327"/>
      <c r="Q351" s="54" t="s">
        <v>30</v>
      </c>
      <c r="R351" s="461"/>
      <c r="S351" s="327"/>
      <c r="T351" s="327"/>
    </row>
    <row r="352" spans="1:20" ht="21.75" customHeight="1" x14ac:dyDescent="0.25">
      <c r="A352" s="835" t="s">
        <v>86</v>
      </c>
      <c r="B352" s="829" t="s">
        <v>964</v>
      </c>
      <c r="C352" s="836"/>
      <c r="D352" s="830"/>
      <c r="E352" s="835" t="s">
        <v>206</v>
      </c>
      <c r="F352" s="895"/>
      <c r="G352" s="807" t="s">
        <v>840</v>
      </c>
      <c r="H352" s="859"/>
      <c r="I352" s="859"/>
      <c r="J352" s="806"/>
      <c r="K352" s="836" t="s">
        <v>844</v>
      </c>
      <c r="L352" s="836"/>
      <c r="M352" s="836"/>
      <c r="N352" s="836"/>
      <c r="O352" s="842" t="s">
        <v>845</v>
      </c>
      <c r="P352" s="842"/>
      <c r="Q352" s="842"/>
      <c r="R352" s="842"/>
      <c r="S352" s="54"/>
      <c r="T352" s="54"/>
    </row>
    <row r="353" spans="1:20" ht="66" customHeight="1" x14ac:dyDescent="0.25">
      <c r="A353" s="835"/>
      <c r="B353" s="833"/>
      <c r="C353" s="840"/>
      <c r="D353" s="834"/>
      <c r="E353" s="835"/>
      <c r="F353" s="895"/>
      <c r="G353" s="899" t="s">
        <v>71</v>
      </c>
      <c r="H353" s="899"/>
      <c r="I353" s="148" t="s">
        <v>72</v>
      </c>
      <c r="J353" s="148" t="s">
        <v>961</v>
      </c>
      <c r="K353" s="816" t="s">
        <v>71</v>
      </c>
      <c r="L353" s="818"/>
      <c r="M353" s="148" t="s">
        <v>72</v>
      </c>
      <c r="N353" s="148" t="s">
        <v>962</v>
      </c>
      <c r="O353" s="888" t="s">
        <v>71</v>
      </c>
      <c r="P353" s="889"/>
      <c r="Q353" s="462" t="s">
        <v>72</v>
      </c>
      <c r="R353" s="463" t="s">
        <v>963</v>
      </c>
      <c r="S353" s="54"/>
      <c r="T353" s="54"/>
    </row>
    <row r="354" spans="1:20" ht="12.75" customHeight="1" x14ac:dyDescent="0.25">
      <c r="A354" s="38">
        <v>1</v>
      </c>
      <c r="B354" s="819">
        <v>2</v>
      </c>
      <c r="C354" s="850"/>
      <c r="D354" s="820"/>
      <c r="E354" s="828">
        <v>3</v>
      </c>
      <c r="F354" s="819"/>
      <c r="G354" s="815">
        <v>4</v>
      </c>
      <c r="H354" s="815"/>
      <c r="I354" s="152">
        <v>5</v>
      </c>
      <c r="J354" s="152">
        <v>6</v>
      </c>
      <c r="K354" s="902">
        <v>7</v>
      </c>
      <c r="L354" s="903"/>
      <c r="M354" s="152">
        <v>8</v>
      </c>
      <c r="N354" s="152">
        <v>9</v>
      </c>
      <c r="O354" s="904">
        <v>10</v>
      </c>
      <c r="P354" s="820"/>
      <c r="Q354" s="49">
        <v>11</v>
      </c>
      <c r="R354" s="152">
        <v>12</v>
      </c>
      <c r="S354" s="54"/>
      <c r="T354" s="54"/>
    </row>
    <row r="355" spans="1:20" ht="34.5" customHeight="1" x14ac:dyDescent="0.25">
      <c r="A355" s="38">
        <v>1</v>
      </c>
      <c r="B355" s="886" t="s">
        <v>880</v>
      </c>
      <c r="C355" s="901"/>
      <c r="D355" s="890"/>
      <c r="E355" s="886" t="s">
        <v>653</v>
      </c>
      <c r="F355" s="901"/>
      <c r="G355" s="887">
        <f>D133</f>
        <v>1228285.02</v>
      </c>
      <c r="H355" s="887"/>
      <c r="I355" s="411">
        <f>E133</f>
        <v>0</v>
      </c>
      <c r="J355" s="411">
        <f>G355+I355</f>
        <v>1228285.02</v>
      </c>
      <c r="K355" s="894"/>
      <c r="L355" s="824"/>
      <c r="M355" s="411"/>
      <c r="N355" s="411"/>
      <c r="O355" s="824"/>
      <c r="P355" s="857"/>
      <c r="Q355" s="404"/>
      <c r="R355" s="411"/>
      <c r="S355" s="54"/>
      <c r="T355" s="54"/>
    </row>
    <row r="356" spans="1:20" ht="59.25" customHeight="1" x14ac:dyDescent="0.25">
      <c r="A356" s="38">
        <v>2</v>
      </c>
      <c r="B356" s="891" t="s">
        <v>810</v>
      </c>
      <c r="C356" s="892"/>
      <c r="D356" s="893"/>
      <c r="E356" s="891" t="s">
        <v>966</v>
      </c>
      <c r="F356" s="892"/>
      <c r="G356" s="887"/>
      <c r="H356" s="887"/>
      <c r="I356" s="457"/>
      <c r="J356" s="482">
        <f>G356+I356</f>
        <v>0</v>
      </c>
      <c r="K356" s="894">
        <f>H133</f>
        <v>1766553</v>
      </c>
      <c r="L356" s="824"/>
      <c r="M356" s="482">
        <f>I133</f>
        <v>0</v>
      </c>
      <c r="N356" s="482">
        <f>K356+M356</f>
        <v>1766553</v>
      </c>
      <c r="O356" s="824">
        <f>M133</f>
        <v>1685821</v>
      </c>
      <c r="P356" s="857"/>
      <c r="Q356" s="483">
        <f>N133</f>
        <v>0</v>
      </c>
      <c r="R356" s="412">
        <f>O356+Q356</f>
        <v>1685821</v>
      </c>
      <c r="S356" s="54"/>
      <c r="T356" s="54"/>
    </row>
    <row r="357" spans="1:20" ht="12.75" hidden="1" customHeight="1" x14ac:dyDescent="0.25">
      <c r="A357" s="18"/>
      <c r="B357" s="879"/>
      <c r="C357" s="880"/>
      <c r="D357" s="881"/>
      <c r="E357" s="828"/>
      <c r="F357" s="819"/>
      <c r="G357" s="882"/>
      <c r="H357" s="882"/>
      <c r="I357" s="882"/>
      <c r="J357" s="411"/>
      <c r="K357" s="484"/>
      <c r="L357" s="483"/>
      <c r="M357" s="412"/>
      <c r="N357" s="412"/>
      <c r="O357" s="484"/>
      <c r="P357" s="403"/>
      <c r="Q357" s="483"/>
      <c r="R357" s="412"/>
      <c r="S357" s="54"/>
      <c r="T357" s="54"/>
    </row>
    <row r="358" spans="1:20" ht="12.75" hidden="1" customHeight="1" x14ac:dyDescent="0.25">
      <c r="A358" s="18"/>
      <c r="B358" s="879"/>
      <c r="C358" s="880"/>
      <c r="D358" s="881"/>
      <c r="E358" s="828"/>
      <c r="F358" s="819"/>
      <c r="G358" s="882"/>
      <c r="H358" s="882"/>
      <c r="I358" s="882"/>
      <c r="J358" s="411"/>
      <c r="K358" s="484"/>
      <c r="L358" s="483"/>
      <c r="M358" s="412"/>
      <c r="N358" s="412"/>
      <c r="O358" s="484"/>
      <c r="P358" s="403"/>
      <c r="Q358" s="483"/>
      <c r="R358" s="412"/>
      <c r="S358" s="54"/>
      <c r="T358" s="54"/>
    </row>
    <row r="359" spans="1:20" ht="13.5" customHeight="1" x14ac:dyDescent="0.25">
      <c r="A359" s="18"/>
      <c r="B359" s="879" t="s">
        <v>971</v>
      </c>
      <c r="C359" s="880"/>
      <c r="D359" s="881"/>
      <c r="E359" s="828"/>
      <c r="F359" s="819"/>
      <c r="G359" s="882">
        <f>G355</f>
        <v>1228285.02</v>
      </c>
      <c r="H359" s="882"/>
      <c r="I359" s="482">
        <f>I355+I356</f>
        <v>0</v>
      </c>
      <c r="J359" s="482">
        <f>SUM(J355:J358)</f>
        <v>1228285.02</v>
      </c>
      <c r="K359" s="894">
        <f>SUM(K356:K358)</f>
        <v>1766553</v>
      </c>
      <c r="L359" s="824"/>
      <c r="M359" s="482">
        <f>SUM(M355:M358)</f>
        <v>0</v>
      </c>
      <c r="N359" s="482">
        <f>SUM(N355:N358)</f>
        <v>1766553</v>
      </c>
      <c r="O359" s="824">
        <f>O356</f>
        <v>1685821</v>
      </c>
      <c r="P359" s="857"/>
      <c r="Q359" s="483">
        <f>Q356</f>
        <v>0</v>
      </c>
      <c r="R359" s="412">
        <f>SUM(R355:R358)</f>
        <v>1685821</v>
      </c>
      <c r="S359" s="54"/>
      <c r="T359" s="54"/>
    </row>
    <row r="360" spans="1:20" ht="12.75" hidden="1" customHeight="1" x14ac:dyDescent="0.25">
      <c r="A360" s="54"/>
      <c r="B360" s="54"/>
      <c r="C360" s="54"/>
      <c r="D360" s="54"/>
      <c r="E360" s="54"/>
      <c r="F360" s="54"/>
      <c r="G360" s="54"/>
      <c r="H360" s="54"/>
      <c r="I360" s="54"/>
      <c r="J360" s="54"/>
      <c r="K360" s="54"/>
      <c r="L360" s="54"/>
      <c r="M360" s="452">
        <f>SUM(M356:M359)</f>
        <v>0</v>
      </c>
      <c r="N360" s="465">
        <f>N356</f>
        <v>1766553</v>
      </c>
      <c r="O360" s="53"/>
      <c r="P360" s="466"/>
      <c r="Q360" s="466"/>
      <c r="R360" s="54"/>
      <c r="S360" s="54"/>
      <c r="T360" s="54"/>
    </row>
    <row r="361" spans="1:20" ht="12.75" customHeight="1" x14ac:dyDescent="0.25">
      <c r="A361" s="407"/>
      <c r="B361" s="407"/>
      <c r="C361" s="407"/>
      <c r="D361" s="407"/>
      <c r="E361" s="407"/>
      <c r="F361" s="407"/>
      <c r="G361" s="54"/>
      <c r="H361" s="54"/>
      <c r="I361" s="54"/>
      <c r="J361" s="54"/>
      <c r="K361" s="54"/>
      <c r="L361" s="54"/>
      <c r="M361" s="54"/>
      <c r="N361" s="54"/>
      <c r="O361" s="54"/>
      <c r="P361" s="54"/>
      <c r="Q361" s="54"/>
      <c r="R361" s="54"/>
      <c r="S361" s="54"/>
      <c r="T361" s="54"/>
    </row>
    <row r="362" spans="1:20" ht="12.75" customHeight="1" x14ac:dyDescent="0.25">
      <c r="A362" s="388" t="s">
        <v>909</v>
      </c>
      <c r="B362" s="813" t="s">
        <v>965</v>
      </c>
      <c r="C362" s="813"/>
      <c r="D362" s="813"/>
      <c r="E362" s="813"/>
      <c r="F362" s="813"/>
      <c r="G362" s="813"/>
      <c r="H362" s="813"/>
      <c r="I362" s="813"/>
      <c r="J362" s="813"/>
      <c r="K362" s="813"/>
      <c r="L362" s="813"/>
      <c r="M362" s="813"/>
      <c r="N362" s="813"/>
      <c r="O362" s="813"/>
      <c r="P362" s="813"/>
      <c r="Q362" s="813"/>
      <c r="R362" s="54"/>
      <c r="S362" s="54"/>
      <c r="T362" s="54"/>
    </row>
    <row r="363" spans="1:20" ht="12.75" customHeight="1" x14ac:dyDescent="0.25">
      <c r="A363" s="54" t="s">
        <v>916</v>
      </c>
      <c r="B363" s="407"/>
      <c r="C363" s="407"/>
      <c r="D363" s="407"/>
      <c r="E363" s="407"/>
      <c r="F363" s="407"/>
      <c r="G363" s="407"/>
      <c r="H363" s="407"/>
      <c r="I363" s="407"/>
      <c r="J363" s="407"/>
      <c r="K363" s="407"/>
      <c r="L363" s="54"/>
      <c r="M363" s="54"/>
      <c r="N363" s="54"/>
      <c r="O363" s="54"/>
      <c r="P363" s="54"/>
      <c r="Q363" s="54" t="s">
        <v>30</v>
      </c>
      <c r="R363" s="54"/>
      <c r="S363" s="54"/>
      <c r="T363" s="54"/>
    </row>
    <row r="364" spans="1:20" ht="14.25" customHeight="1" x14ac:dyDescent="0.2">
      <c r="A364" s="835" t="s">
        <v>86</v>
      </c>
      <c r="B364" s="829" t="s">
        <v>964</v>
      </c>
      <c r="C364" s="836"/>
      <c r="D364" s="830"/>
      <c r="E364" s="835" t="s">
        <v>206</v>
      </c>
      <c r="F364" s="895"/>
      <c r="G364" s="842" t="s">
        <v>454</v>
      </c>
      <c r="H364" s="842"/>
      <c r="I364" s="842"/>
      <c r="J364" s="842"/>
      <c r="K364" s="842"/>
      <c r="L364" s="842"/>
      <c r="M364" s="896" t="s">
        <v>838</v>
      </c>
      <c r="N364" s="897"/>
      <c r="O364" s="897"/>
      <c r="P364" s="897"/>
      <c r="Q364" s="897"/>
      <c r="R364" s="897"/>
      <c r="S364" s="898"/>
      <c r="T364" s="398"/>
    </row>
    <row r="365" spans="1:20" ht="30" customHeight="1" x14ac:dyDescent="0.25">
      <c r="A365" s="835"/>
      <c r="B365" s="833"/>
      <c r="C365" s="840"/>
      <c r="D365" s="834"/>
      <c r="E365" s="835"/>
      <c r="F365" s="895"/>
      <c r="G365" s="899" t="s">
        <v>71</v>
      </c>
      <c r="H365" s="899"/>
      <c r="I365" s="899" t="s">
        <v>72</v>
      </c>
      <c r="J365" s="899"/>
      <c r="K365" s="899" t="s">
        <v>961</v>
      </c>
      <c r="L365" s="899"/>
      <c r="M365" s="900" t="s">
        <v>71</v>
      </c>
      <c r="N365" s="901"/>
      <c r="O365" s="890"/>
      <c r="P365" s="886" t="s">
        <v>72</v>
      </c>
      <c r="Q365" s="890"/>
      <c r="R365" s="899" t="s">
        <v>962</v>
      </c>
      <c r="S365" s="899"/>
      <c r="T365" s="396"/>
    </row>
    <row r="366" spans="1:20" ht="12.75" customHeight="1" x14ac:dyDescent="0.25">
      <c r="A366" s="38">
        <v>1</v>
      </c>
      <c r="B366" s="819">
        <v>2</v>
      </c>
      <c r="C366" s="850"/>
      <c r="D366" s="820"/>
      <c r="E366" s="828">
        <v>3</v>
      </c>
      <c r="F366" s="819"/>
      <c r="G366" s="815">
        <v>4</v>
      </c>
      <c r="H366" s="815"/>
      <c r="I366" s="815">
        <v>5</v>
      </c>
      <c r="J366" s="815"/>
      <c r="K366" s="888">
        <v>6</v>
      </c>
      <c r="L366" s="889"/>
      <c r="M366" s="819">
        <v>7</v>
      </c>
      <c r="N366" s="850"/>
      <c r="O366" s="820"/>
      <c r="P366" s="886">
        <v>8</v>
      </c>
      <c r="Q366" s="890"/>
      <c r="R366" s="819">
        <v>9</v>
      </c>
      <c r="S366" s="820"/>
      <c r="T366" s="50"/>
    </row>
    <row r="367" spans="1:20" ht="60.75" customHeight="1" x14ac:dyDescent="0.25">
      <c r="A367" s="38">
        <v>1</v>
      </c>
      <c r="B367" s="891" t="s">
        <v>810</v>
      </c>
      <c r="C367" s="892"/>
      <c r="D367" s="893"/>
      <c r="E367" s="891" t="s">
        <v>966</v>
      </c>
      <c r="F367" s="892"/>
      <c r="G367" s="887">
        <f>H184</f>
        <v>1780226.976</v>
      </c>
      <c r="H367" s="887"/>
      <c r="I367" s="887">
        <f>I184</f>
        <v>0</v>
      </c>
      <c r="J367" s="887"/>
      <c r="K367" s="824">
        <f>G367+I367</f>
        <v>1780226.976</v>
      </c>
      <c r="L367" s="857"/>
      <c r="M367" s="823"/>
      <c r="N367" s="824"/>
      <c r="O367" s="857"/>
      <c r="P367" s="823"/>
      <c r="Q367" s="857"/>
      <c r="R367" s="823"/>
      <c r="S367" s="857"/>
      <c r="T367" s="50"/>
    </row>
    <row r="368" spans="1:20" ht="12.75" customHeight="1" x14ac:dyDescent="0.25">
      <c r="A368" s="38">
        <v>2</v>
      </c>
      <c r="B368" s="879"/>
      <c r="C368" s="880"/>
      <c r="D368" s="881"/>
      <c r="E368" s="885"/>
      <c r="F368" s="886"/>
      <c r="G368" s="887"/>
      <c r="H368" s="887"/>
      <c r="I368" s="887"/>
      <c r="J368" s="887"/>
      <c r="K368" s="824"/>
      <c r="L368" s="857"/>
      <c r="M368" s="823">
        <f>M184</f>
        <v>1869238.3248000001</v>
      </c>
      <c r="N368" s="824"/>
      <c r="O368" s="857"/>
      <c r="P368" s="823">
        <f>N184</f>
        <v>0</v>
      </c>
      <c r="Q368" s="857"/>
      <c r="R368" s="823">
        <f>M368+P368</f>
        <v>1869238.3248000001</v>
      </c>
      <c r="S368" s="857"/>
      <c r="T368" s="50"/>
    </row>
    <row r="369" spans="1:20" ht="12.75" hidden="1" customHeight="1" x14ac:dyDescent="0.25">
      <c r="A369" s="18"/>
      <c r="B369" s="879"/>
      <c r="C369" s="880"/>
      <c r="D369" s="881"/>
      <c r="E369" s="828"/>
      <c r="F369" s="819"/>
      <c r="G369" s="882"/>
      <c r="H369" s="882"/>
      <c r="I369" s="882"/>
      <c r="J369" s="411"/>
      <c r="K369" s="824"/>
      <c r="L369" s="857"/>
      <c r="M369" s="823"/>
      <c r="N369" s="857"/>
      <c r="O369" s="409"/>
      <c r="P369" s="823"/>
      <c r="Q369" s="857"/>
      <c r="R369" s="823"/>
      <c r="S369" s="857"/>
      <c r="T369" s="50"/>
    </row>
    <row r="370" spans="1:20" ht="12.75" hidden="1" customHeight="1" x14ac:dyDescent="0.25">
      <c r="A370" s="18"/>
      <c r="B370" s="879"/>
      <c r="C370" s="880"/>
      <c r="D370" s="881"/>
      <c r="E370" s="828"/>
      <c r="F370" s="819"/>
      <c r="G370" s="882"/>
      <c r="H370" s="882"/>
      <c r="I370" s="882"/>
      <c r="J370" s="411"/>
      <c r="K370" s="824"/>
      <c r="L370" s="857"/>
      <c r="M370" s="823"/>
      <c r="N370" s="857"/>
      <c r="O370" s="409"/>
      <c r="P370" s="823"/>
      <c r="Q370" s="857"/>
      <c r="R370" s="823"/>
      <c r="S370" s="857"/>
      <c r="T370" s="50"/>
    </row>
    <row r="371" spans="1:20" ht="14.25" customHeight="1" x14ac:dyDescent="0.25">
      <c r="A371" s="18"/>
      <c r="B371" s="879" t="s">
        <v>971</v>
      </c>
      <c r="C371" s="880"/>
      <c r="D371" s="881"/>
      <c r="E371" s="828"/>
      <c r="F371" s="819"/>
      <c r="G371" s="882">
        <f>G367</f>
        <v>1780226.976</v>
      </c>
      <c r="H371" s="882"/>
      <c r="I371" s="882">
        <v>0</v>
      </c>
      <c r="J371" s="882"/>
      <c r="K371" s="824">
        <f>SUM(K367:K370)</f>
        <v>1780226.976</v>
      </c>
      <c r="L371" s="857"/>
      <c r="M371" s="823">
        <f>SUM(M368:M370)</f>
        <v>1869238.3248000001</v>
      </c>
      <c r="N371" s="824"/>
      <c r="O371" s="857"/>
      <c r="P371" s="823">
        <f>SUM(P368:P370)</f>
        <v>0</v>
      </c>
      <c r="Q371" s="857"/>
      <c r="R371" s="823">
        <f>SUM(R368:R370)</f>
        <v>1869238.3248000001</v>
      </c>
      <c r="S371" s="857"/>
      <c r="T371" s="50"/>
    </row>
    <row r="372" spans="1:20" ht="8.25" customHeight="1" x14ac:dyDescent="0.25">
      <c r="A372" s="378"/>
      <c r="B372" s="378"/>
      <c r="C372" s="101"/>
      <c r="D372" s="101"/>
      <c r="E372" s="378"/>
      <c r="F372" s="378"/>
      <c r="G372" s="378"/>
      <c r="H372" s="378"/>
      <c r="I372" s="378"/>
      <c r="J372" s="378"/>
      <c r="K372" s="378"/>
      <c r="L372" s="378"/>
      <c r="M372" s="378"/>
      <c r="N372" s="378"/>
      <c r="O372" s="378"/>
      <c r="P372" s="101"/>
      <c r="Q372" s="101"/>
      <c r="R372" s="54"/>
      <c r="S372" s="54"/>
      <c r="T372" s="54"/>
    </row>
    <row r="373" spans="1:20" ht="13.5" customHeight="1" x14ac:dyDescent="0.25">
      <c r="A373" s="388" t="s">
        <v>214</v>
      </c>
      <c r="B373" s="386" t="s">
        <v>1160</v>
      </c>
      <c r="C373" s="386"/>
      <c r="D373" s="386"/>
      <c r="E373" s="386"/>
      <c r="F373" s="386"/>
      <c r="G373" s="386"/>
      <c r="H373" s="386"/>
      <c r="I373" s="386"/>
      <c r="J373" s="386"/>
      <c r="K373" s="386"/>
      <c r="L373" s="386"/>
      <c r="M373" s="386"/>
      <c r="N373" s="386"/>
      <c r="O373" s="386"/>
      <c r="P373" s="386"/>
      <c r="Q373" s="386"/>
      <c r="R373" s="386"/>
      <c r="S373" s="386"/>
      <c r="T373" s="47"/>
    </row>
    <row r="374" spans="1:20" ht="11.25" customHeight="1" x14ac:dyDescent="0.25">
      <c r="A374" s="883" t="s">
        <v>968</v>
      </c>
      <c r="B374" s="883"/>
      <c r="C374" s="327"/>
      <c r="D374" s="327"/>
      <c r="E374" s="327"/>
      <c r="F374" s="327"/>
      <c r="G374" s="327"/>
      <c r="H374" s="327"/>
      <c r="I374" s="327"/>
      <c r="J374" s="327"/>
      <c r="K374" s="327"/>
      <c r="L374" s="327"/>
      <c r="M374" s="327"/>
      <c r="N374" s="327"/>
      <c r="O374" s="327"/>
      <c r="P374" s="327"/>
      <c r="Q374" s="327"/>
      <c r="R374" s="54"/>
      <c r="S374" s="54"/>
      <c r="T374" s="54"/>
    </row>
    <row r="375" spans="1:20" ht="14.25" hidden="1" customHeight="1" x14ac:dyDescent="0.2">
      <c r="A375" s="388"/>
      <c r="B375" s="813"/>
      <c r="C375" s="813"/>
      <c r="D375" s="813"/>
      <c r="E375" s="813"/>
      <c r="F375" s="813"/>
      <c r="G375" s="813"/>
      <c r="H375" s="813"/>
      <c r="I375" s="813"/>
      <c r="J375" s="813"/>
      <c r="K375" s="813"/>
      <c r="L375" s="813"/>
      <c r="M375" s="813"/>
      <c r="N375" s="813"/>
      <c r="O375" s="813"/>
      <c r="P375" s="813"/>
      <c r="Q375" s="813"/>
      <c r="R375" s="813"/>
      <c r="S375" s="813"/>
      <c r="T375" s="47"/>
    </row>
    <row r="376" spans="1:20" ht="8.25" customHeight="1" x14ac:dyDescent="0.25">
      <c r="A376" s="388"/>
      <c r="B376" s="388"/>
      <c r="C376" s="327"/>
      <c r="D376" s="327"/>
      <c r="E376" s="327"/>
      <c r="F376" s="327"/>
      <c r="G376" s="327"/>
      <c r="H376" s="327"/>
      <c r="I376" s="327"/>
      <c r="J376" s="327"/>
      <c r="K376" s="327"/>
      <c r="L376" s="327"/>
      <c r="M376" s="327"/>
      <c r="N376" s="327"/>
      <c r="O376" s="327"/>
      <c r="P376" s="101"/>
      <c r="Q376" s="101"/>
      <c r="R376" s="54"/>
      <c r="S376" s="54"/>
      <c r="T376" s="54"/>
    </row>
    <row r="377" spans="1:20" ht="19.5" customHeight="1" x14ac:dyDescent="0.25">
      <c r="A377" s="884" t="s">
        <v>1161</v>
      </c>
      <c r="B377" s="884"/>
      <c r="C377" s="884" t="s">
        <v>1162</v>
      </c>
      <c r="D377" s="842" t="s">
        <v>1163</v>
      </c>
      <c r="E377" s="842" t="s">
        <v>823</v>
      </c>
      <c r="F377" s="842"/>
      <c r="G377" s="842" t="s">
        <v>824</v>
      </c>
      <c r="H377" s="842"/>
      <c r="I377" s="842" t="s">
        <v>849</v>
      </c>
      <c r="J377" s="842"/>
      <c r="K377" s="842" t="s">
        <v>236</v>
      </c>
      <c r="L377" s="842"/>
      <c r="M377" s="842" t="s">
        <v>867</v>
      </c>
      <c r="N377" s="842"/>
      <c r="O377" s="416"/>
      <c r="P377" s="416"/>
      <c r="Q377" s="416"/>
      <c r="R377" s="378"/>
      <c r="S377" s="378"/>
      <c r="T377" s="378"/>
    </row>
    <row r="378" spans="1:20" ht="196.5" customHeight="1" x14ac:dyDescent="0.25">
      <c r="A378" s="884"/>
      <c r="B378" s="884"/>
      <c r="C378" s="884"/>
      <c r="D378" s="842"/>
      <c r="E378" s="414" t="s">
        <v>973</v>
      </c>
      <c r="F378" s="415" t="s">
        <v>974</v>
      </c>
      <c r="G378" s="414" t="s">
        <v>973</v>
      </c>
      <c r="H378" s="415" t="s">
        <v>974</v>
      </c>
      <c r="I378" s="414" t="s">
        <v>973</v>
      </c>
      <c r="J378" s="415" t="s">
        <v>974</v>
      </c>
      <c r="K378" s="414" t="s">
        <v>973</v>
      </c>
      <c r="L378" s="415" t="s">
        <v>974</v>
      </c>
      <c r="M378" s="454" t="s">
        <v>973</v>
      </c>
      <c r="N378" s="467" t="s">
        <v>974</v>
      </c>
      <c r="O378" s="416"/>
      <c r="P378" s="416"/>
      <c r="Q378" s="416"/>
      <c r="R378" s="378"/>
      <c r="S378" s="378"/>
      <c r="T378" s="378"/>
    </row>
    <row r="379" spans="1:20" ht="17.25" customHeight="1" x14ac:dyDescent="0.25">
      <c r="A379" s="875">
        <v>1</v>
      </c>
      <c r="B379" s="875"/>
      <c r="C379" s="468">
        <v>2</v>
      </c>
      <c r="D379" s="413">
        <v>3</v>
      </c>
      <c r="E379" s="413">
        <v>4</v>
      </c>
      <c r="F379" s="413">
        <v>5</v>
      </c>
      <c r="G379" s="413">
        <v>6</v>
      </c>
      <c r="H379" s="413">
        <v>7</v>
      </c>
      <c r="I379" s="413">
        <v>8</v>
      </c>
      <c r="J379" s="413">
        <v>9</v>
      </c>
      <c r="K379" s="413">
        <v>10</v>
      </c>
      <c r="L379" s="413">
        <v>11</v>
      </c>
      <c r="M379" s="413">
        <v>12</v>
      </c>
      <c r="N379" s="413">
        <v>13</v>
      </c>
      <c r="O379" s="416"/>
      <c r="P379" s="416"/>
      <c r="Q379" s="416"/>
      <c r="R379" s="378"/>
      <c r="S379" s="378"/>
      <c r="T379" s="378"/>
    </row>
    <row r="380" spans="1:20" ht="14.1" hidden="1" customHeight="1" x14ac:dyDescent="0.25">
      <c r="A380" s="469">
        <v>1014060</v>
      </c>
      <c r="B380" s="876" t="s">
        <v>262</v>
      </c>
      <c r="C380" s="876"/>
      <c r="D380" s="415"/>
      <c r="E380" s="415"/>
      <c r="F380" s="415"/>
      <c r="G380" s="415"/>
      <c r="H380" s="415"/>
      <c r="I380" s="415"/>
      <c r="J380" s="415"/>
      <c r="K380" s="415"/>
      <c r="L380" s="415"/>
      <c r="M380" s="413"/>
      <c r="N380" s="842"/>
      <c r="O380" s="858"/>
      <c r="P380" s="858"/>
      <c r="Q380" s="858"/>
      <c r="R380" s="378"/>
      <c r="S380" s="378"/>
      <c r="T380" s="378"/>
    </row>
    <row r="381" spans="1:20" ht="17.25" customHeight="1" x14ac:dyDescent="0.25">
      <c r="A381" s="815"/>
      <c r="B381" s="815"/>
      <c r="C381" s="470"/>
      <c r="D381" s="152"/>
      <c r="E381" s="152"/>
      <c r="F381" s="151"/>
      <c r="G381" s="151"/>
      <c r="H381" s="151"/>
      <c r="I381" s="151"/>
      <c r="J381" s="151"/>
      <c r="K381" s="151"/>
      <c r="L381" s="151"/>
      <c r="M381" s="152"/>
      <c r="N381" s="415"/>
      <c r="O381" s="416"/>
      <c r="P381" s="416"/>
      <c r="Q381" s="416"/>
      <c r="R381" s="378"/>
      <c r="S381" s="378"/>
      <c r="T381" s="378"/>
    </row>
    <row r="382" spans="1:20" ht="45" hidden="1" customHeight="1" x14ac:dyDescent="0.25">
      <c r="A382" s="152"/>
      <c r="B382" s="877"/>
      <c r="C382" s="877"/>
      <c r="D382" s="152"/>
      <c r="E382" s="152"/>
      <c r="F382" s="151"/>
      <c r="G382" s="151"/>
      <c r="H382" s="151"/>
      <c r="I382" s="151"/>
      <c r="J382" s="151"/>
      <c r="K382" s="151"/>
      <c r="L382" s="151"/>
      <c r="M382" s="152"/>
      <c r="N382" s="842"/>
      <c r="O382" s="858"/>
      <c r="P382" s="858"/>
      <c r="Q382" s="858"/>
      <c r="R382" s="378"/>
      <c r="S382" s="378"/>
      <c r="T382" s="378"/>
    </row>
    <row r="383" spans="1:20" ht="19.5" customHeight="1" x14ac:dyDescent="0.25">
      <c r="A383" s="815"/>
      <c r="B383" s="815"/>
      <c r="C383" s="470"/>
      <c r="D383" s="137"/>
      <c r="E383" s="365"/>
      <c r="F383" s="149"/>
      <c r="G383" s="151"/>
      <c r="H383" s="152"/>
      <c r="I383" s="152"/>
      <c r="J383" s="152"/>
      <c r="K383" s="365"/>
      <c r="L383" s="152"/>
      <c r="M383" s="365"/>
      <c r="N383" s="415"/>
      <c r="O383" s="416"/>
      <c r="P383" s="416"/>
      <c r="Q383" s="416"/>
      <c r="R383" s="378"/>
      <c r="S383" s="378"/>
      <c r="T383" s="378"/>
    </row>
    <row r="384" spans="1:20" ht="33.75" hidden="1" customHeight="1" x14ac:dyDescent="0.25">
      <c r="A384" s="815"/>
      <c r="B384" s="815"/>
      <c r="C384" s="470"/>
      <c r="D384" s="150"/>
      <c r="E384" s="152"/>
      <c r="F384" s="152"/>
      <c r="G384" s="152"/>
      <c r="H384" s="365"/>
      <c r="I384" s="365"/>
      <c r="J384" s="365"/>
      <c r="K384" s="152"/>
      <c r="L384" s="365"/>
      <c r="M384" s="365"/>
      <c r="N384" s="415"/>
      <c r="O384" s="416"/>
      <c r="P384" s="416"/>
      <c r="Q384" s="416"/>
      <c r="R384" s="378"/>
      <c r="S384" s="378"/>
      <c r="T384" s="378"/>
    </row>
    <row r="385" spans="1:21" ht="23.25" hidden="1" customHeight="1" x14ac:dyDescent="0.25">
      <c r="A385" s="150"/>
      <c r="B385" s="876" t="s">
        <v>310</v>
      </c>
      <c r="C385" s="876"/>
      <c r="D385" s="152"/>
      <c r="E385" s="152"/>
      <c r="F385" s="151"/>
      <c r="G385" s="151"/>
      <c r="H385" s="152"/>
      <c r="I385" s="152"/>
      <c r="J385" s="152"/>
      <c r="K385" s="152"/>
      <c r="L385" s="152"/>
      <c r="M385" s="152"/>
      <c r="N385" s="842"/>
      <c r="O385" s="856"/>
      <c r="P385" s="856"/>
      <c r="Q385" s="856"/>
      <c r="R385" s="378"/>
      <c r="S385" s="378"/>
      <c r="T385" s="378"/>
    </row>
    <row r="386" spans="1:21" ht="14.1" hidden="1" customHeight="1" x14ac:dyDescent="0.25">
      <c r="A386" s="150"/>
      <c r="B386" s="876" t="s">
        <v>31</v>
      </c>
      <c r="C386" s="876"/>
      <c r="D386" s="152"/>
      <c r="E386" s="152"/>
      <c r="F386" s="151"/>
      <c r="G386" s="151"/>
      <c r="H386" s="152"/>
      <c r="I386" s="152"/>
      <c r="J386" s="152"/>
      <c r="K386" s="152"/>
      <c r="L386" s="152"/>
      <c r="M386" s="152"/>
      <c r="N386" s="842"/>
      <c r="O386" s="855"/>
      <c r="P386" s="855"/>
      <c r="Q386" s="855"/>
      <c r="R386" s="378"/>
      <c r="S386" s="378"/>
      <c r="T386" s="378"/>
    </row>
    <row r="387" spans="1:21" ht="14.1" customHeight="1" x14ac:dyDescent="0.25">
      <c r="A387" s="878" t="s">
        <v>971</v>
      </c>
      <c r="B387" s="878"/>
      <c r="C387" s="470"/>
      <c r="D387" s="365"/>
      <c r="E387" s="365"/>
      <c r="F387" s="149"/>
      <c r="G387" s="151"/>
      <c r="H387" s="365"/>
      <c r="I387" s="365"/>
      <c r="J387" s="365"/>
      <c r="K387" s="365"/>
      <c r="L387" s="365"/>
      <c r="M387" s="365"/>
      <c r="N387" s="415"/>
      <c r="O387" s="416"/>
      <c r="P387" s="416"/>
      <c r="Q387" s="416"/>
      <c r="R387" s="378"/>
      <c r="S387" s="378"/>
      <c r="T387" s="378"/>
    </row>
    <row r="388" spans="1:21" ht="12.75" customHeight="1" x14ac:dyDescent="0.25">
      <c r="A388" s="54"/>
      <c r="B388" s="54"/>
      <c r="C388" s="54"/>
      <c r="D388" s="54"/>
      <c r="E388" s="54"/>
      <c r="F388" s="54"/>
      <c r="G388" s="54"/>
      <c r="H388" s="54"/>
      <c r="I388" s="54"/>
      <c r="J388" s="54"/>
      <c r="K388" s="54"/>
      <c r="L388" s="54"/>
      <c r="M388" s="54"/>
      <c r="N388" s="54"/>
      <c r="O388" s="378"/>
      <c r="P388" s="378"/>
      <c r="Q388" s="378"/>
      <c r="R388" s="54"/>
      <c r="S388" s="54"/>
      <c r="T388" s="54"/>
    </row>
    <row r="389" spans="1:21" ht="12.75" hidden="1" customHeight="1" x14ac:dyDescent="0.25">
      <c r="A389" s="54"/>
      <c r="B389" s="54"/>
      <c r="C389" s="54"/>
      <c r="D389" s="54"/>
      <c r="E389" s="54"/>
      <c r="F389" s="54"/>
      <c r="G389" s="54"/>
      <c r="H389" s="54"/>
      <c r="I389" s="54"/>
      <c r="J389" s="54"/>
      <c r="K389" s="54"/>
      <c r="L389" s="54"/>
      <c r="M389" s="54"/>
      <c r="N389" s="54"/>
      <c r="O389" s="54"/>
      <c r="P389" s="54"/>
      <c r="Q389" s="54"/>
      <c r="R389" s="54"/>
      <c r="S389" s="54"/>
      <c r="T389" s="54"/>
    </row>
    <row r="390" spans="1:21" ht="17.649999999999999" hidden="1" customHeight="1" x14ac:dyDescent="0.2">
      <c r="A390" s="388" t="s">
        <v>219</v>
      </c>
      <c r="B390" s="386" t="s">
        <v>850</v>
      </c>
      <c r="C390" s="386"/>
      <c r="D390" s="386"/>
      <c r="E390" s="386"/>
      <c r="F390" s="386"/>
      <c r="G390" s="386"/>
      <c r="H390" s="386"/>
      <c r="I390" s="386"/>
      <c r="J390" s="386"/>
      <c r="K390" s="386"/>
      <c r="L390" s="386"/>
      <c r="M390" s="386"/>
      <c r="N390" s="386"/>
      <c r="O390" s="386"/>
      <c r="P390" s="386"/>
      <c r="Q390" s="386"/>
      <c r="R390" s="386"/>
      <c r="S390" s="386"/>
      <c r="T390" s="386"/>
    </row>
    <row r="391" spans="1:21" ht="12.75" hidden="1" customHeight="1" x14ac:dyDescent="0.25">
      <c r="A391" s="54"/>
      <c r="B391" s="54"/>
      <c r="C391" s="54"/>
      <c r="D391" s="54"/>
      <c r="E391" s="54"/>
      <c r="F391" s="54"/>
      <c r="G391" s="54"/>
      <c r="H391" s="54"/>
      <c r="I391" s="54"/>
      <c r="J391" s="54"/>
      <c r="K391" s="54"/>
      <c r="L391" s="54"/>
      <c r="M391" s="54"/>
      <c r="N391" s="54"/>
      <c r="O391" s="54"/>
      <c r="P391" s="54"/>
      <c r="Q391" s="54" t="s">
        <v>30</v>
      </c>
      <c r="R391" s="54"/>
      <c r="S391" s="54"/>
      <c r="T391" s="54"/>
    </row>
    <row r="392" spans="1:21" ht="17.25" hidden="1" customHeight="1" x14ac:dyDescent="0.25">
      <c r="A392" s="855" t="s">
        <v>32</v>
      </c>
      <c r="B392" s="843" t="s">
        <v>305</v>
      </c>
      <c r="C392" s="845"/>
      <c r="D392" s="809" t="s">
        <v>436</v>
      </c>
      <c r="E392" s="811"/>
      <c r="F392" s="811"/>
      <c r="G392" s="811"/>
      <c r="H392" s="811"/>
      <c r="I392" s="810"/>
      <c r="J392" s="430"/>
      <c r="K392" s="809" t="s">
        <v>838</v>
      </c>
      <c r="L392" s="811"/>
      <c r="M392" s="811"/>
      <c r="N392" s="811"/>
      <c r="O392" s="811"/>
      <c r="P392" s="811"/>
      <c r="Q392" s="810"/>
      <c r="R392" s="871" t="s">
        <v>210</v>
      </c>
      <c r="S392" s="872"/>
      <c r="T392" s="396"/>
    </row>
    <row r="393" spans="1:21" ht="39" hidden="1" customHeight="1" x14ac:dyDescent="0.25">
      <c r="A393" s="856"/>
      <c r="B393" s="847"/>
      <c r="C393" s="849"/>
      <c r="D393" s="807" t="s">
        <v>197</v>
      </c>
      <c r="E393" s="806"/>
      <c r="F393" s="807" t="s">
        <v>198</v>
      </c>
      <c r="G393" s="806"/>
      <c r="H393" s="807" t="s">
        <v>308</v>
      </c>
      <c r="I393" s="806"/>
      <c r="J393" s="433"/>
      <c r="K393" s="807" t="s">
        <v>197</v>
      </c>
      <c r="L393" s="806"/>
      <c r="M393" s="807" t="s">
        <v>198</v>
      </c>
      <c r="N393" s="806"/>
      <c r="O393" s="433"/>
      <c r="P393" s="807" t="s">
        <v>308</v>
      </c>
      <c r="Q393" s="806"/>
      <c r="R393" s="873"/>
      <c r="S393" s="874"/>
      <c r="T393" s="396"/>
    </row>
    <row r="394" spans="1:21" ht="13.5" hidden="1" customHeight="1" x14ac:dyDescent="0.25">
      <c r="A394" s="413">
        <v>1</v>
      </c>
      <c r="B394" s="807">
        <v>2</v>
      </c>
      <c r="C394" s="806"/>
      <c r="D394" s="807">
        <v>3</v>
      </c>
      <c r="E394" s="806"/>
      <c r="F394" s="807">
        <v>4</v>
      </c>
      <c r="G394" s="806"/>
      <c r="H394" s="807">
        <v>5</v>
      </c>
      <c r="I394" s="806"/>
      <c r="J394" s="433"/>
      <c r="K394" s="807">
        <v>6</v>
      </c>
      <c r="L394" s="806"/>
      <c r="M394" s="807">
        <v>7</v>
      </c>
      <c r="N394" s="806"/>
      <c r="O394" s="433"/>
      <c r="P394" s="807">
        <v>8</v>
      </c>
      <c r="Q394" s="806"/>
      <c r="R394" s="809">
        <v>9</v>
      </c>
      <c r="S394" s="810"/>
      <c r="T394" s="50"/>
    </row>
    <row r="395" spans="1:21" ht="16.5" hidden="1" customHeight="1" x14ac:dyDescent="0.25">
      <c r="A395" s="152">
        <v>1014060</v>
      </c>
      <c r="B395" s="868" t="s">
        <v>262</v>
      </c>
      <c r="C395" s="869"/>
      <c r="D395" s="807"/>
      <c r="E395" s="806"/>
      <c r="F395" s="807"/>
      <c r="G395" s="806"/>
      <c r="H395" s="807"/>
      <c r="I395" s="806"/>
      <c r="J395" s="433"/>
      <c r="K395" s="807"/>
      <c r="L395" s="806"/>
      <c r="M395" s="807"/>
      <c r="N395" s="806"/>
      <c r="O395" s="433"/>
      <c r="P395" s="807"/>
      <c r="Q395" s="806"/>
      <c r="R395" s="809"/>
      <c r="S395" s="810"/>
      <c r="T395" s="50"/>
    </row>
    <row r="396" spans="1:21" ht="17.25" hidden="1" customHeight="1" x14ac:dyDescent="0.25">
      <c r="A396" s="150"/>
      <c r="B396" s="868" t="s">
        <v>309</v>
      </c>
      <c r="C396" s="869"/>
      <c r="D396" s="807"/>
      <c r="E396" s="806"/>
      <c r="F396" s="807"/>
      <c r="G396" s="806"/>
      <c r="H396" s="807"/>
      <c r="I396" s="806"/>
      <c r="J396" s="433"/>
      <c r="K396" s="807"/>
      <c r="L396" s="806"/>
      <c r="M396" s="807"/>
      <c r="N396" s="806"/>
      <c r="O396" s="433"/>
      <c r="P396" s="807"/>
      <c r="Q396" s="806"/>
      <c r="R396" s="809"/>
      <c r="S396" s="810"/>
      <c r="T396" s="50"/>
    </row>
    <row r="397" spans="1:21" ht="49.5" hidden="1" customHeight="1" x14ac:dyDescent="0.25">
      <c r="A397" s="150"/>
      <c r="B397" s="868"/>
      <c r="C397" s="869"/>
      <c r="D397" s="870"/>
      <c r="E397" s="806"/>
      <c r="F397" s="807"/>
      <c r="G397" s="806"/>
      <c r="H397" s="870"/>
      <c r="I397" s="806"/>
      <c r="J397" s="433"/>
      <c r="K397" s="807"/>
      <c r="L397" s="806"/>
      <c r="M397" s="807"/>
      <c r="N397" s="806"/>
      <c r="O397" s="433"/>
      <c r="P397" s="807"/>
      <c r="Q397" s="806"/>
      <c r="R397" s="471"/>
      <c r="S397" s="472"/>
      <c r="T397" s="101"/>
      <c r="U397" s="19"/>
    </row>
    <row r="398" spans="1:21" ht="37.5" hidden="1" customHeight="1" x14ac:dyDescent="0.25">
      <c r="A398" s="150"/>
      <c r="B398" s="868" t="s">
        <v>211</v>
      </c>
      <c r="C398" s="869"/>
      <c r="D398" s="870"/>
      <c r="E398" s="806"/>
      <c r="F398" s="870"/>
      <c r="G398" s="806"/>
      <c r="H398" s="870">
        <f>D398+F398</f>
        <v>0</v>
      </c>
      <c r="I398" s="806"/>
      <c r="J398" s="433"/>
      <c r="K398" s="870"/>
      <c r="L398" s="806"/>
      <c r="M398" s="807">
        <v>0</v>
      </c>
      <c r="N398" s="806"/>
      <c r="O398" s="433"/>
      <c r="P398" s="870">
        <f>K398</f>
        <v>0</v>
      </c>
      <c r="Q398" s="806"/>
      <c r="R398" s="842"/>
      <c r="S398" s="842"/>
      <c r="T398" s="398"/>
      <c r="U398" s="65"/>
    </row>
    <row r="399" spans="1:21" ht="22.5" hidden="1" customHeight="1" x14ac:dyDescent="0.25">
      <c r="A399" s="150"/>
      <c r="B399" s="868" t="s">
        <v>212</v>
      </c>
      <c r="C399" s="869"/>
      <c r="D399" s="807" t="s">
        <v>194</v>
      </c>
      <c r="E399" s="806"/>
      <c r="F399" s="870"/>
      <c r="G399" s="806"/>
      <c r="H399" s="870">
        <f>F399</f>
        <v>0</v>
      </c>
      <c r="I399" s="806"/>
      <c r="J399" s="433"/>
      <c r="K399" s="807" t="s">
        <v>194</v>
      </c>
      <c r="L399" s="806"/>
      <c r="M399" s="870"/>
      <c r="N399" s="806"/>
      <c r="O399" s="433"/>
      <c r="P399" s="870">
        <f>M399</f>
        <v>0</v>
      </c>
      <c r="Q399" s="806"/>
      <c r="R399" s="842"/>
      <c r="S399" s="842"/>
      <c r="T399" s="398"/>
      <c r="U399" s="65"/>
    </row>
    <row r="400" spans="1:21" ht="14.25" hidden="1" customHeight="1" x14ac:dyDescent="0.25">
      <c r="A400" s="150"/>
      <c r="B400" s="868" t="s">
        <v>310</v>
      </c>
      <c r="C400" s="869"/>
      <c r="D400" s="807"/>
      <c r="E400" s="806"/>
      <c r="F400" s="807"/>
      <c r="G400" s="806"/>
      <c r="H400" s="807"/>
      <c r="I400" s="806"/>
      <c r="J400" s="433"/>
      <c r="K400" s="807"/>
      <c r="L400" s="806"/>
      <c r="M400" s="807"/>
      <c r="N400" s="806"/>
      <c r="O400" s="433"/>
      <c r="P400" s="807"/>
      <c r="Q400" s="806"/>
      <c r="R400" s="809"/>
      <c r="S400" s="811"/>
      <c r="T400" s="50"/>
      <c r="U400" s="19"/>
    </row>
    <row r="401" spans="1:21" ht="13.5" hidden="1" customHeight="1" x14ac:dyDescent="0.25">
      <c r="A401" s="150"/>
      <c r="B401" s="868" t="s">
        <v>31</v>
      </c>
      <c r="C401" s="869"/>
      <c r="D401" s="807"/>
      <c r="E401" s="806"/>
      <c r="F401" s="807"/>
      <c r="G401" s="806"/>
      <c r="H401" s="807"/>
      <c r="I401" s="806"/>
      <c r="J401" s="433"/>
      <c r="K401" s="807"/>
      <c r="L401" s="806"/>
      <c r="M401" s="807"/>
      <c r="N401" s="806"/>
      <c r="O401" s="433"/>
      <c r="P401" s="807"/>
      <c r="Q401" s="806"/>
      <c r="R401" s="809"/>
      <c r="S401" s="811"/>
      <c r="T401" s="50"/>
      <c r="U401" s="19"/>
    </row>
    <row r="402" spans="1:21" ht="16.5" hidden="1" customHeight="1" x14ac:dyDescent="0.25">
      <c r="A402" s="150"/>
      <c r="B402" s="868" t="s">
        <v>28</v>
      </c>
      <c r="C402" s="869"/>
      <c r="D402" s="870">
        <f>D398</f>
        <v>0</v>
      </c>
      <c r="E402" s="806"/>
      <c r="F402" s="870">
        <f>F398</f>
        <v>0</v>
      </c>
      <c r="G402" s="806"/>
      <c r="H402" s="870">
        <f>SUM(H398:H401)</f>
        <v>0</v>
      </c>
      <c r="I402" s="806"/>
      <c r="J402" s="433"/>
      <c r="K402" s="870">
        <f>K398</f>
        <v>0</v>
      </c>
      <c r="L402" s="806"/>
      <c r="M402" s="870">
        <f>M399</f>
        <v>0</v>
      </c>
      <c r="N402" s="806"/>
      <c r="O402" s="433"/>
      <c r="P402" s="870">
        <f>SUM(P398:P401)</f>
        <v>0</v>
      </c>
      <c r="Q402" s="806"/>
      <c r="R402" s="809"/>
      <c r="S402" s="810"/>
      <c r="T402" s="50"/>
    </row>
    <row r="403" spans="1:21" ht="12.75" hidden="1" customHeight="1" x14ac:dyDescent="0.25">
      <c r="A403" s="378"/>
      <c r="B403" s="378"/>
      <c r="C403" s="378"/>
      <c r="D403" s="378"/>
      <c r="E403" s="378"/>
      <c r="F403" s="378"/>
      <c r="G403" s="378"/>
      <c r="H403" s="50"/>
      <c r="I403" s="50"/>
      <c r="J403" s="50"/>
      <c r="K403" s="378"/>
      <c r="L403" s="378"/>
      <c r="M403" s="378"/>
      <c r="N403" s="378"/>
      <c r="O403" s="378"/>
      <c r="P403" s="50"/>
      <c r="Q403" s="50"/>
      <c r="R403" s="54"/>
      <c r="S403" s="54"/>
      <c r="T403" s="54"/>
    </row>
    <row r="404" spans="1:21" ht="39" customHeight="1" x14ac:dyDescent="0.2">
      <c r="A404" s="473" t="s">
        <v>224</v>
      </c>
      <c r="B404" s="814" t="s">
        <v>976</v>
      </c>
      <c r="C404" s="814"/>
      <c r="D404" s="814"/>
      <c r="E404" s="814"/>
      <c r="F404" s="814"/>
      <c r="G404" s="814"/>
      <c r="H404" s="814"/>
      <c r="I404" s="814"/>
      <c r="J404" s="814"/>
      <c r="K404" s="814"/>
      <c r="L404" s="814"/>
      <c r="M404" s="814"/>
      <c r="N404" s="814"/>
      <c r="O404" s="814"/>
      <c r="P404" s="814"/>
      <c r="Q404" s="814"/>
      <c r="R404" s="814"/>
      <c r="S404" s="814"/>
      <c r="T404" s="395"/>
    </row>
    <row r="405" spans="1:21" ht="14.25" customHeight="1" x14ac:dyDescent="0.25">
      <c r="A405" s="867"/>
      <c r="B405" s="867"/>
      <c r="C405" s="867"/>
      <c r="D405" s="867"/>
      <c r="E405" s="867"/>
      <c r="F405" s="867"/>
      <c r="G405" s="867"/>
      <c r="H405" s="867"/>
      <c r="I405" s="867"/>
      <c r="J405" s="867"/>
      <c r="K405" s="867"/>
      <c r="L405" s="867"/>
      <c r="M405" s="867"/>
      <c r="N405" s="867"/>
      <c r="O405" s="867"/>
      <c r="P405" s="867"/>
      <c r="Q405" s="867"/>
      <c r="R405" s="867"/>
      <c r="S405" s="867"/>
      <c r="T405" s="313"/>
    </row>
    <row r="406" spans="1:21" ht="27" customHeight="1" x14ac:dyDescent="0.25">
      <c r="A406" s="867" t="s">
        <v>1166</v>
      </c>
      <c r="B406" s="867"/>
      <c r="C406" s="867"/>
      <c r="D406" s="867"/>
      <c r="E406" s="867"/>
      <c r="F406" s="867"/>
      <c r="G406" s="867"/>
      <c r="H406" s="867"/>
      <c r="I406" s="867"/>
      <c r="J406" s="867"/>
      <c r="K406" s="867"/>
      <c r="L406" s="867"/>
      <c r="M406" s="867"/>
      <c r="N406" s="867"/>
      <c r="O406" s="867"/>
      <c r="P406" s="867"/>
      <c r="Q406" s="867"/>
      <c r="R406" s="867"/>
      <c r="S406" s="867"/>
      <c r="T406" s="313"/>
    </row>
    <row r="407" spans="1:21" s="243" customFormat="1" ht="15" hidden="1" customHeight="1" x14ac:dyDescent="0.25">
      <c r="A407" s="867" t="s">
        <v>1167</v>
      </c>
      <c r="B407" s="867"/>
      <c r="C407" s="867"/>
      <c r="D407" s="867"/>
      <c r="E407" s="867"/>
      <c r="F407" s="867"/>
      <c r="G407" s="867"/>
      <c r="H407" s="867"/>
      <c r="I407" s="867"/>
      <c r="J407" s="867"/>
      <c r="K407" s="867"/>
      <c r="L407" s="867"/>
      <c r="M407" s="867"/>
      <c r="N407" s="867"/>
      <c r="O407" s="867"/>
      <c r="P407" s="867"/>
      <c r="Q407" s="867"/>
      <c r="R407" s="867"/>
      <c r="S407" s="867"/>
      <c r="T407" s="313"/>
    </row>
    <row r="408" spans="1:21" s="243" customFormat="1" ht="18" hidden="1" customHeight="1" x14ac:dyDescent="0.25">
      <c r="A408" s="867"/>
      <c r="B408" s="867"/>
      <c r="C408" s="867"/>
      <c r="D408" s="867"/>
      <c r="E408" s="867"/>
      <c r="F408" s="867"/>
      <c r="G408" s="867"/>
      <c r="H408" s="867"/>
      <c r="I408" s="867"/>
      <c r="J408" s="867"/>
      <c r="K408" s="867"/>
      <c r="L408" s="867"/>
      <c r="M408" s="867"/>
      <c r="N408" s="867"/>
      <c r="O408" s="867"/>
      <c r="P408" s="867"/>
      <c r="Q408" s="867"/>
      <c r="R408" s="867"/>
      <c r="S408" s="867"/>
      <c r="T408" s="313"/>
    </row>
    <row r="409" spans="1:21" s="243" customFormat="1" ht="15.75" hidden="1" customHeight="1" x14ac:dyDescent="0.25">
      <c r="A409" s="867"/>
      <c r="B409" s="867"/>
      <c r="C409" s="867"/>
      <c r="D409" s="867"/>
      <c r="E409" s="867"/>
      <c r="F409" s="867"/>
      <c r="G409" s="867"/>
      <c r="H409" s="867"/>
      <c r="I409" s="867"/>
      <c r="J409" s="867"/>
      <c r="K409" s="867"/>
      <c r="L409" s="867"/>
      <c r="M409" s="867"/>
      <c r="N409" s="867"/>
      <c r="O409" s="867"/>
      <c r="P409" s="867"/>
      <c r="Q409" s="867"/>
      <c r="R409" s="867"/>
      <c r="S409" s="867"/>
      <c r="T409" s="313"/>
    </row>
    <row r="410" spans="1:21" s="243" customFormat="1" ht="15.75" hidden="1" customHeight="1" x14ac:dyDescent="0.25">
      <c r="A410" s="867"/>
      <c r="B410" s="867"/>
      <c r="C410" s="867"/>
      <c r="D410" s="867"/>
      <c r="E410" s="867"/>
      <c r="F410" s="867"/>
      <c r="G410" s="867"/>
      <c r="H410" s="867"/>
      <c r="I410" s="867"/>
      <c r="J410" s="867"/>
      <c r="K410" s="867"/>
      <c r="L410" s="867"/>
      <c r="M410" s="867"/>
      <c r="N410" s="867"/>
      <c r="O410" s="867"/>
      <c r="P410" s="867"/>
      <c r="Q410" s="867"/>
      <c r="R410" s="867"/>
      <c r="S410" s="867"/>
      <c r="T410" s="313"/>
    </row>
    <row r="411" spans="1:21" ht="17.25" customHeight="1" x14ac:dyDescent="0.2">
      <c r="A411" s="388" t="s">
        <v>225</v>
      </c>
      <c r="B411" s="814" t="s">
        <v>1164</v>
      </c>
      <c r="C411" s="814"/>
      <c r="D411" s="814"/>
      <c r="E411" s="814"/>
      <c r="F411" s="814"/>
      <c r="G411" s="814"/>
      <c r="H411" s="814"/>
      <c r="I411" s="814"/>
      <c r="J411" s="814"/>
      <c r="K411" s="814"/>
      <c r="L411" s="814"/>
      <c r="M411" s="814"/>
      <c r="N411" s="814"/>
      <c r="O411" s="814"/>
      <c r="P411" s="814"/>
      <c r="Q411" s="814"/>
      <c r="R411" s="814"/>
      <c r="S411" s="814"/>
      <c r="T411" s="395"/>
    </row>
    <row r="412" spans="1:21" ht="17.25" customHeight="1" x14ac:dyDescent="0.25">
      <c r="A412" s="372" t="s">
        <v>916</v>
      </c>
      <c r="B412" s="395"/>
      <c r="C412" s="395"/>
      <c r="D412" s="395"/>
      <c r="E412" s="395"/>
      <c r="F412" s="395"/>
      <c r="G412" s="395"/>
      <c r="H412" s="395"/>
      <c r="I412" s="395"/>
      <c r="J412" s="395"/>
      <c r="K412" s="395"/>
      <c r="L412" s="395"/>
      <c r="M412" s="395"/>
      <c r="N412" s="395"/>
      <c r="O412" s="395"/>
      <c r="P412" s="395"/>
      <c r="Q412" s="395"/>
      <c r="R412" s="395"/>
      <c r="S412" s="395"/>
      <c r="T412" s="395"/>
    </row>
    <row r="413" spans="1:21" ht="17.25" customHeight="1" x14ac:dyDescent="0.2">
      <c r="A413" s="388" t="s">
        <v>908</v>
      </c>
      <c r="B413" s="814" t="s">
        <v>977</v>
      </c>
      <c r="C413" s="814"/>
      <c r="D413" s="814"/>
      <c r="E413" s="814"/>
      <c r="F413" s="814"/>
      <c r="G413" s="814"/>
      <c r="H413" s="814"/>
      <c r="I413" s="814"/>
      <c r="J413" s="814"/>
      <c r="K413" s="814"/>
      <c r="L413" s="814"/>
      <c r="M413" s="814"/>
      <c r="N413" s="814"/>
      <c r="O413" s="814"/>
      <c r="P413" s="814"/>
      <c r="Q413" s="814"/>
      <c r="R413" s="814"/>
      <c r="S413" s="814"/>
      <c r="T413" s="395"/>
    </row>
    <row r="414" spans="1:21" ht="18" customHeight="1" x14ac:dyDescent="0.25">
      <c r="A414" s="372" t="s">
        <v>911</v>
      </c>
      <c r="B414" s="395"/>
      <c r="C414" s="395"/>
      <c r="D414" s="395"/>
      <c r="E414" s="395"/>
      <c r="F414" s="395"/>
      <c r="G414" s="395"/>
      <c r="H414" s="395"/>
      <c r="I414" s="395"/>
      <c r="J414" s="395"/>
      <c r="K414" s="395"/>
      <c r="L414" s="395"/>
      <c r="M414" s="395"/>
      <c r="N414" s="395"/>
      <c r="O414" s="395"/>
      <c r="P414" s="395"/>
      <c r="Q414" s="395"/>
      <c r="R414" s="395"/>
      <c r="S414" s="395"/>
      <c r="T414" s="395"/>
    </row>
    <row r="415" spans="1:21" ht="3.75" customHeight="1" x14ac:dyDescent="0.25">
      <c r="A415" s="54"/>
      <c r="B415" s="54"/>
      <c r="C415" s="54"/>
      <c r="D415" s="54"/>
      <c r="E415" s="54"/>
      <c r="F415" s="54"/>
      <c r="G415" s="54"/>
      <c r="H415" s="54"/>
      <c r="I415" s="54"/>
      <c r="J415" s="54"/>
      <c r="K415" s="54"/>
      <c r="L415" s="54"/>
      <c r="M415" s="54"/>
      <c r="N415" s="54"/>
      <c r="O415" s="54"/>
      <c r="P415" s="54"/>
      <c r="Q415" s="54" t="s">
        <v>30</v>
      </c>
      <c r="R415" s="54"/>
      <c r="S415" s="54"/>
      <c r="T415" s="54"/>
    </row>
    <row r="416" spans="1:21" ht="12.75" customHeight="1" x14ac:dyDescent="0.2">
      <c r="A416" s="829" t="s">
        <v>983</v>
      </c>
      <c r="B416" s="830"/>
      <c r="C416" s="835" t="s">
        <v>222</v>
      </c>
      <c r="D416" s="835" t="s">
        <v>217</v>
      </c>
      <c r="E416" s="835" t="s">
        <v>218</v>
      </c>
      <c r="F416" s="835" t="s">
        <v>978</v>
      </c>
      <c r="G416" s="835"/>
      <c r="H416" s="835" t="s">
        <v>979</v>
      </c>
      <c r="I416" s="835"/>
      <c r="J416" s="829" t="s">
        <v>980</v>
      </c>
      <c r="K416" s="836"/>
      <c r="L416" s="837"/>
      <c r="M416" s="842" t="s">
        <v>318</v>
      </c>
      <c r="N416" s="842"/>
      <c r="O416" s="842"/>
      <c r="P416" s="842"/>
      <c r="Q416" s="807"/>
      <c r="R416" s="843" t="s">
        <v>981</v>
      </c>
      <c r="S416" s="845"/>
      <c r="T416" s="398"/>
    </row>
    <row r="417" spans="1:20" ht="24.75" customHeight="1" x14ac:dyDescent="0.2">
      <c r="A417" s="831"/>
      <c r="B417" s="832"/>
      <c r="C417" s="835"/>
      <c r="D417" s="835"/>
      <c r="E417" s="835"/>
      <c r="F417" s="835"/>
      <c r="G417" s="835"/>
      <c r="H417" s="835"/>
      <c r="I417" s="835"/>
      <c r="J417" s="831"/>
      <c r="K417" s="838"/>
      <c r="L417" s="839"/>
      <c r="M417" s="842"/>
      <c r="N417" s="842"/>
      <c r="O417" s="842"/>
      <c r="P417" s="842"/>
      <c r="Q417" s="807"/>
      <c r="R417" s="846"/>
      <c r="S417" s="839"/>
      <c r="T417" s="398"/>
    </row>
    <row r="418" spans="1:20" ht="88.5" customHeight="1" x14ac:dyDescent="0.2">
      <c r="A418" s="833"/>
      <c r="B418" s="834"/>
      <c r="C418" s="835"/>
      <c r="D418" s="835"/>
      <c r="E418" s="835"/>
      <c r="F418" s="835"/>
      <c r="G418" s="835"/>
      <c r="H418" s="835"/>
      <c r="I418" s="835"/>
      <c r="J418" s="833"/>
      <c r="K418" s="840"/>
      <c r="L418" s="841"/>
      <c r="M418" s="807" t="s">
        <v>220</v>
      </c>
      <c r="N418" s="859"/>
      <c r="O418" s="806"/>
      <c r="P418" s="842" t="s">
        <v>319</v>
      </c>
      <c r="Q418" s="807"/>
      <c r="R418" s="847"/>
      <c r="S418" s="849"/>
      <c r="T418" s="398"/>
    </row>
    <row r="419" spans="1:20" ht="12.75" customHeight="1" x14ac:dyDescent="0.25">
      <c r="A419" s="819">
        <v>1</v>
      </c>
      <c r="B419" s="820"/>
      <c r="C419" s="38">
        <v>2</v>
      </c>
      <c r="D419" s="38">
        <v>3</v>
      </c>
      <c r="E419" s="38">
        <v>4</v>
      </c>
      <c r="F419" s="828">
        <v>5</v>
      </c>
      <c r="G419" s="828"/>
      <c r="H419" s="828">
        <v>6</v>
      </c>
      <c r="I419" s="828"/>
      <c r="J419" s="819">
        <v>7</v>
      </c>
      <c r="K419" s="850"/>
      <c r="L419" s="820"/>
      <c r="M419" s="862">
        <v>8</v>
      </c>
      <c r="N419" s="863"/>
      <c r="O419" s="864"/>
      <c r="P419" s="865">
        <v>9</v>
      </c>
      <c r="Q419" s="866"/>
      <c r="R419" s="815">
        <v>10</v>
      </c>
      <c r="S419" s="815"/>
      <c r="T419" s="50"/>
    </row>
    <row r="420" spans="1:20" ht="16.5" hidden="1" customHeight="1" x14ac:dyDescent="0.25">
      <c r="A420" s="819"/>
      <c r="B420" s="820"/>
      <c r="C420" s="18" t="s">
        <v>262</v>
      </c>
      <c r="D420" s="18"/>
      <c r="E420" s="18"/>
      <c r="F420" s="828"/>
      <c r="G420" s="828"/>
      <c r="H420" s="828"/>
      <c r="I420" s="828"/>
      <c r="J420" s="38"/>
      <c r="K420" s="828"/>
      <c r="L420" s="828"/>
      <c r="M420" s="828"/>
      <c r="N420" s="828"/>
      <c r="O420" s="38"/>
      <c r="P420" s="828"/>
      <c r="Q420" s="819"/>
      <c r="R420" s="815"/>
      <c r="S420" s="815"/>
      <c r="T420" s="50"/>
    </row>
    <row r="421" spans="1:20" ht="34.5" hidden="1" customHeight="1" x14ac:dyDescent="0.25">
      <c r="A421" s="819"/>
      <c r="B421" s="820"/>
      <c r="C421" s="383" t="s">
        <v>479</v>
      </c>
      <c r="D421" s="38"/>
      <c r="E421" s="38"/>
      <c r="F421" s="828"/>
      <c r="G421" s="828"/>
      <c r="H421" s="828"/>
      <c r="I421" s="828"/>
      <c r="J421" s="819"/>
      <c r="K421" s="850"/>
      <c r="L421" s="820"/>
      <c r="M421" s="828"/>
      <c r="N421" s="828"/>
      <c r="O421" s="38"/>
      <c r="P421" s="828"/>
      <c r="Q421" s="819"/>
      <c r="R421" s="815"/>
      <c r="S421" s="815"/>
      <c r="T421" s="50"/>
    </row>
    <row r="422" spans="1:20" ht="18" customHeight="1" x14ac:dyDescent="0.25">
      <c r="A422" s="819">
        <v>2000</v>
      </c>
      <c r="B422" s="820"/>
      <c r="C422" s="41" t="s">
        <v>353</v>
      </c>
      <c r="D422" s="400">
        <f>D423+D424+D425</f>
        <v>1253930.19</v>
      </c>
      <c r="E422" s="400">
        <f t="shared" ref="E422:E446" si="31">D106</f>
        <v>1228285.02</v>
      </c>
      <c r="F422" s="823">
        <v>0</v>
      </c>
      <c r="G422" s="857"/>
      <c r="H422" s="823">
        <v>0</v>
      </c>
      <c r="I422" s="857"/>
      <c r="J422" s="823">
        <f t="shared" ref="J422:J446" si="32">H422-F422</f>
        <v>0</v>
      </c>
      <c r="K422" s="824"/>
      <c r="L422" s="857"/>
      <c r="M422" s="823">
        <v>0</v>
      </c>
      <c r="N422" s="824"/>
      <c r="O422" s="857"/>
      <c r="P422" s="823">
        <v>0</v>
      </c>
      <c r="Q422" s="825"/>
      <c r="R422" s="826">
        <f>E422+H422</f>
        <v>1228285.02</v>
      </c>
      <c r="S422" s="827"/>
      <c r="T422" s="50"/>
    </row>
    <row r="423" spans="1:20" ht="15.75" customHeight="1" x14ac:dyDescent="0.25">
      <c r="A423" s="819">
        <v>2111</v>
      </c>
      <c r="B423" s="820"/>
      <c r="C423" s="41" t="s">
        <v>74</v>
      </c>
      <c r="D423" s="400">
        <v>1035853.01</v>
      </c>
      <c r="E423" s="400">
        <f t="shared" si="31"/>
        <v>1012834.09</v>
      </c>
      <c r="F423" s="823">
        <v>0</v>
      </c>
      <c r="G423" s="857"/>
      <c r="H423" s="823">
        <v>0</v>
      </c>
      <c r="I423" s="857"/>
      <c r="J423" s="823">
        <f t="shared" si="32"/>
        <v>0</v>
      </c>
      <c r="K423" s="824"/>
      <c r="L423" s="857"/>
      <c r="M423" s="823">
        <v>0</v>
      </c>
      <c r="N423" s="824"/>
      <c r="O423" s="857"/>
      <c r="P423" s="823">
        <v>0</v>
      </c>
      <c r="Q423" s="825"/>
      <c r="R423" s="826">
        <f t="shared" ref="R423:R441" si="33">E423+H423</f>
        <v>1012834.09</v>
      </c>
      <c r="S423" s="827"/>
      <c r="T423" s="50"/>
    </row>
    <row r="424" spans="1:20" ht="30.75" customHeight="1" x14ac:dyDescent="0.25">
      <c r="A424" s="819">
        <v>2120</v>
      </c>
      <c r="B424" s="820"/>
      <c r="C424" s="41" t="s">
        <v>75</v>
      </c>
      <c r="D424" s="400">
        <v>165266.18</v>
      </c>
      <c r="E424" s="400">
        <f t="shared" si="31"/>
        <v>162668.70000000001</v>
      </c>
      <c r="F424" s="823">
        <v>0</v>
      </c>
      <c r="G424" s="857"/>
      <c r="H424" s="823">
        <v>0</v>
      </c>
      <c r="I424" s="857"/>
      <c r="J424" s="823">
        <f t="shared" si="32"/>
        <v>0</v>
      </c>
      <c r="K424" s="824"/>
      <c r="L424" s="857"/>
      <c r="M424" s="823">
        <v>0</v>
      </c>
      <c r="N424" s="824"/>
      <c r="O424" s="857"/>
      <c r="P424" s="823">
        <v>0</v>
      </c>
      <c r="Q424" s="825"/>
      <c r="R424" s="826">
        <f t="shared" si="33"/>
        <v>162668.70000000001</v>
      </c>
      <c r="S424" s="827"/>
      <c r="T424" s="50"/>
    </row>
    <row r="425" spans="1:20" ht="29.25" customHeight="1" x14ac:dyDescent="0.25">
      <c r="A425" s="819">
        <v>2200</v>
      </c>
      <c r="B425" s="820"/>
      <c r="C425" s="41" t="s">
        <v>354</v>
      </c>
      <c r="D425" s="400">
        <f>D426+D429+D431+D437+D430</f>
        <v>52811</v>
      </c>
      <c r="E425" s="400">
        <f t="shared" si="31"/>
        <v>52782.229999999996</v>
      </c>
      <c r="F425" s="823">
        <v>0</v>
      </c>
      <c r="G425" s="857"/>
      <c r="H425" s="823">
        <v>0</v>
      </c>
      <c r="I425" s="857"/>
      <c r="J425" s="823">
        <f t="shared" si="32"/>
        <v>0</v>
      </c>
      <c r="K425" s="824"/>
      <c r="L425" s="857"/>
      <c r="M425" s="823">
        <v>0</v>
      </c>
      <c r="N425" s="824"/>
      <c r="O425" s="857"/>
      <c r="P425" s="823">
        <v>0</v>
      </c>
      <c r="Q425" s="825"/>
      <c r="R425" s="826">
        <f t="shared" si="33"/>
        <v>52782.229999999996</v>
      </c>
      <c r="S425" s="827"/>
      <c r="T425" s="50"/>
    </row>
    <row r="426" spans="1:20" ht="61.5" customHeight="1" x14ac:dyDescent="0.25">
      <c r="A426" s="819">
        <v>2210</v>
      </c>
      <c r="B426" s="820"/>
      <c r="C426" s="41" t="s">
        <v>355</v>
      </c>
      <c r="D426" s="400">
        <v>7935</v>
      </c>
      <c r="E426" s="400">
        <f t="shared" si="31"/>
        <v>7935</v>
      </c>
      <c r="F426" s="823">
        <v>0</v>
      </c>
      <c r="G426" s="857"/>
      <c r="H426" s="823">
        <v>0</v>
      </c>
      <c r="I426" s="857"/>
      <c r="J426" s="823">
        <f t="shared" si="32"/>
        <v>0</v>
      </c>
      <c r="K426" s="824"/>
      <c r="L426" s="857"/>
      <c r="M426" s="823">
        <v>0</v>
      </c>
      <c r="N426" s="824"/>
      <c r="O426" s="857"/>
      <c r="P426" s="823">
        <v>0</v>
      </c>
      <c r="Q426" s="825"/>
      <c r="R426" s="826">
        <f t="shared" si="33"/>
        <v>7935</v>
      </c>
      <c r="S426" s="827"/>
      <c r="T426" s="50"/>
    </row>
    <row r="427" spans="1:20" ht="42.75" customHeight="1" x14ac:dyDescent="0.25">
      <c r="A427" s="819">
        <v>2220</v>
      </c>
      <c r="B427" s="820"/>
      <c r="C427" s="41" t="s">
        <v>1155</v>
      </c>
      <c r="D427" s="400">
        <v>0</v>
      </c>
      <c r="E427" s="400">
        <f t="shared" si="31"/>
        <v>0</v>
      </c>
      <c r="F427" s="823">
        <v>0</v>
      </c>
      <c r="G427" s="857"/>
      <c r="H427" s="823">
        <v>0</v>
      </c>
      <c r="I427" s="857"/>
      <c r="J427" s="823">
        <f t="shared" si="32"/>
        <v>0</v>
      </c>
      <c r="K427" s="824"/>
      <c r="L427" s="857"/>
      <c r="M427" s="823">
        <v>0</v>
      </c>
      <c r="N427" s="824"/>
      <c r="O427" s="857"/>
      <c r="P427" s="823">
        <v>0</v>
      </c>
      <c r="Q427" s="825"/>
      <c r="R427" s="826">
        <f t="shared" si="33"/>
        <v>0</v>
      </c>
      <c r="S427" s="827"/>
      <c r="T427" s="50"/>
    </row>
    <row r="428" spans="1:20" ht="32.25" customHeight="1" x14ac:dyDescent="0.25">
      <c r="A428" s="819">
        <v>2230</v>
      </c>
      <c r="B428" s="820"/>
      <c r="C428" s="41" t="s">
        <v>76</v>
      </c>
      <c r="D428" s="400">
        <v>0</v>
      </c>
      <c r="E428" s="400">
        <f t="shared" si="31"/>
        <v>0</v>
      </c>
      <c r="F428" s="823">
        <v>0</v>
      </c>
      <c r="G428" s="857"/>
      <c r="H428" s="823">
        <v>0</v>
      </c>
      <c r="I428" s="857"/>
      <c r="J428" s="823">
        <f t="shared" si="32"/>
        <v>0</v>
      </c>
      <c r="K428" s="824"/>
      <c r="L428" s="857"/>
      <c r="M428" s="823">
        <v>0</v>
      </c>
      <c r="N428" s="824"/>
      <c r="O428" s="857"/>
      <c r="P428" s="823">
        <v>0</v>
      </c>
      <c r="Q428" s="825"/>
      <c r="R428" s="826">
        <f t="shared" si="33"/>
        <v>0</v>
      </c>
      <c r="S428" s="827"/>
      <c r="T428" s="50"/>
    </row>
    <row r="429" spans="1:20" ht="18" customHeight="1" x14ac:dyDescent="0.25">
      <c r="A429" s="819">
        <v>2240</v>
      </c>
      <c r="B429" s="820"/>
      <c r="C429" s="41" t="s">
        <v>77</v>
      </c>
      <c r="D429" s="400">
        <v>12110</v>
      </c>
      <c r="E429" s="400">
        <f t="shared" si="31"/>
        <v>12085.73</v>
      </c>
      <c r="F429" s="823">
        <v>0</v>
      </c>
      <c r="G429" s="857"/>
      <c r="H429" s="823">
        <v>0</v>
      </c>
      <c r="I429" s="857"/>
      <c r="J429" s="823">
        <f t="shared" si="32"/>
        <v>0</v>
      </c>
      <c r="K429" s="824"/>
      <c r="L429" s="857"/>
      <c r="M429" s="823">
        <v>0</v>
      </c>
      <c r="N429" s="824"/>
      <c r="O429" s="857"/>
      <c r="P429" s="823">
        <v>0</v>
      </c>
      <c r="Q429" s="825"/>
      <c r="R429" s="826">
        <f t="shared" si="33"/>
        <v>12085.73</v>
      </c>
      <c r="S429" s="827"/>
      <c r="T429" s="50"/>
    </row>
    <row r="430" spans="1:20" ht="29.25" customHeight="1" x14ac:dyDescent="0.25">
      <c r="A430" s="819">
        <v>2250</v>
      </c>
      <c r="B430" s="820"/>
      <c r="C430" s="41" t="s">
        <v>357</v>
      </c>
      <c r="D430" s="400">
        <v>4079</v>
      </c>
      <c r="E430" s="400">
        <f t="shared" si="31"/>
        <v>4079</v>
      </c>
      <c r="F430" s="823">
        <v>0</v>
      </c>
      <c r="G430" s="857"/>
      <c r="H430" s="823">
        <v>0</v>
      </c>
      <c r="I430" s="857"/>
      <c r="J430" s="823">
        <f t="shared" si="32"/>
        <v>0</v>
      </c>
      <c r="K430" s="824"/>
      <c r="L430" s="857"/>
      <c r="M430" s="823">
        <v>0</v>
      </c>
      <c r="N430" s="824"/>
      <c r="O430" s="857"/>
      <c r="P430" s="823">
        <v>0</v>
      </c>
      <c r="Q430" s="825"/>
      <c r="R430" s="826">
        <f t="shared" si="33"/>
        <v>4079</v>
      </c>
      <c r="S430" s="827"/>
      <c r="T430" s="50"/>
    </row>
    <row r="431" spans="1:20" ht="51" customHeight="1" x14ac:dyDescent="0.25">
      <c r="A431" s="819">
        <v>2270</v>
      </c>
      <c r="B431" s="820"/>
      <c r="C431" s="41" t="s">
        <v>358</v>
      </c>
      <c r="D431" s="400">
        <f>D432+D433+D434+D435</f>
        <v>28687</v>
      </c>
      <c r="E431" s="400">
        <f t="shared" si="31"/>
        <v>28682.5</v>
      </c>
      <c r="F431" s="823">
        <v>0</v>
      </c>
      <c r="G431" s="857"/>
      <c r="H431" s="823">
        <v>0</v>
      </c>
      <c r="I431" s="857"/>
      <c r="J431" s="823">
        <f t="shared" si="32"/>
        <v>0</v>
      </c>
      <c r="K431" s="824"/>
      <c r="L431" s="857"/>
      <c r="M431" s="823">
        <v>0</v>
      </c>
      <c r="N431" s="824"/>
      <c r="O431" s="857"/>
      <c r="P431" s="823">
        <v>0</v>
      </c>
      <c r="Q431" s="825"/>
      <c r="R431" s="826">
        <f t="shared" si="33"/>
        <v>28682.5</v>
      </c>
      <c r="S431" s="827"/>
      <c r="T431" s="50"/>
    </row>
    <row r="432" spans="1:20" ht="27" customHeight="1" x14ac:dyDescent="0.25">
      <c r="A432" s="819">
        <v>2271</v>
      </c>
      <c r="B432" s="820"/>
      <c r="C432" s="41" t="s">
        <v>78</v>
      </c>
      <c r="D432" s="400">
        <v>18015</v>
      </c>
      <c r="E432" s="400">
        <f t="shared" si="31"/>
        <v>18015</v>
      </c>
      <c r="F432" s="823">
        <v>0</v>
      </c>
      <c r="G432" s="857"/>
      <c r="H432" s="823">
        <v>0</v>
      </c>
      <c r="I432" s="857"/>
      <c r="J432" s="823">
        <f t="shared" si="32"/>
        <v>0</v>
      </c>
      <c r="K432" s="824"/>
      <c r="L432" s="857"/>
      <c r="M432" s="823">
        <v>0</v>
      </c>
      <c r="N432" s="824"/>
      <c r="O432" s="857"/>
      <c r="P432" s="823">
        <v>0</v>
      </c>
      <c r="Q432" s="825"/>
      <c r="R432" s="826">
        <f t="shared" si="33"/>
        <v>18015</v>
      </c>
      <c r="S432" s="827"/>
      <c r="T432" s="50"/>
    </row>
    <row r="433" spans="1:20" ht="46.5" customHeight="1" x14ac:dyDescent="0.25">
      <c r="A433" s="819">
        <v>2272</v>
      </c>
      <c r="B433" s="820"/>
      <c r="C433" s="41" t="s">
        <v>79</v>
      </c>
      <c r="D433" s="400">
        <v>673</v>
      </c>
      <c r="E433" s="400">
        <f t="shared" si="31"/>
        <v>668.5</v>
      </c>
      <c r="F433" s="823">
        <v>0</v>
      </c>
      <c r="G433" s="857"/>
      <c r="H433" s="823">
        <v>0</v>
      </c>
      <c r="I433" s="857"/>
      <c r="J433" s="823">
        <f t="shared" si="32"/>
        <v>0</v>
      </c>
      <c r="K433" s="824"/>
      <c r="L433" s="857"/>
      <c r="M433" s="823">
        <v>0</v>
      </c>
      <c r="N433" s="824"/>
      <c r="O433" s="857"/>
      <c r="P433" s="823">
        <v>0</v>
      </c>
      <c r="Q433" s="825"/>
      <c r="R433" s="826">
        <f t="shared" si="33"/>
        <v>668.5</v>
      </c>
      <c r="S433" s="827"/>
      <c r="T433" s="50"/>
    </row>
    <row r="434" spans="1:20" ht="29.25" customHeight="1" x14ac:dyDescent="0.25">
      <c r="A434" s="819">
        <v>2273</v>
      </c>
      <c r="B434" s="820"/>
      <c r="C434" s="41" t="s">
        <v>80</v>
      </c>
      <c r="D434" s="400">
        <v>9999</v>
      </c>
      <c r="E434" s="400">
        <f t="shared" si="31"/>
        <v>9999</v>
      </c>
      <c r="F434" s="823">
        <v>0</v>
      </c>
      <c r="G434" s="857"/>
      <c r="H434" s="823">
        <v>0</v>
      </c>
      <c r="I434" s="857"/>
      <c r="J434" s="823">
        <f t="shared" si="32"/>
        <v>0</v>
      </c>
      <c r="K434" s="824"/>
      <c r="L434" s="857"/>
      <c r="M434" s="823">
        <v>0</v>
      </c>
      <c r="N434" s="824"/>
      <c r="O434" s="857"/>
      <c r="P434" s="823">
        <v>0</v>
      </c>
      <c r="Q434" s="825"/>
      <c r="R434" s="826">
        <f t="shared" si="33"/>
        <v>9999</v>
      </c>
      <c r="S434" s="827"/>
      <c r="T434" s="50"/>
    </row>
    <row r="435" spans="1:20" ht="30.75" customHeight="1" x14ac:dyDescent="0.25">
      <c r="A435" s="819">
        <v>2274</v>
      </c>
      <c r="B435" s="820"/>
      <c r="C435" s="41" t="s">
        <v>359</v>
      </c>
      <c r="D435" s="400">
        <v>0</v>
      </c>
      <c r="E435" s="400">
        <f t="shared" si="31"/>
        <v>0</v>
      </c>
      <c r="F435" s="823">
        <v>0</v>
      </c>
      <c r="G435" s="857"/>
      <c r="H435" s="823">
        <v>0</v>
      </c>
      <c r="I435" s="857"/>
      <c r="J435" s="823">
        <f t="shared" si="32"/>
        <v>0</v>
      </c>
      <c r="K435" s="824"/>
      <c r="L435" s="857"/>
      <c r="M435" s="823">
        <v>0</v>
      </c>
      <c r="N435" s="824"/>
      <c r="O435" s="857"/>
      <c r="P435" s="823">
        <v>0</v>
      </c>
      <c r="Q435" s="825"/>
      <c r="R435" s="826">
        <f t="shared" si="33"/>
        <v>0</v>
      </c>
      <c r="S435" s="827"/>
      <c r="T435" s="50"/>
    </row>
    <row r="436" spans="1:20" ht="31.5" customHeight="1" x14ac:dyDescent="0.25">
      <c r="A436" s="819">
        <v>2275</v>
      </c>
      <c r="B436" s="820"/>
      <c r="C436" s="41" t="s">
        <v>81</v>
      </c>
      <c r="D436" s="400">
        <v>0</v>
      </c>
      <c r="E436" s="400">
        <f t="shared" si="31"/>
        <v>0</v>
      </c>
      <c r="F436" s="823">
        <v>0</v>
      </c>
      <c r="G436" s="857"/>
      <c r="H436" s="823">
        <v>0</v>
      </c>
      <c r="I436" s="857"/>
      <c r="J436" s="823">
        <f t="shared" si="32"/>
        <v>0</v>
      </c>
      <c r="K436" s="824"/>
      <c r="L436" s="857"/>
      <c r="M436" s="823">
        <v>0</v>
      </c>
      <c r="N436" s="824"/>
      <c r="O436" s="857"/>
      <c r="P436" s="823">
        <v>0</v>
      </c>
      <c r="Q436" s="825"/>
      <c r="R436" s="826">
        <f t="shared" si="33"/>
        <v>0</v>
      </c>
      <c r="S436" s="827"/>
      <c r="T436" s="50"/>
    </row>
    <row r="437" spans="1:20" ht="42.75" customHeight="1" x14ac:dyDescent="0.25">
      <c r="A437" s="819">
        <v>2282</v>
      </c>
      <c r="B437" s="820"/>
      <c r="C437" s="41" t="s">
        <v>360</v>
      </c>
      <c r="D437" s="400">
        <v>0</v>
      </c>
      <c r="E437" s="400">
        <f t="shared" si="31"/>
        <v>0</v>
      </c>
      <c r="F437" s="823">
        <v>0</v>
      </c>
      <c r="G437" s="857"/>
      <c r="H437" s="823">
        <v>0</v>
      </c>
      <c r="I437" s="857"/>
      <c r="J437" s="823">
        <f t="shared" si="32"/>
        <v>0</v>
      </c>
      <c r="K437" s="824"/>
      <c r="L437" s="857"/>
      <c r="M437" s="823">
        <v>0</v>
      </c>
      <c r="N437" s="824"/>
      <c r="O437" s="857"/>
      <c r="P437" s="823">
        <v>0</v>
      </c>
      <c r="Q437" s="825"/>
      <c r="R437" s="826">
        <f t="shared" si="33"/>
        <v>0</v>
      </c>
      <c r="S437" s="827"/>
      <c r="T437" s="50"/>
    </row>
    <row r="438" spans="1:20" ht="18" customHeight="1" x14ac:dyDescent="0.25">
      <c r="A438" s="819">
        <v>2800</v>
      </c>
      <c r="B438" s="820"/>
      <c r="C438" s="41" t="s">
        <v>361</v>
      </c>
      <c r="D438" s="400">
        <v>0</v>
      </c>
      <c r="E438" s="400">
        <f t="shared" si="31"/>
        <v>0</v>
      </c>
      <c r="F438" s="823">
        <v>0</v>
      </c>
      <c r="G438" s="857"/>
      <c r="H438" s="823">
        <v>0</v>
      </c>
      <c r="I438" s="857"/>
      <c r="J438" s="823">
        <f t="shared" si="32"/>
        <v>0</v>
      </c>
      <c r="K438" s="824"/>
      <c r="L438" s="857"/>
      <c r="M438" s="823">
        <v>0</v>
      </c>
      <c r="N438" s="824"/>
      <c r="O438" s="857"/>
      <c r="P438" s="823">
        <v>0</v>
      </c>
      <c r="Q438" s="825"/>
      <c r="R438" s="826">
        <f t="shared" si="33"/>
        <v>0</v>
      </c>
      <c r="S438" s="827"/>
      <c r="T438" s="50"/>
    </row>
    <row r="439" spans="1:20" ht="15.75" customHeight="1" x14ac:dyDescent="0.25">
      <c r="A439" s="819">
        <v>3000</v>
      </c>
      <c r="B439" s="820"/>
      <c r="C439" s="41" t="s">
        <v>82</v>
      </c>
      <c r="D439" s="400">
        <v>0</v>
      </c>
      <c r="E439" s="400">
        <f t="shared" si="31"/>
        <v>0</v>
      </c>
      <c r="F439" s="823">
        <v>0</v>
      </c>
      <c r="G439" s="857"/>
      <c r="H439" s="823">
        <v>0</v>
      </c>
      <c r="I439" s="857"/>
      <c r="J439" s="823">
        <f t="shared" si="32"/>
        <v>0</v>
      </c>
      <c r="K439" s="824"/>
      <c r="L439" s="857"/>
      <c r="M439" s="823">
        <v>0</v>
      </c>
      <c r="N439" s="824"/>
      <c r="O439" s="857"/>
      <c r="P439" s="823">
        <v>0</v>
      </c>
      <c r="Q439" s="825"/>
      <c r="R439" s="826">
        <f t="shared" si="33"/>
        <v>0</v>
      </c>
      <c r="S439" s="827"/>
      <c r="T439" s="50"/>
    </row>
    <row r="440" spans="1:20" ht="72.75" customHeight="1" x14ac:dyDescent="0.25">
      <c r="A440" s="819">
        <v>3110</v>
      </c>
      <c r="B440" s="820"/>
      <c r="C440" s="41" t="s">
        <v>362</v>
      </c>
      <c r="D440" s="400">
        <v>0</v>
      </c>
      <c r="E440" s="400">
        <f t="shared" si="31"/>
        <v>0</v>
      </c>
      <c r="F440" s="823">
        <v>0</v>
      </c>
      <c r="G440" s="857"/>
      <c r="H440" s="823">
        <v>0</v>
      </c>
      <c r="I440" s="857"/>
      <c r="J440" s="823">
        <f t="shared" si="32"/>
        <v>0</v>
      </c>
      <c r="K440" s="824"/>
      <c r="L440" s="857"/>
      <c r="M440" s="823">
        <v>0</v>
      </c>
      <c r="N440" s="824"/>
      <c r="O440" s="857"/>
      <c r="P440" s="823">
        <v>0</v>
      </c>
      <c r="Q440" s="825"/>
      <c r="R440" s="826">
        <f t="shared" si="33"/>
        <v>0</v>
      </c>
      <c r="S440" s="827"/>
      <c r="T440" s="50"/>
    </row>
    <row r="441" spans="1:20" ht="15.75" customHeight="1" x14ac:dyDescent="0.25">
      <c r="A441" s="819">
        <v>3130</v>
      </c>
      <c r="B441" s="820"/>
      <c r="C441" s="41" t="s">
        <v>83</v>
      </c>
      <c r="D441" s="400">
        <v>0</v>
      </c>
      <c r="E441" s="400">
        <f t="shared" si="31"/>
        <v>0</v>
      </c>
      <c r="F441" s="823">
        <v>0</v>
      </c>
      <c r="G441" s="857"/>
      <c r="H441" s="823">
        <v>0</v>
      </c>
      <c r="I441" s="857"/>
      <c r="J441" s="823">
        <f t="shared" si="32"/>
        <v>0</v>
      </c>
      <c r="K441" s="824"/>
      <c r="L441" s="857"/>
      <c r="M441" s="823">
        <v>0</v>
      </c>
      <c r="N441" s="824"/>
      <c r="O441" s="857"/>
      <c r="P441" s="823">
        <v>0</v>
      </c>
      <c r="Q441" s="825"/>
      <c r="R441" s="826">
        <f t="shared" si="33"/>
        <v>0</v>
      </c>
      <c r="S441" s="827"/>
      <c r="T441" s="50"/>
    </row>
    <row r="442" spans="1:20" ht="29.25" customHeight="1" x14ac:dyDescent="0.25">
      <c r="A442" s="819">
        <v>3132</v>
      </c>
      <c r="B442" s="820"/>
      <c r="C442" s="41" t="s">
        <v>1156</v>
      </c>
      <c r="D442" s="400">
        <v>0</v>
      </c>
      <c r="E442" s="400">
        <f t="shared" si="31"/>
        <v>0</v>
      </c>
      <c r="F442" s="823">
        <v>0</v>
      </c>
      <c r="G442" s="857"/>
      <c r="H442" s="823">
        <v>0</v>
      </c>
      <c r="I442" s="857"/>
      <c r="J442" s="823">
        <f t="shared" si="32"/>
        <v>0</v>
      </c>
      <c r="K442" s="824"/>
      <c r="L442" s="857"/>
      <c r="M442" s="823">
        <v>0</v>
      </c>
      <c r="N442" s="824"/>
      <c r="O442" s="857"/>
      <c r="P442" s="823">
        <v>0</v>
      </c>
      <c r="Q442" s="825"/>
      <c r="R442" s="826">
        <f>E442+H442</f>
        <v>0</v>
      </c>
      <c r="S442" s="827"/>
      <c r="T442" s="50"/>
    </row>
    <row r="443" spans="1:20" ht="30.75" customHeight="1" x14ac:dyDescent="0.25">
      <c r="A443" s="819">
        <v>3140</v>
      </c>
      <c r="B443" s="820"/>
      <c r="C443" s="41" t="s">
        <v>365</v>
      </c>
      <c r="D443" s="400">
        <v>0</v>
      </c>
      <c r="E443" s="400">
        <f t="shared" si="31"/>
        <v>0</v>
      </c>
      <c r="F443" s="823">
        <v>0</v>
      </c>
      <c r="G443" s="857"/>
      <c r="H443" s="823">
        <v>0</v>
      </c>
      <c r="I443" s="857"/>
      <c r="J443" s="823">
        <f t="shared" si="32"/>
        <v>0</v>
      </c>
      <c r="K443" s="824"/>
      <c r="L443" s="857"/>
      <c r="M443" s="823">
        <v>0</v>
      </c>
      <c r="N443" s="824"/>
      <c r="O443" s="857"/>
      <c r="P443" s="823">
        <v>0</v>
      </c>
      <c r="Q443" s="825"/>
      <c r="R443" s="826">
        <f t="shared" ref="R443:R449" si="34">E443+H443</f>
        <v>0</v>
      </c>
      <c r="S443" s="827"/>
      <c r="T443" s="50"/>
    </row>
    <row r="444" spans="1:20" ht="43.5" customHeight="1" x14ac:dyDescent="0.25">
      <c r="A444" s="819">
        <v>3142</v>
      </c>
      <c r="B444" s="820"/>
      <c r="C444" s="41" t="s">
        <v>1157</v>
      </c>
      <c r="D444" s="400">
        <v>0</v>
      </c>
      <c r="E444" s="400">
        <f t="shared" si="31"/>
        <v>0</v>
      </c>
      <c r="F444" s="823">
        <v>0</v>
      </c>
      <c r="G444" s="857"/>
      <c r="H444" s="823">
        <v>0</v>
      </c>
      <c r="I444" s="857"/>
      <c r="J444" s="823">
        <f t="shared" si="32"/>
        <v>0</v>
      </c>
      <c r="K444" s="824"/>
      <c r="L444" s="857"/>
      <c r="M444" s="823">
        <v>0</v>
      </c>
      <c r="N444" s="824"/>
      <c r="O444" s="857"/>
      <c r="P444" s="823">
        <v>0</v>
      </c>
      <c r="Q444" s="825"/>
      <c r="R444" s="826">
        <f t="shared" si="34"/>
        <v>0</v>
      </c>
      <c r="S444" s="827"/>
      <c r="T444" s="50"/>
    </row>
    <row r="445" spans="1:20" ht="46.5" customHeight="1" x14ac:dyDescent="0.25">
      <c r="A445" s="819">
        <v>3143</v>
      </c>
      <c r="B445" s="820"/>
      <c r="C445" s="41" t="s">
        <v>1158</v>
      </c>
      <c r="D445" s="400">
        <v>0</v>
      </c>
      <c r="E445" s="400">
        <f t="shared" si="31"/>
        <v>0</v>
      </c>
      <c r="F445" s="823">
        <v>0</v>
      </c>
      <c r="G445" s="857"/>
      <c r="H445" s="823">
        <v>0</v>
      </c>
      <c r="I445" s="857"/>
      <c r="J445" s="823">
        <f t="shared" si="32"/>
        <v>0</v>
      </c>
      <c r="K445" s="824"/>
      <c r="L445" s="857"/>
      <c r="M445" s="823">
        <v>0</v>
      </c>
      <c r="N445" s="824"/>
      <c r="O445" s="857"/>
      <c r="P445" s="823">
        <v>0</v>
      </c>
      <c r="Q445" s="825"/>
      <c r="R445" s="826">
        <f t="shared" si="34"/>
        <v>0</v>
      </c>
      <c r="S445" s="827"/>
      <c r="T445" s="50"/>
    </row>
    <row r="446" spans="1:20" ht="78" customHeight="1" x14ac:dyDescent="0.25">
      <c r="A446" s="819">
        <v>3210</v>
      </c>
      <c r="B446" s="820"/>
      <c r="C446" s="41" t="s">
        <v>367</v>
      </c>
      <c r="D446" s="400">
        <v>0</v>
      </c>
      <c r="E446" s="400">
        <f t="shared" si="31"/>
        <v>0</v>
      </c>
      <c r="F446" s="821">
        <v>0</v>
      </c>
      <c r="G446" s="821"/>
      <c r="H446" s="821">
        <v>0</v>
      </c>
      <c r="I446" s="821"/>
      <c r="J446" s="823">
        <f t="shared" si="32"/>
        <v>0</v>
      </c>
      <c r="K446" s="824"/>
      <c r="L446" s="857"/>
      <c r="M446" s="823">
        <v>0</v>
      </c>
      <c r="N446" s="824"/>
      <c r="O446" s="857"/>
      <c r="P446" s="821">
        <v>0</v>
      </c>
      <c r="Q446" s="823"/>
      <c r="R446" s="826">
        <f t="shared" si="34"/>
        <v>0</v>
      </c>
      <c r="S446" s="827"/>
      <c r="T446" s="50"/>
    </row>
    <row r="447" spans="1:20" ht="17.649999999999999" hidden="1" customHeight="1" x14ac:dyDescent="0.25">
      <c r="A447" s="18"/>
      <c r="B447" s="464"/>
      <c r="C447" s="383" t="s">
        <v>252</v>
      </c>
      <c r="D447" s="400"/>
      <c r="E447" s="400"/>
      <c r="F447" s="821"/>
      <c r="G447" s="821"/>
      <c r="H447" s="821"/>
      <c r="I447" s="821"/>
      <c r="J447" s="404"/>
      <c r="K447" s="823">
        <f>H447-F447</f>
        <v>0</v>
      </c>
      <c r="L447" s="857"/>
      <c r="M447" s="821"/>
      <c r="N447" s="821"/>
      <c r="O447" s="400"/>
      <c r="P447" s="821"/>
      <c r="Q447" s="823"/>
      <c r="R447" s="826">
        <f t="shared" si="34"/>
        <v>0</v>
      </c>
      <c r="S447" s="827"/>
      <c r="T447" s="50"/>
    </row>
    <row r="448" spans="1:20" ht="16.7" hidden="1" customHeight="1" x14ac:dyDescent="0.25">
      <c r="A448" s="18"/>
      <c r="B448" s="464"/>
      <c r="C448" s="383" t="s">
        <v>31</v>
      </c>
      <c r="D448" s="400"/>
      <c r="E448" s="400"/>
      <c r="F448" s="821"/>
      <c r="G448" s="821"/>
      <c r="H448" s="821"/>
      <c r="I448" s="821"/>
      <c r="J448" s="404"/>
      <c r="K448" s="823">
        <f>H448-F448</f>
        <v>0</v>
      </c>
      <c r="L448" s="857"/>
      <c r="M448" s="821"/>
      <c r="N448" s="821"/>
      <c r="O448" s="400"/>
      <c r="P448" s="821"/>
      <c r="Q448" s="823"/>
      <c r="R448" s="826">
        <f t="shared" si="34"/>
        <v>0</v>
      </c>
      <c r="S448" s="827"/>
      <c r="T448" s="50"/>
    </row>
    <row r="449" spans="1:20" ht="15.75" customHeight="1" x14ac:dyDescent="0.25">
      <c r="A449" s="819"/>
      <c r="B449" s="820"/>
      <c r="C449" s="474" t="s">
        <v>971</v>
      </c>
      <c r="D449" s="400">
        <f>D422+D439</f>
        <v>1253930.19</v>
      </c>
      <c r="E449" s="400">
        <f>E422+E439</f>
        <v>1228285.02</v>
      </c>
      <c r="F449" s="821">
        <v>0</v>
      </c>
      <c r="G449" s="821"/>
      <c r="H449" s="821">
        <v>0</v>
      </c>
      <c r="I449" s="821"/>
      <c r="J449" s="823">
        <f>H449-F449</f>
        <v>0</v>
      </c>
      <c r="K449" s="824"/>
      <c r="L449" s="857"/>
      <c r="M449" s="823">
        <v>0</v>
      </c>
      <c r="N449" s="824"/>
      <c r="O449" s="857"/>
      <c r="P449" s="821">
        <v>0</v>
      </c>
      <c r="Q449" s="823"/>
      <c r="R449" s="826">
        <f t="shared" si="34"/>
        <v>1228285.02</v>
      </c>
      <c r="S449" s="827"/>
      <c r="T449" s="50"/>
    </row>
    <row r="450" spans="1:20" ht="2.25" customHeight="1" x14ac:dyDescent="0.25">
      <c r="A450" s="54"/>
      <c r="B450" s="54"/>
      <c r="C450" s="54"/>
      <c r="D450" s="54"/>
      <c r="E450" s="54"/>
      <c r="F450" s="54"/>
      <c r="G450" s="54"/>
      <c r="H450" s="54"/>
      <c r="I450" s="54"/>
      <c r="J450" s="54"/>
      <c r="K450" s="54"/>
      <c r="L450" s="54"/>
      <c r="M450" s="54"/>
      <c r="N450" s="54"/>
      <c r="O450" s="54"/>
      <c r="P450" s="54"/>
      <c r="Q450" s="54"/>
      <c r="R450" s="54"/>
      <c r="S450" s="54"/>
      <c r="T450" s="54"/>
    </row>
    <row r="451" spans="1:20" ht="24.75" customHeight="1" x14ac:dyDescent="0.2">
      <c r="A451" s="388" t="s">
        <v>909</v>
      </c>
      <c r="B451" s="813" t="s">
        <v>982</v>
      </c>
      <c r="C451" s="813"/>
      <c r="D451" s="813"/>
      <c r="E451" s="813"/>
      <c r="F451" s="813"/>
      <c r="G451" s="813"/>
      <c r="H451" s="813"/>
      <c r="I451" s="813"/>
      <c r="J451" s="813"/>
      <c r="K451" s="813"/>
      <c r="L451" s="813"/>
      <c r="M451" s="813"/>
      <c r="N451" s="813"/>
      <c r="O451" s="813"/>
      <c r="P451" s="813"/>
      <c r="Q451" s="813"/>
      <c r="R451" s="813"/>
      <c r="S451" s="813"/>
      <c r="T451" s="47"/>
    </row>
    <row r="452" spans="1:20" ht="16.5" customHeight="1" x14ac:dyDescent="0.25">
      <c r="A452" s="372" t="s">
        <v>916</v>
      </c>
      <c r="B452" s="47"/>
      <c r="C452" s="47"/>
      <c r="D452" s="47"/>
      <c r="E452" s="47"/>
      <c r="F452" s="47"/>
      <c r="G452" s="47"/>
      <c r="H452" s="47"/>
      <c r="I452" s="47"/>
      <c r="J452" s="47"/>
      <c r="K452" s="47"/>
      <c r="L452" s="47"/>
      <c r="M452" s="47"/>
      <c r="N452" s="54" t="s">
        <v>30</v>
      </c>
      <c r="O452" s="54"/>
      <c r="P452" s="47"/>
      <c r="Q452" s="47"/>
      <c r="R452" s="47"/>
      <c r="S452" s="47"/>
      <c r="T452" s="47"/>
    </row>
    <row r="453" spans="1:20" ht="16.5" customHeight="1" x14ac:dyDescent="0.2">
      <c r="A453" s="829" t="s">
        <v>983</v>
      </c>
      <c r="B453" s="830"/>
      <c r="C453" s="855" t="s">
        <v>222</v>
      </c>
      <c r="D453" s="807" t="s">
        <v>481</v>
      </c>
      <c r="E453" s="859"/>
      <c r="F453" s="859"/>
      <c r="G453" s="859"/>
      <c r="H453" s="806"/>
      <c r="I453" s="842" t="s">
        <v>854</v>
      </c>
      <c r="J453" s="842"/>
      <c r="K453" s="842"/>
      <c r="L453" s="842"/>
      <c r="M453" s="842"/>
      <c r="N453" s="842"/>
      <c r="O453" s="842"/>
      <c r="P453" s="842"/>
      <c r="Q453" s="838"/>
      <c r="R453" s="838"/>
      <c r="S453" s="838"/>
      <c r="T453" s="398"/>
    </row>
    <row r="454" spans="1:20" ht="102.75" customHeight="1" x14ac:dyDescent="0.2">
      <c r="A454" s="831"/>
      <c r="B454" s="832"/>
      <c r="C454" s="858"/>
      <c r="D454" s="855" t="s">
        <v>326</v>
      </c>
      <c r="E454" s="855" t="s">
        <v>984</v>
      </c>
      <c r="F454" s="807" t="s">
        <v>328</v>
      </c>
      <c r="G454" s="806"/>
      <c r="H454" s="855" t="s">
        <v>985</v>
      </c>
      <c r="I454" s="842" t="s">
        <v>330</v>
      </c>
      <c r="J454" s="843" t="s">
        <v>986</v>
      </c>
      <c r="K454" s="845"/>
      <c r="L454" s="842" t="s">
        <v>328</v>
      </c>
      <c r="M454" s="842"/>
      <c r="N454" s="842" t="s">
        <v>987</v>
      </c>
      <c r="O454" s="842"/>
      <c r="P454" s="842"/>
      <c r="Q454" s="838"/>
      <c r="R454" s="838"/>
      <c r="S454" s="838"/>
      <c r="T454" s="398"/>
    </row>
    <row r="455" spans="1:20" ht="72.75" customHeight="1" x14ac:dyDescent="0.2">
      <c r="A455" s="833"/>
      <c r="B455" s="834"/>
      <c r="C455" s="856"/>
      <c r="D455" s="856"/>
      <c r="E455" s="856"/>
      <c r="F455" s="454" t="s">
        <v>220</v>
      </c>
      <c r="G455" s="454" t="s">
        <v>319</v>
      </c>
      <c r="H455" s="856"/>
      <c r="I455" s="842"/>
      <c r="J455" s="847"/>
      <c r="K455" s="849"/>
      <c r="L455" s="413" t="s">
        <v>220</v>
      </c>
      <c r="M455" s="413" t="s">
        <v>319</v>
      </c>
      <c r="N455" s="842"/>
      <c r="O455" s="842"/>
      <c r="P455" s="842"/>
      <c r="Q455" s="391"/>
      <c r="R455" s="391"/>
      <c r="S455" s="391"/>
      <c r="T455" s="391"/>
    </row>
    <row r="456" spans="1:20" ht="16.5" customHeight="1" x14ac:dyDescent="0.2">
      <c r="A456" s="860">
        <v>1</v>
      </c>
      <c r="B456" s="861"/>
      <c r="C456" s="413">
        <v>2</v>
      </c>
      <c r="D456" s="413">
        <v>3</v>
      </c>
      <c r="E456" s="413">
        <v>4</v>
      </c>
      <c r="F456" s="413">
        <v>5</v>
      </c>
      <c r="G456" s="413">
        <v>6</v>
      </c>
      <c r="H456" s="413">
        <v>7</v>
      </c>
      <c r="I456" s="413">
        <v>8</v>
      </c>
      <c r="J456" s="807">
        <v>9</v>
      </c>
      <c r="K456" s="806"/>
      <c r="L456" s="413">
        <v>10</v>
      </c>
      <c r="M456" s="413">
        <v>11</v>
      </c>
      <c r="N456" s="842">
        <v>12</v>
      </c>
      <c r="O456" s="842"/>
      <c r="P456" s="842"/>
      <c r="Q456" s="391"/>
      <c r="R456" s="391"/>
      <c r="S456" s="391"/>
      <c r="T456" s="391"/>
    </row>
    <row r="457" spans="1:20" ht="16.5" hidden="1" customHeight="1" x14ac:dyDescent="0.25">
      <c r="A457" s="853"/>
      <c r="B457" s="854"/>
      <c r="C457" s="475" t="s">
        <v>262</v>
      </c>
      <c r="D457" s="476"/>
      <c r="E457" s="476"/>
      <c r="F457" s="476"/>
      <c r="G457" s="476"/>
      <c r="H457" s="476"/>
      <c r="I457" s="476"/>
      <c r="J457" s="476"/>
      <c r="K457" s="476"/>
      <c r="L457" s="476"/>
      <c r="M457" s="476"/>
      <c r="N457" s="812"/>
      <c r="O457" s="812"/>
      <c r="P457" s="812"/>
      <c r="Q457" s="391"/>
      <c r="R457" s="391"/>
      <c r="S457" s="391"/>
      <c r="T457" s="391"/>
    </row>
    <row r="458" spans="1:20" ht="16.5" customHeight="1" x14ac:dyDescent="0.25">
      <c r="A458" s="815">
        <v>2000</v>
      </c>
      <c r="B458" s="815"/>
      <c r="C458" s="477" t="s">
        <v>353</v>
      </c>
      <c r="D458" s="411">
        <f t="shared" ref="D458:D483" si="35">H106</f>
        <v>1766553</v>
      </c>
      <c r="E458" s="411">
        <v>0</v>
      </c>
      <c r="F458" s="486"/>
      <c r="G458" s="486"/>
      <c r="H458" s="411">
        <f>D458-F458</f>
        <v>1766553</v>
      </c>
      <c r="I458" s="411">
        <f t="shared" ref="I458:I482" si="36">M106</f>
        <v>1685821</v>
      </c>
      <c r="J458" s="826">
        <f t="shared" ref="J458:J482" si="37">E458-F458-G458</f>
        <v>0</v>
      </c>
      <c r="K458" s="827"/>
      <c r="L458" s="486"/>
      <c r="M458" s="486"/>
      <c r="N458" s="826">
        <f>I458-L458</f>
        <v>1685821</v>
      </c>
      <c r="O458" s="852"/>
      <c r="P458" s="827"/>
      <c r="Q458" s="391"/>
      <c r="R458" s="391"/>
      <c r="S458" s="391"/>
      <c r="T458" s="391"/>
    </row>
    <row r="459" spans="1:20" ht="19.5" customHeight="1" x14ac:dyDescent="0.25">
      <c r="A459" s="815">
        <v>2111</v>
      </c>
      <c r="B459" s="815"/>
      <c r="C459" s="477" t="s">
        <v>74</v>
      </c>
      <c r="D459" s="411">
        <f t="shared" si="35"/>
        <v>1396598</v>
      </c>
      <c r="E459" s="411">
        <v>0</v>
      </c>
      <c r="F459" s="486"/>
      <c r="G459" s="486"/>
      <c r="H459" s="411">
        <f t="shared" ref="H459:H484" si="38">D459-F459</f>
        <v>1396598</v>
      </c>
      <c r="I459" s="411">
        <f t="shared" si="36"/>
        <v>1396599</v>
      </c>
      <c r="J459" s="826">
        <f t="shared" si="37"/>
        <v>0</v>
      </c>
      <c r="K459" s="827"/>
      <c r="L459" s="486"/>
      <c r="M459" s="486"/>
      <c r="N459" s="826">
        <f t="shared" ref="N459:N484" si="39">I459-L459</f>
        <v>1396599</v>
      </c>
      <c r="O459" s="852"/>
      <c r="P459" s="827"/>
      <c r="Q459" s="391"/>
      <c r="R459" s="391"/>
      <c r="S459" s="391"/>
      <c r="T459" s="391"/>
    </row>
    <row r="460" spans="1:20" ht="30.75" customHeight="1" x14ac:dyDescent="0.25">
      <c r="A460" s="815">
        <v>2120</v>
      </c>
      <c r="B460" s="815"/>
      <c r="C460" s="477" t="s">
        <v>75</v>
      </c>
      <c r="D460" s="411">
        <f t="shared" si="35"/>
        <v>307252</v>
      </c>
      <c r="E460" s="411">
        <v>0</v>
      </c>
      <c r="F460" s="486"/>
      <c r="G460" s="486"/>
      <c r="H460" s="411">
        <f t="shared" si="38"/>
        <v>307252</v>
      </c>
      <c r="I460" s="411">
        <f t="shared" si="36"/>
        <v>221092</v>
      </c>
      <c r="J460" s="826">
        <f t="shared" si="37"/>
        <v>0</v>
      </c>
      <c r="K460" s="827"/>
      <c r="L460" s="486"/>
      <c r="M460" s="486"/>
      <c r="N460" s="826">
        <f t="shared" si="39"/>
        <v>221092</v>
      </c>
      <c r="O460" s="852"/>
      <c r="P460" s="827"/>
      <c r="Q460" s="391"/>
      <c r="R460" s="391"/>
      <c r="S460" s="391"/>
      <c r="T460" s="391"/>
    </row>
    <row r="461" spans="1:20" ht="30.75" customHeight="1" x14ac:dyDescent="0.25">
      <c r="A461" s="815">
        <v>2200</v>
      </c>
      <c r="B461" s="815"/>
      <c r="C461" s="477" t="s">
        <v>354</v>
      </c>
      <c r="D461" s="411">
        <f t="shared" si="35"/>
        <v>62703</v>
      </c>
      <c r="E461" s="411">
        <v>0</v>
      </c>
      <c r="F461" s="486"/>
      <c r="G461" s="486"/>
      <c r="H461" s="411">
        <f t="shared" si="38"/>
        <v>62703</v>
      </c>
      <c r="I461" s="411">
        <f t="shared" si="36"/>
        <v>68130</v>
      </c>
      <c r="J461" s="826">
        <f t="shared" si="37"/>
        <v>0</v>
      </c>
      <c r="K461" s="827"/>
      <c r="L461" s="486"/>
      <c r="M461" s="486"/>
      <c r="N461" s="826">
        <f t="shared" si="39"/>
        <v>68130</v>
      </c>
      <c r="O461" s="852"/>
      <c r="P461" s="827"/>
      <c r="Q461" s="391"/>
      <c r="R461" s="391"/>
      <c r="S461" s="391"/>
      <c r="T461" s="391"/>
    </row>
    <row r="462" spans="1:20" ht="57.75" customHeight="1" x14ac:dyDescent="0.25">
      <c r="A462" s="815">
        <v>2210</v>
      </c>
      <c r="B462" s="815"/>
      <c r="C462" s="477" t="s">
        <v>355</v>
      </c>
      <c r="D462" s="411">
        <f t="shared" si="35"/>
        <v>8810</v>
      </c>
      <c r="E462" s="411">
        <v>0</v>
      </c>
      <c r="F462" s="486"/>
      <c r="G462" s="486"/>
      <c r="H462" s="411">
        <f t="shared" si="38"/>
        <v>8810</v>
      </c>
      <c r="I462" s="411">
        <f t="shared" si="36"/>
        <v>9462</v>
      </c>
      <c r="J462" s="826">
        <f t="shared" si="37"/>
        <v>0</v>
      </c>
      <c r="K462" s="827"/>
      <c r="L462" s="486"/>
      <c r="M462" s="486"/>
      <c r="N462" s="826">
        <f t="shared" si="39"/>
        <v>9462</v>
      </c>
      <c r="O462" s="852"/>
      <c r="P462" s="827"/>
      <c r="Q462" s="391"/>
      <c r="R462" s="391"/>
      <c r="S462" s="391"/>
      <c r="T462" s="391"/>
    </row>
    <row r="463" spans="1:20" ht="46.5" customHeight="1" x14ac:dyDescent="0.25">
      <c r="A463" s="815">
        <v>2220</v>
      </c>
      <c r="B463" s="815"/>
      <c r="C463" s="477" t="s">
        <v>1155</v>
      </c>
      <c r="D463" s="411">
        <f t="shared" si="35"/>
        <v>0</v>
      </c>
      <c r="E463" s="411">
        <v>0</v>
      </c>
      <c r="F463" s="486"/>
      <c r="G463" s="486"/>
      <c r="H463" s="411">
        <f t="shared" si="38"/>
        <v>0</v>
      </c>
      <c r="I463" s="411">
        <f t="shared" si="36"/>
        <v>0</v>
      </c>
      <c r="J463" s="826">
        <f t="shared" si="37"/>
        <v>0</v>
      </c>
      <c r="K463" s="827"/>
      <c r="L463" s="486"/>
      <c r="M463" s="486"/>
      <c r="N463" s="826">
        <f t="shared" si="39"/>
        <v>0</v>
      </c>
      <c r="O463" s="852"/>
      <c r="P463" s="827"/>
      <c r="Q463" s="391"/>
      <c r="R463" s="391"/>
      <c r="S463" s="391"/>
      <c r="T463" s="391"/>
    </row>
    <row r="464" spans="1:20" ht="30" customHeight="1" x14ac:dyDescent="0.25">
      <c r="A464" s="815">
        <v>2230</v>
      </c>
      <c r="B464" s="815"/>
      <c r="C464" s="477" t="s">
        <v>76</v>
      </c>
      <c r="D464" s="411">
        <f t="shared" si="35"/>
        <v>0</v>
      </c>
      <c r="E464" s="411">
        <v>0</v>
      </c>
      <c r="F464" s="486"/>
      <c r="G464" s="486"/>
      <c r="H464" s="411">
        <f t="shared" si="38"/>
        <v>0</v>
      </c>
      <c r="I464" s="411">
        <f t="shared" si="36"/>
        <v>0</v>
      </c>
      <c r="J464" s="826">
        <f t="shared" si="37"/>
        <v>0</v>
      </c>
      <c r="K464" s="827"/>
      <c r="L464" s="486"/>
      <c r="M464" s="486"/>
      <c r="N464" s="826">
        <f t="shared" si="39"/>
        <v>0</v>
      </c>
      <c r="O464" s="852"/>
      <c r="P464" s="827"/>
      <c r="Q464" s="391"/>
      <c r="R464" s="391"/>
      <c r="S464" s="391"/>
      <c r="T464" s="391"/>
    </row>
    <row r="465" spans="1:20" ht="22.5" customHeight="1" x14ac:dyDescent="0.25">
      <c r="A465" s="815">
        <v>2240</v>
      </c>
      <c r="B465" s="815"/>
      <c r="C465" s="477" t="s">
        <v>77</v>
      </c>
      <c r="D465" s="411">
        <f t="shared" si="35"/>
        <v>13440</v>
      </c>
      <c r="E465" s="411">
        <v>0</v>
      </c>
      <c r="F465" s="486"/>
      <c r="G465" s="486"/>
      <c r="H465" s="411">
        <f t="shared" si="38"/>
        <v>13440</v>
      </c>
      <c r="I465" s="411">
        <f t="shared" si="36"/>
        <v>14435</v>
      </c>
      <c r="J465" s="826">
        <f t="shared" si="37"/>
        <v>0</v>
      </c>
      <c r="K465" s="827"/>
      <c r="L465" s="486"/>
      <c r="M465" s="486"/>
      <c r="N465" s="826">
        <f t="shared" si="39"/>
        <v>14435</v>
      </c>
      <c r="O465" s="852"/>
      <c r="P465" s="827"/>
      <c r="Q465" s="391"/>
      <c r="R465" s="391"/>
      <c r="S465" s="391"/>
      <c r="T465" s="391"/>
    </row>
    <row r="466" spans="1:20" ht="36.75" customHeight="1" x14ac:dyDescent="0.25">
      <c r="A466" s="815">
        <v>2250</v>
      </c>
      <c r="B466" s="815"/>
      <c r="C466" s="477" t="s">
        <v>357</v>
      </c>
      <c r="D466" s="411">
        <f t="shared" si="35"/>
        <v>5730</v>
      </c>
      <c r="E466" s="411">
        <v>0</v>
      </c>
      <c r="F466" s="486"/>
      <c r="G466" s="486"/>
      <c r="H466" s="411">
        <f t="shared" si="38"/>
        <v>5730</v>
      </c>
      <c r="I466" s="411">
        <f t="shared" si="36"/>
        <v>6154</v>
      </c>
      <c r="J466" s="826">
        <f t="shared" si="37"/>
        <v>0</v>
      </c>
      <c r="K466" s="827"/>
      <c r="L466" s="486"/>
      <c r="M466" s="486"/>
      <c r="N466" s="826">
        <f t="shared" si="39"/>
        <v>6154</v>
      </c>
      <c r="O466" s="852"/>
      <c r="P466" s="827"/>
      <c r="Q466" s="391"/>
      <c r="R466" s="391"/>
      <c r="S466" s="391"/>
      <c r="T466" s="391"/>
    </row>
    <row r="467" spans="1:20" ht="62.25" customHeight="1" x14ac:dyDescent="0.25">
      <c r="A467" s="815">
        <v>2270</v>
      </c>
      <c r="B467" s="815"/>
      <c r="C467" s="477" t="s">
        <v>358</v>
      </c>
      <c r="D467" s="411">
        <f t="shared" si="35"/>
        <v>34723</v>
      </c>
      <c r="E467" s="411">
        <v>0</v>
      </c>
      <c r="F467" s="486"/>
      <c r="G467" s="486"/>
      <c r="H467" s="411">
        <f t="shared" si="38"/>
        <v>34723</v>
      </c>
      <c r="I467" s="411">
        <f t="shared" si="36"/>
        <v>38079</v>
      </c>
      <c r="J467" s="826">
        <f t="shared" si="37"/>
        <v>0</v>
      </c>
      <c r="K467" s="827"/>
      <c r="L467" s="486"/>
      <c r="M467" s="486"/>
      <c r="N467" s="826">
        <f t="shared" si="39"/>
        <v>38079</v>
      </c>
      <c r="O467" s="852"/>
      <c r="P467" s="827"/>
      <c r="Q467" s="391"/>
      <c r="R467" s="391"/>
      <c r="S467" s="391"/>
      <c r="T467" s="391"/>
    </row>
    <row r="468" spans="1:20" ht="31.5" customHeight="1" x14ac:dyDescent="0.25">
      <c r="A468" s="815">
        <v>2271</v>
      </c>
      <c r="B468" s="815"/>
      <c r="C468" s="477" t="s">
        <v>78</v>
      </c>
      <c r="D468" s="411">
        <f t="shared" si="35"/>
        <v>22084</v>
      </c>
      <c r="E468" s="411">
        <v>0</v>
      </c>
      <c r="F468" s="486"/>
      <c r="G468" s="486"/>
      <c r="H468" s="411">
        <f t="shared" si="38"/>
        <v>22084</v>
      </c>
      <c r="I468" s="411">
        <f t="shared" si="36"/>
        <v>21920</v>
      </c>
      <c r="J468" s="826">
        <f t="shared" si="37"/>
        <v>0</v>
      </c>
      <c r="K468" s="827"/>
      <c r="L468" s="486"/>
      <c r="M468" s="486"/>
      <c r="N468" s="826">
        <f t="shared" si="39"/>
        <v>21920</v>
      </c>
      <c r="O468" s="852"/>
      <c r="P468" s="827"/>
      <c r="Q468" s="391"/>
      <c r="R468" s="391"/>
      <c r="S468" s="391"/>
      <c r="T468" s="391"/>
    </row>
    <row r="469" spans="1:20" ht="45" customHeight="1" x14ac:dyDescent="0.25">
      <c r="A469" s="815">
        <v>2272</v>
      </c>
      <c r="B469" s="815"/>
      <c r="C469" s="477" t="s">
        <v>79</v>
      </c>
      <c r="D469" s="411">
        <f t="shared" si="35"/>
        <v>687</v>
      </c>
      <c r="E469" s="411">
        <v>0</v>
      </c>
      <c r="F469" s="486"/>
      <c r="G469" s="486"/>
      <c r="H469" s="411">
        <f t="shared" si="38"/>
        <v>687</v>
      </c>
      <c r="I469" s="411">
        <f t="shared" si="36"/>
        <v>900</v>
      </c>
      <c r="J469" s="826">
        <f t="shared" si="37"/>
        <v>0</v>
      </c>
      <c r="K469" s="827"/>
      <c r="L469" s="486"/>
      <c r="M469" s="486"/>
      <c r="N469" s="826">
        <f t="shared" si="39"/>
        <v>900</v>
      </c>
      <c r="O469" s="852"/>
      <c r="P469" s="827"/>
      <c r="Q469" s="391"/>
      <c r="R469" s="391"/>
      <c r="S469" s="391"/>
      <c r="T469" s="391"/>
    </row>
    <row r="470" spans="1:20" ht="32.25" customHeight="1" x14ac:dyDescent="0.25">
      <c r="A470" s="815">
        <v>2273</v>
      </c>
      <c r="B470" s="815"/>
      <c r="C470" s="477" t="s">
        <v>80</v>
      </c>
      <c r="D470" s="411">
        <f t="shared" si="35"/>
        <v>11952</v>
      </c>
      <c r="E470" s="411">
        <v>0</v>
      </c>
      <c r="F470" s="486"/>
      <c r="G470" s="486"/>
      <c r="H470" s="411">
        <f t="shared" si="38"/>
        <v>11952</v>
      </c>
      <c r="I470" s="411">
        <f t="shared" si="36"/>
        <v>15259</v>
      </c>
      <c r="J470" s="826">
        <f t="shared" si="37"/>
        <v>0</v>
      </c>
      <c r="K470" s="827"/>
      <c r="L470" s="486"/>
      <c r="M470" s="486"/>
      <c r="N470" s="826">
        <f t="shared" si="39"/>
        <v>15259</v>
      </c>
      <c r="O470" s="852"/>
      <c r="P470" s="827"/>
      <c r="Q470" s="391"/>
      <c r="R470" s="391"/>
      <c r="S470" s="391"/>
      <c r="T470" s="391"/>
    </row>
    <row r="471" spans="1:20" ht="31.5" customHeight="1" x14ac:dyDescent="0.25">
      <c r="A471" s="815">
        <v>2274</v>
      </c>
      <c r="B471" s="815"/>
      <c r="C471" s="477" t="s">
        <v>359</v>
      </c>
      <c r="D471" s="411">
        <f t="shared" si="35"/>
        <v>0</v>
      </c>
      <c r="E471" s="411">
        <v>0</v>
      </c>
      <c r="F471" s="486"/>
      <c r="G471" s="486"/>
      <c r="H471" s="411">
        <f t="shared" si="38"/>
        <v>0</v>
      </c>
      <c r="I471" s="411">
        <f t="shared" si="36"/>
        <v>0</v>
      </c>
      <c r="J471" s="826">
        <f t="shared" si="37"/>
        <v>0</v>
      </c>
      <c r="K471" s="827"/>
      <c r="L471" s="486"/>
      <c r="M471" s="486"/>
      <c r="N471" s="826">
        <f t="shared" si="39"/>
        <v>0</v>
      </c>
      <c r="O471" s="852"/>
      <c r="P471" s="827"/>
      <c r="Q471" s="391"/>
      <c r="R471" s="391"/>
      <c r="S471" s="391"/>
      <c r="T471" s="391"/>
    </row>
    <row r="472" spans="1:20" ht="27.75" customHeight="1" x14ac:dyDescent="0.25">
      <c r="A472" s="815">
        <v>2275</v>
      </c>
      <c r="B472" s="815"/>
      <c r="C472" s="477" t="s">
        <v>81</v>
      </c>
      <c r="D472" s="411">
        <f t="shared" si="35"/>
        <v>0</v>
      </c>
      <c r="E472" s="411">
        <v>0</v>
      </c>
      <c r="F472" s="486"/>
      <c r="G472" s="486"/>
      <c r="H472" s="411">
        <f t="shared" si="38"/>
        <v>0</v>
      </c>
      <c r="I472" s="411">
        <f t="shared" si="36"/>
        <v>0</v>
      </c>
      <c r="J472" s="826">
        <f t="shared" si="37"/>
        <v>0</v>
      </c>
      <c r="K472" s="827"/>
      <c r="L472" s="486"/>
      <c r="M472" s="486"/>
      <c r="N472" s="826">
        <f t="shared" si="39"/>
        <v>0</v>
      </c>
      <c r="O472" s="852"/>
      <c r="P472" s="827"/>
      <c r="Q472" s="391"/>
      <c r="R472" s="391"/>
      <c r="S472" s="391"/>
      <c r="T472" s="391"/>
    </row>
    <row r="473" spans="1:20" ht="77.25" customHeight="1" x14ac:dyDescent="0.25">
      <c r="A473" s="815">
        <v>2282</v>
      </c>
      <c r="B473" s="815"/>
      <c r="C473" s="477" t="s">
        <v>360</v>
      </c>
      <c r="D473" s="411">
        <f t="shared" si="35"/>
        <v>0</v>
      </c>
      <c r="E473" s="411">
        <v>0</v>
      </c>
      <c r="F473" s="486"/>
      <c r="G473" s="486"/>
      <c r="H473" s="411">
        <f t="shared" si="38"/>
        <v>0</v>
      </c>
      <c r="I473" s="411">
        <f t="shared" si="36"/>
        <v>0</v>
      </c>
      <c r="J473" s="826">
        <f t="shared" si="37"/>
        <v>0</v>
      </c>
      <c r="K473" s="827"/>
      <c r="L473" s="486"/>
      <c r="M473" s="486"/>
      <c r="N473" s="826">
        <f t="shared" si="39"/>
        <v>0</v>
      </c>
      <c r="O473" s="852"/>
      <c r="P473" s="827"/>
      <c r="Q473" s="391"/>
      <c r="R473" s="391"/>
      <c r="S473" s="391"/>
      <c r="T473" s="391"/>
    </row>
    <row r="474" spans="1:20" ht="17.25" customHeight="1" x14ac:dyDescent="0.25">
      <c r="A474" s="815">
        <v>2800</v>
      </c>
      <c r="B474" s="815"/>
      <c r="C474" s="477" t="s">
        <v>361</v>
      </c>
      <c r="D474" s="411">
        <f t="shared" si="35"/>
        <v>0</v>
      </c>
      <c r="E474" s="411">
        <v>0</v>
      </c>
      <c r="F474" s="486"/>
      <c r="G474" s="486"/>
      <c r="H474" s="411">
        <f t="shared" si="38"/>
        <v>0</v>
      </c>
      <c r="I474" s="411">
        <f t="shared" si="36"/>
        <v>0</v>
      </c>
      <c r="J474" s="826">
        <f t="shared" si="37"/>
        <v>0</v>
      </c>
      <c r="K474" s="827"/>
      <c r="L474" s="486"/>
      <c r="M474" s="486"/>
      <c r="N474" s="826">
        <f t="shared" si="39"/>
        <v>0</v>
      </c>
      <c r="O474" s="852"/>
      <c r="P474" s="827"/>
      <c r="Q474" s="391"/>
      <c r="R474" s="391"/>
      <c r="S474" s="391"/>
      <c r="T474" s="391"/>
    </row>
    <row r="475" spans="1:20" ht="18.75" customHeight="1" x14ac:dyDescent="0.25">
      <c r="A475" s="815">
        <v>3000</v>
      </c>
      <c r="B475" s="815"/>
      <c r="C475" s="477" t="s">
        <v>82</v>
      </c>
      <c r="D475" s="411">
        <f t="shared" si="35"/>
        <v>0</v>
      </c>
      <c r="E475" s="411">
        <v>0</v>
      </c>
      <c r="F475" s="486"/>
      <c r="G475" s="486"/>
      <c r="H475" s="411">
        <f t="shared" si="38"/>
        <v>0</v>
      </c>
      <c r="I475" s="411">
        <f t="shared" si="36"/>
        <v>0</v>
      </c>
      <c r="J475" s="826">
        <f t="shared" si="37"/>
        <v>0</v>
      </c>
      <c r="K475" s="827"/>
      <c r="L475" s="486"/>
      <c r="M475" s="486"/>
      <c r="N475" s="826">
        <f t="shared" si="39"/>
        <v>0</v>
      </c>
      <c r="O475" s="852"/>
      <c r="P475" s="827"/>
      <c r="Q475" s="391"/>
      <c r="R475" s="391"/>
      <c r="S475" s="391"/>
      <c r="T475" s="391"/>
    </row>
    <row r="476" spans="1:20" ht="73.5" customHeight="1" x14ac:dyDescent="0.25">
      <c r="A476" s="815">
        <v>3110</v>
      </c>
      <c r="B476" s="815"/>
      <c r="C476" s="477" t="s">
        <v>362</v>
      </c>
      <c r="D476" s="411">
        <f t="shared" si="35"/>
        <v>0</v>
      </c>
      <c r="E476" s="411">
        <v>0</v>
      </c>
      <c r="F476" s="486"/>
      <c r="G476" s="486"/>
      <c r="H476" s="411">
        <f t="shared" si="38"/>
        <v>0</v>
      </c>
      <c r="I476" s="411">
        <f t="shared" si="36"/>
        <v>0</v>
      </c>
      <c r="J476" s="826">
        <f t="shared" si="37"/>
        <v>0</v>
      </c>
      <c r="K476" s="827"/>
      <c r="L476" s="486"/>
      <c r="M476" s="486"/>
      <c r="N476" s="826">
        <f t="shared" si="39"/>
        <v>0</v>
      </c>
      <c r="O476" s="852"/>
      <c r="P476" s="827"/>
      <c r="Q476" s="391"/>
      <c r="R476" s="391"/>
      <c r="S476" s="391"/>
      <c r="T476" s="391"/>
    </row>
    <row r="477" spans="1:20" ht="15.75" customHeight="1" x14ac:dyDescent="0.25">
      <c r="A477" s="815">
        <v>3130</v>
      </c>
      <c r="B477" s="815"/>
      <c r="C477" s="477" t="s">
        <v>83</v>
      </c>
      <c r="D477" s="411">
        <f t="shared" si="35"/>
        <v>0</v>
      </c>
      <c r="E477" s="411">
        <v>0</v>
      </c>
      <c r="F477" s="486"/>
      <c r="G477" s="486"/>
      <c r="H477" s="411">
        <f t="shared" si="38"/>
        <v>0</v>
      </c>
      <c r="I477" s="411">
        <f t="shared" si="36"/>
        <v>0</v>
      </c>
      <c r="J477" s="826">
        <f t="shared" si="37"/>
        <v>0</v>
      </c>
      <c r="K477" s="827"/>
      <c r="L477" s="486"/>
      <c r="M477" s="486"/>
      <c r="N477" s="826">
        <f t="shared" si="39"/>
        <v>0</v>
      </c>
      <c r="O477" s="852"/>
      <c r="P477" s="827"/>
      <c r="Q477" s="391"/>
      <c r="R477" s="391"/>
      <c r="S477" s="391"/>
      <c r="T477" s="391"/>
    </row>
    <row r="478" spans="1:20" ht="30" customHeight="1" x14ac:dyDescent="0.25">
      <c r="A478" s="815">
        <v>3132</v>
      </c>
      <c r="B478" s="815"/>
      <c r="C478" s="477" t="s">
        <v>1156</v>
      </c>
      <c r="D478" s="411">
        <f t="shared" si="35"/>
        <v>0</v>
      </c>
      <c r="E478" s="411">
        <v>0</v>
      </c>
      <c r="F478" s="486"/>
      <c r="G478" s="486"/>
      <c r="H478" s="411">
        <f t="shared" si="38"/>
        <v>0</v>
      </c>
      <c r="I478" s="411">
        <f t="shared" si="36"/>
        <v>0</v>
      </c>
      <c r="J478" s="826">
        <f t="shared" si="37"/>
        <v>0</v>
      </c>
      <c r="K478" s="827"/>
      <c r="L478" s="486"/>
      <c r="M478" s="486"/>
      <c r="N478" s="826">
        <f t="shared" si="39"/>
        <v>0</v>
      </c>
      <c r="O478" s="852"/>
      <c r="P478" s="827"/>
      <c r="Q478" s="391"/>
      <c r="R478" s="391"/>
      <c r="S478" s="391"/>
      <c r="T478" s="391"/>
    </row>
    <row r="479" spans="1:20" ht="30" customHeight="1" x14ac:dyDescent="0.25">
      <c r="A479" s="815">
        <v>3140</v>
      </c>
      <c r="B479" s="815"/>
      <c r="C479" s="477" t="s">
        <v>365</v>
      </c>
      <c r="D479" s="411">
        <f t="shared" si="35"/>
        <v>0</v>
      </c>
      <c r="E479" s="411">
        <v>0</v>
      </c>
      <c r="F479" s="486"/>
      <c r="G479" s="486"/>
      <c r="H479" s="411">
        <f t="shared" si="38"/>
        <v>0</v>
      </c>
      <c r="I479" s="411">
        <f t="shared" si="36"/>
        <v>0</v>
      </c>
      <c r="J479" s="826">
        <f t="shared" si="37"/>
        <v>0</v>
      </c>
      <c r="K479" s="827"/>
      <c r="L479" s="486"/>
      <c r="M479" s="486"/>
      <c r="N479" s="826">
        <f t="shared" si="39"/>
        <v>0</v>
      </c>
      <c r="O479" s="852"/>
      <c r="P479" s="827"/>
      <c r="Q479" s="391"/>
      <c r="R479" s="391"/>
      <c r="S479" s="391"/>
      <c r="T479" s="391"/>
    </row>
    <row r="480" spans="1:20" ht="45.75" customHeight="1" x14ac:dyDescent="0.25">
      <c r="A480" s="815">
        <v>3142</v>
      </c>
      <c r="B480" s="815"/>
      <c r="C480" s="477" t="s">
        <v>1157</v>
      </c>
      <c r="D480" s="411">
        <f t="shared" si="35"/>
        <v>0</v>
      </c>
      <c r="E480" s="440">
        <v>0</v>
      </c>
      <c r="F480" s="440"/>
      <c r="G480" s="480"/>
      <c r="H480" s="411">
        <f t="shared" si="38"/>
        <v>0</v>
      </c>
      <c r="I480" s="411">
        <f t="shared" si="36"/>
        <v>0</v>
      </c>
      <c r="J480" s="826">
        <f t="shared" si="37"/>
        <v>0</v>
      </c>
      <c r="K480" s="827"/>
      <c r="L480" s="440"/>
      <c r="M480" s="440"/>
      <c r="N480" s="826">
        <f t="shared" si="39"/>
        <v>0</v>
      </c>
      <c r="O480" s="852"/>
      <c r="P480" s="827"/>
      <c r="Q480" s="416"/>
      <c r="R480" s="378"/>
      <c r="S480" s="378"/>
      <c r="T480" s="378"/>
    </row>
    <row r="481" spans="1:20" ht="42" customHeight="1" x14ac:dyDescent="0.25">
      <c r="A481" s="815">
        <v>3143</v>
      </c>
      <c r="B481" s="815"/>
      <c r="C481" s="477" t="s">
        <v>1158</v>
      </c>
      <c r="D481" s="411">
        <f t="shared" si="35"/>
        <v>0</v>
      </c>
      <c r="E481" s="411">
        <v>0</v>
      </c>
      <c r="F481" s="411"/>
      <c r="G481" s="411"/>
      <c r="H481" s="411">
        <f t="shared" si="38"/>
        <v>0</v>
      </c>
      <c r="I481" s="411">
        <f t="shared" si="36"/>
        <v>0</v>
      </c>
      <c r="J481" s="826">
        <f t="shared" si="37"/>
        <v>0</v>
      </c>
      <c r="K481" s="827"/>
      <c r="L481" s="411"/>
      <c r="M481" s="411"/>
      <c r="N481" s="826">
        <f t="shared" si="39"/>
        <v>0</v>
      </c>
      <c r="O481" s="852"/>
      <c r="P481" s="827"/>
      <c r="Q481" s="101"/>
      <c r="R481" s="378"/>
      <c r="S481" s="378"/>
      <c r="T481" s="378"/>
    </row>
    <row r="482" spans="1:20" ht="58.5" customHeight="1" x14ac:dyDescent="0.25">
      <c r="A482" s="815">
        <v>3210</v>
      </c>
      <c r="B482" s="815"/>
      <c r="C482" s="477" t="s">
        <v>367</v>
      </c>
      <c r="D482" s="411">
        <f t="shared" si="35"/>
        <v>0</v>
      </c>
      <c r="E482" s="411">
        <v>0</v>
      </c>
      <c r="F482" s="411"/>
      <c r="G482" s="411"/>
      <c r="H482" s="411">
        <f t="shared" si="38"/>
        <v>0</v>
      </c>
      <c r="I482" s="411">
        <f t="shared" si="36"/>
        <v>0</v>
      </c>
      <c r="J482" s="826">
        <f t="shared" si="37"/>
        <v>0</v>
      </c>
      <c r="K482" s="827"/>
      <c r="L482" s="411"/>
      <c r="M482" s="411"/>
      <c r="N482" s="826">
        <f t="shared" si="39"/>
        <v>0</v>
      </c>
      <c r="O482" s="852"/>
      <c r="P482" s="827"/>
      <c r="Q482" s="101"/>
      <c r="R482" s="378"/>
      <c r="S482" s="378"/>
      <c r="T482" s="378"/>
    </row>
    <row r="483" spans="1:20" ht="17.25" hidden="1" customHeight="1" x14ac:dyDescent="0.25">
      <c r="A483" s="150"/>
      <c r="B483" s="150"/>
      <c r="C483" s="475" t="s">
        <v>31</v>
      </c>
      <c r="D483" s="411">
        <f t="shared" si="35"/>
        <v>1766553</v>
      </c>
      <c r="E483" s="411"/>
      <c r="F483" s="411"/>
      <c r="G483" s="411"/>
      <c r="H483" s="411">
        <f t="shared" si="38"/>
        <v>1766553</v>
      </c>
      <c r="I483" s="411"/>
      <c r="J483" s="411"/>
      <c r="K483" s="411">
        <f>E483-F483-G483</f>
        <v>0</v>
      </c>
      <c r="L483" s="411"/>
      <c r="M483" s="411"/>
      <c r="N483" s="826">
        <f t="shared" si="39"/>
        <v>0</v>
      </c>
      <c r="O483" s="852"/>
      <c r="P483" s="827"/>
      <c r="Q483" s="101"/>
      <c r="R483" s="378"/>
      <c r="S483" s="378"/>
      <c r="T483" s="378"/>
    </row>
    <row r="484" spans="1:20" ht="17.25" customHeight="1" x14ac:dyDescent="0.25">
      <c r="A484" s="809"/>
      <c r="B484" s="810"/>
      <c r="C484" s="475" t="s">
        <v>971</v>
      </c>
      <c r="D484" s="411">
        <f>D458+D475</f>
        <v>1766553</v>
      </c>
      <c r="E484" s="411">
        <v>0</v>
      </c>
      <c r="F484" s="411"/>
      <c r="G484" s="411"/>
      <c r="H484" s="411">
        <f t="shared" si="38"/>
        <v>1766553</v>
      </c>
      <c r="I484" s="411">
        <f>I458+I475</f>
        <v>1685821</v>
      </c>
      <c r="J484" s="826">
        <f>E484-F484-G484</f>
        <v>0</v>
      </c>
      <c r="K484" s="827"/>
      <c r="L484" s="411"/>
      <c r="M484" s="411"/>
      <c r="N484" s="826">
        <f t="shared" si="39"/>
        <v>1685821</v>
      </c>
      <c r="O484" s="852"/>
      <c r="P484" s="827"/>
      <c r="Q484" s="101"/>
      <c r="R484" s="378"/>
      <c r="S484" s="378"/>
      <c r="T484" s="378"/>
    </row>
    <row r="485" spans="1:20" ht="9.75" customHeight="1" x14ac:dyDescent="0.25">
      <c r="A485" s="378"/>
      <c r="B485" s="378"/>
      <c r="C485" s="385"/>
      <c r="D485" s="101"/>
      <c r="E485" s="101"/>
      <c r="F485" s="101"/>
      <c r="G485" s="101"/>
      <c r="H485" s="101"/>
      <c r="I485" s="101"/>
      <c r="J485" s="101"/>
      <c r="K485" s="101"/>
      <c r="L485" s="101"/>
      <c r="M485" s="101"/>
      <c r="N485" s="443"/>
      <c r="O485" s="443"/>
      <c r="P485" s="443"/>
      <c r="Q485" s="101"/>
      <c r="R485" s="378"/>
      <c r="S485" s="378"/>
      <c r="T485" s="378"/>
    </row>
    <row r="486" spans="1:20" ht="15.75" customHeight="1" x14ac:dyDescent="0.2">
      <c r="A486" s="388" t="s">
        <v>910</v>
      </c>
      <c r="B486" s="813" t="s">
        <v>991</v>
      </c>
      <c r="C486" s="813"/>
      <c r="D486" s="813"/>
      <c r="E486" s="813"/>
      <c r="F486" s="813"/>
      <c r="G486" s="813"/>
      <c r="H486" s="813"/>
      <c r="I486" s="813"/>
      <c r="J486" s="813"/>
      <c r="K486" s="813"/>
      <c r="L486" s="813"/>
      <c r="M486" s="813"/>
      <c r="N486" s="813"/>
      <c r="O486" s="813"/>
      <c r="P486" s="813"/>
      <c r="Q486" s="813"/>
      <c r="R486" s="813"/>
      <c r="S486" s="813"/>
      <c r="T486" s="47"/>
    </row>
    <row r="487" spans="1:20" ht="15.75" customHeight="1" x14ac:dyDescent="0.25">
      <c r="A487" s="405" t="s">
        <v>916</v>
      </c>
      <c r="B487" s="378"/>
      <c r="C487" s="385"/>
      <c r="D487" s="101"/>
      <c r="E487" s="101"/>
      <c r="F487" s="101"/>
      <c r="G487" s="101"/>
      <c r="H487" s="101"/>
      <c r="I487" s="101"/>
      <c r="J487" s="101"/>
      <c r="K487" s="101"/>
      <c r="L487" s="101"/>
      <c r="M487" s="101"/>
      <c r="N487" s="443"/>
      <c r="O487" s="443"/>
      <c r="P487" s="443"/>
      <c r="Q487" s="54"/>
      <c r="R487" s="378"/>
      <c r="S487" s="378"/>
      <c r="T487" s="378"/>
    </row>
    <row r="488" spans="1:20" ht="17.25" customHeight="1" x14ac:dyDescent="0.2">
      <c r="A488" s="829" t="s">
        <v>983</v>
      </c>
      <c r="B488" s="830"/>
      <c r="C488" s="835" t="s">
        <v>222</v>
      </c>
      <c r="D488" s="835" t="s">
        <v>217</v>
      </c>
      <c r="E488" s="835" t="s">
        <v>218</v>
      </c>
      <c r="F488" s="835" t="s">
        <v>574</v>
      </c>
      <c r="G488" s="835"/>
      <c r="H488" s="835" t="s">
        <v>856</v>
      </c>
      <c r="I488" s="835"/>
      <c r="J488" s="829" t="s">
        <v>871</v>
      </c>
      <c r="K488" s="836"/>
      <c r="L488" s="837"/>
      <c r="M488" s="842" t="s">
        <v>221</v>
      </c>
      <c r="N488" s="842"/>
      <c r="O488" s="843" t="s">
        <v>338</v>
      </c>
      <c r="P488" s="844"/>
      <c r="Q488" s="845"/>
      <c r="R488" s="838"/>
      <c r="S488" s="838"/>
      <c r="T488" s="398"/>
    </row>
    <row r="489" spans="1:20" ht="36.75" customHeight="1" x14ac:dyDescent="0.2">
      <c r="A489" s="831"/>
      <c r="B489" s="832"/>
      <c r="C489" s="835"/>
      <c r="D489" s="835"/>
      <c r="E489" s="835"/>
      <c r="F489" s="835"/>
      <c r="G489" s="835"/>
      <c r="H489" s="835"/>
      <c r="I489" s="835"/>
      <c r="J489" s="831"/>
      <c r="K489" s="838"/>
      <c r="L489" s="839"/>
      <c r="M489" s="842"/>
      <c r="N489" s="842"/>
      <c r="O489" s="846"/>
      <c r="P489" s="838"/>
      <c r="Q489" s="839"/>
      <c r="R489" s="838"/>
      <c r="S489" s="838"/>
      <c r="T489" s="398"/>
    </row>
    <row r="490" spans="1:20" ht="82.5" customHeight="1" x14ac:dyDescent="0.2">
      <c r="A490" s="833"/>
      <c r="B490" s="834"/>
      <c r="C490" s="835"/>
      <c r="D490" s="835"/>
      <c r="E490" s="835"/>
      <c r="F490" s="835"/>
      <c r="G490" s="835"/>
      <c r="H490" s="835"/>
      <c r="I490" s="835"/>
      <c r="J490" s="833"/>
      <c r="K490" s="840"/>
      <c r="L490" s="841"/>
      <c r="M490" s="842"/>
      <c r="N490" s="842"/>
      <c r="O490" s="847"/>
      <c r="P490" s="848"/>
      <c r="Q490" s="849"/>
      <c r="R490" s="838"/>
      <c r="S490" s="838"/>
      <c r="T490" s="398"/>
    </row>
    <row r="491" spans="1:20" ht="17.25" customHeight="1" x14ac:dyDescent="0.25">
      <c r="A491" s="819">
        <v>1</v>
      </c>
      <c r="B491" s="820"/>
      <c r="C491" s="38">
        <v>3</v>
      </c>
      <c r="D491" s="38">
        <v>4</v>
      </c>
      <c r="E491" s="38">
        <v>5</v>
      </c>
      <c r="F491" s="828">
        <v>6</v>
      </c>
      <c r="G491" s="828"/>
      <c r="H491" s="828">
        <v>7</v>
      </c>
      <c r="I491" s="828"/>
      <c r="J491" s="819">
        <v>8</v>
      </c>
      <c r="K491" s="850"/>
      <c r="L491" s="851"/>
      <c r="M491" s="809">
        <v>9</v>
      </c>
      <c r="N491" s="810"/>
      <c r="O491" s="809">
        <v>10</v>
      </c>
      <c r="P491" s="811"/>
      <c r="Q491" s="810"/>
      <c r="R491" s="822"/>
      <c r="S491" s="822"/>
      <c r="T491" s="50"/>
    </row>
    <row r="492" spans="1:20" ht="17.25" hidden="1" customHeight="1" x14ac:dyDescent="0.25">
      <c r="A492" s="18"/>
      <c r="B492" s="18"/>
      <c r="C492" s="18" t="s">
        <v>262</v>
      </c>
      <c r="D492" s="18"/>
      <c r="E492" s="18"/>
      <c r="F492" s="828"/>
      <c r="G492" s="828"/>
      <c r="H492" s="828"/>
      <c r="I492" s="828"/>
      <c r="J492" s="38"/>
      <c r="K492" s="828"/>
      <c r="L492" s="819"/>
      <c r="M492" s="809"/>
      <c r="N492" s="810"/>
      <c r="O492" s="430"/>
      <c r="P492" s="809"/>
      <c r="Q492" s="810"/>
      <c r="R492" s="822"/>
      <c r="S492" s="822"/>
      <c r="T492" s="50"/>
    </row>
    <row r="493" spans="1:20" ht="17.25" customHeight="1" x14ac:dyDescent="0.25">
      <c r="A493" s="819">
        <v>2000</v>
      </c>
      <c r="B493" s="820"/>
      <c r="C493" s="41" t="s">
        <v>353</v>
      </c>
      <c r="D493" s="400">
        <f>D422</f>
        <v>1253930.19</v>
      </c>
      <c r="E493" s="400">
        <f>E422</f>
        <v>1228285.02</v>
      </c>
      <c r="F493" s="821">
        <v>0</v>
      </c>
      <c r="G493" s="821"/>
      <c r="H493" s="821">
        <v>0</v>
      </c>
      <c r="I493" s="821"/>
      <c r="J493" s="823">
        <v>0</v>
      </c>
      <c r="K493" s="824"/>
      <c r="L493" s="825"/>
      <c r="M493" s="826">
        <v>0</v>
      </c>
      <c r="N493" s="827"/>
      <c r="O493" s="809"/>
      <c r="P493" s="811"/>
      <c r="Q493" s="810"/>
      <c r="R493" s="822"/>
      <c r="S493" s="822"/>
      <c r="T493" s="50"/>
    </row>
    <row r="494" spans="1:20" ht="17.25" customHeight="1" x14ac:dyDescent="0.25">
      <c r="A494" s="819">
        <v>2111</v>
      </c>
      <c r="B494" s="820"/>
      <c r="C494" s="41" t="s">
        <v>74</v>
      </c>
      <c r="D494" s="400">
        <f t="shared" ref="D494:E509" si="40">D423</f>
        <v>1035853.01</v>
      </c>
      <c r="E494" s="400">
        <f t="shared" si="40"/>
        <v>1012834.09</v>
      </c>
      <c r="F494" s="821">
        <v>0</v>
      </c>
      <c r="G494" s="821"/>
      <c r="H494" s="821">
        <v>0</v>
      </c>
      <c r="I494" s="821"/>
      <c r="J494" s="823">
        <v>0</v>
      </c>
      <c r="K494" s="824"/>
      <c r="L494" s="825"/>
      <c r="M494" s="826">
        <v>0</v>
      </c>
      <c r="N494" s="827"/>
      <c r="O494" s="809"/>
      <c r="P494" s="811"/>
      <c r="Q494" s="810"/>
      <c r="R494" s="50"/>
      <c r="S494" s="50"/>
      <c r="T494" s="50"/>
    </row>
    <row r="495" spans="1:20" ht="26.25" customHeight="1" x14ac:dyDescent="0.25">
      <c r="A495" s="819">
        <v>2120</v>
      </c>
      <c r="B495" s="820"/>
      <c r="C495" s="41" t="s">
        <v>75</v>
      </c>
      <c r="D495" s="400">
        <f t="shared" si="40"/>
        <v>165266.18</v>
      </c>
      <c r="E495" s="400">
        <f t="shared" si="40"/>
        <v>162668.70000000001</v>
      </c>
      <c r="F495" s="821">
        <v>0</v>
      </c>
      <c r="G495" s="821"/>
      <c r="H495" s="821">
        <v>0</v>
      </c>
      <c r="I495" s="821"/>
      <c r="J495" s="823">
        <v>0</v>
      </c>
      <c r="K495" s="824"/>
      <c r="L495" s="825"/>
      <c r="M495" s="826">
        <v>0</v>
      </c>
      <c r="N495" s="827"/>
      <c r="O495" s="809"/>
      <c r="P495" s="811"/>
      <c r="Q495" s="810"/>
      <c r="R495" s="50"/>
      <c r="S495" s="50"/>
      <c r="T495" s="50"/>
    </row>
    <row r="496" spans="1:20" ht="29.25" customHeight="1" x14ac:dyDescent="0.25">
      <c r="A496" s="819">
        <v>2200</v>
      </c>
      <c r="B496" s="820"/>
      <c r="C496" s="41" t="s">
        <v>354</v>
      </c>
      <c r="D496" s="400">
        <f t="shared" si="40"/>
        <v>52811</v>
      </c>
      <c r="E496" s="400">
        <f t="shared" si="40"/>
        <v>52782.229999999996</v>
      </c>
      <c r="F496" s="821">
        <v>0</v>
      </c>
      <c r="G496" s="821"/>
      <c r="H496" s="821">
        <v>0</v>
      </c>
      <c r="I496" s="821"/>
      <c r="J496" s="823">
        <v>0</v>
      </c>
      <c r="K496" s="824"/>
      <c r="L496" s="825"/>
      <c r="M496" s="826">
        <v>0</v>
      </c>
      <c r="N496" s="827"/>
      <c r="O496" s="809"/>
      <c r="P496" s="811"/>
      <c r="Q496" s="810"/>
      <c r="R496" s="50"/>
      <c r="S496" s="50"/>
      <c r="T496" s="50"/>
    </row>
    <row r="497" spans="1:20" ht="61.5" customHeight="1" x14ac:dyDescent="0.25">
      <c r="A497" s="819">
        <v>2210</v>
      </c>
      <c r="B497" s="820"/>
      <c r="C497" s="41" t="s">
        <v>355</v>
      </c>
      <c r="D497" s="400">
        <f t="shared" si="40"/>
        <v>7935</v>
      </c>
      <c r="E497" s="400">
        <f t="shared" si="40"/>
        <v>7935</v>
      </c>
      <c r="F497" s="821">
        <v>0</v>
      </c>
      <c r="G497" s="821"/>
      <c r="H497" s="821">
        <v>0</v>
      </c>
      <c r="I497" s="821"/>
      <c r="J497" s="823">
        <v>0</v>
      </c>
      <c r="K497" s="824"/>
      <c r="L497" s="825"/>
      <c r="M497" s="826">
        <v>0</v>
      </c>
      <c r="N497" s="827"/>
      <c r="O497" s="809"/>
      <c r="P497" s="811"/>
      <c r="Q497" s="810"/>
      <c r="R497" s="50"/>
      <c r="S497" s="50"/>
      <c r="T497" s="50"/>
    </row>
    <row r="498" spans="1:20" ht="43.5" customHeight="1" x14ac:dyDescent="0.25">
      <c r="A498" s="819">
        <v>2220</v>
      </c>
      <c r="B498" s="820"/>
      <c r="C498" s="41" t="s">
        <v>1155</v>
      </c>
      <c r="D498" s="400">
        <f t="shared" si="40"/>
        <v>0</v>
      </c>
      <c r="E498" s="400">
        <f t="shared" si="40"/>
        <v>0</v>
      </c>
      <c r="F498" s="821">
        <v>0</v>
      </c>
      <c r="G498" s="821"/>
      <c r="H498" s="821">
        <v>0</v>
      </c>
      <c r="I498" s="821"/>
      <c r="J498" s="823">
        <v>0</v>
      </c>
      <c r="K498" s="824"/>
      <c r="L498" s="825"/>
      <c r="M498" s="826">
        <v>0</v>
      </c>
      <c r="N498" s="827"/>
      <c r="O498" s="809"/>
      <c r="P498" s="811"/>
      <c r="Q498" s="810"/>
      <c r="R498" s="50"/>
      <c r="S498" s="50"/>
      <c r="T498" s="50"/>
    </row>
    <row r="499" spans="1:20" ht="30.75" customHeight="1" x14ac:dyDescent="0.25">
      <c r="A499" s="819">
        <v>2230</v>
      </c>
      <c r="B499" s="820"/>
      <c r="C499" s="41" t="s">
        <v>76</v>
      </c>
      <c r="D499" s="400">
        <f t="shared" si="40"/>
        <v>0</v>
      </c>
      <c r="E499" s="400">
        <f t="shared" si="40"/>
        <v>0</v>
      </c>
      <c r="F499" s="821">
        <v>0</v>
      </c>
      <c r="G499" s="821"/>
      <c r="H499" s="821">
        <v>0</v>
      </c>
      <c r="I499" s="821"/>
      <c r="J499" s="823">
        <v>0</v>
      </c>
      <c r="K499" s="824"/>
      <c r="L499" s="825"/>
      <c r="M499" s="826">
        <v>0</v>
      </c>
      <c r="N499" s="827"/>
      <c r="O499" s="809"/>
      <c r="P499" s="811"/>
      <c r="Q499" s="810"/>
      <c r="R499" s="50"/>
      <c r="S499" s="50"/>
      <c r="T499" s="50"/>
    </row>
    <row r="500" spans="1:20" ht="17.25" customHeight="1" x14ac:dyDescent="0.25">
      <c r="A500" s="819">
        <v>2240</v>
      </c>
      <c r="B500" s="820"/>
      <c r="C500" s="41" t="s">
        <v>77</v>
      </c>
      <c r="D500" s="400">
        <f t="shared" si="40"/>
        <v>12110</v>
      </c>
      <c r="E500" s="400">
        <f t="shared" si="40"/>
        <v>12085.73</v>
      </c>
      <c r="F500" s="821">
        <v>0</v>
      </c>
      <c r="G500" s="821"/>
      <c r="H500" s="821">
        <v>0</v>
      </c>
      <c r="I500" s="821"/>
      <c r="J500" s="823">
        <v>0</v>
      </c>
      <c r="K500" s="824"/>
      <c r="L500" s="825"/>
      <c r="M500" s="826">
        <v>0</v>
      </c>
      <c r="N500" s="827"/>
      <c r="O500" s="809"/>
      <c r="P500" s="811"/>
      <c r="Q500" s="810"/>
      <c r="R500" s="50"/>
      <c r="S500" s="50"/>
      <c r="T500" s="50"/>
    </row>
    <row r="501" spans="1:20" ht="30.75" customHeight="1" x14ac:dyDescent="0.25">
      <c r="A501" s="819">
        <v>2250</v>
      </c>
      <c r="B501" s="820"/>
      <c r="C501" s="41" t="s">
        <v>357</v>
      </c>
      <c r="D501" s="400">
        <f t="shared" si="40"/>
        <v>4079</v>
      </c>
      <c r="E501" s="400">
        <f t="shared" si="40"/>
        <v>4079</v>
      </c>
      <c r="F501" s="821">
        <v>0</v>
      </c>
      <c r="G501" s="821"/>
      <c r="H501" s="821">
        <v>0</v>
      </c>
      <c r="I501" s="821"/>
      <c r="J501" s="823">
        <v>0</v>
      </c>
      <c r="K501" s="824"/>
      <c r="L501" s="825"/>
      <c r="M501" s="826">
        <v>0</v>
      </c>
      <c r="N501" s="827"/>
      <c r="O501" s="809"/>
      <c r="P501" s="811"/>
      <c r="Q501" s="810"/>
      <c r="R501" s="50"/>
      <c r="S501" s="50"/>
      <c r="T501" s="50"/>
    </row>
    <row r="502" spans="1:20" ht="45" customHeight="1" x14ac:dyDescent="0.25">
      <c r="A502" s="819">
        <v>2270</v>
      </c>
      <c r="B502" s="820"/>
      <c r="C502" s="41" t="s">
        <v>358</v>
      </c>
      <c r="D502" s="400">
        <f t="shared" si="40"/>
        <v>28687</v>
      </c>
      <c r="E502" s="400">
        <f t="shared" si="40"/>
        <v>28682.5</v>
      </c>
      <c r="F502" s="821">
        <v>0</v>
      </c>
      <c r="G502" s="821"/>
      <c r="H502" s="821">
        <v>0</v>
      </c>
      <c r="I502" s="821"/>
      <c r="J502" s="823">
        <v>0</v>
      </c>
      <c r="K502" s="824"/>
      <c r="L502" s="825"/>
      <c r="M502" s="826">
        <v>0</v>
      </c>
      <c r="N502" s="827"/>
      <c r="O502" s="809"/>
      <c r="P502" s="811"/>
      <c r="Q502" s="810"/>
      <c r="R502" s="50"/>
      <c r="S502" s="50"/>
      <c r="T502" s="50"/>
    </row>
    <row r="503" spans="1:20" ht="32.25" customHeight="1" x14ac:dyDescent="0.25">
      <c r="A503" s="819">
        <v>2271</v>
      </c>
      <c r="B503" s="820"/>
      <c r="C503" s="41" t="s">
        <v>78</v>
      </c>
      <c r="D503" s="400">
        <f t="shared" si="40"/>
        <v>18015</v>
      </c>
      <c r="E503" s="400">
        <f t="shared" si="40"/>
        <v>18015</v>
      </c>
      <c r="F503" s="821">
        <v>0</v>
      </c>
      <c r="G503" s="821"/>
      <c r="H503" s="821">
        <v>0</v>
      </c>
      <c r="I503" s="821"/>
      <c r="J503" s="823">
        <v>0</v>
      </c>
      <c r="K503" s="824"/>
      <c r="L503" s="825"/>
      <c r="M503" s="826">
        <v>0</v>
      </c>
      <c r="N503" s="827"/>
      <c r="O503" s="809"/>
      <c r="P503" s="811"/>
      <c r="Q503" s="810"/>
      <c r="R503" s="50"/>
      <c r="S503" s="50"/>
      <c r="T503" s="50"/>
    </row>
    <row r="504" spans="1:20" ht="42" customHeight="1" x14ac:dyDescent="0.25">
      <c r="A504" s="819">
        <v>2272</v>
      </c>
      <c r="B504" s="820"/>
      <c r="C504" s="41" t="s">
        <v>79</v>
      </c>
      <c r="D504" s="400">
        <f t="shared" si="40"/>
        <v>673</v>
      </c>
      <c r="E504" s="400">
        <f t="shared" si="40"/>
        <v>668.5</v>
      </c>
      <c r="F504" s="821">
        <v>0</v>
      </c>
      <c r="G504" s="821"/>
      <c r="H504" s="821">
        <v>0</v>
      </c>
      <c r="I504" s="821"/>
      <c r="J504" s="823">
        <v>0</v>
      </c>
      <c r="K504" s="824"/>
      <c r="L504" s="825"/>
      <c r="M504" s="826">
        <v>0</v>
      </c>
      <c r="N504" s="827"/>
      <c r="O504" s="809"/>
      <c r="P504" s="811"/>
      <c r="Q504" s="810"/>
      <c r="R504" s="50"/>
      <c r="S504" s="50"/>
      <c r="T504" s="50"/>
    </row>
    <row r="505" spans="1:20" ht="30" customHeight="1" x14ac:dyDescent="0.25">
      <c r="A505" s="819">
        <v>2273</v>
      </c>
      <c r="B505" s="820"/>
      <c r="C505" s="41" t="s">
        <v>80</v>
      </c>
      <c r="D505" s="400">
        <f t="shared" si="40"/>
        <v>9999</v>
      </c>
      <c r="E505" s="400">
        <f t="shared" si="40"/>
        <v>9999</v>
      </c>
      <c r="F505" s="821">
        <v>0</v>
      </c>
      <c r="G505" s="821"/>
      <c r="H505" s="821">
        <v>0</v>
      </c>
      <c r="I505" s="821"/>
      <c r="J505" s="823">
        <v>0</v>
      </c>
      <c r="K505" s="824"/>
      <c r="L505" s="825"/>
      <c r="M505" s="826">
        <v>0</v>
      </c>
      <c r="N505" s="827"/>
      <c r="O505" s="809"/>
      <c r="P505" s="811"/>
      <c r="Q505" s="810"/>
      <c r="R505" s="50"/>
      <c r="S505" s="50"/>
      <c r="T505" s="50"/>
    </row>
    <row r="506" spans="1:20" ht="30.75" customHeight="1" x14ac:dyDescent="0.25">
      <c r="A506" s="819">
        <v>2274</v>
      </c>
      <c r="B506" s="820"/>
      <c r="C506" s="41" t="s">
        <v>359</v>
      </c>
      <c r="D506" s="400">
        <f t="shared" si="40"/>
        <v>0</v>
      </c>
      <c r="E506" s="400">
        <f t="shared" si="40"/>
        <v>0</v>
      </c>
      <c r="F506" s="821">
        <v>0</v>
      </c>
      <c r="G506" s="821"/>
      <c r="H506" s="821">
        <v>0</v>
      </c>
      <c r="I506" s="821"/>
      <c r="J506" s="823">
        <v>0</v>
      </c>
      <c r="K506" s="824"/>
      <c r="L506" s="825"/>
      <c r="M506" s="826">
        <v>0</v>
      </c>
      <c r="N506" s="827"/>
      <c r="O506" s="809"/>
      <c r="P506" s="811"/>
      <c r="Q506" s="810"/>
      <c r="R506" s="50"/>
      <c r="S506" s="50"/>
      <c r="T506" s="50"/>
    </row>
    <row r="507" spans="1:20" ht="35.25" customHeight="1" x14ac:dyDescent="0.25">
      <c r="A507" s="819">
        <v>2275</v>
      </c>
      <c r="B507" s="820"/>
      <c r="C507" s="41" t="s">
        <v>81</v>
      </c>
      <c r="D507" s="400">
        <f t="shared" si="40"/>
        <v>0</v>
      </c>
      <c r="E507" s="400">
        <f t="shared" si="40"/>
        <v>0</v>
      </c>
      <c r="F507" s="821">
        <v>0</v>
      </c>
      <c r="G507" s="821"/>
      <c r="H507" s="821">
        <v>0</v>
      </c>
      <c r="I507" s="821"/>
      <c r="J507" s="823">
        <v>0</v>
      </c>
      <c r="K507" s="824"/>
      <c r="L507" s="825"/>
      <c r="M507" s="826">
        <v>0</v>
      </c>
      <c r="N507" s="827"/>
      <c r="O507" s="809"/>
      <c r="P507" s="811"/>
      <c r="Q507" s="810"/>
      <c r="R507" s="50"/>
      <c r="S507" s="50"/>
      <c r="T507" s="50"/>
    </row>
    <row r="508" spans="1:20" ht="78" customHeight="1" x14ac:dyDescent="0.25">
      <c r="A508" s="819">
        <v>2282</v>
      </c>
      <c r="B508" s="820"/>
      <c r="C508" s="41" t="s">
        <v>360</v>
      </c>
      <c r="D508" s="400">
        <f t="shared" si="40"/>
        <v>0</v>
      </c>
      <c r="E508" s="400">
        <f t="shared" si="40"/>
        <v>0</v>
      </c>
      <c r="F508" s="821">
        <v>0</v>
      </c>
      <c r="G508" s="821"/>
      <c r="H508" s="821">
        <v>0</v>
      </c>
      <c r="I508" s="821"/>
      <c r="J508" s="823">
        <v>0</v>
      </c>
      <c r="K508" s="824"/>
      <c r="L508" s="825"/>
      <c r="M508" s="826">
        <v>0</v>
      </c>
      <c r="N508" s="827"/>
      <c r="O508" s="809"/>
      <c r="P508" s="811"/>
      <c r="Q508" s="810"/>
      <c r="R508" s="50"/>
      <c r="S508" s="50"/>
      <c r="T508" s="50"/>
    </row>
    <row r="509" spans="1:20" ht="24" customHeight="1" x14ac:dyDescent="0.25">
      <c r="A509" s="819">
        <v>2800</v>
      </c>
      <c r="B509" s="820"/>
      <c r="C509" s="41" t="s">
        <v>361</v>
      </c>
      <c r="D509" s="400">
        <f t="shared" si="40"/>
        <v>0</v>
      </c>
      <c r="E509" s="400">
        <f t="shared" si="40"/>
        <v>0</v>
      </c>
      <c r="F509" s="821">
        <v>0</v>
      </c>
      <c r="G509" s="821"/>
      <c r="H509" s="821">
        <v>0</v>
      </c>
      <c r="I509" s="821"/>
      <c r="J509" s="823">
        <v>0</v>
      </c>
      <c r="K509" s="824"/>
      <c r="L509" s="825"/>
      <c r="M509" s="826">
        <v>0</v>
      </c>
      <c r="N509" s="827"/>
      <c r="O509" s="809"/>
      <c r="P509" s="811"/>
      <c r="Q509" s="810"/>
      <c r="R509" s="50"/>
      <c r="S509" s="50"/>
      <c r="T509" s="50"/>
    </row>
    <row r="510" spans="1:20" ht="19.5" customHeight="1" x14ac:dyDescent="0.25">
      <c r="A510" s="819">
        <v>3000</v>
      </c>
      <c r="B510" s="820"/>
      <c r="C510" s="41" t="s">
        <v>82</v>
      </c>
      <c r="D510" s="400">
        <f t="shared" ref="D510:E518" si="41">D439</f>
        <v>0</v>
      </c>
      <c r="E510" s="400">
        <f t="shared" si="41"/>
        <v>0</v>
      </c>
      <c r="F510" s="821">
        <v>0</v>
      </c>
      <c r="G510" s="821"/>
      <c r="H510" s="821">
        <v>0</v>
      </c>
      <c r="I510" s="821"/>
      <c r="J510" s="823">
        <v>0</v>
      </c>
      <c r="K510" s="824"/>
      <c r="L510" s="825"/>
      <c r="M510" s="826">
        <v>0</v>
      </c>
      <c r="N510" s="827"/>
      <c r="O510" s="809"/>
      <c r="P510" s="811"/>
      <c r="Q510" s="810"/>
      <c r="R510" s="50"/>
      <c r="S510" s="50"/>
      <c r="T510" s="50"/>
    </row>
    <row r="511" spans="1:20" ht="78.75" customHeight="1" x14ac:dyDescent="0.25">
      <c r="A511" s="819">
        <v>3110</v>
      </c>
      <c r="B511" s="820"/>
      <c r="C511" s="41" t="s">
        <v>362</v>
      </c>
      <c r="D511" s="400">
        <f t="shared" si="41"/>
        <v>0</v>
      </c>
      <c r="E511" s="400">
        <f t="shared" si="41"/>
        <v>0</v>
      </c>
      <c r="F511" s="821">
        <v>0</v>
      </c>
      <c r="G511" s="821"/>
      <c r="H511" s="821">
        <v>0</v>
      </c>
      <c r="I511" s="821"/>
      <c r="J511" s="823">
        <v>0</v>
      </c>
      <c r="K511" s="824"/>
      <c r="L511" s="825"/>
      <c r="M511" s="826">
        <v>0</v>
      </c>
      <c r="N511" s="827"/>
      <c r="O511" s="471"/>
      <c r="P511" s="472"/>
      <c r="Q511" s="478"/>
      <c r="R511" s="50"/>
      <c r="S511" s="50"/>
      <c r="T511" s="50"/>
    </row>
    <row r="512" spans="1:20" ht="17.25" customHeight="1" x14ac:dyDescent="0.25">
      <c r="A512" s="819">
        <v>3130</v>
      </c>
      <c r="B512" s="820"/>
      <c r="C512" s="41" t="s">
        <v>83</v>
      </c>
      <c r="D512" s="400">
        <f t="shared" si="41"/>
        <v>0</v>
      </c>
      <c r="E512" s="400">
        <f t="shared" si="41"/>
        <v>0</v>
      </c>
      <c r="F512" s="821">
        <v>0</v>
      </c>
      <c r="G512" s="821"/>
      <c r="H512" s="821">
        <v>0</v>
      </c>
      <c r="I512" s="821"/>
      <c r="J512" s="823">
        <v>0</v>
      </c>
      <c r="K512" s="824"/>
      <c r="L512" s="825"/>
      <c r="M512" s="826">
        <v>0</v>
      </c>
      <c r="N512" s="827"/>
      <c r="O512" s="809"/>
      <c r="P512" s="811"/>
      <c r="Q512" s="810"/>
      <c r="R512" s="50"/>
      <c r="S512" s="50"/>
      <c r="T512" s="50"/>
    </row>
    <row r="513" spans="1:20" ht="36.75" customHeight="1" x14ac:dyDescent="0.25">
      <c r="A513" s="819">
        <v>3132</v>
      </c>
      <c r="B513" s="820"/>
      <c r="C513" s="41" t="s">
        <v>1156</v>
      </c>
      <c r="D513" s="400">
        <f t="shared" si="41"/>
        <v>0</v>
      </c>
      <c r="E513" s="400">
        <f t="shared" si="41"/>
        <v>0</v>
      </c>
      <c r="F513" s="821">
        <v>0</v>
      </c>
      <c r="G513" s="821"/>
      <c r="H513" s="821">
        <v>0</v>
      </c>
      <c r="I513" s="821"/>
      <c r="J513" s="823">
        <v>0</v>
      </c>
      <c r="K513" s="824"/>
      <c r="L513" s="825"/>
      <c r="M513" s="826">
        <v>0</v>
      </c>
      <c r="N513" s="827"/>
      <c r="O513" s="809"/>
      <c r="P513" s="811"/>
      <c r="Q513" s="810"/>
      <c r="R513" s="50"/>
      <c r="S513" s="50"/>
      <c r="T513" s="50"/>
    </row>
    <row r="514" spans="1:20" ht="32.25" customHeight="1" x14ac:dyDescent="0.25">
      <c r="A514" s="819">
        <v>3140</v>
      </c>
      <c r="B514" s="820"/>
      <c r="C514" s="41" t="s">
        <v>365</v>
      </c>
      <c r="D514" s="400">
        <f t="shared" si="41"/>
        <v>0</v>
      </c>
      <c r="E514" s="400">
        <f t="shared" si="41"/>
        <v>0</v>
      </c>
      <c r="F514" s="821">
        <v>0</v>
      </c>
      <c r="G514" s="821"/>
      <c r="H514" s="821">
        <v>0</v>
      </c>
      <c r="I514" s="821"/>
      <c r="J514" s="823">
        <v>0</v>
      </c>
      <c r="K514" s="824"/>
      <c r="L514" s="825"/>
      <c r="M514" s="826">
        <v>0</v>
      </c>
      <c r="N514" s="827"/>
      <c r="O514" s="809"/>
      <c r="P514" s="811"/>
      <c r="Q514" s="810"/>
      <c r="R514" s="50"/>
      <c r="S514" s="50"/>
      <c r="T514" s="50"/>
    </row>
    <row r="515" spans="1:20" ht="47.25" customHeight="1" x14ac:dyDescent="0.25">
      <c r="A515" s="819">
        <v>3142</v>
      </c>
      <c r="B515" s="820"/>
      <c r="C515" s="41" t="s">
        <v>1157</v>
      </c>
      <c r="D515" s="400">
        <f t="shared" si="41"/>
        <v>0</v>
      </c>
      <c r="E515" s="400">
        <f t="shared" si="41"/>
        <v>0</v>
      </c>
      <c r="F515" s="821">
        <v>0</v>
      </c>
      <c r="G515" s="821"/>
      <c r="H515" s="821">
        <v>0</v>
      </c>
      <c r="I515" s="821"/>
      <c r="J515" s="823">
        <v>0</v>
      </c>
      <c r="K515" s="824"/>
      <c r="L515" s="825"/>
      <c r="M515" s="826">
        <v>0</v>
      </c>
      <c r="N515" s="827"/>
      <c r="O515" s="809"/>
      <c r="P515" s="811"/>
      <c r="Q515" s="810"/>
      <c r="R515" s="50"/>
      <c r="S515" s="50"/>
      <c r="T515" s="50"/>
    </row>
    <row r="516" spans="1:20" ht="48" customHeight="1" x14ac:dyDescent="0.25">
      <c r="A516" s="819">
        <v>3143</v>
      </c>
      <c r="B516" s="820"/>
      <c r="C516" s="41" t="s">
        <v>1158</v>
      </c>
      <c r="D516" s="400">
        <f t="shared" si="41"/>
        <v>0</v>
      </c>
      <c r="E516" s="400">
        <f t="shared" si="41"/>
        <v>0</v>
      </c>
      <c r="F516" s="821">
        <v>0</v>
      </c>
      <c r="G516" s="821"/>
      <c r="H516" s="821">
        <v>0</v>
      </c>
      <c r="I516" s="821"/>
      <c r="J516" s="823">
        <v>0</v>
      </c>
      <c r="K516" s="824"/>
      <c r="L516" s="825"/>
      <c r="M516" s="826">
        <v>0</v>
      </c>
      <c r="N516" s="827"/>
      <c r="O516" s="809"/>
      <c r="P516" s="811"/>
      <c r="Q516" s="810"/>
      <c r="R516" s="822"/>
      <c r="S516" s="822"/>
      <c r="T516" s="50"/>
    </row>
    <row r="517" spans="1:20" ht="76.5" customHeight="1" x14ac:dyDescent="0.25">
      <c r="A517" s="819">
        <v>3210</v>
      </c>
      <c r="B517" s="820"/>
      <c r="C517" s="41" t="s">
        <v>367</v>
      </c>
      <c r="D517" s="400">
        <f t="shared" si="41"/>
        <v>0</v>
      </c>
      <c r="E517" s="400">
        <f t="shared" si="41"/>
        <v>0</v>
      </c>
      <c r="F517" s="821">
        <v>0</v>
      </c>
      <c r="G517" s="821"/>
      <c r="H517" s="821">
        <v>0</v>
      </c>
      <c r="I517" s="821"/>
      <c r="J517" s="823">
        <v>0</v>
      </c>
      <c r="K517" s="824"/>
      <c r="L517" s="825"/>
      <c r="M517" s="826">
        <v>0</v>
      </c>
      <c r="N517" s="827"/>
      <c r="O517" s="809"/>
      <c r="P517" s="811"/>
      <c r="Q517" s="810"/>
      <c r="R517" s="822"/>
      <c r="S517" s="822"/>
      <c r="T517" s="50"/>
    </row>
    <row r="518" spans="1:20" ht="17.25" hidden="1" customHeight="1" x14ac:dyDescent="0.25">
      <c r="A518" s="18"/>
      <c r="B518" s="464"/>
      <c r="C518" s="383" t="s">
        <v>31</v>
      </c>
      <c r="D518" s="400">
        <f t="shared" si="41"/>
        <v>0</v>
      </c>
      <c r="E518" s="400">
        <f t="shared" si="41"/>
        <v>0</v>
      </c>
      <c r="F518" s="821"/>
      <c r="G518" s="821"/>
      <c r="H518" s="821"/>
      <c r="I518" s="821"/>
      <c r="J518" s="400"/>
      <c r="K518" s="821"/>
      <c r="L518" s="823"/>
      <c r="M518" s="826"/>
      <c r="N518" s="827"/>
      <c r="O518" s="430"/>
      <c r="P518" s="809"/>
      <c r="Q518" s="810"/>
      <c r="R518" s="822"/>
      <c r="S518" s="822"/>
      <c r="T518" s="50"/>
    </row>
    <row r="519" spans="1:20" ht="17.25" customHeight="1" x14ac:dyDescent="0.25">
      <c r="A519" s="819"/>
      <c r="B519" s="820"/>
      <c r="C519" s="474" t="s">
        <v>971</v>
      </c>
      <c r="D519" s="400">
        <f>D493+D510</f>
        <v>1253930.19</v>
      </c>
      <c r="E519" s="400">
        <f>E493+E510</f>
        <v>1228285.02</v>
      </c>
      <c r="F519" s="821">
        <v>0</v>
      </c>
      <c r="G519" s="821"/>
      <c r="H519" s="821">
        <v>0</v>
      </c>
      <c r="I519" s="821"/>
      <c r="J519" s="823">
        <v>0</v>
      </c>
      <c r="K519" s="824"/>
      <c r="L519" s="825"/>
      <c r="M519" s="826">
        <v>0</v>
      </c>
      <c r="N519" s="827"/>
      <c r="O519" s="809"/>
      <c r="P519" s="811"/>
      <c r="Q519" s="810"/>
      <c r="R519" s="822"/>
      <c r="S519" s="822"/>
      <c r="T519" s="50"/>
    </row>
    <row r="520" spans="1:20" ht="17.25" customHeight="1" x14ac:dyDescent="0.25">
      <c r="A520" s="378"/>
      <c r="B520" s="378"/>
      <c r="C520" s="385"/>
      <c r="D520" s="101"/>
      <c r="E520" s="101"/>
      <c r="F520" s="101"/>
      <c r="G520" s="101"/>
      <c r="H520" s="101"/>
      <c r="I520" s="101"/>
      <c r="J520" s="101"/>
      <c r="K520" s="101"/>
      <c r="L520" s="101"/>
      <c r="M520" s="101"/>
      <c r="N520" s="443"/>
      <c r="O520" s="443"/>
      <c r="P520" s="443"/>
      <c r="Q520" s="101"/>
      <c r="R520" s="378"/>
      <c r="S520" s="378"/>
      <c r="T520" s="378"/>
    </row>
    <row r="521" spans="1:20" ht="24.75" hidden="1" customHeight="1" x14ac:dyDescent="0.2">
      <c r="A521" s="388" t="s">
        <v>339</v>
      </c>
      <c r="B521" s="813" t="s">
        <v>860</v>
      </c>
      <c r="C521" s="813"/>
      <c r="D521" s="813"/>
      <c r="E521" s="813"/>
      <c r="F521" s="813"/>
      <c r="G521" s="813"/>
      <c r="H521" s="813"/>
      <c r="I521" s="813"/>
      <c r="J521" s="813"/>
      <c r="K521" s="813"/>
      <c r="L521" s="813"/>
      <c r="M521" s="813"/>
      <c r="N521" s="813"/>
      <c r="O521" s="813"/>
      <c r="P521" s="813"/>
      <c r="Q521" s="813"/>
      <c r="R521" s="813"/>
      <c r="S521" s="813"/>
      <c r="T521" s="47"/>
    </row>
    <row r="522" spans="1:20" ht="17.25" hidden="1" customHeight="1" x14ac:dyDescent="0.25">
      <c r="A522" s="378"/>
      <c r="B522" s="378"/>
      <c r="C522" s="385"/>
      <c r="D522" s="101"/>
      <c r="E522" s="101"/>
      <c r="F522" s="101"/>
      <c r="G522" s="101"/>
      <c r="H522" s="101"/>
      <c r="I522" s="101"/>
      <c r="J522" s="101"/>
      <c r="K522" s="101"/>
      <c r="L522" s="101"/>
      <c r="M522" s="101"/>
      <c r="N522" s="443"/>
      <c r="O522" s="443"/>
      <c r="P522" s="443"/>
      <c r="Q522" s="101"/>
      <c r="R522" s="378"/>
      <c r="S522" s="378"/>
      <c r="T522" s="378"/>
    </row>
    <row r="523" spans="1:20" ht="112.5" hidden="1" customHeight="1" x14ac:dyDescent="0.25">
      <c r="A523" s="150" t="s">
        <v>341</v>
      </c>
      <c r="B523" s="815" t="s">
        <v>222</v>
      </c>
      <c r="C523" s="815"/>
      <c r="D523" s="816" t="s">
        <v>342</v>
      </c>
      <c r="E523" s="817"/>
      <c r="F523" s="816" t="s">
        <v>343</v>
      </c>
      <c r="G523" s="818"/>
      <c r="H523" s="817"/>
      <c r="I523" s="816" t="s">
        <v>344</v>
      </c>
      <c r="J523" s="818"/>
      <c r="K523" s="817"/>
      <c r="L523" s="816" t="s">
        <v>345</v>
      </c>
      <c r="M523" s="818"/>
      <c r="N523" s="817"/>
      <c r="O523" s="449"/>
      <c r="P523" s="816" t="s">
        <v>346</v>
      </c>
      <c r="Q523" s="818"/>
      <c r="R523" s="817"/>
      <c r="S523" s="378"/>
      <c r="T523" s="378"/>
    </row>
    <row r="524" spans="1:20" ht="17.25" hidden="1" customHeight="1" x14ac:dyDescent="0.25">
      <c r="A524" s="150">
        <v>1</v>
      </c>
      <c r="B524" s="815">
        <v>2</v>
      </c>
      <c r="C524" s="815"/>
      <c r="D524" s="809">
        <v>3</v>
      </c>
      <c r="E524" s="810"/>
      <c r="F524" s="809">
        <v>4</v>
      </c>
      <c r="G524" s="811"/>
      <c r="H524" s="810"/>
      <c r="I524" s="809">
        <v>5</v>
      </c>
      <c r="J524" s="811"/>
      <c r="K524" s="810"/>
      <c r="L524" s="809">
        <v>6</v>
      </c>
      <c r="M524" s="811"/>
      <c r="N524" s="810"/>
      <c r="O524" s="430"/>
      <c r="P524" s="809">
        <v>7</v>
      </c>
      <c r="Q524" s="811"/>
      <c r="R524" s="810"/>
      <c r="S524" s="378"/>
      <c r="T524" s="378"/>
    </row>
    <row r="525" spans="1:20" ht="19.5" hidden="1" customHeight="1" x14ac:dyDescent="0.25">
      <c r="A525" s="150"/>
      <c r="B525" s="808" t="s">
        <v>223</v>
      </c>
      <c r="C525" s="808"/>
      <c r="D525" s="809"/>
      <c r="E525" s="810"/>
      <c r="F525" s="809"/>
      <c r="G525" s="811"/>
      <c r="H525" s="810"/>
      <c r="I525" s="809"/>
      <c r="J525" s="811"/>
      <c r="K525" s="810"/>
      <c r="L525" s="809"/>
      <c r="M525" s="811"/>
      <c r="N525" s="810"/>
      <c r="O525" s="431"/>
      <c r="P525" s="812"/>
      <c r="Q525" s="812"/>
      <c r="R525" s="812"/>
      <c r="S525" s="378"/>
      <c r="T525" s="378"/>
    </row>
    <row r="526" spans="1:20" ht="48" hidden="1" customHeight="1" x14ac:dyDescent="0.25">
      <c r="A526" s="150"/>
      <c r="B526" s="808" t="s">
        <v>347</v>
      </c>
      <c r="C526" s="808"/>
      <c r="D526" s="809"/>
      <c r="E526" s="810"/>
      <c r="F526" s="809"/>
      <c r="G526" s="811"/>
      <c r="H526" s="810"/>
      <c r="I526" s="809"/>
      <c r="J526" s="811"/>
      <c r="K526" s="810"/>
      <c r="L526" s="809"/>
      <c r="M526" s="811"/>
      <c r="N526" s="810"/>
      <c r="O526" s="431"/>
      <c r="P526" s="812"/>
      <c r="Q526" s="812"/>
      <c r="R526" s="812"/>
      <c r="S526" s="378"/>
      <c r="T526" s="378"/>
    </row>
    <row r="527" spans="1:20" ht="17.25" hidden="1" customHeight="1" x14ac:dyDescent="0.25">
      <c r="A527" s="150"/>
      <c r="B527" s="808" t="s">
        <v>28</v>
      </c>
      <c r="C527" s="808"/>
      <c r="D527" s="809"/>
      <c r="E527" s="810"/>
      <c r="F527" s="809"/>
      <c r="G527" s="811"/>
      <c r="H527" s="810"/>
      <c r="I527" s="809"/>
      <c r="J527" s="811"/>
      <c r="K527" s="810"/>
      <c r="L527" s="809"/>
      <c r="M527" s="811"/>
      <c r="N527" s="810"/>
      <c r="O527" s="431"/>
      <c r="P527" s="812"/>
      <c r="Q527" s="812"/>
      <c r="R527" s="812"/>
      <c r="S527" s="378"/>
      <c r="T527" s="378"/>
    </row>
    <row r="528" spans="1:20" ht="17.25" customHeight="1" x14ac:dyDescent="0.25">
      <c r="A528" s="378"/>
      <c r="B528" s="378"/>
      <c r="C528" s="385"/>
      <c r="D528" s="101"/>
      <c r="E528" s="101"/>
      <c r="F528" s="101"/>
      <c r="G528" s="101"/>
      <c r="H528" s="101"/>
      <c r="I528" s="101"/>
      <c r="J528" s="101"/>
      <c r="K528" s="101"/>
      <c r="L528" s="101"/>
      <c r="M528" s="101"/>
      <c r="N528" s="443"/>
      <c r="O528" s="443"/>
      <c r="P528" s="443"/>
      <c r="Q528" s="101"/>
      <c r="R528" s="378"/>
      <c r="S528" s="378"/>
      <c r="T528" s="378"/>
    </row>
    <row r="529" spans="1:20" ht="17.25" customHeight="1" x14ac:dyDescent="0.25">
      <c r="A529" s="388" t="s">
        <v>922</v>
      </c>
      <c r="B529" s="813" t="s">
        <v>1165</v>
      </c>
      <c r="C529" s="813"/>
      <c r="D529" s="813"/>
      <c r="E529" s="813"/>
      <c r="F529" s="813"/>
      <c r="G529" s="813"/>
      <c r="H529" s="813"/>
      <c r="I529" s="813"/>
      <c r="J529" s="813"/>
      <c r="K529" s="813"/>
      <c r="L529" s="813"/>
      <c r="M529" s="813"/>
      <c r="N529" s="813"/>
      <c r="O529" s="813"/>
      <c r="P529" s="813"/>
      <c r="Q529" s="813"/>
      <c r="R529" s="813"/>
      <c r="S529" s="813"/>
      <c r="T529" s="47"/>
    </row>
    <row r="530" spans="1:20" ht="39" hidden="1" customHeight="1" x14ac:dyDescent="0.25">
      <c r="A530" s="801" t="s">
        <v>874</v>
      </c>
      <c r="B530" s="801"/>
      <c r="C530" s="801"/>
      <c r="D530" s="801"/>
      <c r="E530" s="801"/>
      <c r="F530" s="801"/>
      <c r="G530" s="801"/>
      <c r="H530" s="801"/>
      <c r="I530" s="801"/>
      <c r="J530" s="801"/>
      <c r="K530" s="801"/>
      <c r="L530" s="801"/>
      <c r="M530" s="801"/>
      <c r="N530" s="801"/>
      <c r="O530" s="801"/>
      <c r="P530" s="801"/>
      <c r="Q530" s="801"/>
      <c r="R530" s="801"/>
      <c r="S530" s="801"/>
      <c r="T530" s="314"/>
    </row>
    <row r="531" spans="1:20" ht="33.75" customHeight="1" x14ac:dyDescent="0.2">
      <c r="A531" s="473">
        <v>15</v>
      </c>
      <c r="B531" s="814" t="s">
        <v>989</v>
      </c>
      <c r="C531" s="814"/>
      <c r="D531" s="814"/>
      <c r="E531" s="814"/>
      <c r="F531" s="814"/>
      <c r="G531" s="814"/>
      <c r="H531" s="814"/>
      <c r="I531" s="814"/>
      <c r="J531" s="814"/>
      <c r="K531" s="814"/>
      <c r="L531" s="814"/>
      <c r="M531" s="814"/>
      <c r="N531" s="814"/>
      <c r="O531" s="814"/>
      <c r="P531" s="814"/>
      <c r="Q531" s="814"/>
      <c r="R531" s="814"/>
      <c r="S531" s="814"/>
      <c r="T531" s="395"/>
    </row>
    <row r="532" spans="1:20" ht="49.5" hidden="1" customHeight="1" x14ac:dyDescent="0.25">
      <c r="A532" s="801" t="s">
        <v>875</v>
      </c>
      <c r="B532" s="801"/>
      <c r="C532" s="801"/>
      <c r="D532" s="801"/>
      <c r="E532" s="801"/>
      <c r="F532" s="801"/>
      <c r="G532" s="801"/>
      <c r="H532" s="801"/>
      <c r="I532" s="801"/>
      <c r="J532" s="801"/>
      <c r="K532" s="801"/>
      <c r="L532" s="801"/>
      <c r="M532" s="801"/>
      <c r="N532" s="801"/>
      <c r="O532" s="801"/>
      <c r="P532" s="801"/>
      <c r="Q532" s="801"/>
      <c r="R532" s="801"/>
      <c r="S532" s="801"/>
      <c r="T532" s="314"/>
    </row>
    <row r="533" spans="1:20" ht="33.75" hidden="1" customHeight="1" x14ac:dyDescent="0.25">
      <c r="A533" s="801" t="s">
        <v>876</v>
      </c>
      <c r="B533" s="801"/>
      <c r="C533" s="801"/>
      <c r="D533" s="801"/>
      <c r="E533" s="801"/>
      <c r="F533" s="801"/>
      <c r="G533" s="801"/>
      <c r="H533" s="801"/>
      <c r="I533" s="801"/>
      <c r="J533" s="801"/>
      <c r="K533" s="801"/>
      <c r="L533" s="801"/>
      <c r="M533" s="801"/>
      <c r="N533" s="801"/>
      <c r="O533" s="801"/>
      <c r="P533" s="801"/>
      <c r="Q533" s="801"/>
      <c r="R533" s="801"/>
      <c r="S533" s="801"/>
      <c r="T533" s="314"/>
    </row>
    <row r="534" spans="1:20" ht="33.75" hidden="1" customHeight="1" x14ac:dyDescent="0.25">
      <c r="A534" s="801" t="s">
        <v>990</v>
      </c>
      <c r="B534" s="801"/>
      <c r="C534" s="801"/>
      <c r="D534" s="801"/>
      <c r="E534" s="801"/>
      <c r="F534" s="801"/>
      <c r="G534" s="801"/>
      <c r="H534" s="801"/>
      <c r="I534" s="801"/>
      <c r="J534" s="801"/>
      <c r="K534" s="801"/>
      <c r="L534" s="801"/>
      <c r="M534" s="801"/>
      <c r="N534" s="801"/>
      <c r="O534" s="801"/>
      <c r="P534" s="801"/>
      <c r="Q534" s="801"/>
      <c r="R534" s="801"/>
      <c r="S534" s="801"/>
      <c r="T534" s="314"/>
    </row>
    <row r="535" spans="1:20" ht="48" hidden="1" customHeight="1" x14ac:dyDescent="0.25">
      <c r="A535" s="801" t="s">
        <v>877</v>
      </c>
      <c r="B535" s="801"/>
      <c r="C535" s="801"/>
      <c r="D535" s="801"/>
      <c r="E535" s="801"/>
      <c r="F535" s="801"/>
      <c r="G535" s="801"/>
      <c r="H535" s="801"/>
      <c r="I535" s="801"/>
      <c r="J535" s="801"/>
      <c r="K535" s="801"/>
      <c r="L535" s="801"/>
      <c r="M535" s="801"/>
      <c r="N535" s="801"/>
      <c r="O535" s="801"/>
      <c r="P535" s="801"/>
      <c r="Q535" s="801"/>
      <c r="R535" s="801"/>
      <c r="S535" s="801"/>
      <c r="T535" s="314"/>
    </row>
    <row r="536" spans="1:20" ht="31.5" hidden="1" customHeight="1" x14ac:dyDescent="0.25">
      <c r="A536" s="801" t="s">
        <v>878</v>
      </c>
      <c r="B536" s="801"/>
      <c r="C536" s="801"/>
      <c r="D536" s="801"/>
      <c r="E536" s="801"/>
      <c r="F536" s="801"/>
      <c r="G536" s="801"/>
      <c r="H536" s="801"/>
      <c r="I536" s="801"/>
      <c r="J536" s="801"/>
      <c r="K536" s="801"/>
      <c r="L536" s="801"/>
      <c r="M536" s="801"/>
      <c r="N536" s="801"/>
      <c r="O536" s="801"/>
      <c r="P536" s="801"/>
      <c r="Q536" s="801"/>
      <c r="R536" s="801"/>
      <c r="S536" s="801"/>
      <c r="T536" s="314"/>
    </row>
    <row r="537" spans="1:20" ht="12.75" customHeight="1" x14ac:dyDescent="0.25">
      <c r="A537" s="54"/>
      <c r="B537" s="54"/>
      <c r="C537" s="54"/>
      <c r="D537" s="54"/>
      <c r="E537" s="54"/>
      <c r="F537" s="54"/>
      <c r="G537" s="54"/>
      <c r="H537" s="54"/>
      <c r="I537" s="54"/>
      <c r="J537" s="54"/>
      <c r="K537" s="54"/>
      <c r="L537" s="54"/>
      <c r="M537" s="54"/>
      <c r="N537" s="54"/>
      <c r="O537" s="54"/>
      <c r="P537" s="54"/>
      <c r="Q537" s="54"/>
      <c r="R537" s="54"/>
      <c r="S537" s="54"/>
      <c r="T537" s="54"/>
    </row>
    <row r="538" spans="1:20" ht="12.75" customHeight="1" x14ac:dyDescent="0.25">
      <c r="A538" s="54"/>
      <c r="B538" s="54"/>
      <c r="C538" s="54"/>
      <c r="D538" s="54"/>
      <c r="E538" s="54"/>
      <c r="F538" s="54"/>
      <c r="G538" s="54"/>
      <c r="H538" s="54"/>
      <c r="I538" s="54"/>
      <c r="J538" s="54"/>
      <c r="K538" s="54"/>
      <c r="L538" s="54"/>
      <c r="M538" s="54"/>
      <c r="N538" s="54"/>
      <c r="O538" s="54"/>
      <c r="P538" s="54"/>
      <c r="Q538" s="54"/>
      <c r="R538" s="54"/>
      <c r="S538" s="54"/>
      <c r="T538" s="54"/>
    </row>
    <row r="539" spans="1:20" ht="12.75" customHeight="1" x14ac:dyDescent="0.25">
      <c r="A539" s="54"/>
      <c r="B539" s="54"/>
      <c r="C539" s="407" t="s">
        <v>49</v>
      </c>
      <c r="D539" s="54"/>
      <c r="E539" s="54"/>
      <c r="F539" s="479"/>
      <c r="G539" s="479"/>
      <c r="H539" s="479"/>
      <c r="I539" s="54"/>
      <c r="J539" s="54"/>
      <c r="K539" s="54"/>
      <c r="L539" s="54"/>
      <c r="M539" s="479" t="s">
        <v>351</v>
      </c>
      <c r="N539" s="479"/>
      <c r="O539" s="479"/>
      <c r="P539" s="479"/>
      <c r="Q539" s="54"/>
      <c r="R539" s="54"/>
      <c r="S539" s="54"/>
      <c r="T539" s="54"/>
    </row>
    <row r="540" spans="1:20" ht="12.75" customHeight="1" x14ac:dyDescent="0.25">
      <c r="A540" s="54"/>
      <c r="B540" s="54"/>
      <c r="C540" s="54"/>
      <c r="D540" s="54"/>
      <c r="E540" s="54"/>
      <c r="F540" s="54"/>
      <c r="G540" s="54"/>
      <c r="H540" s="54"/>
      <c r="I540" s="54"/>
      <c r="J540" s="54"/>
      <c r="K540" s="54"/>
      <c r="L540" s="54"/>
      <c r="M540" s="802" t="s">
        <v>51</v>
      </c>
      <c r="N540" s="802"/>
      <c r="O540" s="802"/>
      <c r="P540" s="802"/>
      <c r="Q540" s="54"/>
      <c r="R540" s="54"/>
      <c r="S540" s="54"/>
      <c r="T540" s="54"/>
    </row>
    <row r="541" spans="1:20" ht="9.75" customHeight="1" x14ac:dyDescent="0.25">
      <c r="A541" s="54"/>
      <c r="B541" s="54"/>
      <c r="C541" s="54"/>
      <c r="D541" s="54"/>
      <c r="E541" s="54"/>
      <c r="F541" s="54"/>
      <c r="G541" s="54"/>
      <c r="H541" s="54"/>
      <c r="I541" s="54"/>
      <c r="J541" s="54"/>
      <c r="K541" s="54"/>
      <c r="L541" s="54"/>
      <c r="M541" s="54"/>
      <c r="N541" s="54"/>
      <c r="O541" s="54"/>
      <c r="P541" s="54"/>
      <c r="Q541" s="54"/>
      <c r="R541" s="54"/>
      <c r="S541" s="54"/>
      <c r="T541" s="54"/>
    </row>
    <row r="542" spans="1:20" ht="20.65" customHeight="1" x14ac:dyDescent="0.25">
      <c r="A542" s="54"/>
      <c r="B542" s="54"/>
      <c r="C542" s="407" t="s">
        <v>227</v>
      </c>
      <c r="D542" s="54"/>
      <c r="E542" s="54"/>
      <c r="F542" s="479"/>
      <c r="G542" s="479"/>
      <c r="H542" s="479"/>
      <c r="I542" s="54"/>
      <c r="J542" s="54"/>
      <c r="K542" s="54"/>
      <c r="L542" s="54"/>
      <c r="M542" s="479" t="s">
        <v>53</v>
      </c>
      <c r="N542" s="479"/>
      <c r="O542" s="479"/>
      <c r="P542" s="479"/>
      <c r="Q542" s="54"/>
      <c r="R542" s="54"/>
      <c r="S542" s="54"/>
      <c r="T542" s="54"/>
    </row>
    <row r="543" spans="1:20" ht="12.75" customHeight="1" x14ac:dyDescent="0.25">
      <c r="A543" s="54"/>
      <c r="B543" s="54"/>
      <c r="C543" s="54"/>
      <c r="D543" s="54"/>
      <c r="E543" s="54"/>
      <c r="F543" s="54"/>
      <c r="G543" s="54"/>
      <c r="H543" s="54"/>
      <c r="I543" s="54"/>
      <c r="J543" s="54"/>
      <c r="K543" s="54"/>
      <c r="L543" s="54"/>
      <c r="M543" s="802" t="s">
        <v>51</v>
      </c>
      <c r="N543" s="802"/>
      <c r="O543" s="802"/>
      <c r="P543" s="802"/>
      <c r="Q543" s="54"/>
      <c r="R543" s="54"/>
      <c r="S543" s="54"/>
      <c r="T543" s="54"/>
    </row>
    <row r="544" spans="1:20" ht="12.75" customHeight="1" x14ac:dyDescent="0.25">
      <c r="A544" s="54"/>
      <c r="B544" s="54"/>
      <c r="C544" s="54"/>
      <c r="D544" s="54"/>
      <c r="E544" s="54"/>
      <c r="F544" s="54"/>
      <c r="G544" s="54"/>
      <c r="H544" s="54"/>
      <c r="I544" s="54"/>
      <c r="J544" s="54"/>
      <c r="K544" s="54"/>
      <c r="L544" s="54"/>
      <c r="M544" s="54"/>
      <c r="N544" s="54"/>
      <c r="O544" s="54"/>
      <c r="P544" s="54"/>
      <c r="Q544" s="54"/>
      <c r="R544" s="54"/>
      <c r="S544" s="54"/>
      <c r="T544" s="54"/>
    </row>
    <row r="545" spans="1:20" ht="12.75" customHeight="1" x14ac:dyDescent="0.25">
      <c r="A545" s="54"/>
      <c r="B545" s="54"/>
      <c r="C545" s="54"/>
      <c r="D545" s="54"/>
      <c r="E545" s="54"/>
      <c r="F545" s="54"/>
      <c r="G545" s="54"/>
      <c r="H545" s="54"/>
      <c r="I545" s="54"/>
      <c r="J545" s="54"/>
      <c r="K545" s="54"/>
      <c r="L545" s="54"/>
      <c r="M545" s="54"/>
      <c r="N545" s="54"/>
      <c r="O545" s="54"/>
      <c r="P545" s="54"/>
      <c r="Q545" s="54"/>
      <c r="R545" s="54"/>
      <c r="S545" s="54"/>
      <c r="T545" s="54"/>
    </row>
    <row r="546" spans="1:20" ht="12.75" customHeight="1" x14ac:dyDescent="0.25">
      <c r="A546" s="54"/>
      <c r="B546" s="54"/>
      <c r="C546" s="54"/>
      <c r="D546" s="54"/>
      <c r="E546" s="54"/>
      <c r="F546" s="54"/>
      <c r="G546" s="54"/>
      <c r="H546" s="54"/>
      <c r="I546" s="54"/>
      <c r="J546" s="54"/>
      <c r="K546" s="54"/>
      <c r="L546" s="54"/>
      <c r="M546" s="54"/>
      <c r="N546" s="54"/>
      <c r="O546" s="54"/>
      <c r="P546" s="54"/>
      <c r="Q546" s="54"/>
      <c r="R546" s="54"/>
      <c r="S546" s="54"/>
      <c r="T546" s="54"/>
    </row>
    <row r="547" spans="1:20" ht="12.75" customHeight="1" x14ac:dyDescent="0.25">
      <c r="A547" s="54"/>
      <c r="B547" s="54"/>
      <c r="C547" s="54"/>
      <c r="D547" s="54"/>
      <c r="E547" s="54"/>
      <c r="F547" s="54"/>
      <c r="G547" s="54"/>
      <c r="H547" s="54"/>
      <c r="I547" s="54"/>
      <c r="J547" s="54"/>
      <c r="K547" s="54"/>
      <c r="L547" s="54"/>
      <c r="M547" s="54"/>
      <c r="N547" s="54"/>
      <c r="O547" s="54"/>
      <c r="P547" s="54"/>
      <c r="Q547" s="54"/>
      <c r="R547" s="54"/>
      <c r="S547" s="54"/>
      <c r="T547" s="54"/>
    </row>
  </sheetData>
  <sheetProtection selectLockedCells="1" selectUnlockedCells="1"/>
  <mergeCells count="1969">
    <mergeCell ref="R178:S178"/>
    <mergeCell ref="R179:S179"/>
    <mergeCell ref="R180:S180"/>
    <mergeCell ref="R172:S172"/>
    <mergeCell ref="R173:S173"/>
    <mergeCell ref="R174:S174"/>
    <mergeCell ref="R175:S175"/>
    <mergeCell ref="R176:S176"/>
    <mergeCell ref="R177:S177"/>
    <mergeCell ref="R166:S166"/>
    <mergeCell ref="R167:S167"/>
    <mergeCell ref="R168:S168"/>
    <mergeCell ref="R169:S169"/>
    <mergeCell ref="R170:S170"/>
    <mergeCell ref="R171:S171"/>
    <mergeCell ref="R160:S160"/>
    <mergeCell ref="R161:S161"/>
    <mergeCell ref="R162:S162"/>
    <mergeCell ref="R163:S163"/>
    <mergeCell ref="R164:S164"/>
    <mergeCell ref="R165:S165"/>
    <mergeCell ref="M4:S4"/>
    <mergeCell ref="B9:L9"/>
    <mergeCell ref="B10:L10"/>
    <mergeCell ref="M10:S10"/>
    <mergeCell ref="B12:L12"/>
    <mergeCell ref="B13:L13"/>
    <mergeCell ref="M13:S13"/>
    <mergeCell ref="B15:K15"/>
    <mergeCell ref="B16:L16"/>
    <mergeCell ref="M16:R16"/>
    <mergeCell ref="A24:S24"/>
    <mergeCell ref="A25:S25"/>
    <mergeCell ref="P232:Q232"/>
    <mergeCell ref="R156:S156"/>
    <mergeCell ref="R157:S157"/>
    <mergeCell ref="R158:S158"/>
    <mergeCell ref="R159:S159"/>
    <mergeCell ref="A27:S27"/>
    <mergeCell ref="A28:S28"/>
    <mergeCell ref="A29:S29"/>
    <mergeCell ref="A30:S30"/>
    <mergeCell ref="A31:S31"/>
    <mergeCell ref="A32:S32"/>
    <mergeCell ref="A33:S33"/>
    <mergeCell ref="A34:S34"/>
    <mergeCell ref="A35:S35"/>
    <mergeCell ref="A36:S36"/>
    <mergeCell ref="A37:S37"/>
    <mergeCell ref="A38:S38"/>
    <mergeCell ref="A39:S39"/>
    <mergeCell ref="A40:S40"/>
    <mergeCell ref="A41:S41"/>
    <mergeCell ref="C42:S42"/>
    <mergeCell ref="B43:S43"/>
    <mergeCell ref="B49:S49"/>
    <mergeCell ref="B50:S50"/>
    <mergeCell ref="R52:S52"/>
    <mergeCell ref="A53:B54"/>
    <mergeCell ref="C53:C54"/>
    <mergeCell ref="D53:G53"/>
    <mergeCell ref="H53:L53"/>
    <mergeCell ref="M53:S53"/>
    <mergeCell ref="I54:J54"/>
    <mergeCell ref="N54:P54"/>
    <mergeCell ref="R54:S54"/>
    <mergeCell ref="A55:B55"/>
    <mergeCell ref="I55:J55"/>
    <mergeCell ref="N55:P55"/>
    <mergeCell ref="R55:S55"/>
    <mergeCell ref="A56:B56"/>
    <mergeCell ref="N56:P56"/>
    <mergeCell ref="R56:S56"/>
    <mergeCell ref="A57:B57"/>
    <mergeCell ref="I57:J57"/>
    <mergeCell ref="N57:P57"/>
    <mergeCell ref="R57:S57"/>
    <mergeCell ref="A58:B58"/>
    <mergeCell ref="I58:J58"/>
    <mergeCell ref="N58:P58"/>
    <mergeCell ref="R58:S58"/>
    <mergeCell ref="A59:B59"/>
    <mergeCell ref="I59:J59"/>
    <mergeCell ref="N59:P59"/>
    <mergeCell ref="R59:S59"/>
    <mergeCell ref="A60:B60"/>
    <mergeCell ref="I60:J60"/>
    <mergeCell ref="N60:P60"/>
    <mergeCell ref="R60:S60"/>
    <mergeCell ref="A61:B61"/>
    <mergeCell ref="N61:P61"/>
    <mergeCell ref="R61:S61"/>
    <mergeCell ref="A62:B62"/>
    <mergeCell ref="N62:P62"/>
    <mergeCell ref="R62:S62"/>
    <mergeCell ref="A63:B63"/>
    <mergeCell ref="N63:P63"/>
    <mergeCell ref="R63:S63"/>
    <mergeCell ref="A64:B64"/>
    <mergeCell ref="N64:P64"/>
    <mergeCell ref="A65:B65"/>
    <mergeCell ref="N65:P65"/>
    <mergeCell ref="A66:B66"/>
    <mergeCell ref="N66:P66"/>
    <mergeCell ref="A67:B67"/>
    <mergeCell ref="N67:P67"/>
    <mergeCell ref="A68:B68"/>
    <mergeCell ref="N68:P68"/>
    <mergeCell ref="A69:B69"/>
    <mergeCell ref="N69:P69"/>
    <mergeCell ref="A70:B70"/>
    <mergeCell ref="N70:P70"/>
    <mergeCell ref="A71:B71"/>
    <mergeCell ref="N71:P71"/>
    <mergeCell ref="A72:B72"/>
    <mergeCell ref="N72:P72"/>
    <mergeCell ref="A73:B73"/>
    <mergeCell ref="N73:P73"/>
    <mergeCell ref="A74:B74"/>
    <mergeCell ref="N74:P74"/>
    <mergeCell ref="A75:B75"/>
    <mergeCell ref="N75:P75"/>
    <mergeCell ref="A76:B76"/>
    <mergeCell ref="N76:P76"/>
    <mergeCell ref="A77:B77"/>
    <mergeCell ref="A78:B78"/>
    <mergeCell ref="A79:B79"/>
    <mergeCell ref="A80:B80"/>
    <mergeCell ref="A81:B81"/>
    <mergeCell ref="I81:J81"/>
    <mergeCell ref="N81:P81"/>
    <mergeCell ref="R81:S81"/>
    <mergeCell ref="M82:S82"/>
    <mergeCell ref="B83:S83"/>
    <mergeCell ref="R84:S84"/>
    <mergeCell ref="A85:B86"/>
    <mergeCell ref="C85:G86"/>
    <mergeCell ref="H85:L85"/>
    <mergeCell ref="M85:S85"/>
    <mergeCell ref="I86:J86"/>
    <mergeCell ref="N86:P86"/>
    <mergeCell ref="R86:S86"/>
    <mergeCell ref="A87:B87"/>
    <mergeCell ref="C87:G87"/>
    <mergeCell ref="I87:J87"/>
    <mergeCell ref="N87:P87"/>
    <mergeCell ref="R87:S87"/>
    <mergeCell ref="A88:B88"/>
    <mergeCell ref="C88:G88"/>
    <mergeCell ref="N88:P88"/>
    <mergeCell ref="R88:S88"/>
    <mergeCell ref="A89:B89"/>
    <mergeCell ref="C89:G89"/>
    <mergeCell ref="I89:J89"/>
    <mergeCell ref="N89:P89"/>
    <mergeCell ref="R89:S89"/>
    <mergeCell ref="A90:B90"/>
    <mergeCell ref="C90:G90"/>
    <mergeCell ref="I90:J90"/>
    <mergeCell ref="N90:P90"/>
    <mergeCell ref="R90:S90"/>
    <mergeCell ref="A91:B91"/>
    <mergeCell ref="C91:G91"/>
    <mergeCell ref="I91:J91"/>
    <mergeCell ref="N91:P91"/>
    <mergeCell ref="R91:S91"/>
    <mergeCell ref="A92:B92"/>
    <mergeCell ref="C92:G92"/>
    <mergeCell ref="I92:J92"/>
    <mergeCell ref="N92:P92"/>
    <mergeCell ref="R92:S92"/>
    <mergeCell ref="A93:B93"/>
    <mergeCell ref="C93:G93"/>
    <mergeCell ref="N93:P93"/>
    <mergeCell ref="R93:S93"/>
    <mergeCell ref="A94:B94"/>
    <mergeCell ref="C94:G94"/>
    <mergeCell ref="N94:P94"/>
    <mergeCell ref="R94:S94"/>
    <mergeCell ref="A95:B95"/>
    <mergeCell ref="C95:G95"/>
    <mergeCell ref="N95:P95"/>
    <mergeCell ref="R95:S95"/>
    <mergeCell ref="A96:B96"/>
    <mergeCell ref="C96:G96"/>
    <mergeCell ref="I96:J96"/>
    <mergeCell ref="N96:P96"/>
    <mergeCell ref="R96:S96"/>
    <mergeCell ref="B98:S98"/>
    <mergeCell ref="B100:S100"/>
    <mergeCell ref="R101:S101"/>
    <mergeCell ref="A102:B103"/>
    <mergeCell ref="C102:C103"/>
    <mergeCell ref="D102:G102"/>
    <mergeCell ref="H102:L102"/>
    <mergeCell ref="M102:S102"/>
    <mergeCell ref="I103:J103"/>
    <mergeCell ref="N103:P103"/>
    <mergeCell ref="Q103:R103"/>
    <mergeCell ref="A104:B104"/>
    <mergeCell ref="I104:J104"/>
    <mergeCell ref="N104:P104"/>
    <mergeCell ref="Q104:R104"/>
    <mergeCell ref="A105:B105"/>
    <mergeCell ref="I105:J105"/>
    <mergeCell ref="N105:P105"/>
    <mergeCell ref="Q105:R105"/>
    <mergeCell ref="A106:B106"/>
    <mergeCell ref="I106:J106"/>
    <mergeCell ref="N106:P106"/>
    <mergeCell ref="Q106:R106"/>
    <mergeCell ref="A107:B107"/>
    <mergeCell ref="I107:J107"/>
    <mergeCell ref="N107:P107"/>
    <mergeCell ref="Q107:R107"/>
    <mergeCell ref="A108:B108"/>
    <mergeCell ref="I108:J108"/>
    <mergeCell ref="N108:P108"/>
    <mergeCell ref="Q108:R108"/>
    <mergeCell ref="A109:B109"/>
    <mergeCell ref="I109:J109"/>
    <mergeCell ref="N109:P109"/>
    <mergeCell ref="Q109:R109"/>
    <mergeCell ref="A110:B110"/>
    <mergeCell ref="I110:J110"/>
    <mergeCell ref="N110:P110"/>
    <mergeCell ref="Q110:R110"/>
    <mergeCell ref="A111:B111"/>
    <mergeCell ref="I111:J111"/>
    <mergeCell ref="N111:P111"/>
    <mergeCell ref="Q111:R111"/>
    <mergeCell ref="A112:B112"/>
    <mergeCell ref="I112:J112"/>
    <mergeCell ref="N112:P112"/>
    <mergeCell ref="Q112:R112"/>
    <mergeCell ref="A113:B113"/>
    <mergeCell ref="I113:J113"/>
    <mergeCell ref="N113:P113"/>
    <mergeCell ref="Q113:R113"/>
    <mergeCell ref="A114:B114"/>
    <mergeCell ref="I114:J114"/>
    <mergeCell ref="N114:P114"/>
    <mergeCell ref="Q114:R114"/>
    <mergeCell ref="A115:B115"/>
    <mergeCell ref="I115:J115"/>
    <mergeCell ref="N115:P115"/>
    <mergeCell ref="Q115:R115"/>
    <mergeCell ref="A116:B116"/>
    <mergeCell ref="I116:J116"/>
    <mergeCell ref="N116:P116"/>
    <mergeCell ref="Q116:R116"/>
    <mergeCell ref="A117:B117"/>
    <mergeCell ref="I117:J117"/>
    <mergeCell ref="N117:P117"/>
    <mergeCell ref="Q117:R117"/>
    <mergeCell ref="A118:B118"/>
    <mergeCell ref="I118:J118"/>
    <mergeCell ref="N118:P118"/>
    <mergeCell ref="Q118:R118"/>
    <mergeCell ref="A119:B119"/>
    <mergeCell ref="I119:J119"/>
    <mergeCell ref="N119:P119"/>
    <mergeCell ref="Q119:R119"/>
    <mergeCell ref="A120:B120"/>
    <mergeCell ref="I120:J120"/>
    <mergeCell ref="N120:P120"/>
    <mergeCell ref="Q120:R120"/>
    <mergeCell ref="A121:B121"/>
    <mergeCell ref="I121:J121"/>
    <mergeCell ref="N121:P121"/>
    <mergeCell ref="Q121:R121"/>
    <mergeCell ref="A122:B122"/>
    <mergeCell ref="I122:J122"/>
    <mergeCell ref="N122:P122"/>
    <mergeCell ref="Q122:R122"/>
    <mergeCell ref="A123:B123"/>
    <mergeCell ref="I123:J123"/>
    <mergeCell ref="N123:P123"/>
    <mergeCell ref="Q123:R123"/>
    <mergeCell ref="A124:B124"/>
    <mergeCell ref="I124:J124"/>
    <mergeCell ref="N124:P124"/>
    <mergeCell ref="Q124:R124"/>
    <mergeCell ref="A125:B125"/>
    <mergeCell ref="I125:J125"/>
    <mergeCell ref="N125:P125"/>
    <mergeCell ref="Q125:R125"/>
    <mergeCell ref="A126:B126"/>
    <mergeCell ref="I126:J126"/>
    <mergeCell ref="N126:P126"/>
    <mergeCell ref="Q126:R126"/>
    <mergeCell ref="A127:B127"/>
    <mergeCell ref="I127:J127"/>
    <mergeCell ref="N127:P127"/>
    <mergeCell ref="Q127:R127"/>
    <mergeCell ref="A128:B128"/>
    <mergeCell ref="I128:J128"/>
    <mergeCell ref="N128:P128"/>
    <mergeCell ref="Q128:R128"/>
    <mergeCell ref="A129:B129"/>
    <mergeCell ref="I129:J129"/>
    <mergeCell ref="N129:P129"/>
    <mergeCell ref="Q129:R129"/>
    <mergeCell ref="A130:B130"/>
    <mergeCell ref="I130:J130"/>
    <mergeCell ref="N130:P130"/>
    <mergeCell ref="Q130:R130"/>
    <mergeCell ref="N131:P131"/>
    <mergeCell ref="Q131:R131"/>
    <mergeCell ref="N132:P132"/>
    <mergeCell ref="Q132:R132"/>
    <mergeCell ref="A133:B133"/>
    <mergeCell ref="I133:J133"/>
    <mergeCell ref="N133:P133"/>
    <mergeCell ref="Q133:R133"/>
    <mergeCell ref="B139:S139"/>
    <mergeCell ref="A141:B142"/>
    <mergeCell ref="C141:D142"/>
    <mergeCell ref="E141:H141"/>
    <mergeCell ref="I141:M141"/>
    <mergeCell ref="N141:S141"/>
    <mergeCell ref="I142:J142"/>
    <mergeCell ref="R142:S142"/>
    <mergeCell ref="A143:B143"/>
    <mergeCell ref="C143:D143"/>
    <mergeCell ref="I143:J143"/>
    <mergeCell ref="R143:S143"/>
    <mergeCell ref="A144:B144"/>
    <mergeCell ref="C144:D144"/>
    <mergeCell ref="I144:J144"/>
    <mergeCell ref="R144:S144"/>
    <mergeCell ref="A145:B145"/>
    <mergeCell ref="C145:D145"/>
    <mergeCell ref="I145:J145"/>
    <mergeCell ref="R145:S145"/>
    <mergeCell ref="A146:B146"/>
    <mergeCell ref="C146:D146"/>
    <mergeCell ref="R146:S146"/>
    <mergeCell ref="A147:B147"/>
    <mergeCell ref="C147:D147"/>
    <mergeCell ref="R147:S147"/>
    <mergeCell ref="A148:B148"/>
    <mergeCell ref="C148:D148"/>
    <mergeCell ref="I148:J148"/>
    <mergeCell ref="R148:S148"/>
    <mergeCell ref="B150:S150"/>
    <mergeCell ref="A152:B153"/>
    <mergeCell ref="C152:G153"/>
    <mergeCell ref="H152:L152"/>
    <mergeCell ref="M152:S152"/>
    <mergeCell ref="I153:J153"/>
    <mergeCell ref="N153:P153"/>
    <mergeCell ref="R153:S153"/>
    <mergeCell ref="A154:B154"/>
    <mergeCell ref="C154:G154"/>
    <mergeCell ref="I154:J154"/>
    <mergeCell ref="N154:P154"/>
    <mergeCell ref="R154:S154"/>
    <mergeCell ref="C155:G155"/>
    <mergeCell ref="N155:P155"/>
    <mergeCell ref="R155:S155"/>
    <mergeCell ref="A156:B156"/>
    <mergeCell ref="C156:G156"/>
    <mergeCell ref="I156:J156"/>
    <mergeCell ref="N156:P156"/>
    <mergeCell ref="A157:B157"/>
    <mergeCell ref="C157:G157"/>
    <mergeCell ref="I157:J157"/>
    <mergeCell ref="N157:P157"/>
    <mergeCell ref="A158:B158"/>
    <mergeCell ref="C158:G158"/>
    <mergeCell ref="I158:J158"/>
    <mergeCell ref="N158:P158"/>
    <mergeCell ref="A159:B159"/>
    <mergeCell ref="C159:G159"/>
    <mergeCell ref="I159:J159"/>
    <mergeCell ref="N159:P159"/>
    <mergeCell ref="A160:B160"/>
    <mergeCell ref="C160:G160"/>
    <mergeCell ref="I160:J160"/>
    <mergeCell ref="N160:P160"/>
    <mergeCell ref="A161:B161"/>
    <mergeCell ref="C161:G161"/>
    <mergeCell ref="I161:J161"/>
    <mergeCell ref="N161:P161"/>
    <mergeCell ref="A162:B162"/>
    <mergeCell ref="C162:G162"/>
    <mergeCell ref="I162:J162"/>
    <mergeCell ref="N162:P162"/>
    <mergeCell ref="A163:B163"/>
    <mergeCell ref="C163:G163"/>
    <mergeCell ref="I163:J163"/>
    <mergeCell ref="N163:P163"/>
    <mergeCell ref="A164:B164"/>
    <mergeCell ref="C164:G164"/>
    <mergeCell ref="I164:J164"/>
    <mergeCell ref="N164:P164"/>
    <mergeCell ref="A165:B165"/>
    <mergeCell ref="C165:G165"/>
    <mergeCell ref="I165:J165"/>
    <mergeCell ref="N165:P165"/>
    <mergeCell ref="A166:B166"/>
    <mergeCell ref="C166:G166"/>
    <mergeCell ref="I166:J166"/>
    <mergeCell ref="N166:P166"/>
    <mergeCell ref="A167:B167"/>
    <mergeCell ref="C167:G167"/>
    <mergeCell ref="I167:J167"/>
    <mergeCell ref="N167:P167"/>
    <mergeCell ref="A168:B168"/>
    <mergeCell ref="C168:G168"/>
    <mergeCell ref="I168:J168"/>
    <mergeCell ref="N168:P168"/>
    <mergeCell ref="A169:B169"/>
    <mergeCell ref="C169:G169"/>
    <mergeCell ref="I169:J169"/>
    <mergeCell ref="N169:P169"/>
    <mergeCell ref="A170:B170"/>
    <mergeCell ref="C170:G170"/>
    <mergeCell ref="I170:J170"/>
    <mergeCell ref="N170:P170"/>
    <mergeCell ref="A171:B171"/>
    <mergeCell ref="C171:F171"/>
    <mergeCell ref="I171:J171"/>
    <mergeCell ref="N171:P171"/>
    <mergeCell ref="A172:B172"/>
    <mergeCell ref="C172:G172"/>
    <mergeCell ref="I172:J172"/>
    <mergeCell ref="N172:P172"/>
    <mergeCell ref="A173:B173"/>
    <mergeCell ref="C173:G173"/>
    <mergeCell ref="I173:J173"/>
    <mergeCell ref="N173:P173"/>
    <mergeCell ref="A174:B174"/>
    <mergeCell ref="C174:G174"/>
    <mergeCell ref="I174:J174"/>
    <mergeCell ref="N174:P174"/>
    <mergeCell ref="A175:B175"/>
    <mergeCell ref="C175:G175"/>
    <mergeCell ref="I175:J175"/>
    <mergeCell ref="N175:P175"/>
    <mergeCell ref="A176:B176"/>
    <mergeCell ref="C176:G176"/>
    <mergeCell ref="I176:J176"/>
    <mergeCell ref="N176:P176"/>
    <mergeCell ref="A177:B177"/>
    <mergeCell ref="C177:G177"/>
    <mergeCell ref="I177:J177"/>
    <mergeCell ref="N177:P177"/>
    <mergeCell ref="A178:B178"/>
    <mergeCell ref="C178:G178"/>
    <mergeCell ref="I178:J178"/>
    <mergeCell ref="N178:P178"/>
    <mergeCell ref="A179:B179"/>
    <mergeCell ref="C179:G179"/>
    <mergeCell ref="I179:J179"/>
    <mergeCell ref="N179:P179"/>
    <mergeCell ref="A180:B180"/>
    <mergeCell ref="C180:G180"/>
    <mergeCell ref="I180:J180"/>
    <mergeCell ref="N180:P180"/>
    <mergeCell ref="C181:G181"/>
    <mergeCell ref="N181:P181"/>
    <mergeCell ref="R181:S181"/>
    <mergeCell ref="C182:G182"/>
    <mergeCell ref="N182:P182"/>
    <mergeCell ref="R182:S182"/>
    <mergeCell ref="C183:G183"/>
    <mergeCell ref="N183:P183"/>
    <mergeCell ref="R183:S183"/>
    <mergeCell ref="A184:B184"/>
    <mergeCell ref="C184:G184"/>
    <mergeCell ref="I184:J184"/>
    <mergeCell ref="N184:P184"/>
    <mergeCell ref="R184:S184"/>
    <mergeCell ref="B186:S186"/>
    <mergeCell ref="A187:B187"/>
    <mergeCell ref="A188:B189"/>
    <mergeCell ref="C188:G189"/>
    <mergeCell ref="H188:L188"/>
    <mergeCell ref="M188:S188"/>
    <mergeCell ref="I189:J189"/>
    <mergeCell ref="N189:P189"/>
    <mergeCell ref="R189:S189"/>
    <mergeCell ref="A190:B190"/>
    <mergeCell ref="C190:G190"/>
    <mergeCell ref="I190:J190"/>
    <mergeCell ref="N190:P190"/>
    <mergeCell ref="R190:S190"/>
    <mergeCell ref="A191:B191"/>
    <mergeCell ref="C191:G191"/>
    <mergeCell ref="I191:J191"/>
    <mergeCell ref="N191:P191"/>
    <mergeCell ref="R191:S191"/>
    <mergeCell ref="A192:B192"/>
    <mergeCell ref="C192:G192"/>
    <mergeCell ref="I192:J192"/>
    <mergeCell ref="N192:P192"/>
    <mergeCell ref="R192:S192"/>
    <mergeCell ref="A193:B193"/>
    <mergeCell ref="C193:G193"/>
    <mergeCell ref="I193:J193"/>
    <mergeCell ref="N193:P193"/>
    <mergeCell ref="R193:S193"/>
    <mergeCell ref="A194:B194"/>
    <mergeCell ref="C194:G194"/>
    <mergeCell ref="N194:P194"/>
    <mergeCell ref="R194:S194"/>
    <mergeCell ref="A195:B195"/>
    <mergeCell ref="C195:G195"/>
    <mergeCell ref="I195:J195"/>
    <mergeCell ref="N195:P195"/>
    <mergeCell ref="R195:S195"/>
    <mergeCell ref="B197:S197"/>
    <mergeCell ref="B199:S199"/>
    <mergeCell ref="A201:A202"/>
    <mergeCell ref="B201:D202"/>
    <mergeCell ref="E201:H201"/>
    <mergeCell ref="I201:M201"/>
    <mergeCell ref="N201:S201"/>
    <mergeCell ref="I202:J202"/>
    <mergeCell ref="R202:S202"/>
    <mergeCell ref="B203:D203"/>
    <mergeCell ref="I203:J203"/>
    <mergeCell ref="R203:S203"/>
    <mergeCell ref="B204:D204"/>
    <mergeCell ref="R204:S204"/>
    <mergeCell ref="B205:D205"/>
    <mergeCell ref="I205:J205"/>
    <mergeCell ref="R205:S205"/>
    <mergeCell ref="B206:D206"/>
    <mergeCell ref="I206:J206"/>
    <mergeCell ref="R206:S206"/>
    <mergeCell ref="B207:D207"/>
    <mergeCell ref="R207:S207"/>
    <mergeCell ref="B208:D208"/>
    <mergeCell ref="R208:S208"/>
    <mergeCell ref="B209:D209"/>
    <mergeCell ref="I209:J209"/>
    <mergeCell ref="R209:S209"/>
    <mergeCell ref="C210:D210"/>
    <mergeCell ref="E210:F210"/>
    <mergeCell ref="B211:S211"/>
    <mergeCell ref="A213:B214"/>
    <mergeCell ref="C213:G214"/>
    <mergeCell ref="H213:L213"/>
    <mergeCell ref="M213:S213"/>
    <mergeCell ref="I214:J214"/>
    <mergeCell ref="N214:P214"/>
    <mergeCell ref="R214:S214"/>
    <mergeCell ref="A215:B215"/>
    <mergeCell ref="C215:G215"/>
    <mergeCell ref="I215:J215"/>
    <mergeCell ref="N215:P215"/>
    <mergeCell ref="R215:S215"/>
    <mergeCell ref="A216:B216"/>
    <mergeCell ref="C216:G216"/>
    <mergeCell ref="N216:P216"/>
    <mergeCell ref="R216:S216"/>
    <mergeCell ref="A217:B217"/>
    <mergeCell ref="C217:G217"/>
    <mergeCell ref="A218:B218"/>
    <mergeCell ref="C218:G218"/>
    <mergeCell ref="I218:J218"/>
    <mergeCell ref="N218:P218"/>
    <mergeCell ref="R218:S218"/>
    <mergeCell ref="A219:B219"/>
    <mergeCell ref="C219:G219"/>
    <mergeCell ref="N219:P219"/>
    <mergeCell ref="R219:S219"/>
    <mergeCell ref="A220:B220"/>
    <mergeCell ref="C220:G220"/>
    <mergeCell ref="N220:P220"/>
    <mergeCell ref="R220:S220"/>
    <mergeCell ref="A221:B221"/>
    <mergeCell ref="C221:G221"/>
    <mergeCell ref="I221:J221"/>
    <mergeCell ref="N221:P221"/>
    <mergeCell ref="R221:S221"/>
    <mergeCell ref="C222:D222"/>
    <mergeCell ref="E222:F222"/>
    <mergeCell ref="G222:H222"/>
    <mergeCell ref="I222:K222"/>
    <mergeCell ref="L222:M222"/>
    <mergeCell ref="B223:S223"/>
    <mergeCell ref="B224:S224"/>
    <mergeCell ref="A226:B227"/>
    <mergeCell ref="C226:C227"/>
    <mergeCell ref="D226:D227"/>
    <mergeCell ref="E226:E227"/>
    <mergeCell ref="F226:J226"/>
    <mergeCell ref="K226:O226"/>
    <mergeCell ref="P226:T226"/>
    <mergeCell ref="F227:G227"/>
    <mergeCell ref="H227:I227"/>
    <mergeCell ref="K227:L227"/>
    <mergeCell ref="M227:N227"/>
    <mergeCell ref="P227:Q227"/>
    <mergeCell ref="R227:S227"/>
    <mergeCell ref="A228:B228"/>
    <mergeCell ref="F228:G228"/>
    <mergeCell ref="H228:I228"/>
    <mergeCell ref="K228:L228"/>
    <mergeCell ref="M228:N228"/>
    <mergeCell ref="P228:Q228"/>
    <mergeCell ref="R228:S228"/>
    <mergeCell ref="A229:B229"/>
    <mergeCell ref="F229:G229"/>
    <mergeCell ref="H229:I229"/>
    <mergeCell ref="K229:L229"/>
    <mergeCell ref="M229:N229"/>
    <mergeCell ref="P229:Q229"/>
    <mergeCell ref="R229:S229"/>
    <mergeCell ref="A230:B230"/>
    <mergeCell ref="D230:T230"/>
    <mergeCell ref="A231:B231"/>
    <mergeCell ref="F231:G231"/>
    <mergeCell ref="H231:I231"/>
    <mergeCell ref="K231:L231"/>
    <mergeCell ref="M231:N231"/>
    <mergeCell ref="P231:Q231"/>
    <mergeCell ref="R231:S231"/>
    <mergeCell ref="P234:Q234"/>
    <mergeCell ref="R234:S234"/>
    <mergeCell ref="A233:B233"/>
    <mergeCell ref="F233:G233"/>
    <mergeCell ref="H233:I233"/>
    <mergeCell ref="K233:L233"/>
    <mergeCell ref="M233:N233"/>
    <mergeCell ref="P233:Q233"/>
    <mergeCell ref="H235:I235"/>
    <mergeCell ref="K235:L235"/>
    <mergeCell ref="M235:N235"/>
    <mergeCell ref="P235:Q235"/>
    <mergeCell ref="R233:S233"/>
    <mergeCell ref="A234:B234"/>
    <mergeCell ref="F234:G234"/>
    <mergeCell ref="H234:I234"/>
    <mergeCell ref="K234:L234"/>
    <mergeCell ref="M234:N234"/>
    <mergeCell ref="R235:S235"/>
    <mergeCell ref="A236:B236"/>
    <mergeCell ref="F236:G236"/>
    <mergeCell ref="H236:I236"/>
    <mergeCell ref="K236:L236"/>
    <mergeCell ref="M236:N236"/>
    <mergeCell ref="P236:Q236"/>
    <mergeCell ref="R236:S236"/>
    <mergeCell ref="A235:B235"/>
    <mergeCell ref="F235:G235"/>
    <mergeCell ref="P238:Q238"/>
    <mergeCell ref="R238:S238"/>
    <mergeCell ref="A237:B237"/>
    <mergeCell ref="F237:G237"/>
    <mergeCell ref="H237:I237"/>
    <mergeCell ref="K237:L237"/>
    <mergeCell ref="M237:N237"/>
    <mergeCell ref="P237:Q237"/>
    <mergeCell ref="H239:I239"/>
    <mergeCell ref="K239:L239"/>
    <mergeCell ref="M239:N239"/>
    <mergeCell ref="P239:Q239"/>
    <mergeCell ref="R237:S237"/>
    <mergeCell ref="A238:B238"/>
    <mergeCell ref="F238:G238"/>
    <mergeCell ref="H238:I238"/>
    <mergeCell ref="K238:L238"/>
    <mergeCell ref="M238:N238"/>
    <mergeCell ref="R239:S239"/>
    <mergeCell ref="A240:B240"/>
    <mergeCell ref="F240:G240"/>
    <mergeCell ref="H240:I240"/>
    <mergeCell ref="K240:L240"/>
    <mergeCell ref="M240:N240"/>
    <mergeCell ref="P240:Q240"/>
    <mergeCell ref="R240:S240"/>
    <mergeCell ref="A239:B239"/>
    <mergeCell ref="F239:G239"/>
    <mergeCell ref="P242:Q242"/>
    <mergeCell ref="R242:S242"/>
    <mergeCell ref="A241:B241"/>
    <mergeCell ref="F241:G241"/>
    <mergeCell ref="H241:I241"/>
    <mergeCell ref="K241:L241"/>
    <mergeCell ref="M241:N241"/>
    <mergeCell ref="P241:Q241"/>
    <mergeCell ref="H243:I243"/>
    <mergeCell ref="K243:L243"/>
    <mergeCell ref="M243:N243"/>
    <mergeCell ref="P243:Q243"/>
    <mergeCell ref="R241:S241"/>
    <mergeCell ref="A242:B242"/>
    <mergeCell ref="F242:G242"/>
    <mergeCell ref="H242:I242"/>
    <mergeCell ref="K242:L242"/>
    <mergeCell ref="M242:N242"/>
    <mergeCell ref="R243:S243"/>
    <mergeCell ref="A244:B244"/>
    <mergeCell ref="F244:G244"/>
    <mergeCell ref="H244:I244"/>
    <mergeCell ref="K244:L244"/>
    <mergeCell ref="M244:N244"/>
    <mergeCell ref="P244:Q244"/>
    <mergeCell ref="R244:S244"/>
    <mergeCell ref="A243:B243"/>
    <mergeCell ref="F243:G243"/>
    <mergeCell ref="P246:Q246"/>
    <mergeCell ref="R246:S246"/>
    <mergeCell ref="A245:B245"/>
    <mergeCell ref="F245:G245"/>
    <mergeCell ref="H245:I245"/>
    <mergeCell ref="K245:L245"/>
    <mergeCell ref="M245:N245"/>
    <mergeCell ref="P245:Q245"/>
    <mergeCell ref="H247:I247"/>
    <mergeCell ref="K247:L247"/>
    <mergeCell ref="M247:N247"/>
    <mergeCell ref="P247:Q247"/>
    <mergeCell ref="R245:S245"/>
    <mergeCell ref="A246:B246"/>
    <mergeCell ref="F246:G246"/>
    <mergeCell ref="H246:I246"/>
    <mergeCell ref="K246:L246"/>
    <mergeCell ref="M246:N246"/>
    <mergeCell ref="R247:S247"/>
    <mergeCell ref="A248:B248"/>
    <mergeCell ref="F248:G248"/>
    <mergeCell ref="H248:I248"/>
    <mergeCell ref="K248:L248"/>
    <mergeCell ref="M248:N248"/>
    <mergeCell ref="P248:Q248"/>
    <mergeCell ref="R248:S248"/>
    <mergeCell ref="A247:B247"/>
    <mergeCell ref="F247:G247"/>
    <mergeCell ref="P250:Q250"/>
    <mergeCell ref="R250:S250"/>
    <mergeCell ref="A249:B249"/>
    <mergeCell ref="F249:G249"/>
    <mergeCell ref="H249:I249"/>
    <mergeCell ref="K249:L249"/>
    <mergeCell ref="M249:N249"/>
    <mergeCell ref="P249:Q249"/>
    <mergeCell ref="H251:I251"/>
    <mergeCell ref="K251:L251"/>
    <mergeCell ref="M251:N251"/>
    <mergeCell ref="P251:Q251"/>
    <mergeCell ref="R249:S249"/>
    <mergeCell ref="A250:B250"/>
    <mergeCell ref="F250:G250"/>
    <mergeCell ref="H250:I250"/>
    <mergeCell ref="K250:L250"/>
    <mergeCell ref="M250:N250"/>
    <mergeCell ref="R251:S251"/>
    <mergeCell ref="A252:B252"/>
    <mergeCell ref="F252:G252"/>
    <mergeCell ref="H252:I252"/>
    <mergeCell ref="K252:L252"/>
    <mergeCell ref="M252:N252"/>
    <mergeCell ref="P252:Q252"/>
    <mergeCell ref="R252:S252"/>
    <mergeCell ref="A251:B251"/>
    <mergeCell ref="F251:G251"/>
    <mergeCell ref="P254:Q254"/>
    <mergeCell ref="R254:S254"/>
    <mergeCell ref="A253:B253"/>
    <mergeCell ref="F253:G253"/>
    <mergeCell ref="H253:I253"/>
    <mergeCell ref="K253:L253"/>
    <mergeCell ref="M253:N253"/>
    <mergeCell ref="P253:Q253"/>
    <mergeCell ref="H255:I255"/>
    <mergeCell ref="K255:L255"/>
    <mergeCell ref="M255:N255"/>
    <mergeCell ref="P255:Q255"/>
    <mergeCell ref="R253:S253"/>
    <mergeCell ref="A254:B254"/>
    <mergeCell ref="F254:G254"/>
    <mergeCell ref="H254:I254"/>
    <mergeCell ref="K254:L254"/>
    <mergeCell ref="M254:N254"/>
    <mergeCell ref="R255:S255"/>
    <mergeCell ref="A256:B256"/>
    <mergeCell ref="F256:G256"/>
    <mergeCell ref="H256:I256"/>
    <mergeCell ref="K256:L256"/>
    <mergeCell ref="M256:N256"/>
    <mergeCell ref="P256:Q256"/>
    <mergeCell ref="R256:S256"/>
    <mergeCell ref="A255:B255"/>
    <mergeCell ref="F255:G255"/>
    <mergeCell ref="P258:Q258"/>
    <mergeCell ref="R258:S258"/>
    <mergeCell ref="A257:B257"/>
    <mergeCell ref="F257:G257"/>
    <mergeCell ref="H257:I257"/>
    <mergeCell ref="K257:L257"/>
    <mergeCell ref="M257:N257"/>
    <mergeCell ref="P257:Q257"/>
    <mergeCell ref="H259:I259"/>
    <mergeCell ref="K259:L259"/>
    <mergeCell ref="M259:N259"/>
    <mergeCell ref="P259:Q259"/>
    <mergeCell ref="R257:S257"/>
    <mergeCell ref="A258:B258"/>
    <mergeCell ref="F258:G258"/>
    <mergeCell ref="H258:I258"/>
    <mergeCell ref="K258:L258"/>
    <mergeCell ref="M258:N258"/>
    <mergeCell ref="R259:S259"/>
    <mergeCell ref="A260:B260"/>
    <mergeCell ref="F260:G260"/>
    <mergeCell ref="H260:I260"/>
    <mergeCell ref="K260:L260"/>
    <mergeCell ref="M260:N260"/>
    <mergeCell ref="P260:Q260"/>
    <mergeCell ref="R260:S260"/>
    <mergeCell ref="A259:B259"/>
    <mergeCell ref="F259:G259"/>
    <mergeCell ref="P262:Q262"/>
    <mergeCell ref="R262:S262"/>
    <mergeCell ref="A261:B261"/>
    <mergeCell ref="F261:G261"/>
    <mergeCell ref="H261:I261"/>
    <mergeCell ref="K261:L261"/>
    <mergeCell ref="M261:N261"/>
    <mergeCell ref="P261:Q261"/>
    <mergeCell ref="H263:I263"/>
    <mergeCell ref="K263:L263"/>
    <mergeCell ref="M263:N263"/>
    <mergeCell ref="P263:Q263"/>
    <mergeCell ref="R261:S261"/>
    <mergeCell ref="A262:B262"/>
    <mergeCell ref="F262:G262"/>
    <mergeCell ref="H262:I262"/>
    <mergeCell ref="K262:L262"/>
    <mergeCell ref="M262:N262"/>
    <mergeCell ref="R263:S263"/>
    <mergeCell ref="A264:B264"/>
    <mergeCell ref="F264:G264"/>
    <mergeCell ref="H264:I264"/>
    <mergeCell ref="K264:L264"/>
    <mergeCell ref="M264:N264"/>
    <mergeCell ref="P264:Q264"/>
    <mergeCell ref="R264:S264"/>
    <mergeCell ref="A263:B263"/>
    <mergeCell ref="F263:G263"/>
    <mergeCell ref="P266:Q266"/>
    <mergeCell ref="R266:S266"/>
    <mergeCell ref="A265:B265"/>
    <mergeCell ref="F265:G265"/>
    <mergeCell ref="H265:I265"/>
    <mergeCell ref="K265:L265"/>
    <mergeCell ref="M265:N265"/>
    <mergeCell ref="P265:Q265"/>
    <mergeCell ref="H267:I267"/>
    <mergeCell ref="K267:L267"/>
    <mergeCell ref="M267:N267"/>
    <mergeCell ref="P267:Q267"/>
    <mergeCell ref="R265:S265"/>
    <mergeCell ref="A266:B266"/>
    <mergeCell ref="F266:G266"/>
    <mergeCell ref="H266:I266"/>
    <mergeCell ref="K266:L266"/>
    <mergeCell ref="M266:N266"/>
    <mergeCell ref="R267:S267"/>
    <mergeCell ref="A268:B268"/>
    <mergeCell ref="F268:G268"/>
    <mergeCell ref="H268:I268"/>
    <mergeCell ref="K268:L268"/>
    <mergeCell ref="M268:N268"/>
    <mergeCell ref="P268:Q268"/>
    <mergeCell ref="R268:S268"/>
    <mergeCell ref="A267:B267"/>
    <mergeCell ref="F267:G267"/>
    <mergeCell ref="A269:B269"/>
    <mergeCell ref="F269:G269"/>
    <mergeCell ref="H269:I269"/>
    <mergeCell ref="K269:L269"/>
    <mergeCell ref="M269:N269"/>
    <mergeCell ref="P269:Q269"/>
    <mergeCell ref="R269:S269"/>
    <mergeCell ref="B271:S271"/>
    <mergeCell ref="A273:B274"/>
    <mergeCell ref="C273:C274"/>
    <mergeCell ref="D273:D274"/>
    <mergeCell ref="E273:E274"/>
    <mergeCell ref="F273:L273"/>
    <mergeCell ref="M273:S273"/>
    <mergeCell ref="F274:H274"/>
    <mergeCell ref="I274:J274"/>
    <mergeCell ref="K274:L274"/>
    <mergeCell ref="M274:P274"/>
    <mergeCell ref="Q274:R274"/>
    <mergeCell ref="A275:B275"/>
    <mergeCell ref="F275:H275"/>
    <mergeCell ref="I275:J275"/>
    <mergeCell ref="K275:L275"/>
    <mergeCell ref="M275:P275"/>
    <mergeCell ref="Q275:R275"/>
    <mergeCell ref="A276:B276"/>
    <mergeCell ref="F276:H276"/>
    <mergeCell ref="I276:J276"/>
    <mergeCell ref="K276:L276"/>
    <mergeCell ref="M276:P276"/>
    <mergeCell ref="Q276:R276"/>
    <mergeCell ref="A277:B277"/>
    <mergeCell ref="F277:H277"/>
    <mergeCell ref="I277:J277"/>
    <mergeCell ref="K277:L277"/>
    <mergeCell ref="M277:P277"/>
    <mergeCell ref="Q277:R277"/>
    <mergeCell ref="A278:B278"/>
    <mergeCell ref="F278:H278"/>
    <mergeCell ref="I278:J278"/>
    <mergeCell ref="K278:L278"/>
    <mergeCell ref="M278:P278"/>
    <mergeCell ref="Q278:R278"/>
    <mergeCell ref="A279:B279"/>
    <mergeCell ref="F279:H279"/>
    <mergeCell ref="I279:J279"/>
    <mergeCell ref="K279:L279"/>
    <mergeCell ref="M279:P279"/>
    <mergeCell ref="Q279:R279"/>
    <mergeCell ref="A280:B280"/>
    <mergeCell ref="F280:H280"/>
    <mergeCell ref="I280:J280"/>
    <mergeCell ref="K280:L280"/>
    <mergeCell ref="M280:P280"/>
    <mergeCell ref="Q280:R280"/>
    <mergeCell ref="A281:B281"/>
    <mergeCell ref="F281:H281"/>
    <mergeCell ref="I281:J281"/>
    <mergeCell ref="K281:L281"/>
    <mergeCell ref="M281:P281"/>
    <mergeCell ref="Q281:R281"/>
    <mergeCell ref="A282:B282"/>
    <mergeCell ref="F282:H282"/>
    <mergeCell ref="I282:J282"/>
    <mergeCell ref="K282:L282"/>
    <mergeCell ref="M282:P282"/>
    <mergeCell ref="Q282:R282"/>
    <mergeCell ref="A283:B283"/>
    <mergeCell ref="F283:H283"/>
    <mergeCell ref="I283:J283"/>
    <mergeCell ref="K283:L283"/>
    <mergeCell ref="M283:P283"/>
    <mergeCell ref="Q283:R283"/>
    <mergeCell ref="A284:B284"/>
    <mergeCell ref="F284:H284"/>
    <mergeCell ref="I284:J284"/>
    <mergeCell ref="K284:L284"/>
    <mergeCell ref="M284:P284"/>
    <mergeCell ref="Q284:R284"/>
    <mergeCell ref="A285:B285"/>
    <mergeCell ref="F285:H285"/>
    <mergeCell ref="I285:J285"/>
    <mergeCell ref="K285:L285"/>
    <mergeCell ref="M285:P285"/>
    <mergeCell ref="Q285:R285"/>
    <mergeCell ref="A286:B286"/>
    <mergeCell ref="F286:H286"/>
    <mergeCell ref="I286:J286"/>
    <mergeCell ref="K286:L286"/>
    <mergeCell ref="M286:P286"/>
    <mergeCell ref="Q286:R286"/>
    <mergeCell ref="A287:B287"/>
    <mergeCell ref="F287:H287"/>
    <mergeCell ref="I287:J287"/>
    <mergeCell ref="K287:L287"/>
    <mergeCell ref="M287:P287"/>
    <mergeCell ref="Q287:R287"/>
    <mergeCell ref="A288:B288"/>
    <mergeCell ref="F288:H288"/>
    <mergeCell ref="I288:J288"/>
    <mergeCell ref="K288:L288"/>
    <mergeCell ref="M288:P288"/>
    <mergeCell ref="Q288:R288"/>
    <mergeCell ref="A289:B289"/>
    <mergeCell ref="F289:H289"/>
    <mergeCell ref="I289:J289"/>
    <mergeCell ref="K289:L289"/>
    <mergeCell ref="M289:P289"/>
    <mergeCell ref="Q289:R289"/>
    <mergeCell ref="A290:B290"/>
    <mergeCell ref="F290:H290"/>
    <mergeCell ref="I290:J290"/>
    <mergeCell ref="K290:L290"/>
    <mergeCell ref="M290:P290"/>
    <mergeCell ref="Q290:R290"/>
    <mergeCell ref="A291:B291"/>
    <mergeCell ref="F291:H291"/>
    <mergeCell ref="I291:J291"/>
    <mergeCell ref="K291:L291"/>
    <mergeCell ref="M291:P291"/>
    <mergeCell ref="Q291:R291"/>
    <mergeCell ref="A292:B292"/>
    <mergeCell ref="F292:H292"/>
    <mergeCell ref="I292:J292"/>
    <mergeCell ref="K292:L292"/>
    <mergeCell ref="M292:P292"/>
    <mergeCell ref="Q292:R292"/>
    <mergeCell ref="A293:B293"/>
    <mergeCell ref="F293:H293"/>
    <mergeCell ref="I293:J293"/>
    <mergeCell ref="K293:L293"/>
    <mergeCell ref="M293:P293"/>
    <mergeCell ref="Q293:R293"/>
    <mergeCell ref="A294:B294"/>
    <mergeCell ref="F294:H294"/>
    <mergeCell ref="I294:J294"/>
    <mergeCell ref="K294:L294"/>
    <mergeCell ref="M294:P294"/>
    <mergeCell ref="Q294:R294"/>
    <mergeCell ref="A295:B295"/>
    <mergeCell ref="F295:H295"/>
    <mergeCell ref="I295:J295"/>
    <mergeCell ref="K295:L295"/>
    <mergeCell ref="M295:P295"/>
    <mergeCell ref="Q295:R295"/>
    <mergeCell ref="A296:B296"/>
    <mergeCell ref="F296:H296"/>
    <mergeCell ref="I296:J296"/>
    <mergeCell ref="K296:L296"/>
    <mergeCell ref="M296:P296"/>
    <mergeCell ref="Q296:R296"/>
    <mergeCell ref="A297:B297"/>
    <mergeCell ref="F297:H297"/>
    <mergeCell ref="I297:J297"/>
    <mergeCell ref="K297:L297"/>
    <mergeCell ref="M297:P297"/>
    <mergeCell ref="Q297:R297"/>
    <mergeCell ref="A298:B298"/>
    <mergeCell ref="F298:H298"/>
    <mergeCell ref="I298:J298"/>
    <mergeCell ref="K298:L298"/>
    <mergeCell ref="M298:P298"/>
    <mergeCell ref="Q298:R298"/>
    <mergeCell ref="A299:B299"/>
    <mergeCell ref="F299:H299"/>
    <mergeCell ref="I299:J299"/>
    <mergeCell ref="K299:L299"/>
    <mergeCell ref="M299:P299"/>
    <mergeCell ref="Q299:R299"/>
    <mergeCell ref="A300:B300"/>
    <mergeCell ref="F300:H300"/>
    <mergeCell ref="I300:J300"/>
    <mergeCell ref="K300:L300"/>
    <mergeCell ref="M300:P300"/>
    <mergeCell ref="Q300:R300"/>
    <mergeCell ref="A301:B301"/>
    <mergeCell ref="F301:H301"/>
    <mergeCell ref="I301:J301"/>
    <mergeCell ref="K301:L301"/>
    <mergeCell ref="M301:P301"/>
    <mergeCell ref="Q301:R301"/>
    <mergeCell ref="A302:B302"/>
    <mergeCell ref="F302:H302"/>
    <mergeCell ref="I302:J302"/>
    <mergeCell ref="K302:L302"/>
    <mergeCell ref="M302:P302"/>
    <mergeCell ref="Q302:R302"/>
    <mergeCell ref="A303:B303"/>
    <mergeCell ref="F303:H303"/>
    <mergeCell ref="I303:J303"/>
    <mergeCell ref="K303:L303"/>
    <mergeCell ref="M303:P303"/>
    <mergeCell ref="Q303:R303"/>
    <mergeCell ref="A304:B304"/>
    <mergeCell ref="F304:H304"/>
    <mergeCell ref="I304:J304"/>
    <mergeCell ref="K304:L304"/>
    <mergeCell ref="M304:P304"/>
    <mergeCell ref="Q304:R304"/>
    <mergeCell ref="A305:B305"/>
    <mergeCell ref="F305:H305"/>
    <mergeCell ref="I305:J305"/>
    <mergeCell ref="K305:L305"/>
    <mergeCell ref="M305:P305"/>
    <mergeCell ref="Q305:R305"/>
    <mergeCell ref="A306:B306"/>
    <mergeCell ref="F306:H306"/>
    <mergeCell ref="I306:J306"/>
    <mergeCell ref="K306:L306"/>
    <mergeCell ref="M306:P306"/>
    <mergeCell ref="Q306:R306"/>
    <mergeCell ref="A307:B307"/>
    <mergeCell ref="F307:H307"/>
    <mergeCell ref="I307:L307"/>
    <mergeCell ref="M307:P307"/>
    <mergeCell ref="Q307:S307"/>
    <mergeCell ref="A308:B308"/>
    <mergeCell ref="F308:H308"/>
    <mergeCell ref="I308:L308"/>
    <mergeCell ref="M308:P308"/>
    <mergeCell ref="Q308:S308"/>
    <mergeCell ref="A309:B309"/>
    <mergeCell ref="F309:H309"/>
    <mergeCell ref="I309:L309"/>
    <mergeCell ref="M309:P309"/>
    <mergeCell ref="Q309:S309"/>
    <mergeCell ref="A310:B310"/>
    <mergeCell ref="F310:H310"/>
    <mergeCell ref="I310:L310"/>
    <mergeCell ref="M310:P310"/>
    <mergeCell ref="Q310:S310"/>
    <mergeCell ref="A311:B311"/>
    <mergeCell ref="F311:H311"/>
    <mergeCell ref="I311:L311"/>
    <mergeCell ref="M311:P311"/>
    <mergeCell ref="Q311:S311"/>
    <mergeCell ref="A312:B312"/>
    <mergeCell ref="F312:H312"/>
    <mergeCell ref="I312:L312"/>
    <mergeCell ref="M312:P312"/>
    <mergeCell ref="Q312:S312"/>
    <mergeCell ref="A313:B313"/>
    <mergeCell ref="F313:H313"/>
    <mergeCell ref="I313:L313"/>
    <mergeCell ref="M313:P313"/>
    <mergeCell ref="Q313:S313"/>
    <mergeCell ref="A314:B314"/>
    <mergeCell ref="F314:H314"/>
    <mergeCell ref="I314:L314"/>
    <mergeCell ref="M314:P314"/>
    <mergeCell ref="Q314:S314"/>
    <mergeCell ref="A318:C319"/>
    <mergeCell ref="D318:E318"/>
    <mergeCell ref="F318:G318"/>
    <mergeCell ref="H318:J318"/>
    <mergeCell ref="K318:L318"/>
    <mergeCell ref="M318:N318"/>
    <mergeCell ref="I319:J319"/>
    <mergeCell ref="A320:C320"/>
    <mergeCell ref="I320:J320"/>
    <mergeCell ref="A321:B321"/>
    <mergeCell ref="A322:C322"/>
    <mergeCell ref="I322:J322"/>
    <mergeCell ref="A323:C323"/>
    <mergeCell ref="I323:J323"/>
    <mergeCell ref="A324:C324"/>
    <mergeCell ref="I324:J324"/>
    <mergeCell ref="A325:C325"/>
    <mergeCell ref="I325:J325"/>
    <mergeCell ref="A326:C326"/>
    <mergeCell ref="I326:J326"/>
    <mergeCell ref="R335:S335"/>
    <mergeCell ref="D336:E336"/>
    <mergeCell ref="A327:B327"/>
    <mergeCell ref="A328:B328"/>
    <mergeCell ref="A329:C329"/>
    <mergeCell ref="I329:J329"/>
    <mergeCell ref="A330:C330"/>
    <mergeCell ref="I330:J330"/>
    <mergeCell ref="M336:M337"/>
    <mergeCell ref="P336:P337"/>
    <mergeCell ref="P331:R331"/>
    <mergeCell ref="B333:S333"/>
    <mergeCell ref="A335:A337"/>
    <mergeCell ref="B335:C337"/>
    <mergeCell ref="D335:G335"/>
    <mergeCell ref="H335:L335"/>
    <mergeCell ref="M335:O335"/>
    <mergeCell ref="Q336:Q337"/>
    <mergeCell ref="P335:Q335"/>
    <mergeCell ref="R336:R337"/>
    <mergeCell ref="S336:S337"/>
    <mergeCell ref="I337:J337"/>
    <mergeCell ref="B338:C338"/>
    <mergeCell ref="I338:J338"/>
    <mergeCell ref="N338:O338"/>
    <mergeCell ref="F336:G336"/>
    <mergeCell ref="H336:J336"/>
    <mergeCell ref="K336:L336"/>
    <mergeCell ref="N336:O337"/>
    <mergeCell ref="B339:C339"/>
    <mergeCell ref="I339:J339"/>
    <mergeCell ref="B340:C340"/>
    <mergeCell ref="I340:J340"/>
    <mergeCell ref="N340:O340"/>
    <mergeCell ref="B341:C341"/>
    <mergeCell ref="I341:J341"/>
    <mergeCell ref="N341:O341"/>
    <mergeCell ref="B342:C342"/>
    <mergeCell ref="I342:J342"/>
    <mergeCell ref="N342:O342"/>
    <mergeCell ref="B343:C343"/>
    <mergeCell ref="I343:J343"/>
    <mergeCell ref="N343:O343"/>
    <mergeCell ref="B344:C344"/>
    <mergeCell ref="I344:J344"/>
    <mergeCell ref="N344:O344"/>
    <mergeCell ref="B345:C345"/>
    <mergeCell ref="I345:J345"/>
    <mergeCell ref="N345:O345"/>
    <mergeCell ref="B346:C346"/>
    <mergeCell ref="I346:J346"/>
    <mergeCell ref="N346:O346"/>
    <mergeCell ref="C347:S347"/>
    <mergeCell ref="B348:S348"/>
    <mergeCell ref="B350:S350"/>
    <mergeCell ref="A352:A353"/>
    <mergeCell ref="B352:D353"/>
    <mergeCell ref="E352:F353"/>
    <mergeCell ref="G352:J352"/>
    <mergeCell ref="K352:N352"/>
    <mergeCell ref="O352:R352"/>
    <mergeCell ref="G353:H353"/>
    <mergeCell ref="K353:L353"/>
    <mergeCell ref="O353:P353"/>
    <mergeCell ref="B354:D354"/>
    <mergeCell ref="E354:F354"/>
    <mergeCell ref="G354:H354"/>
    <mergeCell ref="K354:L354"/>
    <mergeCell ref="O354:P354"/>
    <mergeCell ref="B355:D355"/>
    <mergeCell ref="E355:F355"/>
    <mergeCell ref="G355:H355"/>
    <mergeCell ref="K355:L355"/>
    <mergeCell ref="O355:P355"/>
    <mergeCell ref="B356:D356"/>
    <mergeCell ref="E356:F356"/>
    <mergeCell ref="G356:H356"/>
    <mergeCell ref="K356:L356"/>
    <mergeCell ref="O356:P356"/>
    <mergeCell ref="B357:D357"/>
    <mergeCell ref="E357:F357"/>
    <mergeCell ref="G357:I357"/>
    <mergeCell ref="B358:D358"/>
    <mergeCell ref="E358:F358"/>
    <mergeCell ref="G358:I358"/>
    <mergeCell ref="B359:D359"/>
    <mergeCell ref="E359:F359"/>
    <mergeCell ref="G359:H359"/>
    <mergeCell ref="K359:L359"/>
    <mergeCell ref="O359:P359"/>
    <mergeCell ref="B362:Q362"/>
    <mergeCell ref="A364:A365"/>
    <mergeCell ref="B364:D365"/>
    <mergeCell ref="E364:F365"/>
    <mergeCell ref="G364:L364"/>
    <mergeCell ref="M364:S364"/>
    <mergeCell ref="G365:H365"/>
    <mergeCell ref="I365:J365"/>
    <mergeCell ref="K365:L365"/>
    <mergeCell ref="M365:O365"/>
    <mergeCell ref="P365:Q365"/>
    <mergeCell ref="R365:S365"/>
    <mergeCell ref="B366:D366"/>
    <mergeCell ref="E366:F366"/>
    <mergeCell ref="G366:H366"/>
    <mergeCell ref="I366:J366"/>
    <mergeCell ref="K366:L366"/>
    <mergeCell ref="M366:O366"/>
    <mergeCell ref="P366:Q366"/>
    <mergeCell ref="R366:S366"/>
    <mergeCell ref="B367:D367"/>
    <mergeCell ref="E367:F367"/>
    <mergeCell ref="G367:H367"/>
    <mergeCell ref="I367:J367"/>
    <mergeCell ref="K367:L367"/>
    <mergeCell ref="M367:O367"/>
    <mergeCell ref="P367:Q367"/>
    <mergeCell ref="R367:S367"/>
    <mergeCell ref="R368:S368"/>
    <mergeCell ref="B369:D369"/>
    <mergeCell ref="E369:F369"/>
    <mergeCell ref="G369:I369"/>
    <mergeCell ref="K369:L369"/>
    <mergeCell ref="M369:N369"/>
    <mergeCell ref="P369:Q369"/>
    <mergeCell ref="R369:S369"/>
    <mergeCell ref="B368:D368"/>
    <mergeCell ref="E368:F368"/>
    <mergeCell ref="E370:F370"/>
    <mergeCell ref="G370:I370"/>
    <mergeCell ref="K370:L370"/>
    <mergeCell ref="M370:N370"/>
    <mergeCell ref="P370:Q370"/>
    <mergeCell ref="P368:Q368"/>
    <mergeCell ref="G368:H368"/>
    <mergeCell ref="I368:J368"/>
    <mergeCell ref="K368:L368"/>
    <mergeCell ref="M368:O368"/>
    <mergeCell ref="R370:S370"/>
    <mergeCell ref="B371:D371"/>
    <mergeCell ref="E371:F371"/>
    <mergeCell ref="G371:H371"/>
    <mergeCell ref="I371:J371"/>
    <mergeCell ref="K371:L371"/>
    <mergeCell ref="M371:O371"/>
    <mergeCell ref="P371:Q371"/>
    <mergeCell ref="R371:S371"/>
    <mergeCell ref="B370:D370"/>
    <mergeCell ref="A374:B374"/>
    <mergeCell ref="B375:S375"/>
    <mergeCell ref="A377:B378"/>
    <mergeCell ref="C377:C378"/>
    <mergeCell ref="D377:D378"/>
    <mergeCell ref="E377:F377"/>
    <mergeCell ref="G377:H377"/>
    <mergeCell ref="I377:J377"/>
    <mergeCell ref="K377:L377"/>
    <mergeCell ref="M377:N377"/>
    <mergeCell ref="A379:B379"/>
    <mergeCell ref="B380:C380"/>
    <mergeCell ref="N380:Q380"/>
    <mergeCell ref="A381:B381"/>
    <mergeCell ref="B382:C382"/>
    <mergeCell ref="N382:Q382"/>
    <mergeCell ref="A383:B383"/>
    <mergeCell ref="A384:B384"/>
    <mergeCell ref="B385:C385"/>
    <mergeCell ref="N385:Q385"/>
    <mergeCell ref="B386:C386"/>
    <mergeCell ref="N386:Q386"/>
    <mergeCell ref="A387:B387"/>
    <mergeCell ref="A392:A393"/>
    <mergeCell ref="B392:C393"/>
    <mergeCell ref="D392:I392"/>
    <mergeCell ref="K392:Q392"/>
    <mergeCell ref="R392:S393"/>
    <mergeCell ref="D393:E393"/>
    <mergeCell ref="F393:G393"/>
    <mergeCell ref="H393:I393"/>
    <mergeCell ref="K393:L393"/>
    <mergeCell ref="M395:N395"/>
    <mergeCell ref="M393:N393"/>
    <mergeCell ref="P393:Q393"/>
    <mergeCell ref="B394:C394"/>
    <mergeCell ref="D394:E394"/>
    <mergeCell ref="F394:G394"/>
    <mergeCell ref="H394:I394"/>
    <mergeCell ref="K394:L394"/>
    <mergeCell ref="M394:N394"/>
    <mergeCell ref="P394:Q394"/>
    <mergeCell ref="R394:S394"/>
    <mergeCell ref="P395:Q395"/>
    <mergeCell ref="R395:S395"/>
    <mergeCell ref="P396:Q396"/>
    <mergeCell ref="R396:S396"/>
    <mergeCell ref="B395:C395"/>
    <mergeCell ref="D395:E395"/>
    <mergeCell ref="F395:G395"/>
    <mergeCell ref="H395:I395"/>
    <mergeCell ref="K395:L395"/>
    <mergeCell ref="D397:E397"/>
    <mergeCell ref="F397:G397"/>
    <mergeCell ref="H397:I397"/>
    <mergeCell ref="K397:L397"/>
    <mergeCell ref="M397:N397"/>
    <mergeCell ref="D396:E396"/>
    <mergeCell ref="F396:G396"/>
    <mergeCell ref="H396:I396"/>
    <mergeCell ref="K396:L396"/>
    <mergeCell ref="M396:N396"/>
    <mergeCell ref="P397:Q397"/>
    <mergeCell ref="B396:C396"/>
    <mergeCell ref="B398:C398"/>
    <mergeCell ref="D398:E398"/>
    <mergeCell ref="F398:G398"/>
    <mergeCell ref="H398:I398"/>
    <mergeCell ref="K398:L398"/>
    <mergeCell ref="M398:N398"/>
    <mergeCell ref="P398:Q398"/>
    <mergeCell ref="B397:C397"/>
    <mergeCell ref="R398:S398"/>
    <mergeCell ref="B399:C399"/>
    <mergeCell ref="D399:E399"/>
    <mergeCell ref="F399:G399"/>
    <mergeCell ref="H399:I399"/>
    <mergeCell ref="K399:L399"/>
    <mergeCell ref="M399:N399"/>
    <mergeCell ref="P399:Q399"/>
    <mergeCell ref="R399:S399"/>
    <mergeCell ref="P401:Q401"/>
    <mergeCell ref="R401:S401"/>
    <mergeCell ref="B400:C400"/>
    <mergeCell ref="D400:E400"/>
    <mergeCell ref="F400:G400"/>
    <mergeCell ref="H400:I400"/>
    <mergeCell ref="K400:L400"/>
    <mergeCell ref="M400:N400"/>
    <mergeCell ref="K402:L402"/>
    <mergeCell ref="M402:N402"/>
    <mergeCell ref="P400:Q400"/>
    <mergeCell ref="R400:S400"/>
    <mergeCell ref="B401:C401"/>
    <mergeCell ref="D401:E401"/>
    <mergeCell ref="F401:G401"/>
    <mergeCell ref="H401:I401"/>
    <mergeCell ref="K401:L401"/>
    <mergeCell ref="M401:N401"/>
    <mergeCell ref="P402:Q402"/>
    <mergeCell ref="R402:S402"/>
    <mergeCell ref="B404:S404"/>
    <mergeCell ref="A405:S405"/>
    <mergeCell ref="A406:S406"/>
    <mergeCell ref="A407:S407"/>
    <mergeCell ref="B402:C402"/>
    <mergeCell ref="D402:E402"/>
    <mergeCell ref="F402:G402"/>
    <mergeCell ref="H402:I402"/>
    <mergeCell ref="A408:S408"/>
    <mergeCell ref="A409:S409"/>
    <mergeCell ref="A410:S410"/>
    <mergeCell ref="B411:S411"/>
    <mergeCell ref="B413:S413"/>
    <mergeCell ref="A416:B418"/>
    <mergeCell ref="C416:C418"/>
    <mergeCell ref="D416:D418"/>
    <mergeCell ref="E416:E418"/>
    <mergeCell ref="F416:G418"/>
    <mergeCell ref="H416:I418"/>
    <mergeCell ref="J416:L418"/>
    <mergeCell ref="M416:Q417"/>
    <mergeCell ref="R416:S418"/>
    <mergeCell ref="M418:O418"/>
    <mergeCell ref="P418:Q418"/>
    <mergeCell ref="P420:Q420"/>
    <mergeCell ref="R420:S420"/>
    <mergeCell ref="A419:B419"/>
    <mergeCell ref="F419:G419"/>
    <mergeCell ref="H419:I419"/>
    <mergeCell ref="J419:L419"/>
    <mergeCell ref="M419:O419"/>
    <mergeCell ref="P419:Q419"/>
    <mergeCell ref="H421:I421"/>
    <mergeCell ref="J421:L421"/>
    <mergeCell ref="M421:N421"/>
    <mergeCell ref="P421:Q421"/>
    <mergeCell ref="R419:S419"/>
    <mergeCell ref="A420:B420"/>
    <mergeCell ref="F420:G420"/>
    <mergeCell ref="H420:I420"/>
    <mergeCell ref="K420:L420"/>
    <mergeCell ref="M420:N420"/>
    <mergeCell ref="R421:S421"/>
    <mergeCell ref="A422:B422"/>
    <mergeCell ref="F422:G422"/>
    <mergeCell ref="H422:I422"/>
    <mergeCell ref="J422:L422"/>
    <mergeCell ref="M422:O422"/>
    <mergeCell ref="P422:Q422"/>
    <mergeCell ref="R422:S422"/>
    <mergeCell ref="A421:B421"/>
    <mergeCell ref="F421:G421"/>
    <mergeCell ref="P424:Q424"/>
    <mergeCell ref="R424:S424"/>
    <mergeCell ref="A423:B423"/>
    <mergeCell ref="F423:G423"/>
    <mergeCell ref="H423:I423"/>
    <mergeCell ref="J423:L423"/>
    <mergeCell ref="M423:O423"/>
    <mergeCell ref="P423:Q423"/>
    <mergeCell ref="H425:I425"/>
    <mergeCell ref="J425:L425"/>
    <mergeCell ref="M425:O425"/>
    <mergeCell ref="P425:Q425"/>
    <mergeCell ref="R423:S423"/>
    <mergeCell ref="A424:B424"/>
    <mergeCell ref="F424:G424"/>
    <mergeCell ref="H424:I424"/>
    <mergeCell ref="J424:L424"/>
    <mergeCell ref="M424:O424"/>
    <mergeCell ref="R425:S425"/>
    <mergeCell ref="A426:B426"/>
    <mergeCell ref="F426:G426"/>
    <mergeCell ref="H426:I426"/>
    <mergeCell ref="J426:L426"/>
    <mergeCell ref="M426:O426"/>
    <mergeCell ref="P426:Q426"/>
    <mergeCell ref="R426:S426"/>
    <mergeCell ref="A425:B425"/>
    <mergeCell ref="F425:G425"/>
    <mergeCell ref="P428:Q428"/>
    <mergeCell ref="R428:S428"/>
    <mergeCell ref="A427:B427"/>
    <mergeCell ref="F427:G427"/>
    <mergeCell ref="H427:I427"/>
    <mergeCell ref="J427:L427"/>
    <mergeCell ref="M427:O427"/>
    <mergeCell ref="P427:Q427"/>
    <mergeCell ref="H429:I429"/>
    <mergeCell ref="J429:L429"/>
    <mergeCell ref="M429:O429"/>
    <mergeCell ref="P429:Q429"/>
    <mergeCell ref="R427:S427"/>
    <mergeCell ref="A428:B428"/>
    <mergeCell ref="F428:G428"/>
    <mergeCell ref="H428:I428"/>
    <mergeCell ref="J428:L428"/>
    <mergeCell ref="M428:O428"/>
    <mergeCell ref="R429:S429"/>
    <mergeCell ref="A430:B430"/>
    <mergeCell ref="F430:G430"/>
    <mergeCell ref="H430:I430"/>
    <mergeCell ref="J430:L430"/>
    <mergeCell ref="M430:O430"/>
    <mergeCell ref="P430:Q430"/>
    <mergeCell ref="R430:S430"/>
    <mergeCell ref="A429:B429"/>
    <mergeCell ref="F429:G429"/>
    <mergeCell ref="P432:Q432"/>
    <mergeCell ref="R432:S432"/>
    <mergeCell ref="A431:B431"/>
    <mergeCell ref="F431:G431"/>
    <mergeCell ref="H431:I431"/>
    <mergeCell ref="J431:L431"/>
    <mergeCell ref="M431:O431"/>
    <mergeCell ref="P431:Q431"/>
    <mergeCell ref="H433:I433"/>
    <mergeCell ref="J433:L433"/>
    <mergeCell ref="M433:O433"/>
    <mergeCell ref="P433:Q433"/>
    <mergeCell ref="R431:S431"/>
    <mergeCell ref="A432:B432"/>
    <mergeCell ref="F432:G432"/>
    <mergeCell ref="H432:I432"/>
    <mergeCell ref="J432:L432"/>
    <mergeCell ref="M432:O432"/>
    <mergeCell ref="R433:S433"/>
    <mergeCell ref="A434:B434"/>
    <mergeCell ref="F434:G434"/>
    <mergeCell ref="H434:I434"/>
    <mergeCell ref="J434:L434"/>
    <mergeCell ref="M434:O434"/>
    <mergeCell ref="P434:Q434"/>
    <mergeCell ref="R434:S434"/>
    <mergeCell ref="A433:B433"/>
    <mergeCell ref="F433:G433"/>
    <mergeCell ref="P436:Q436"/>
    <mergeCell ref="R436:S436"/>
    <mergeCell ref="A435:B435"/>
    <mergeCell ref="F435:G435"/>
    <mergeCell ref="H435:I435"/>
    <mergeCell ref="J435:L435"/>
    <mergeCell ref="M435:O435"/>
    <mergeCell ref="P435:Q435"/>
    <mergeCell ref="H437:I437"/>
    <mergeCell ref="J437:L437"/>
    <mergeCell ref="M437:O437"/>
    <mergeCell ref="P437:Q437"/>
    <mergeCell ref="R435:S435"/>
    <mergeCell ref="A436:B436"/>
    <mergeCell ref="F436:G436"/>
    <mergeCell ref="H436:I436"/>
    <mergeCell ref="J436:L436"/>
    <mergeCell ref="M436:O436"/>
    <mergeCell ref="R437:S437"/>
    <mergeCell ref="A438:B438"/>
    <mergeCell ref="F438:G438"/>
    <mergeCell ref="H438:I438"/>
    <mergeCell ref="J438:L438"/>
    <mergeCell ref="M438:O438"/>
    <mergeCell ref="P438:Q438"/>
    <mergeCell ref="R438:S438"/>
    <mergeCell ref="A437:B437"/>
    <mergeCell ref="F437:G437"/>
    <mergeCell ref="P440:Q440"/>
    <mergeCell ref="R440:S440"/>
    <mergeCell ref="A439:B439"/>
    <mergeCell ref="F439:G439"/>
    <mergeCell ref="H439:I439"/>
    <mergeCell ref="J439:L439"/>
    <mergeCell ref="M439:O439"/>
    <mergeCell ref="P439:Q439"/>
    <mergeCell ref="H441:I441"/>
    <mergeCell ref="J441:L441"/>
    <mergeCell ref="M441:O441"/>
    <mergeCell ref="P441:Q441"/>
    <mergeCell ref="R439:S439"/>
    <mergeCell ref="A440:B440"/>
    <mergeCell ref="F440:G440"/>
    <mergeCell ref="H440:I440"/>
    <mergeCell ref="J440:L440"/>
    <mergeCell ref="M440:O440"/>
    <mergeCell ref="R441:S441"/>
    <mergeCell ref="A442:B442"/>
    <mergeCell ref="F442:G442"/>
    <mergeCell ref="H442:I442"/>
    <mergeCell ref="J442:L442"/>
    <mergeCell ref="M442:O442"/>
    <mergeCell ref="P442:Q442"/>
    <mergeCell ref="R442:S442"/>
    <mergeCell ref="A441:B441"/>
    <mergeCell ref="F441:G441"/>
    <mergeCell ref="P444:Q444"/>
    <mergeCell ref="R444:S444"/>
    <mergeCell ref="A443:B443"/>
    <mergeCell ref="F443:G443"/>
    <mergeCell ref="H443:I443"/>
    <mergeCell ref="J443:L443"/>
    <mergeCell ref="M443:O443"/>
    <mergeCell ref="P443:Q443"/>
    <mergeCell ref="H445:I445"/>
    <mergeCell ref="J445:L445"/>
    <mergeCell ref="M445:O445"/>
    <mergeCell ref="P445:Q445"/>
    <mergeCell ref="R443:S443"/>
    <mergeCell ref="A444:B444"/>
    <mergeCell ref="F444:G444"/>
    <mergeCell ref="H444:I444"/>
    <mergeCell ref="J444:L444"/>
    <mergeCell ref="M444:O444"/>
    <mergeCell ref="R445:S445"/>
    <mergeCell ref="A446:B446"/>
    <mergeCell ref="F446:G446"/>
    <mergeCell ref="H446:I446"/>
    <mergeCell ref="J446:L446"/>
    <mergeCell ref="M446:O446"/>
    <mergeCell ref="P446:Q446"/>
    <mergeCell ref="R446:S446"/>
    <mergeCell ref="A445:B445"/>
    <mergeCell ref="F445:G445"/>
    <mergeCell ref="P448:Q448"/>
    <mergeCell ref="R448:S448"/>
    <mergeCell ref="F447:G447"/>
    <mergeCell ref="H447:I447"/>
    <mergeCell ref="K447:L447"/>
    <mergeCell ref="M447:N447"/>
    <mergeCell ref="P447:Q447"/>
    <mergeCell ref="R447:S447"/>
    <mergeCell ref="F448:G448"/>
    <mergeCell ref="H448:I448"/>
    <mergeCell ref="K448:L448"/>
    <mergeCell ref="M448:N448"/>
    <mergeCell ref="A449:B449"/>
    <mergeCell ref="F449:G449"/>
    <mergeCell ref="H449:I449"/>
    <mergeCell ref="J449:L449"/>
    <mergeCell ref="M449:O449"/>
    <mergeCell ref="P449:Q449"/>
    <mergeCell ref="R449:S449"/>
    <mergeCell ref="B451:S451"/>
    <mergeCell ref="A453:B455"/>
    <mergeCell ref="C453:C455"/>
    <mergeCell ref="D453:H453"/>
    <mergeCell ref="I453:P453"/>
    <mergeCell ref="Q453:Q454"/>
    <mergeCell ref="R453:R454"/>
    <mergeCell ref="N454:P455"/>
    <mergeCell ref="S453:S454"/>
    <mergeCell ref="A456:B456"/>
    <mergeCell ref="J456:K456"/>
    <mergeCell ref="N456:P456"/>
    <mergeCell ref="A457:B457"/>
    <mergeCell ref="N457:P457"/>
    <mergeCell ref="E454:E455"/>
    <mergeCell ref="F454:G454"/>
    <mergeCell ref="H454:H455"/>
    <mergeCell ref="I454:I455"/>
    <mergeCell ref="D454:D455"/>
    <mergeCell ref="A458:B458"/>
    <mergeCell ref="J458:K458"/>
    <mergeCell ref="N458:P458"/>
    <mergeCell ref="A459:B459"/>
    <mergeCell ref="J459:K459"/>
    <mergeCell ref="N459:P459"/>
    <mergeCell ref="A460:B460"/>
    <mergeCell ref="J460:K460"/>
    <mergeCell ref="N460:P460"/>
    <mergeCell ref="J454:K455"/>
    <mergeCell ref="L454:M454"/>
    <mergeCell ref="A461:B461"/>
    <mergeCell ref="J461:K461"/>
    <mergeCell ref="N461:P461"/>
    <mergeCell ref="A462:B462"/>
    <mergeCell ref="J462:K462"/>
    <mergeCell ref="N462:P462"/>
    <mergeCell ref="A463:B463"/>
    <mergeCell ref="J463:K463"/>
    <mergeCell ref="N463:P463"/>
    <mergeCell ref="A464:B464"/>
    <mergeCell ref="J464:K464"/>
    <mergeCell ref="N464:P464"/>
    <mergeCell ref="A465:B465"/>
    <mergeCell ref="J465:K465"/>
    <mergeCell ref="N465:P465"/>
    <mergeCell ref="A466:B466"/>
    <mergeCell ref="J466:K466"/>
    <mergeCell ref="N466:P466"/>
    <mergeCell ref="A467:B467"/>
    <mergeCell ref="J467:K467"/>
    <mergeCell ref="N467:P467"/>
    <mergeCell ref="A468:B468"/>
    <mergeCell ref="J468:K468"/>
    <mergeCell ref="N468:P468"/>
    <mergeCell ref="A469:B469"/>
    <mergeCell ref="J469:K469"/>
    <mergeCell ref="N469:P469"/>
    <mergeCell ref="A470:B470"/>
    <mergeCell ref="J470:K470"/>
    <mergeCell ref="N470:P470"/>
    <mergeCell ref="A471:B471"/>
    <mergeCell ref="J471:K471"/>
    <mergeCell ref="N471:P471"/>
    <mergeCell ref="A472:B472"/>
    <mergeCell ref="J472:K472"/>
    <mergeCell ref="N472:P472"/>
    <mergeCell ref="A473:B473"/>
    <mergeCell ref="J473:K473"/>
    <mergeCell ref="N473:P473"/>
    <mergeCell ref="A474:B474"/>
    <mergeCell ref="J474:K474"/>
    <mergeCell ref="N474:P474"/>
    <mergeCell ref="A475:B475"/>
    <mergeCell ref="J475:K475"/>
    <mergeCell ref="N475:P475"/>
    <mergeCell ref="A476:B476"/>
    <mergeCell ref="J476:K476"/>
    <mergeCell ref="N476:P476"/>
    <mergeCell ref="A477:B477"/>
    <mergeCell ref="J477:K477"/>
    <mergeCell ref="N477:P477"/>
    <mergeCell ref="A478:B478"/>
    <mergeCell ref="J478:K478"/>
    <mergeCell ref="N478:P478"/>
    <mergeCell ref="A479:B479"/>
    <mergeCell ref="J479:K479"/>
    <mergeCell ref="N479:P479"/>
    <mergeCell ref="A480:B480"/>
    <mergeCell ref="J480:K480"/>
    <mergeCell ref="N480:P480"/>
    <mergeCell ref="A481:B481"/>
    <mergeCell ref="J481:K481"/>
    <mergeCell ref="N481:P481"/>
    <mergeCell ref="A482:B482"/>
    <mergeCell ref="J482:K482"/>
    <mergeCell ref="N482:P482"/>
    <mergeCell ref="N483:P483"/>
    <mergeCell ref="A484:B484"/>
    <mergeCell ref="J484:K484"/>
    <mergeCell ref="N484:P484"/>
    <mergeCell ref="B486:S486"/>
    <mergeCell ref="A488:B490"/>
    <mergeCell ref="C488:C490"/>
    <mergeCell ref="D488:D490"/>
    <mergeCell ref="E488:E490"/>
    <mergeCell ref="F488:G490"/>
    <mergeCell ref="H488:I490"/>
    <mergeCell ref="J488:L490"/>
    <mergeCell ref="M488:N490"/>
    <mergeCell ref="O488:Q490"/>
    <mergeCell ref="R492:S492"/>
    <mergeCell ref="R488:S490"/>
    <mergeCell ref="A491:B491"/>
    <mergeCell ref="F491:G491"/>
    <mergeCell ref="H491:I491"/>
    <mergeCell ref="J491:L491"/>
    <mergeCell ref="M491:N491"/>
    <mergeCell ref="O491:Q491"/>
    <mergeCell ref="R491:S491"/>
    <mergeCell ref="J493:L493"/>
    <mergeCell ref="M493:N493"/>
    <mergeCell ref="O493:Q493"/>
    <mergeCell ref="F492:G492"/>
    <mergeCell ref="H492:I492"/>
    <mergeCell ref="K492:L492"/>
    <mergeCell ref="M492:N492"/>
    <mergeCell ref="P492:Q492"/>
    <mergeCell ref="R493:S493"/>
    <mergeCell ref="A494:B494"/>
    <mergeCell ref="F494:G494"/>
    <mergeCell ref="H494:I494"/>
    <mergeCell ref="J494:L494"/>
    <mergeCell ref="M494:N494"/>
    <mergeCell ref="O494:Q494"/>
    <mergeCell ref="A493:B493"/>
    <mergeCell ref="F493:G493"/>
    <mergeCell ref="H493:I493"/>
    <mergeCell ref="A495:B495"/>
    <mergeCell ref="F495:G495"/>
    <mergeCell ref="H495:I495"/>
    <mergeCell ref="J495:L495"/>
    <mergeCell ref="M495:N495"/>
    <mergeCell ref="O495:Q495"/>
    <mergeCell ref="A496:B496"/>
    <mergeCell ref="F496:G496"/>
    <mergeCell ref="H496:I496"/>
    <mergeCell ref="J496:L496"/>
    <mergeCell ref="M496:N496"/>
    <mergeCell ref="O496:Q496"/>
    <mergeCell ref="A497:B497"/>
    <mergeCell ref="F497:G497"/>
    <mergeCell ref="H497:I497"/>
    <mergeCell ref="J497:L497"/>
    <mergeCell ref="M497:N497"/>
    <mergeCell ref="O497:Q497"/>
    <mergeCell ref="A498:B498"/>
    <mergeCell ref="F498:G498"/>
    <mergeCell ref="H498:I498"/>
    <mergeCell ref="J498:L498"/>
    <mergeCell ref="M498:N498"/>
    <mergeCell ref="O498:Q498"/>
    <mergeCell ref="A499:B499"/>
    <mergeCell ref="F499:G499"/>
    <mergeCell ref="H499:I499"/>
    <mergeCell ref="J499:L499"/>
    <mergeCell ref="M499:N499"/>
    <mergeCell ref="O499:Q499"/>
    <mergeCell ref="A500:B500"/>
    <mergeCell ref="F500:G500"/>
    <mergeCell ref="H500:I500"/>
    <mergeCell ref="J500:L500"/>
    <mergeCell ref="M500:N500"/>
    <mergeCell ref="O500:Q500"/>
    <mergeCell ref="A501:B501"/>
    <mergeCell ref="F501:G501"/>
    <mergeCell ref="H501:I501"/>
    <mergeCell ref="J501:L501"/>
    <mergeCell ref="M501:N501"/>
    <mergeCell ref="O501:Q501"/>
    <mergeCell ref="A502:B502"/>
    <mergeCell ref="F502:G502"/>
    <mergeCell ref="H502:I502"/>
    <mergeCell ref="J502:L502"/>
    <mergeCell ref="M502:N502"/>
    <mergeCell ref="O502:Q502"/>
    <mergeCell ref="A503:B503"/>
    <mergeCell ref="F503:G503"/>
    <mergeCell ref="H503:I503"/>
    <mergeCell ref="J503:L503"/>
    <mergeCell ref="M503:N503"/>
    <mergeCell ref="O503:Q503"/>
    <mergeCell ref="A504:B504"/>
    <mergeCell ref="F504:G504"/>
    <mergeCell ref="H504:I504"/>
    <mergeCell ref="J504:L504"/>
    <mergeCell ref="M504:N504"/>
    <mergeCell ref="O504:Q504"/>
    <mergeCell ref="A505:B505"/>
    <mergeCell ref="F505:G505"/>
    <mergeCell ref="H505:I505"/>
    <mergeCell ref="J505:L505"/>
    <mergeCell ref="M505:N505"/>
    <mergeCell ref="O505:Q505"/>
    <mergeCell ref="A506:B506"/>
    <mergeCell ref="F506:G506"/>
    <mergeCell ref="H506:I506"/>
    <mergeCell ref="J506:L506"/>
    <mergeCell ref="M506:N506"/>
    <mergeCell ref="O506:Q506"/>
    <mergeCell ref="A507:B507"/>
    <mergeCell ref="F507:G507"/>
    <mergeCell ref="H507:I507"/>
    <mergeCell ref="J507:L507"/>
    <mergeCell ref="M507:N507"/>
    <mergeCell ref="O507:Q507"/>
    <mergeCell ref="A508:B508"/>
    <mergeCell ref="F508:G508"/>
    <mergeCell ref="H508:I508"/>
    <mergeCell ref="J508:L508"/>
    <mergeCell ref="M508:N508"/>
    <mergeCell ref="O508:Q508"/>
    <mergeCell ref="A509:B509"/>
    <mergeCell ref="F509:G509"/>
    <mergeCell ref="H509:I509"/>
    <mergeCell ref="J509:L509"/>
    <mergeCell ref="M509:N509"/>
    <mergeCell ref="O509:Q509"/>
    <mergeCell ref="A510:B510"/>
    <mergeCell ref="F510:G510"/>
    <mergeCell ref="H510:I510"/>
    <mergeCell ref="J510:L510"/>
    <mergeCell ref="M510:N510"/>
    <mergeCell ref="O510:Q510"/>
    <mergeCell ref="A511:B511"/>
    <mergeCell ref="F511:G511"/>
    <mergeCell ref="H511:I511"/>
    <mergeCell ref="J511:L511"/>
    <mergeCell ref="M511:N511"/>
    <mergeCell ref="A512:B512"/>
    <mergeCell ref="F512:G512"/>
    <mergeCell ref="H512:I512"/>
    <mergeCell ref="J512:L512"/>
    <mergeCell ref="M512:N512"/>
    <mergeCell ref="O512:Q512"/>
    <mergeCell ref="A513:B513"/>
    <mergeCell ref="F513:G513"/>
    <mergeCell ref="H513:I513"/>
    <mergeCell ref="J513:L513"/>
    <mergeCell ref="M513:N513"/>
    <mergeCell ref="O513:Q513"/>
    <mergeCell ref="O515:Q515"/>
    <mergeCell ref="A514:B514"/>
    <mergeCell ref="F514:G514"/>
    <mergeCell ref="H514:I514"/>
    <mergeCell ref="J514:L514"/>
    <mergeCell ref="M514:N514"/>
    <mergeCell ref="O514:Q514"/>
    <mergeCell ref="F516:G516"/>
    <mergeCell ref="H516:I516"/>
    <mergeCell ref="J516:L516"/>
    <mergeCell ref="M516:N516"/>
    <mergeCell ref="O516:Q516"/>
    <mergeCell ref="A515:B515"/>
    <mergeCell ref="F515:G515"/>
    <mergeCell ref="H515:I515"/>
    <mergeCell ref="J515:L515"/>
    <mergeCell ref="M515:N515"/>
    <mergeCell ref="R518:S518"/>
    <mergeCell ref="R516:S516"/>
    <mergeCell ref="A517:B517"/>
    <mergeCell ref="F517:G517"/>
    <mergeCell ref="H517:I517"/>
    <mergeCell ref="J517:L517"/>
    <mergeCell ref="M517:N517"/>
    <mergeCell ref="O517:Q517"/>
    <mergeCell ref="R517:S517"/>
    <mergeCell ref="A516:B516"/>
    <mergeCell ref="H519:I519"/>
    <mergeCell ref="J519:L519"/>
    <mergeCell ref="M519:N519"/>
    <mergeCell ref="O519:Q519"/>
    <mergeCell ref="F518:G518"/>
    <mergeCell ref="H518:I518"/>
    <mergeCell ref="K518:L518"/>
    <mergeCell ref="M518:N518"/>
    <mergeCell ref="P518:Q518"/>
    <mergeCell ref="R519:S519"/>
    <mergeCell ref="I523:K523"/>
    <mergeCell ref="L523:N523"/>
    <mergeCell ref="P523:R523"/>
    <mergeCell ref="A519:B519"/>
    <mergeCell ref="F519:G519"/>
    <mergeCell ref="B524:C524"/>
    <mergeCell ref="D524:E524"/>
    <mergeCell ref="F524:H524"/>
    <mergeCell ref="I524:K524"/>
    <mergeCell ref="L524:N524"/>
    <mergeCell ref="P524:R524"/>
    <mergeCell ref="B525:C525"/>
    <mergeCell ref="D525:E525"/>
    <mergeCell ref="F525:H525"/>
    <mergeCell ref="I525:K525"/>
    <mergeCell ref="L525:N525"/>
    <mergeCell ref="P525:R525"/>
    <mergeCell ref="A534:S534"/>
    <mergeCell ref="A535:S535"/>
    <mergeCell ref="A536:S536"/>
    <mergeCell ref="M540:P540"/>
    <mergeCell ref="M543:P543"/>
    <mergeCell ref="A232:B232"/>
    <mergeCell ref="F232:G232"/>
    <mergeCell ref="H232:I232"/>
    <mergeCell ref="K232:L232"/>
    <mergeCell ref="M232:N232"/>
    <mergeCell ref="R232:S232"/>
    <mergeCell ref="B526:C526"/>
    <mergeCell ref="D526:E526"/>
    <mergeCell ref="F526:H526"/>
    <mergeCell ref="I526:K526"/>
    <mergeCell ref="L526:N526"/>
    <mergeCell ref="P526:R526"/>
    <mergeCell ref="B527:C527"/>
    <mergeCell ref="D527:E527"/>
    <mergeCell ref="F527:H527"/>
    <mergeCell ref="I527:K527"/>
    <mergeCell ref="L527:N527"/>
    <mergeCell ref="P527:R527"/>
    <mergeCell ref="B529:S529"/>
    <mergeCell ref="A530:S530"/>
    <mergeCell ref="B531:S531"/>
    <mergeCell ref="A532:S532"/>
    <mergeCell ref="A533:S533"/>
    <mergeCell ref="B521:S521"/>
    <mergeCell ref="B523:C523"/>
    <mergeCell ref="D523:E523"/>
    <mergeCell ref="F523:H523"/>
  </mergeCells>
  <pageMargins left="0.39374999999999999" right="0.2" top="0.22013888888888888" bottom="0.2298611111111111" header="0.51180555555555551" footer="0.33"/>
  <pageSetup paperSize="9" scale="68" firstPageNumber="0" orientation="landscape" horizontalDpi="300" verticalDpi="300" r:id="rId1"/>
  <headerFooter alignWithMargins="0"/>
  <rowBreaks count="12" manualBreakCount="12">
    <brk id="40" max="16383" man="1"/>
    <brk id="100" max="19" man="1"/>
    <brk id="126" max="19" man="1"/>
    <brk id="167" max="19" man="1"/>
    <brk id="212" max="19" man="1"/>
    <brk id="256" max="19" man="1"/>
    <brk id="281" max="19" man="1"/>
    <brk id="320" max="19" man="1"/>
    <brk id="365" max="19" man="1"/>
    <brk id="425" max="19" man="1"/>
    <brk id="452" max="19" man="1"/>
    <brk id="475"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5"/>
  <sheetViews>
    <sheetView tabSelected="1" view="pageBreakPreview" topLeftCell="A186" zoomScaleNormal="100" zoomScaleSheetLayoutView="100" workbookViewId="0">
      <selection activeCell="D420" sqref="D420:E446"/>
    </sheetView>
  </sheetViews>
  <sheetFormatPr defaultRowHeight="12.75" customHeight="1" x14ac:dyDescent="0.2"/>
  <cols>
    <col min="1" max="1" width="3.28515625" style="1" customWidth="1"/>
    <col min="2" max="2" width="8.140625" style="1" customWidth="1"/>
    <col min="3" max="3" width="19.28515625" style="1" customWidth="1"/>
    <col min="4" max="4" width="11.140625" style="1" customWidth="1"/>
    <col min="5" max="5" width="15.140625" style="1" customWidth="1"/>
    <col min="6" max="6" width="11.7109375" style="1" customWidth="1"/>
    <col min="7" max="7" width="10.28515625" style="1" customWidth="1"/>
    <col min="8" max="8" width="11" style="1" customWidth="1"/>
    <col min="9" max="9" width="10.140625" style="1" customWidth="1"/>
    <col min="10" max="10" width="10" style="1" customWidth="1"/>
    <col min="11" max="11" width="13.5703125" style="1" customWidth="1"/>
    <col min="12" max="12" width="11.28515625" style="1" customWidth="1"/>
    <col min="13" max="13" width="11" style="1" customWidth="1"/>
    <col min="14" max="14" width="9.7109375" style="1" customWidth="1"/>
    <col min="15" max="15" width="9.85546875" style="1" customWidth="1"/>
    <col min="16" max="16" width="7.140625" style="1" customWidth="1"/>
    <col min="17" max="17" width="12.140625" style="1" customWidth="1"/>
    <col min="18" max="18" width="10.140625" style="1" customWidth="1"/>
    <col min="19" max="19" width="13.28515625" style="1" customWidth="1"/>
    <col min="20" max="20" width="10.28515625" style="1" customWidth="1"/>
  </cols>
  <sheetData>
    <row r="1" spans="1:20" ht="15" customHeight="1" x14ac:dyDescent="0.25">
      <c r="A1" s="3"/>
      <c r="B1" s="3"/>
      <c r="C1" s="3"/>
      <c r="D1" s="3"/>
      <c r="E1" s="3"/>
      <c r="F1" s="3"/>
      <c r="G1" s="3"/>
      <c r="H1" s="3"/>
      <c r="I1" s="3"/>
      <c r="J1" s="3"/>
      <c r="K1" s="3"/>
      <c r="L1" s="3"/>
      <c r="M1" s="35" t="s">
        <v>238</v>
      </c>
      <c r="N1" s="35"/>
      <c r="O1" s="30"/>
      <c r="P1" s="32"/>
      <c r="Q1" s="3"/>
      <c r="R1" s="3"/>
      <c r="S1" s="3"/>
      <c r="T1" s="3"/>
    </row>
    <row r="2" spans="1:20" ht="12.75" customHeight="1" x14ac:dyDescent="0.25">
      <c r="A2" s="3"/>
      <c r="B2" s="3"/>
      <c r="C2" s="3"/>
      <c r="D2" s="3"/>
      <c r="E2" s="3"/>
      <c r="F2" s="3"/>
      <c r="G2" s="3"/>
      <c r="H2" s="3"/>
      <c r="I2" s="3"/>
      <c r="J2" s="3"/>
      <c r="K2" s="3"/>
      <c r="L2" s="3"/>
      <c r="M2" s="4" t="s">
        <v>239</v>
      </c>
      <c r="N2" s="4"/>
      <c r="O2" s="4"/>
      <c r="P2" s="32"/>
      <c r="Q2" s="3"/>
      <c r="R2" s="3"/>
      <c r="S2" s="3"/>
      <c r="T2" s="3"/>
    </row>
    <row r="3" spans="1:20" ht="12.75" customHeight="1" x14ac:dyDescent="0.25">
      <c r="A3" s="3"/>
      <c r="B3" s="3"/>
      <c r="C3" s="3"/>
      <c r="D3" s="3"/>
      <c r="E3" s="3"/>
      <c r="F3" s="3"/>
      <c r="G3" s="3"/>
      <c r="H3" s="3"/>
      <c r="I3" s="3"/>
      <c r="J3" s="3"/>
      <c r="K3" s="3"/>
      <c r="L3" s="3"/>
      <c r="M3" s="4" t="s">
        <v>240</v>
      </c>
      <c r="N3" s="4"/>
      <c r="O3" s="4"/>
      <c r="P3" s="32"/>
      <c r="Q3" s="3"/>
      <c r="R3" s="3"/>
      <c r="S3" s="3"/>
      <c r="T3" s="3"/>
    </row>
    <row r="4" spans="1:20" ht="12.75" customHeight="1" x14ac:dyDescent="0.25">
      <c r="A4" s="3"/>
      <c r="B4" s="3"/>
      <c r="C4" s="3"/>
      <c r="D4" s="3"/>
      <c r="E4" s="3"/>
      <c r="F4" s="3"/>
      <c r="G4" s="3"/>
      <c r="H4" s="3"/>
      <c r="I4" s="3"/>
      <c r="J4" s="3"/>
      <c r="K4" s="3"/>
      <c r="L4" s="3"/>
      <c r="M4" s="616" t="s">
        <v>896</v>
      </c>
      <c r="N4" s="616"/>
      <c r="O4" s="616"/>
      <c r="P4" s="616"/>
      <c r="Q4" s="616"/>
      <c r="R4" s="616"/>
      <c r="S4" s="616"/>
      <c r="T4" s="4"/>
    </row>
    <row r="5" spans="1:20" ht="12.75" customHeight="1" x14ac:dyDescent="0.25">
      <c r="A5" s="3"/>
      <c r="B5" s="3"/>
      <c r="C5" s="3"/>
      <c r="D5" s="3"/>
      <c r="E5" s="3"/>
      <c r="F5" s="3"/>
      <c r="G5" s="3"/>
      <c r="H5" s="3"/>
      <c r="I5" s="3"/>
      <c r="J5" s="3"/>
      <c r="K5" s="3"/>
      <c r="L5" s="3"/>
      <c r="M5" s="3" t="s">
        <v>897</v>
      </c>
      <c r="N5" s="3"/>
      <c r="O5" s="3"/>
      <c r="P5" s="3"/>
      <c r="Q5" s="3"/>
      <c r="R5" s="3"/>
      <c r="S5" s="3"/>
      <c r="T5" s="3"/>
    </row>
    <row r="6" spans="1:20" ht="12.75" customHeight="1" x14ac:dyDescent="0.25">
      <c r="A6" s="3"/>
      <c r="B6" s="3"/>
      <c r="C6" s="3"/>
      <c r="D6" s="3"/>
      <c r="E6" s="3"/>
      <c r="F6" s="3"/>
      <c r="G6" s="3"/>
      <c r="H6" s="3"/>
      <c r="I6" s="3"/>
      <c r="J6" s="3"/>
      <c r="K6" s="3"/>
      <c r="L6" s="3"/>
      <c r="M6" s="3"/>
      <c r="N6" s="3"/>
      <c r="O6" s="3"/>
      <c r="P6" s="3"/>
      <c r="Q6" s="3"/>
      <c r="R6" s="3"/>
      <c r="S6" s="3"/>
      <c r="T6" s="3"/>
    </row>
    <row r="7" spans="1:20" ht="12.75" customHeight="1" x14ac:dyDescent="0.25">
      <c r="A7" s="3"/>
      <c r="B7" s="3"/>
      <c r="C7" s="3"/>
      <c r="D7" s="3"/>
      <c r="E7" s="5" t="s">
        <v>898</v>
      </c>
      <c r="F7" s="5"/>
      <c r="G7" s="5"/>
      <c r="H7" s="5"/>
      <c r="I7" s="5"/>
      <c r="J7" s="5"/>
      <c r="K7" s="5"/>
      <c r="L7" s="3"/>
      <c r="M7" s="3"/>
      <c r="N7" s="3"/>
      <c r="O7" s="3"/>
      <c r="P7" s="3"/>
      <c r="Q7" s="3"/>
      <c r="R7" s="3"/>
      <c r="S7" s="3"/>
      <c r="T7" s="3"/>
    </row>
    <row r="8" spans="1:20" ht="12.75" customHeight="1" x14ac:dyDescent="0.25">
      <c r="A8" s="3"/>
      <c r="B8" s="3"/>
      <c r="C8" s="3"/>
      <c r="D8" s="3"/>
      <c r="E8" s="3"/>
      <c r="F8" s="3"/>
      <c r="G8" s="3"/>
      <c r="H8" s="3"/>
      <c r="I8" s="3"/>
      <c r="J8" s="3"/>
      <c r="K8" s="3"/>
      <c r="L8" s="3"/>
      <c r="M8" s="3"/>
      <c r="N8" s="3"/>
      <c r="O8" s="3"/>
      <c r="P8" s="3"/>
      <c r="Q8" s="3"/>
      <c r="R8" s="3"/>
      <c r="S8" s="3"/>
      <c r="T8" s="3"/>
    </row>
    <row r="9" spans="1:20" ht="19.5" customHeight="1" x14ac:dyDescent="0.25">
      <c r="A9" s="332" t="s">
        <v>3</v>
      </c>
      <c r="B9" s="1031" t="s">
        <v>1246</v>
      </c>
      <c r="C9" s="1031"/>
      <c r="D9" s="1031"/>
      <c r="E9" s="1031"/>
      <c r="F9" s="1031"/>
      <c r="G9" s="1031"/>
      <c r="H9" s="1031"/>
      <c r="I9" s="1031"/>
      <c r="J9" s="1031"/>
      <c r="K9" s="1031"/>
      <c r="L9" s="1031"/>
      <c r="M9" s="3" t="s">
        <v>1241</v>
      </c>
      <c r="N9" s="3"/>
      <c r="O9" s="3"/>
      <c r="P9" s="3"/>
      <c r="Q9" s="3"/>
      <c r="R9" s="3"/>
      <c r="S9" s="3"/>
      <c r="T9" s="3"/>
    </row>
    <row r="10" spans="1:20" ht="30" customHeight="1" x14ac:dyDescent="0.25">
      <c r="A10" s="67"/>
      <c r="B10" s="1006" t="s">
        <v>56</v>
      </c>
      <c r="C10" s="1006"/>
      <c r="D10" s="1006"/>
      <c r="E10" s="1006"/>
      <c r="F10" s="1006"/>
      <c r="G10" s="1006"/>
      <c r="H10" s="1006"/>
      <c r="I10" s="1006"/>
      <c r="J10" s="1006"/>
      <c r="K10" s="1006"/>
      <c r="L10" s="1006"/>
      <c r="M10" s="867" t="s">
        <v>903</v>
      </c>
      <c r="N10" s="867"/>
      <c r="O10" s="867"/>
      <c r="P10" s="867"/>
      <c r="Q10" s="867"/>
      <c r="R10" s="867"/>
      <c r="S10" s="867"/>
      <c r="T10" s="313"/>
    </row>
    <row r="11" spans="1:20" ht="20.25" customHeight="1" x14ac:dyDescent="0.25">
      <c r="A11" s="332" t="s">
        <v>58</v>
      </c>
      <c r="B11" s="1031" t="s">
        <v>1247</v>
      </c>
      <c r="C11" s="1031"/>
      <c r="D11" s="1031"/>
      <c r="E11" s="1031"/>
      <c r="F11" s="1031"/>
      <c r="G11" s="1031"/>
      <c r="H11" s="1031"/>
      <c r="I11" s="1031"/>
      <c r="J11" s="1031"/>
      <c r="K11" s="1031"/>
      <c r="L11" s="1031"/>
      <c r="M11" s="3" t="s">
        <v>1242</v>
      </c>
      <c r="N11" s="3"/>
      <c r="O11" s="3"/>
      <c r="P11" s="3"/>
      <c r="Q11" s="3"/>
      <c r="R11" s="3"/>
      <c r="S11" s="3"/>
      <c r="T11" s="3"/>
    </row>
    <row r="12" spans="1:20" ht="26.25" customHeight="1" x14ac:dyDescent="0.25">
      <c r="A12" s="67"/>
      <c r="B12" s="1006" t="s">
        <v>899</v>
      </c>
      <c r="C12" s="1006"/>
      <c r="D12" s="1006"/>
      <c r="E12" s="1006"/>
      <c r="F12" s="1006"/>
      <c r="G12" s="1006"/>
      <c r="H12" s="1006"/>
      <c r="I12" s="1006"/>
      <c r="J12" s="1006"/>
      <c r="K12" s="1006"/>
      <c r="L12" s="1006"/>
      <c r="M12" s="867" t="s">
        <v>903</v>
      </c>
      <c r="N12" s="867"/>
      <c r="O12" s="867"/>
      <c r="P12" s="867"/>
      <c r="Q12" s="867"/>
      <c r="R12" s="867"/>
      <c r="S12" s="867"/>
      <c r="T12" s="313"/>
    </row>
    <row r="13" spans="1:20" ht="12.75" customHeight="1" x14ac:dyDescent="0.25">
      <c r="A13" s="67"/>
      <c r="B13" s="33"/>
      <c r="C13" s="3"/>
      <c r="D13" s="3"/>
      <c r="E13" s="3"/>
      <c r="F13" s="3"/>
      <c r="G13" s="3"/>
      <c r="H13" s="3"/>
      <c r="I13" s="3"/>
      <c r="J13" s="3"/>
      <c r="K13" s="3"/>
      <c r="L13" s="3"/>
      <c r="M13" s="3"/>
      <c r="N13" s="3"/>
      <c r="O13" s="3"/>
      <c r="P13" s="3"/>
      <c r="Q13" s="3"/>
      <c r="R13" s="3"/>
      <c r="S13" s="3"/>
      <c r="T13" s="3"/>
    </row>
    <row r="14" spans="1:20" ht="16.5" customHeight="1" x14ac:dyDescent="0.25">
      <c r="A14" s="332" t="s">
        <v>61</v>
      </c>
      <c r="B14" s="1031" t="s">
        <v>1254</v>
      </c>
      <c r="C14" s="1031"/>
      <c r="D14" s="1031"/>
      <c r="E14" s="1031"/>
      <c r="F14" s="1031"/>
      <c r="G14" s="1031"/>
      <c r="H14" s="1031"/>
      <c r="I14" s="1031"/>
      <c r="J14" s="1031"/>
      <c r="K14" s="1031"/>
      <c r="L14" s="35" t="s">
        <v>1270</v>
      </c>
      <c r="M14" s="3"/>
      <c r="N14" s="3"/>
      <c r="O14" s="3"/>
      <c r="P14" s="3"/>
      <c r="Q14" s="3"/>
      <c r="R14" s="3"/>
      <c r="S14" s="3"/>
      <c r="T14" s="3"/>
    </row>
    <row r="15" spans="1:20" ht="29.25" customHeight="1" x14ac:dyDescent="0.25">
      <c r="A15" s="324"/>
      <c r="B15" s="801" t="s">
        <v>900</v>
      </c>
      <c r="C15" s="801"/>
      <c r="D15" s="801"/>
      <c r="E15" s="801"/>
      <c r="F15" s="801"/>
      <c r="G15" s="801"/>
      <c r="H15" s="801"/>
      <c r="I15" s="801"/>
      <c r="J15" s="801"/>
      <c r="K15" s="801"/>
      <c r="L15" s="801"/>
      <c r="M15" s="867" t="s">
        <v>902</v>
      </c>
      <c r="N15" s="867"/>
      <c r="O15" s="867"/>
      <c r="P15" s="867"/>
      <c r="Q15" s="867"/>
      <c r="R15" s="867"/>
      <c r="S15" s="3"/>
      <c r="T15" s="3"/>
    </row>
    <row r="16" spans="1:20" ht="29.25" customHeight="1" x14ac:dyDescent="0.25">
      <c r="A16" s="324"/>
      <c r="B16" s="559"/>
      <c r="C16" s="559"/>
      <c r="D16" s="559"/>
      <c r="E16" s="559"/>
      <c r="F16" s="559"/>
      <c r="G16" s="559"/>
      <c r="H16" s="559"/>
      <c r="I16" s="559"/>
      <c r="J16" s="559"/>
      <c r="K16" s="559"/>
      <c r="L16" s="559"/>
      <c r="M16" s="560"/>
      <c r="N16" s="560"/>
      <c r="O16" s="560"/>
      <c r="P16" s="560"/>
      <c r="Q16" s="560"/>
      <c r="R16" s="560"/>
      <c r="S16" s="3"/>
      <c r="T16" s="3"/>
    </row>
    <row r="17" spans="1:20" ht="18.75" customHeight="1" x14ac:dyDescent="0.25">
      <c r="A17" s="67" t="s">
        <v>64</v>
      </c>
      <c r="B17" s="5" t="s">
        <v>1255</v>
      </c>
      <c r="C17" s="5"/>
      <c r="D17" s="5"/>
      <c r="E17" s="5"/>
      <c r="F17" s="5"/>
      <c r="G17" s="5"/>
      <c r="H17" s="5"/>
      <c r="I17" s="5"/>
      <c r="J17" s="5"/>
      <c r="K17" s="5"/>
      <c r="L17" s="5"/>
      <c r="M17" s="3"/>
      <c r="N17" s="3"/>
      <c r="O17" s="3"/>
      <c r="P17" s="3"/>
      <c r="Q17" s="3"/>
      <c r="R17" s="3"/>
      <c r="S17" s="3"/>
      <c r="T17" s="3"/>
    </row>
    <row r="18" spans="1:20" ht="16.5" customHeight="1" x14ac:dyDescent="0.25">
      <c r="A18" s="331" t="s">
        <v>908</v>
      </c>
      <c r="B18" s="115" t="s">
        <v>1080</v>
      </c>
      <c r="C18" s="115"/>
      <c r="D18" s="115"/>
      <c r="E18" s="115"/>
      <c r="F18" s="115"/>
      <c r="G18" s="115"/>
      <c r="H18" s="115"/>
      <c r="I18" s="115"/>
      <c r="J18" s="115"/>
      <c r="K18" s="3"/>
      <c r="L18" s="3"/>
      <c r="M18" s="3"/>
      <c r="N18" s="3"/>
      <c r="O18" s="3"/>
      <c r="P18" s="3"/>
      <c r="Q18" s="3"/>
      <c r="R18" s="3"/>
      <c r="S18" s="3"/>
      <c r="T18" s="3"/>
    </row>
    <row r="19" spans="1:20" ht="16.5" customHeight="1" x14ac:dyDescent="0.25">
      <c r="A19" s="331"/>
      <c r="B19" s="1090" t="s">
        <v>1267</v>
      </c>
      <c r="C19" s="1091"/>
      <c r="D19" s="1091"/>
      <c r="E19" s="1091"/>
      <c r="F19" s="1091"/>
      <c r="G19" s="1091"/>
      <c r="H19" s="1091"/>
      <c r="I19" s="1091"/>
      <c r="J19" s="1091"/>
      <c r="K19" s="1091"/>
      <c r="L19" s="1091"/>
      <c r="M19" s="1091"/>
      <c r="N19" s="1091"/>
      <c r="O19" s="1091"/>
      <c r="P19" s="1091"/>
      <c r="Q19" s="1091"/>
      <c r="R19" s="1091"/>
      <c r="S19" s="1091"/>
      <c r="T19" s="3"/>
    </row>
    <row r="20" spans="1:20" ht="16.5" customHeight="1" x14ac:dyDescent="0.25">
      <c r="A20" s="331" t="s">
        <v>909</v>
      </c>
      <c r="B20" s="115" t="s">
        <v>1219</v>
      </c>
      <c r="C20" s="115"/>
      <c r="D20" s="115"/>
      <c r="E20" s="115"/>
      <c r="F20" s="115"/>
      <c r="G20" s="115"/>
      <c r="H20" s="115"/>
      <c r="I20" s="115"/>
      <c r="J20" s="115"/>
      <c r="K20" s="3"/>
      <c r="L20" s="3"/>
      <c r="M20" s="3"/>
      <c r="N20" s="3"/>
      <c r="O20" s="3"/>
      <c r="P20" s="3"/>
      <c r="Q20" s="3"/>
      <c r="R20" s="3"/>
      <c r="S20" s="3"/>
      <c r="T20" s="3"/>
    </row>
    <row r="21" spans="1:20" ht="16.5" hidden="1" customHeight="1" x14ac:dyDescent="0.25">
      <c r="A21" s="331"/>
      <c r="B21" s="115"/>
      <c r="C21" s="115"/>
      <c r="D21" s="115"/>
      <c r="E21" s="115"/>
      <c r="F21" s="115"/>
      <c r="G21" s="115"/>
      <c r="H21" s="115"/>
      <c r="I21" s="115"/>
      <c r="J21" s="115"/>
      <c r="K21" s="3"/>
      <c r="L21" s="3"/>
      <c r="M21" s="3"/>
      <c r="N21" s="3"/>
      <c r="O21" s="3"/>
      <c r="P21" s="3"/>
      <c r="Q21" s="3"/>
      <c r="R21" s="3"/>
      <c r="S21" s="3"/>
      <c r="T21" s="3"/>
    </row>
    <row r="22" spans="1:20" ht="16.5" customHeight="1" x14ac:dyDescent="0.25">
      <c r="A22" s="331"/>
      <c r="B22" s="583" t="s">
        <v>1266</v>
      </c>
      <c r="C22" s="565"/>
      <c r="D22" s="565"/>
      <c r="E22" s="565"/>
      <c r="F22" s="565"/>
      <c r="G22" s="565"/>
      <c r="H22" s="565"/>
      <c r="I22" s="565"/>
      <c r="J22" s="565"/>
      <c r="K22" s="3"/>
      <c r="L22" s="3"/>
      <c r="M22" s="3"/>
      <c r="N22" s="3"/>
      <c r="O22" s="3"/>
      <c r="P22" s="3"/>
      <c r="Q22" s="3"/>
      <c r="R22" s="3"/>
      <c r="S22" s="3"/>
      <c r="T22" s="3"/>
    </row>
    <row r="23" spans="1:20" ht="16.5" customHeight="1" x14ac:dyDescent="0.25">
      <c r="A23" s="331" t="s">
        <v>910</v>
      </c>
      <c r="B23" s="115" t="s">
        <v>1220</v>
      </c>
      <c r="C23" s="115"/>
      <c r="D23" s="115"/>
      <c r="E23" s="115"/>
      <c r="F23" s="115"/>
      <c r="G23" s="115"/>
      <c r="H23" s="115"/>
      <c r="I23" s="3"/>
      <c r="J23" s="3"/>
      <c r="K23" s="3"/>
      <c r="L23" s="3"/>
      <c r="M23" s="3"/>
      <c r="N23" s="3"/>
      <c r="O23" s="3"/>
      <c r="P23" s="3"/>
      <c r="Q23" s="3"/>
      <c r="R23" s="3"/>
      <c r="S23" s="3"/>
      <c r="T23" s="3"/>
    </row>
    <row r="24" spans="1:20" ht="16.5" customHeight="1" x14ac:dyDescent="0.2">
      <c r="A24" s="604" t="s">
        <v>651</v>
      </c>
      <c r="B24" s="604"/>
      <c r="C24" s="604"/>
      <c r="D24" s="604"/>
      <c r="E24" s="604"/>
      <c r="F24" s="604"/>
      <c r="G24" s="604"/>
      <c r="H24" s="604"/>
      <c r="I24" s="604"/>
      <c r="J24" s="604"/>
      <c r="K24" s="604"/>
      <c r="L24" s="604"/>
      <c r="M24" s="604"/>
      <c r="N24" s="604"/>
      <c r="O24" s="604"/>
      <c r="P24" s="604"/>
      <c r="Q24" s="604"/>
      <c r="R24" s="604"/>
      <c r="S24" s="604"/>
      <c r="T24" s="192"/>
    </row>
    <row r="25" spans="1:20" ht="17.25" customHeight="1" x14ac:dyDescent="0.2">
      <c r="A25" s="566" t="s">
        <v>58</v>
      </c>
      <c r="B25" s="604" t="s">
        <v>1268</v>
      </c>
      <c r="C25" s="604"/>
      <c r="D25" s="604"/>
      <c r="E25" s="604"/>
      <c r="F25" s="604"/>
      <c r="G25" s="604"/>
      <c r="H25" s="604"/>
      <c r="I25" s="604"/>
      <c r="J25" s="604"/>
      <c r="K25" s="604"/>
      <c r="L25" s="604"/>
      <c r="M25" s="604"/>
      <c r="N25" s="604"/>
      <c r="O25" s="566"/>
      <c r="P25" s="566"/>
      <c r="Q25" s="566"/>
      <c r="R25" s="566"/>
      <c r="S25" s="566"/>
      <c r="T25" s="566"/>
    </row>
    <row r="26" spans="1:20" ht="19.5" customHeight="1" x14ac:dyDescent="0.2">
      <c r="A26" s="1089" t="s">
        <v>1269</v>
      </c>
      <c r="B26" s="1089"/>
      <c r="C26" s="1089"/>
      <c r="D26" s="1089"/>
      <c r="E26" s="1089"/>
      <c r="F26" s="1089"/>
      <c r="G26" s="1089"/>
      <c r="H26" s="1089"/>
      <c r="I26" s="1089"/>
      <c r="J26" s="1089"/>
      <c r="K26" s="1089"/>
      <c r="L26" s="1089"/>
      <c r="M26" s="1089"/>
      <c r="N26" s="1089"/>
      <c r="O26" s="1089"/>
      <c r="P26" s="1089"/>
      <c r="Q26" s="1089"/>
      <c r="R26" s="1089"/>
      <c r="S26" s="1089"/>
      <c r="T26" s="192"/>
    </row>
    <row r="27" spans="1:20" ht="19.5" customHeight="1" x14ac:dyDescent="0.2">
      <c r="A27" s="558"/>
      <c r="B27" s="558"/>
      <c r="C27" s="558"/>
      <c r="D27" s="558"/>
      <c r="E27" s="558"/>
      <c r="F27" s="558"/>
      <c r="G27" s="558"/>
      <c r="H27" s="558"/>
      <c r="I27" s="558"/>
      <c r="J27" s="558"/>
      <c r="K27" s="558"/>
      <c r="L27" s="558"/>
      <c r="M27" s="558"/>
      <c r="N27" s="558"/>
      <c r="O27" s="558"/>
      <c r="P27" s="558"/>
      <c r="Q27" s="558"/>
      <c r="R27" s="558"/>
      <c r="S27" s="558"/>
      <c r="T27" s="558"/>
    </row>
    <row r="28" spans="1:20" ht="17.25" customHeight="1" x14ac:dyDescent="0.2">
      <c r="A28" s="604"/>
      <c r="B28" s="604"/>
      <c r="C28" s="604"/>
      <c r="D28" s="604"/>
      <c r="E28" s="604"/>
      <c r="F28" s="604"/>
      <c r="G28" s="604"/>
      <c r="H28" s="604"/>
      <c r="I28" s="604"/>
      <c r="J28" s="604"/>
      <c r="K28" s="604"/>
      <c r="L28" s="604"/>
      <c r="M28" s="604"/>
      <c r="N28" s="604"/>
      <c r="O28" s="604"/>
      <c r="P28" s="604"/>
      <c r="Q28" s="604"/>
      <c r="R28" s="604"/>
      <c r="S28" s="604"/>
      <c r="T28" s="192"/>
    </row>
    <row r="29" spans="1:20" ht="22.5" hidden="1" customHeight="1" x14ac:dyDescent="0.25">
      <c r="A29" s="36"/>
      <c r="B29" s="36"/>
      <c r="C29" s="32"/>
      <c r="D29" s="32"/>
      <c r="E29" s="32"/>
      <c r="F29" s="32"/>
      <c r="G29" s="32"/>
      <c r="H29" s="32"/>
      <c r="I29" s="32"/>
      <c r="J29" s="32"/>
      <c r="K29" s="32"/>
      <c r="L29" s="32"/>
      <c r="M29" s="32"/>
      <c r="N29" s="32"/>
      <c r="O29" s="32"/>
      <c r="P29" s="32"/>
      <c r="Q29" s="32"/>
      <c r="R29" s="32"/>
      <c r="S29" s="32"/>
      <c r="T29" s="32"/>
    </row>
    <row r="30" spans="1:20" ht="22.5" hidden="1" customHeight="1" x14ac:dyDescent="0.25">
      <c r="A30" s="36"/>
      <c r="B30" s="36"/>
      <c r="C30" s="32"/>
      <c r="D30" s="32"/>
      <c r="E30" s="32"/>
      <c r="F30" s="32"/>
      <c r="G30" s="32"/>
      <c r="H30" s="32"/>
      <c r="I30" s="32"/>
      <c r="J30" s="32"/>
      <c r="K30" s="32"/>
      <c r="L30" s="32"/>
      <c r="M30" s="32"/>
      <c r="N30" s="32"/>
      <c r="O30" s="32"/>
      <c r="P30" s="32"/>
      <c r="Q30" s="32"/>
      <c r="R30" s="32"/>
      <c r="S30" s="32"/>
      <c r="T30" s="32"/>
    </row>
    <row r="31" spans="1:20" ht="22.5" hidden="1" customHeight="1" x14ac:dyDescent="0.25">
      <c r="A31" s="36"/>
      <c r="B31" s="36"/>
      <c r="C31" s="32"/>
      <c r="D31" s="32"/>
      <c r="E31" s="32"/>
      <c r="F31" s="32"/>
      <c r="G31" s="32"/>
      <c r="H31" s="32"/>
      <c r="I31" s="32"/>
      <c r="J31" s="32"/>
      <c r="K31" s="32"/>
      <c r="L31" s="32"/>
      <c r="M31" s="32"/>
      <c r="N31" s="32"/>
      <c r="O31" s="32"/>
      <c r="P31" s="32"/>
      <c r="Q31" s="32"/>
      <c r="R31" s="32"/>
      <c r="S31" s="32"/>
      <c r="T31" s="32"/>
    </row>
    <row r="32" spans="1:20" ht="22.5" hidden="1" customHeight="1" x14ac:dyDescent="0.25">
      <c r="A32" s="36"/>
      <c r="B32" s="36"/>
      <c r="C32" s="32"/>
      <c r="D32" s="32"/>
      <c r="E32" s="32"/>
      <c r="F32" s="32"/>
      <c r="G32" s="32"/>
      <c r="H32" s="32"/>
      <c r="I32" s="32"/>
      <c r="J32" s="32"/>
      <c r="K32" s="32"/>
      <c r="L32" s="32"/>
      <c r="M32" s="32"/>
      <c r="N32" s="32"/>
      <c r="O32" s="32"/>
      <c r="P32" s="32"/>
      <c r="Q32" s="32"/>
      <c r="R32" s="32"/>
      <c r="S32" s="32"/>
      <c r="T32" s="32"/>
    </row>
    <row r="33" spans="1:20" ht="20.25" customHeight="1" x14ac:dyDescent="0.25">
      <c r="A33" s="67" t="s">
        <v>67</v>
      </c>
      <c r="B33" s="628" t="s">
        <v>997</v>
      </c>
      <c r="C33" s="628"/>
      <c r="D33" s="628"/>
      <c r="E33" s="628"/>
      <c r="F33" s="628"/>
      <c r="G33" s="628"/>
      <c r="H33" s="628"/>
      <c r="I33" s="628"/>
      <c r="J33" s="628"/>
      <c r="K33" s="628"/>
      <c r="L33" s="628"/>
      <c r="M33" s="628"/>
      <c r="N33" s="628"/>
      <c r="O33" s="628"/>
      <c r="P33" s="628"/>
      <c r="Q33" s="628"/>
      <c r="R33" s="628"/>
      <c r="S33" s="628"/>
      <c r="T33" s="109"/>
    </row>
    <row r="34" spans="1:20" ht="30" customHeight="1" x14ac:dyDescent="0.25">
      <c r="A34" s="331" t="s">
        <v>908</v>
      </c>
      <c r="B34" s="628" t="s">
        <v>1248</v>
      </c>
      <c r="C34" s="628"/>
      <c r="D34" s="628"/>
      <c r="E34" s="628"/>
      <c r="F34" s="628"/>
      <c r="G34" s="628"/>
      <c r="H34" s="628"/>
      <c r="I34" s="628"/>
      <c r="J34" s="628"/>
      <c r="K34" s="628"/>
      <c r="L34" s="628"/>
      <c r="M34" s="628"/>
      <c r="N34" s="628"/>
      <c r="O34" s="628"/>
      <c r="P34" s="628"/>
      <c r="Q34" s="628"/>
      <c r="R34" s="628"/>
      <c r="S34" s="628"/>
      <c r="T34" s="109"/>
    </row>
    <row r="35" spans="1:20" ht="14.25" customHeight="1" x14ac:dyDescent="0.25">
      <c r="A35" s="36"/>
      <c r="B35" s="314" t="s">
        <v>911</v>
      </c>
      <c r="C35" s="314"/>
      <c r="D35" s="109"/>
      <c r="E35" s="109"/>
      <c r="F35" s="109"/>
      <c r="G35" s="109"/>
      <c r="H35" s="109"/>
      <c r="I35" s="109"/>
      <c r="J35" s="109"/>
      <c r="K35" s="109"/>
      <c r="L35" s="109"/>
      <c r="M35" s="109"/>
      <c r="N35" s="109"/>
      <c r="O35" s="109"/>
      <c r="P35" s="109"/>
      <c r="Q35" s="109"/>
      <c r="R35" s="109"/>
      <c r="S35" s="109"/>
      <c r="T35" s="109"/>
    </row>
    <row r="36" spans="1:20" ht="1.5" customHeight="1" x14ac:dyDescent="0.25">
      <c r="A36" s="36"/>
      <c r="B36" s="36"/>
      <c r="C36" s="37"/>
      <c r="D36" s="37"/>
      <c r="E36" s="37"/>
      <c r="F36" s="37"/>
      <c r="G36" s="37"/>
      <c r="H36" s="37"/>
      <c r="I36" s="37"/>
      <c r="J36" s="37"/>
      <c r="K36" s="37"/>
      <c r="L36" s="37"/>
      <c r="M36" s="37"/>
      <c r="N36" s="37"/>
      <c r="O36" s="37"/>
      <c r="P36" s="37"/>
      <c r="Q36" s="37"/>
      <c r="R36" s="629" t="s">
        <v>30</v>
      </c>
      <c r="S36" s="629"/>
      <c r="T36" s="265"/>
    </row>
    <row r="37" spans="1:20" ht="18" customHeight="1" x14ac:dyDescent="0.25">
      <c r="A37" s="693" t="s">
        <v>10</v>
      </c>
      <c r="B37" s="694"/>
      <c r="C37" s="1087" t="s">
        <v>912</v>
      </c>
      <c r="D37" s="633" t="s">
        <v>833</v>
      </c>
      <c r="E37" s="633"/>
      <c r="F37" s="633"/>
      <c r="G37" s="633"/>
      <c r="H37" s="626" t="s">
        <v>818</v>
      </c>
      <c r="I37" s="626"/>
      <c r="J37" s="626"/>
      <c r="K37" s="626"/>
      <c r="L37" s="626"/>
      <c r="M37" s="626" t="s">
        <v>819</v>
      </c>
      <c r="N37" s="626"/>
      <c r="O37" s="626"/>
      <c r="P37" s="626"/>
      <c r="Q37" s="626"/>
      <c r="R37" s="626"/>
      <c r="S37" s="626"/>
      <c r="T37" s="30"/>
    </row>
    <row r="38" spans="1:20" ht="73.5" customHeight="1" x14ac:dyDescent="0.25">
      <c r="A38" s="695"/>
      <c r="B38" s="696"/>
      <c r="C38" s="1088"/>
      <c r="D38" s="12" t="s">
        <v>71</v>
      </c>
      <c r="E38" s="12" t="s">
        <v>72</v>
      </c>
      <c r="F38" s="15" t="s">
        <v>14</v>
      </c>
      <c r="G38" s="12" t="s">
        <v>15</v>
      </c>
      <c r="H38" s="12" t="s">
        <v>71</v>
      </c>
      <c r="I38" s="655" t="s">
        <v>72</v>
      </c>
      <c r="J38" s="656"/>
      <c r="K38" s="15" t="s">
        <v>14</v>
      </c>
      <c r="L38" s="10" t="s">
        <v>16</v>
      </c>
      <c r="M38" s="12" t="s">
        <v>71</v>
      </c>
      <c r="N38" s="625" t="s">
        <v>72</v>
      </c>
      <c r="O38" s="625"/>
      <c r="P38" s="625"/>
      <c r="Q38" s="12" t="s">
        <v>14</v>
      </c>
      <c r="R38" s="625" t="s">
        <v>17</v>
      </c>
      <c r="S38" s="625"/>
      <c r="T38" s="64"/>
    </row>
    <row r="39" spans="1:20" ht="16.5" customHeight="1" x14ac:dyDescent="0.25">
      <c r="A39" s="641">
        <v>1</v>
      </c>
      <c r="B39" s="642"/>
      <c r="C39" s="11">
        <v>2</v>
      </c>
      <c r="D39" s="11">
        <v>3</v>
      </c>
      <c r="E39" s="11">
        <v>4</v>
      </c>
      <c r="F39" s="11">
        <v>5</v>
      </c>
      <c r="G39" s="11">
        <v>6</v>
      </c>
      <c r="H39" s="11">
        <v>7</v>
      </c>
      <c r="I39" s="641">
        <v>8</v>
      </c>
      <c r="J39" s="642"/>
      <c r="K39" s="11">
        <v>9</v>
      </c>
      <c r="L39" s="11">
        <v>10</v>
      </c>
      <c r="M39" s="11">
        <v>11</v>
      </c>
      <c r="N39" s="626">
        <v>12</v>
      </c>
      <c r="O39" s="626"/>
      <c r="P39" s="626"/>
      <c r="Q39" s="11">
        <v>13</v>
      </c>
      <c r="R39" s="626">
        <v>14</v>
      </c>
      <c r="S39" s="626"/>
      <c r="T39" s="30"/>
    </row>
    <row r="40" spans="1:20" ht="15" hidden="1" customHeight="1" x14ac:dyDescent="0.25">
      <c r="A40" s="641"/>
      <c r="B40" s="642"/>
      <c r="C40" s="121" t="s">
        <v>250</v>
      </c>
      <c r="D40" s="26"/>
      <c r="E40" s="16"/>
      <c r="F40" s="16"/>
      <c r="G40" s="26"/>
      <c r="H40" s="16"/>
      <c r="I40" s="16"/>
      <c r="J40" s="16"/>
      <c r="K40" s="16"/>
      <c r="L40" s="16"/>
      <c r="M40" s="16"/>
      <c r="N40" s="626"/>
      <c r="O40" s="626"/>
      <c r="P40" s="626"/>
      <c r="Q40" s="16"/>
      <c r="R40" s="626"/>
      <c r="S40" s="626"/>
      <c r="T40" s="30"/>
    </row>
    <row r="41" spans="1:20" ht="53.25" customHeight="1" x14ac:dyDescent="0.25">
      <c r="A41" s="641"/>
      <c r="B41" s="642"/>
      <c r="C41" s="15" t="s">
        <v>18</v>
      </c>
      <c r="D41" s="571"/>
      <c r="E41" s="571" t="s">
        <v>194</v>
      </c>
      <c r="F41" s="571" t="s">
        <v>194</v>
      </c>
      <c r="G41" s="571"/>
      <c r="H41" s="571"/>
      <c r="I41" s="1014" t="s">
        <v>194</v>
      </c>
      <c r="J41" s="1015"/>
      <c r="K41" s="571" t="s">
        <v>194</v>
      </c>
      <c r="L41" s="571"/>
      <c r="M41" s="571">
        <v>100000</v>
      </c>
      <c r="N41" s="1030" t="s">
        <v>194</v>
      </c>
      <c r="O41" s="1030"/>
      <c r="P41" s="1030"/>
      <c r="Q41" s="571" t="s">
        <v>194</v>
      </c>
      <c r="R41" s="1030">
        <f>M41</f>
        <v>100000</v>
      </c>
      <c r="S41" s="1030"/>
      <c r="T41" s="319"/>
    </row>
    <row r="42" spans="1:20" ht="66.75" customHeight="1" x14ac:dyDescent="0.25">
      <c r="A42" s="641"/>
      <c r="B42" s="642"/>
      <c r="C42" s="15" t="s">
        <v>1239</v>
      </c>
      <c r="D42" s="571" t="s">
        <v>194</v>
      </c>
      <c r="E42" s="571"/>
      <c r="F42" s="571"/>
      <c r="G42" s="571"/>
      <c r="H42" s="571" t="s">
        <v>194</v>
      </c>
      <c r="I42" s="1014"/>
      <c r="J42" s="1015"/>
      <c r="K42" s="571"/>
      <c r="L42" s="571"/>
      <c r="M42" s="571" t="s">
        <v>194</v>
      </c>
      <c r="N42" s="1030"/>
      <c r="O42" s="1030"/>
      <c r="P42" s="1030"/>
      <c r="Q42" s="571"/>
      <c r="R42" s="1014"/>
      <c r="S42" s="1015"/>
      <c r="T42" s="319"/>
    </row>
    <row r="43" spans="1:20" ht="96" customHeight="1" x14ac:dyDescent="0.25">
      <c r="A43" s="641"/>
      <c r="B43" s="642"/>
      <c r="C43" s="15" t="s">
        <v>1233</v>
      </c>
      <c r="D43" s="571"/>
      <c r="E43" s="571"/>
      <c r="F43" s="571"/>
      <c r="G43" s="571"/>
      <c r="H43" s="571">
        <v>0</v>
      </c>
      <c r="I43" s="1014"/>
      <c r="J43" s="1015"/>
      <c r="K43" s="571"/>
      <c r="L43" s="571"/>
      <c r="M43" s="571"/>
      <c r="N43" s="1014"/>
      <c r="O43" s="1029"/>
      <c r="P43" s="1015"/>
      <c r="Q43" s="571"/>
      <c r="R43" s="1014"/>
      <c r="S43" s="1015"/>
      <c r="T43" s="319"/>
    </row>
    <row r="44" spans="1:20" ht="61.5" customHeight="1" x14ac:dyDescent="0.25">
      <c r="A44" s="641"/>
      <c r="B44" s="642"/>
      <c r="C44" s="15" t="s">
        <v>1223</v>
      </c>
      <c r="D44" s="571" t="s">
        <v>194</v>
      </c>
      <c r="E44" s="571"/>
      <c r="F44" s="571"/>
      <c r="G44" s="571"/>
      <c r="H44" s="571" t="s">
        <v>194</v>
      </c>
      <c r="I44" s="1014">
        <f>H108</f>
        <v>0</v>
      </c>
      <c r="J44" s="1015"/>
      <c r="K44" s="571"/>
      <c r="L44" s="571"/>
      <c r="M44" s="571" t="s">
        <v>194</v>
      </c>
      <c r="N44" s="1030"/>
      <c r="O44" s="1030"/>
      <c r="P44" s="1030"/>
      <c r="Q44" s="571"/>
      <c r="R44" s="1014"/>
      <c r="S44" s="1015"/>
      <c r="T44" s="319"/>
    </row>
    <row r="45" spans="1:20" ht="48.75" customHeight="1" x14ac:dyDescent="0.25">
      <c r="A45" s="641"/>
      <c r="B45" s="642"/>
      <c r="C45" s="15" t="s">
        <v>22</v>
      </c>
      <c r="D45" s="571" t="s">
        <v>194</v>
      </c>
      <c r="E45" s="571"/>
      <c r="F45" s="571"/>
      <c r="G45" s="571"/>
      <c r="H45" s="571" t="s">
        <v>194</v>
      </c>
      <c r="I45" s="1014">
        <v>0</v>
      </c>
      <c r="J45" s="1015"/>
      <c r="K45" s="571"/>
      <c r="L45" s="571"/>
      <c r="M45" s="571" t="s">
        <v>194</v>
      </c>
      <c r="N45" s="1014"/>
      <c r="O45" s="1029"/>
      <c r="P45" s="1015"/>
      <c r="Q45" s="571"/>
      <c r="R45" s="1014"/>
      <c r="S45" s="1015"/>
      <c r="T45" s="319"/>
    </row>
    <row r="46" spans="1:20" ht="48.75" hidden="1" customHeight="1" x14ac:dyDescent="0.25">
      <c r="A46" s="641"/>
      <c r="B46" s="642"/>
      <c r="C46" s="196" t="s">
        <v>251</v>
      </c>
      <c r="D46" s="571" t="s">
        <v>194</v>
      </c>
      <c r="E46" s="571"/>
      <c r="F46" s="571"/>
      <c r="G46" s="571">
        <f t="shared" ref="G46:G48" si="0">E46</f>
        <v>0</v>
      </c>
      <c r="H46" s="571" t="s">
        <v>194</v>
      </c>
      <c r="I46" s="571"/>
      <c r="J46" s="571"/>
      <c r="K46" s="571"/>
      <c r="L46" s="571">
        <f>I46</f>
        <v>0</v>
      </c>
      <c r="M46" s="571" t="s">
        <v>194</v>
      </c>
      <c r="N46" s="1030"/>
      <c r="O46" s="1030"/>
      <c r="P46" s="1030"/>
      <c r="Q46" s="571"/>
      <c r="R46" s="1014">
        <f>N46</f>
        <v>0</v>
      </c>
      <c r="S46" s="1015"/>
      <c r="T46" s="319"/>
    </row>
    <row r="47" spans="1:20" ht="21.75" hidden="1" customHeight="1" x14ac:dyDescent="0.25">
      <c r="A47" s="641"/>
      <c r="B47" s="642"/>
      <c r="C47" s="196" t="s">
        <v>25</v>
      </c>
      <c r="D47" s="571" t="s">
        <v>194</v>
      </c>
      <c r="E47" s="571"/>
      <c r="F47" s="571"/>
      <c r="G47" s="571">
        <f t="shared" si="0"/>
        <v>0</v>
      </c>
      <c r="H47" s="571" t="s">
        <v>194</v>
      </c>
      <c r="I47" s="571" t="s">
        <v>194</v>
      </c>
      <c r="J47" s="571"/>
      <c r="K47" s="571" t="s">
        <v>194</v>
      </c>
      <c r="L47" s="571" t="s">
        <v>194</v>
      </c>
      <c r="M47" s="571" t="s">
        <v>194</v>
      </c>
      <c r="N47" s="1030" t="s">
        <v>194</v>
      </c>
      <c r="O47" s="1030"/>
      <c r="P47" s="1030"/>
      <c r="Q47" s="571" t="s">
        <v>194</v>
      </c>
      <c r="R47" s="1014" t="s">
        <v>194</v>
      </c>
      <c r="S47" s="1015"/>
      <c r="T47" s="319"/>
    </row>
    <row r="48" spans="1:20" ht="15" hidden="1" customHeight="1" x14ac:dyDescent="0.25">
      <c r="A48" s="641"/>
      <c r="B48" s="642"/>
      <c r="C48" s="15" t="s">
        <v>26</v>
      </c>
      <c r="D48" s="571" t="s">
        <v>194</v>
      </c>
      <c r="E48" s="571"/>
      <c r="F48" s="571"/>
      <c r="G48" s="571">
        <f t="shared" si="0"/>
        <v>0</v>
      </c>
      <c r="H48" s="571" t="s">
        <v>194</v>
      </c>
      <c r="I48" s="571" t="s">
        <v>194</v>
      </c>
      <c r="J48" s="571"/>
      <c r="K48" s="571" t="s">
        <v>194</v>
      </c>
      <c r="L48" s="571" t="s">
        <v>194</v>
      </c>
      <c r="M48" s="571" t="s">
        <v>194</v>
      </c>
      <c r="N48" s="1030" t="s">
        <v>194</v>
      </c>
      <c r="O48" s="1030"/>
      <c r="P48" s="1030"/>
      <c r="Q48" s="571" t="s">
        <v>194</v>
      </c>
      <c r="R48" s="1014" t="s">
        <v>194</v>
      </c>
      <c r="S48" s="1015"/>
      <c r="T48" s="319"/>
    </row>
    <row r="49" spans="1:20" ht="15" hidden="1" customHeight="1" x14ac:dyDescent="0.25">
      <c r="A49" s="641"/>
      <c r="B49" s="642"/>
      <c r="C49" s="121" t="s">
        <v>252</v>
      </c>
      <c r="D49" s="571"/>
      <c r="E49" s="571"/>
      <c r="F49" s="571"/>
      <c r="G49" s="571"/>
      <c r="H49" s="571"/>
      <c r="I49" s="571"/>
      <c r="J49" s="571"/>
      <c r="K49" s="571"/>
      <c r="L49" s="571"/>
      <c r="M49" s="571"/>
      <c r="N49" s="1030"/>
      <c r="O49" s="1030"/>
      <c r="P49" s="1030"/>
      <c r="Q49" s="571"/>
      <c r="R49" s="568"/>
      <c r="S49" s="570"/>
      <c r="T49" s="30"/>
    </row>
    <row r="50" spans="1:20" ht="15" hidden="1" customHeight="1" x14ac:dyDescent="0.25">
      <c r="A50" s="641"/>
      <c r="B50" s="642"/>
      <c r="C50" s="16"/>
      <c r="D50" s="571"/>
      <c r="E50" s="571"/>
      <c r="F50" s="571"/>
      <c r="G50" s="571"/>
      <c r="H50" s="571"/>
      <c r="I50" s="571"/>
      <c r="J50" s="571"/>
      <c r="K50" s="571"/>
      <c r="L50" s="571"/>
      <c r="M50" s="571"/>
      <c r="N50" s="1030"/>
      <c r="O50" s="1030"/>
      <c r="P50" s="1030"/>
      <c r="Q50" s="571"/>
      <c r="R50" s="568"/>
      <c r="S50" s="570"/>
      <c r="T50" s="30"/>
    </row>
    <row r="51" spans="1:20" ht="15" hidden="1" customHeight="1" x14ac:dyDescent="0.25">
      <c r="A51" s="641"/>
      <c r="B51" s="642"/>
      <c r="C51" s="196"/>
      <c r="D51" s="571"/>
      <c r="E51" s="571"/>
      <c r="F51" s="571"/>
      <c r="G51" s="571"/>
      <c r="H51" s="571"/>
      <c r="I51" s="571"/>
      <c r="J51" s="571"/>
      <c r="K51" s="571"/>
      <c r="L51" s="571"/>
      <c r="M51" s="571"/>
      <c r="N51" s="1014"/>
      <c r="O51" s="1029"/>
      <c r="P51" s="1015"/>
      <c r="Q51" s="571"/>
      <c r="R51" s="568"/>
      <c r="S51" s="570"/>
      <c r="T51" s="30"/>
    </row>
    <row r="52" spans="1:20" ht="15" hidden="1" customHeight="1" x14ac:dyDescent="0.25">
      <c r="A52" s="641"/>
      <c r="B52" s="642"/>
      <c r="C52" s="16"/>
      <c r="D52" s="571"/>
      <c r="E52" s="571"/>
      <c r="F52" s="571"/>
      <c r="G52" s="571"/>
      <c r="H52" s="571"/>
      <c r="I52" s="571"/>
      <c r="J52" s="571"/>
      <c r="K52" s="571"/>
      <c r="L52" s="571"/>
      <c r="M52" s="571"/>
      <c r="N52" s="1030"/>
      <c r="O52" s="1030"/>
      <c r="P52" s="1030"/>
      <c r="Q52" s="571"/>
      <c r="R52" s="568"/>
      <c r="S52" s="570"/>
      <c r="T52" s="30"/>
    </row>
    <row r="53" spans="1:20" ht="26.25" hidden="1" customHeight="1" x14ac:dyDescent="0.25">
      <c r="A53" s="641"/>
      <c r="B53" s="642"/>
      <c r="C53" s="196"/>
      <c r="D53" s="571"/>
      <c r="E53" s="571"/>
      <c r="F53" s="571"/>
      <c r="G53" s="571"/>
      <c r="H53" s="571"/>
      <c r="I53" s="571"/>
      <c r="J53" s="571"/>
      <c r="K53" s="571"/>
      <c r="L53" s="571"/>
      <c r="M53" s="571"/>
      <c r="N53" s="1030"/>
      <c r="O53" s="1030"/>
      <c r="P53" s="1030"/>
      <c r="Q53" s="571"/>
      <c r="R53" s="568"/>
      <c r="S53" s="570"/>
      <c r="T53" s="30"/>
    </row>
    <row r="54" spans="1:20" ht="15" hidden="1" customHeight="1" x14ac:dyDescent="0.25">
      <c r="A54" s="641"/>
      <c r="B54" s="642"/>
      <c r="C54" s="16"/>
      <c r="D54" s="571"/>
      <c r="E54" s="571"/>
      <c r="F54" s="571"/>
      <c r="G54" s="571"/>
      <c r="H54" s="571"/>
      <c r="I54" s="571"/>
      <c r="J54" s="571"/>
      <c r="K54" s="571"/>
      <c r="L54" s="571"/>
      <c r="M54" s="571"/>
      <c r="N54" s="1030"/>
      <c r="O54" s="1030"/>
      <c r="P54" s="1030"/>
      <c r="Q54" s="571"/>
      <c r="R54" s="568"/>
      <c r="S54" s="570"/>
      <c r="T54" s="30"/>
    </row>
    <row r="55" spans="1:20" ht="15" hidden="1" customHeight="1" x14ac:dyDescent="0.25">
      <c r="A55" s="641"/>
      <c r="B55" s="642"/>
      <c r="C55" s="16"/>
      <c r="D55" s="571"/>
      <c r="E55" s="571"/>
      <c r="F55" s="571"/>
      <c r="G55" s="571"/>
      <c r="H55" s="571"/>
      <c r="I55" s="571"/>
      <c r="J55" s="571"/>
      <c r="K55" s="571"/>
      <c r="L55" s="571"/>
      <c r="M55" s="571"/>
      <c r="N55" s="1030"/>
      <c r="O55" s="1030"/>
      <c r="P55" s="1030"/>
      <c r="Q55" s="571"/>
      <c r="R55" s="568"/>
      <c r="S55" s="570"/>
      <c r="T55" s="30"/>
    </row>
    <row r="56" spans="1:20" ht="15" hidden="1" customHeight="1" x14ac:dyDescent="0.25">
      <c r="A56" s="641"/>
      <c r="B56" s="642"/>
      <c r="C56" s="16"/>
      <c r="D56" s="571"/>
      <c r="E56" s="571"/>
      <c r="F56" s="571"/>
      <c r="G56" s="571"/>
      <c r="H56" s="571"/>
      <c r="I56" s="571"/>
      <c r="J56" s="571"/>
      <c r="K56" s="571"/>
      <c r="L56" s="571"/>
      <c r="M56" s="571"/>
      <c r="N56" s="1030"/>
      <c r="O56" s="1030"/>
      <c r="P56" s="1030"/>
      <c r="Q56" s="571"/>
      <c r="R56" s="568"/>
      <c r="S56" s="570"/>
      <c r="T56" s="30"/>
    </row>
    <row r="57" spans="1:20" ht="38.25" hidden="1" customHeight="1" x14ac:dyDescent="0.25">
      <c r="A57" s="641"/>
      <c r="B57" s="642"/>
      <c r="C57" s="196"/>
      <c r="D57" s="571"/>
      <c r="E57" s="571"/>
      <c r="F57" s="571"/>
      <c r="G57" s="571"/>
      <c r="H57" s="571"/>
      <c r="I57" s="571"/>
      <c r="J57" s="571"/>
      <c r="K57" s="571"/>
      <c r="L57" s="571"/>
      <c r="M57" s="571"/>
      <c r="N57" s="1030"/>
      <c r="O57" s="1030"/>
      <c r="P57" s="1030"/>
      <c r="Q57" s="571"/>
      <c r="R57" s="568"/>
      <c r="S57" s="570"/>
      <c r="T57" s="30"/>
    </row>
    <row r="58" spans="1:20" ht="15" hidden="1" customHeight="1" x14ac:dyDescent="0.25">
      <c r="A58" s="641"/>
      <c r="B58" s="642"/>
      <c r="C58" s="16"/>
      <c r="D58" s="571"/>
      <c r="E58" s="571"/>
      <c r="F58" s="571"/>
      <c r="G58" s="571"/>
      <c r="H58" s="571"/>
      <c r="I58" s="571"/>
      <c r="J58" s="571"/>
      <c r="K58" s="571"/>
      <c r="L58" s="571"/>
      <c r="M58" s="571"/>
      <c r="N58" s="1030"/>
      <c r="O58" s="1030"/>
      <c r="P58" s="1030"/>
      <c r="Q58" s="571"/>
      <c r="R58" s="568"/>
      <c r="S58" s="570"/>
      <c r="T58" s="30"/>
    </row>
    <row r="59" spans="1:20" ht="28.5" hidden="1" customHeight="1" x14ac:dyDescent="0.25">
      <c r="A59" s="641"/>
      <c r="B59" s="642"/>
      <c r="C59" s="196"/>
      <c r="D59" s="571"/>
      <c r="E59" s="571"/>
      <c r="F59" s="571"/>
      <c r="G59" s="571"/>
      <c r="H59" s="571"/>
      <c r="I59" s="571"/>
      <c r="J59" s="571"/>
      <c r="K59" s="571"/>
      <c r="L59" s="571"/>
      <c r="M59" s="571"/>
      <c r="N59" s="1030"/>
      <c r="O59" s="1030"/>
      <c r="P59" s="1030"/>
      <c r="Q59" s="571"/>
      <c r="R59" s="568"/>
      <c r="S59" s="570"/>
      <c r="T59" s="30"/>
    </row>
    <row r="60" spans="1:20" ht="15" hidden="1" customHeight="1" x14ac:dyDescent="0.25">
      <c r="A60" s="641"/>
      <c r="B60" s="642"/>
      <c r="C60" s="16"/>
      <c r="D60" s="571"/>
      <c r="E60" s="571"/>
      <c r="F60" s="571"/>
      <c r="G60" s="571"/>
      <c r="H60" s="571"/>
      <c r="I60" s="571"/>
      <c r="J60" s="571"/>
      <c r="K60" s="571"/>
      <c r="L60" s="571"/>
      <c r="M60" s="571"/>
      <c r="N60" s="1030"/>
      <c r="O60" s="1030"/>
      <c r="P60" s="1030"/>
      <c r="Q60" s="571"/>
      <c r="R60" s="568"/>
      <c r="S60" s="570"/>
      <c r="T60" s="30"/>
    </row>
    <row r="61" spans="1:20" ht="26.25" hidden="1" customHeight="1" x14ac:dyDescent="0.25">
      <c r="A61" s="641"/>
      <c r="B61" s="642"/>
      <c r="C61" s="196"/>
      <c r="D61" s="571"/>
      <c r="E61" s="571"/>
      <c r="F61" s="571"/>
      <c r="G61" s="571"/>
      <c r="H61" s="571"/>
      <c r="I61" s="571"/>
      <c r="J61" s="571"/>
      <c r="K61" s="571"/>
      <c r="L61" s="571"/>
      <c r="M61" s="571"/>
      <c r="N61" s="1030"/>
      <c r="O61" s="1030"/>
      <c r="P61" s="1030"/>
      <c r="Q61" s="571"/>
      <c r="R61" s="568"/>
      <c r="S61" s="570"/>
      <c r="T61" s="30"/>
    </row>
    <row r="62" spans="1:20" ht="18" hidden="1" customHeight="1" x14ac:dyDescent="0.25">
      <c r="A62" s="641"/>
      <c r="B62" s="642"/>
      <c r="C62" s="196"/>
      <c r="D62" s="571"/>
      <c r="E62" s="571"/>
      <c r="F62" s="571"/>
      <c r="G62" s="571"/>
      <c r="H62" s="571"/>
      <c r="I62" s="571"/>
      <c r="J62" s="571"/>
      <c r="K62" s="571"/>
      <c r="L62" s="571"/>
      <c r="M62" s="571"/>
      <c r="N62" s="568"/>
      <c r="O62" s="574"/>
      <c r="P62" s="570"/>
      <c r="Q62" s="571"/>
      <c r="R62" s="568"/>
      <c r="S62" s="570"/>
      <c r="T62" s="30"/>
    </row>
    <row r="63" spans="1:20" ht="27" hidden="1" customHeight="1" x14ac:dyDescent="0.25">
      <c r="A63" s="641"/>
      <c r="B63" s="642"/>
      <c r="C63" s="196"/>
      <c r="D63" s="571"/>
      <c r="E63" s="571"/>
      <c r="F63" s="571"/>
      <c r="G63" s="571"/>
      <c r="H63" s="571"/>
      <c r="I63" s="571"/>
      <c r="J63" s="571"/>
      <c r="K63" s="571"/>
      <c r="L63" s="571"/>
      <c r="M63" s="571"/>
      <c r="N63" s="568"/>
      <c r="O63" s="574"/>
      <c r="P63" s="570"/>
      <c r="Q63" s="571"/>
      <c r="R63" s="568"/>
      <c r="S63" s="570"/>
      <c r="T63" s="30"/>
    </row>
    <row r="64" spans="1:20" ht="28.5" hidden="1" customHeight="1" x14ac:dyDescent="0.25">
      <c r="A64" s="641"/>
      <c r="B64" s="642"/>
      <c r="C64" s="196"/>
      <c r="D64" s="571"/>
      <c r="E64" s="571"/>
      <c r="F64" s="571"/>
      <c r="G64" s="571"/>
      <c r="H64" s="571"/>
      <c r="I64" s="571"/>
      <c r="J64" s="571"/>
      <c r="K64" s="571"/>
      <c r="L64" s="571"/>
      <c r="M64" s="571"/>
      <c r="N64" s="568"/>
      <c r="O64" s="574"/>
      <c r="P64" s="570"/>
      <c r="Q64" s="571"/>
      <c r="R64" s="568"/>
      <c r="S64" s="570"/>
      <c r="T64" s="30"/>
    </row>
    <row r="65" spans="1:20" ht="31.5" hidden="1" customHeight="1" x14ac:dyDescent="0.25">
      <c r="A65" s="641"/>
      <c r="B65" s="642"/>
      <c r="C65" s="196"/>
      <c r="D65" s="571"/>
      <c r="E65" s="571"/>
      <c r="F65" s="571"/>
      <c r="G65" s="571"/>
      <c r="H65" s="571"/>
      <c r="I65" s="571"/>
      <c r="J65" s="571"/>
      <c r="K65" s="571"/>
      <c r="L65" s="571"/>
      <c r="M65" s="571"/>
      <c r="N65" s="568"/>
      <c r="O65" s="574"/>
      <c r="P65" s="570"/>
      <c r="Q65" s="571"/>
      <c r="R65" s="568"/>
      <c r="S65" s="570"/>
      <c r="T65" s="30"/>
    </row>
    <row r="66" spans="1:20" ht="18.75" customHeight="1" x14ac:dyDescent="0.25">
      <c r="A66" s="641"/>
      <c r="B66" s="642"/>
      <c r="C66" s="16" t="s">
        <v>971</v>
      </c>
      <c r="D66" s="571">
        <f>D41</f>
        <v>0</v>
      </c>
      <c r="E66" s="571">
        <f>E43</f>
        <v>0</v>
      </c>
      <c r="F66" s="571">
        <f>SUM(F42:F65)</f>
        <v>0</v>
      </c>
      <c r="G66" s="571">
        <f>D66+E66</f>
        <v>0</v>
      </c>
      <c r="H66" s="571">
        <f>H41+H58</f>
        <v>0</v>
      </c>
      <c r="I66" s="1014">
        <f>I43</f>
        <v>0</v>
      </c>
      <c r="J66" s="1015"/>
      <c r="K66" s="571">
        <v>0</v>
      </c>
      <c r="L66" s="571">
        <f>H66+I66</f>
        <v>0</v>
      </c>
      <c r="M66" s="571">
        <f>M41+M58</f>
        <v>100000</v>
      </c>
      <c r="N66" s="1014">
        <f>N42</f>
        <v>0</v>
      </c>
      <c r="O66" s="1029"/>
      <c r="P66" s="1015"/>
      <c r="Q66" s="571">
        <f>Q58</f>
        <v>0</v>
      </c>
      <c r="R66" s="1014">
        <f>M66+N66</f>
        <v>100000</v>
      </c>
      <c r="S66" s="1015"/>
      <c r="T66" s="319"/>
    </row>
    <row r="67" spans="1:20" ht="3.75" customHeight="1" x14ac:dyDescent="0.25">
      <c r="A67" s="3"/>
      <c r="B67" s="3"/>
      <c r="C67" s="3"/>
      <c r="D67" s="3"/>
      <c r="E67" s="3"/>
      <c r="F67" s="3"/>
      <c r="G67" s="3"/>
      <c r="H67" s="3"/>
      <c r="I67" s="3"/>
      <c r="J67" s="3"/>
      <c r="K67" s="3"/>
      <c r="L67" s="3"/>
      <c r="M67" s="636"/>
      <c r="N67" s="636"/>
      <c r="O67" s="636"/>
      <c r="P67" s="636"/>
      <c r="Q67" s="636"/>
      <c r="R67" s="636"/>
      <c r="S67" s="636"/>
      <c r="T67" s="320"/>
    </row>
    <row r="68" spans="1:20" ht="19.5" customHeight="1" x14ac:dyDescent="0.25">
      <c r="A68" s="331" t="s">
        <v>909</v>
      </c>
      <c r="B68" s="637" t="s">
        <v>1271</v>
      </c>
      <c r="C68" s="637"/>
      <c r="D68" s="637"/>
      <c r="E68" s="637"/>
      <c r="F68" s="637"/>
      <c r="G68" s="637"/>
      <c r="H68" s="637"/>
      <c r="I68" s="637"/>
      <c r="J68" s="637"/>
      <c r="K68" s="637"/>
      <c r="L68" s="637"/>
      <c r="M68" s="637"/>
      <c r="N68" s="637"/>
      <c r="O68" s="637"/>
      <c r="P68" s="637"/>
      <c r="Q68" s="637"/>
      <c r="R68" s="637"/>
      <c r="S68" s="637"/>
      <c r="T68" s="115"/>
    </row>
    <row r="69" spans="1:20" ht="13.5" customHeight="1" x14ac:dyDescent="0.25">
      <c r="A69" s="36"/>
      <c r="B69" s="315" t="s">
        <v>916</v>
      </c>
      <c r="C69" s="57"/>
      <c r="D69" s="57"/>
      <c r="E69" s="57"/>
      <c r="F69" s="57"/>
      <c r="G69" s="57"/>
      <c r="H69" s="57"/>
      <c r="I69" s="57"/>
      <c r="J69" s="57"/>
      <c r="K69" s="57"/>
      <c r="L69" s="57"/>
      <c r="M69" s="57"/>
      <c r="N69" s="57"/>
      <c r="O69" s="57"/>
      <c r="P69" s="57"/>
      <c r="Q69" s="57"/>
      <c r="R69" s="617"/>
      <c r="S69" s="617"/>
      <c r="T69" s="30"/>
    </row>
    <row r="70" spans="1:20" ht="23.25" customHeight="1" x14ac:dyDescent="0.25">
      <c r="A70" s="693" t="s">
        <v>10</v>
      </c>
      <c r="B70" s="694"/>
      <c r="C70" s="650" t="s">
        <v>259</v>
      </c>
      <c r="D70" s="651"/>
      <c r="E70" s="651"/>
      <c r="F70" s="651"/>
      <c r="G70" s="652"/>
      <c r="H70" s="626" t="s">
        <v>454</v>
      </c>
      <c r="I70" s="626"/>
      <c r="J70" s="626"/>
      <c r="K70" s="626"/>
      <c r="L70" s="626"/>
      <c r="M70" s="626" t="s">
        <v>821</v>
      </c>
      <c r="N70" s="626"/>
      <c r="O70" s="626"/>
      <c r="P70" s="626"/>
      <c r="Q70" s="626"/>
      <c r="R70" s="626"/>
      <c r="S70" s="626"/>
      <c r="T70" s="30"/>
    </row>
    <row r="71" spans="1:20" ht="72" customHeight="1" x14ac:dyDescent="0.25">
      <c r="A71" s="695"/>
      <c r="B71" s="696"/>
      <c r="C71" s="653"/>
      <c r="D71" s="629"/>
      <c r="E71" s="629"/>
      <c r="F71" s="629"/>
      <c r="G71" s="654"/>
      <c r="H71" s="12" t="s">
        <v>71</v>
      </c>
      <c r="I71" s="655" t="s">
        <v>72</v>
      </c>
      <c r="J71" s="656"/>
      <c r="K71" s="15" t="s">
        <v>14</v>
      </c>
      <c r="L71" s="12" t="s">
        <v>15</v>
      </c>
      <c r="M71" s="12" t="s">
        <v>71</v>
      </c>
      <c r="N71" s="655" t="s">
        <v>72</v>
      </c>
      <c r="O71" s="743"/>
      <c r="P71" s="656"/>
      <c r="Q71" s="15" t="s">
        <v>14</v>
      </c>
      <c r="R71" s="657" t="s">
        <v>16</v>
      </c>
      <c r="S71" s="658"/>
      <c r="T71" s="265"/>
    </row>
    <row r="72" spans="1:20" ht="17.25" customHeight="1" x14ac:dyDescent="0.25">
      <c r="A72" s="641">
        <v>1</v>
      </c>
      <c r="B72" s="642"/>
      <c r="C72" s="641">
        <v>2</v>
      </c>
      <c r="D72" s="645"/>
      <c r="E72" s="645"/>
      <c r="F72" s="645"/>
      <c r="G72" s="642"/>
      <c r="H72" s="11">
        <v>3</v>
      </c>
      <c r="I72" s="641">
        <v>4</v>
      </c>
      <c r="J72" s="642"/>
      <c r="K72" s="11">
        <v>5</v>
      </c>
      <c r="L72" s="11">
        <v>6</v>
      </c>
      <c r="M72" s="11">
        <v>7</v>
      </c>
      <c r="N72" s="641">
        <v>8</v>
      </c>
      <c r="O72" s="645"/>
      <c r="P72" s="642"/>
      <c r="Q72" s="11">
        <v>9</v>
      </c>
      <c r="R72" s="641">
        <v>10</v>
      </c>
      <c r="S72" s="642"/>
      <c r="T72" s="30"/>
    </row>
    <row r="73" spans="1:20" ht="12.75" hidden="1" customHeight="1" x14ac:dyDescent="0.25">
      <c r="A73" s="641">
        <v>1014060</v>
      </c>
      <c r="B73" s="642"/>
      <c r="C73" s="646" t="s">
        <v>262</v>
      </c>
      <c r="D73" s="647"/>
      <c r="E73" s="647"/>
      <c r="F73" s="647"/>
      <c r="G73" s="648"/>
      <c r="H73" s="16"/>
      <c r="I73" s="16"/>
      <c r="J73" s="16"/>
      <c r="K73" s="16"/>
      <c r="L73" s="16"/>
      <c r="M73" s="16"/>
      <c r="N73" s="626"/>
      <c r="O73" s="626"/>
      <c r="P73" s="626"/>
      <c r="Q73" s="16"/>
      <c r="R73" s="626"/>
      <c r="S73" s="626"/>
      <c r="T73" s="30"/>
    </row>
    <row r="74" spans="1:20" ht="21.75" customHeight="1" x14ac:dyDescent="0.25">
      <c r="A74" s="641"/>
      <c r="B74" s="642"/>
      <c r="C74" s="1026" t="s">
        <v>18</v>
      </c>
      <c r="D74" s="1027"/>
      <c r="E74" s="1027"/>
      <c r="F74" s="1027"/>
      <c r="G74" s="1028"/>
      <c r="H74" s="571">
        <v>100000</v>
      </c>
      <c r="I74" s="1014" t="s">
        <v>194</v>
      </c>
      <c r="J74" s="1015"/>
      <c r="K74" s="571" t="s">
        <v>194</v>
      </c>
      <c r="L74" s="571">
        <f>H74</f>
        <v>100000</v>
      </c>
      <c r="M74" s="571">
        <v>100000</v>
      </c>
      <c r="N74" s="1014" t="s">
        <v>194</v>
      </c>
      <c r="O74" s="1029"/>
      <c r="P74" s="1015"/>
      <c r="Q74" s="571" t="s">
        <v>194</v>
      </c>
      <c r="R74" s="1014">
        <f>M74</f>
        <v>100000</v>
      </c>
      <c r="S74" s="1015"/>
      <c r="T74" s="30"/>
    </row>
    <row r="75" spans="1:20" ht="34.5" customHeight="1" x14ac:dyDescent="0.25">
      <c r="A75" s="641"/>
      <c r="B75" s="642"/>
      <c r="C75" s="1026" t="s">
        <v>913</v>
      </c>
      <c r="D75" s="1027"/>
      <c r="E75" s="1027"/>
      <c r="F75" s="1027"/>
      <c r="G75" s="1028"/>
      <c r="H75" s="571" t="s">
        <v>194</v>
      </c>
      <c r="I75" s="1014">
        <f>I169</f>
        <v>0</v>
      </c>
      <c r="J75" s="1015"/>
      <c r="K75" s="571"/>
      <c r="L75" s="571">
        <f>I75</f>
        <v>0</v>
      </c>
      <c r="M75" s="571" t="s">
        <v>194</v>
      </c>
      <c r="N75" s="1014">
        <f>N169</f>
        <v>0</v>
      </c>
      <c r="O75" s="1029"/>
      <c r="P75" s="1015"/>
      <c r="Q75" s="571"/>
      <c r="R75" s="1014">
        <f>N75</f>
        <v>0</v>
      </c>
      <c r="S75" s="1015"/>
      <c r="T75" s="30"/>
    </row>
    <row r="76" spans="1:20" ht="32.25" customHeight="1" x14ac:dyDescent="0.25">
      <c r="A76" s="641"/>
      <c r="B76" s="642"/>
      <c r="C76" s="1026" t="s">
        <v>914</v>
      </c>
      <c r="D76" s="1027"/>
      <c r="E76" s="1027"/>
      <c r="F76" s="1027"/>
      <c r="G76" s="1028"/>
      <c r="H76" s="571" t="s">
        <v>194</v>
      </c>
      <c r="I76" s="1014"/>
      <c r="J76" s="1015"/>
      <c r="K76" s="571"/>
      <c r="L76" s="571"/>
      <c r="M76" s="571" t="s">
        <v>194</v>
      </c>
      <c r="N76" s="1014"/>
      <c r="O76" s="1029"/>
      <c r="P76" s="1015"/>
      <c r="Q76" s="571"/>
      <c r="R76" s="1014"/>
      <c r="S76" s="1015"/>
      <c r="T76" s="30"/>
    </row>
    <row r="77" spans="1:20" ht="17.25" customHeight="1" x14ac:dyDescent="0.25">
      <c r="A77" s="641"/>
      <c r="B77" s="642"/>
      <c r="C77" s="1026" t="s">
        <v>915</v>
      </c>
      <c r="D77" s="1027"/>
      <c r="E77" s="1027"/>
      <c r="F77" s="1027"/>
      <c r="G77" s="1028"/>
      <c r="H77" s="571" t="s">
        <v>194</v>
      </c>
      <c r="I77" s="1014"/>
      <c r="J77" s="1015"/>
      <c r="K77" s="571"/>
      <c r="L77" s="571"/>
      <c r="M77" s="571" t="s">
        <v>194</v>
      </c>
      <c r="N77" s="1014"/>
      <c r="O77" s="1029"/>
      <c r="P77" s="1015"/>
      <c r="Q77" s="571"/>
      <c r="R77" s="1014"/>
      <c r="S77" s="1015"/>
      <c r="T77" s="30"/>
    </row>
    <row r="78" spans="1:20" ht="30" hidden="1" customHeight="1" x14ac:dyDescent="0.25">
      <c r="A78" s="641"/>
      <c r="B78" s="642"/>
      <c r="C78" s="659" t="s">
        <v>263</v>
      </c>
      <c r="D78" s="660"/>
      <c r="E78" s="660"/>
      <c r="F78" s="660"/>
      <c r="G78" s="661"/>
      <c r="H78" s="571" t="s">
        <v>194</v>
      </c>
      <c r="I78" s="571"/>
      <c r="J78" s="571"/>
      <c r="K78" s="571"/>
      <c r="L78" s="571"/>
      <c r="M78" s="571" t="s">
        <v>194</v>
      </c>
      <c r="N78" s="1014"/>
      <c r="O78" s="1029"/>
      <c r="P78" s="1015"/>
      <c r="Q78" s="571"/>
      <c r="R78" s="1014"/>
      <c r="S78" s="1015"/>
      <c r="T78" s="30"/>
    </row>
    <row r="79" spans="1:20" ht="12.75" hidden="1" customHeight="1" x14ac:dyDescent="0.25">
      <c r="A79" s="641"/>
      <c r="B79" s="642"/>
      <c r="C79" s="646" t="s">
        <v>252</v>
      </c>
      <c r="D79" s="647"/>
      <c r="E79" s="647"/>
      <c r="F79" s="647"/>
      <c r="G79" s="648"/>
      <c r="H79" s="571"/>
      <c r="I79" s="571"/>
      <c r="J79" s="571"/>
      <c r="K79" s="571"/>
      <c r="L79" s="571"/>
      <c r="M79" s="571"/>
      <c r="N79" s="1030"/>
      <c r="O79" s="1030"/>
      <c r="P79" s="1030"/>
      <c r="Q79" s="571"/>
      <c r="R79" s="1030"/>
      <c r="S79" s="1030"/>
      <c r="T79" s="30"/>
    </row>
    <row r="80" spans="1:20" ht="4.5" hidden="1" customHeight="1" x14ac:dyDescent="0.25">
      <c r="A80" s="641"/>
      <c r="B80" s="642"/>
      <c r="C80" s="638" t="s">
        <v>31</v>
      </c>
      <c r="D80" s="639"/>
      <c r="E80" s="639"/>
      <c r="F80" s="639"/>
      <c r="G80" s="640"/>
      <c r="H80" s="571"/>
      <c r="I80" s="571"/>
      <c r="J80" s="571"/>
      <c r="K80" s="571"/>
      <c r="L80" s="571"/>
      <c r="M80" s="571"/>
      <c r="N80" s="1030"/>
      <c r="O80" s="1030"/>
      <c r="P80" s="1030"/>
      <c r="Q80" s="571"/>
      <c r="R80" s="1030"/>
      <c r="S80" s="1030"/>
      <c r="T80" s="30"/>
    </row>
    <row r="81" spans="1:20" ht="18.75" customHeight="1" x14ac:dyDescent="0.25">
      <c r="A81" s="641"/>
      <c r="B81" s="642"/>
      <c r="C81" s="638" t="s">
        <v>971</v>
      </c>
      <c r="D81" s="639"/>
      <c r="E81" s="639"/>
      <c r="F81" s="639"/>
      <c r="G81" s="640"/>
      <c r="H81" s="571">
        <f>H74</f>
        <v>100000</v>
      </c>
      <c r="I81" s="1014">
        <f>SUM(I75:I80)</f>
        <v>0</v>
      </c>
      <c r="J81" s="1015"/>
      <c r="K81" s="571"/>
      <c r="L81" s="571">
        <f>SUM(L74:L80)</f>
        <v>100000</v>
      </c>
      <c r="M81" s="571">
        <f>M74</f>
        <v>100000</v>
      </c>
      <c r="N81" s="1030">
        <f>SUM(N75:N80)</f>
        <v>0</v>
      </c>
      <c r="O81" s="1030"/>
      <c r="P81" s="1030"/>
      <c r="Q81" s="571"/>
      <c r="R81" s="1030">
        <f>SUM(R74:R80)</f>
        <v>100000</v>
      </c>
      <c r="S81" s="1030"/>
      <c r="T81" s="30"/>
    </row>
    <row r="82" spans="1:20" ht="12.75" customHeight="1" x14ac:dyDescent="0.25">
      <c r="A82" s="3"/>
      <c r="B82" s="3"/>
      <c r="C82" s="3"/>
      <c r="D82" s="3"/>
      <c r="E82" s="3"/>
      <c r="F82" s="3"/>
      <c r="G82" s="3"/>
      <c r="H82" s="3"/>
      <c r="I82" s="3"/>
      <c r="J82" s="3"/>
      <c r="K82" s="3"/>
      <c r="L82" s="30"/>
      <c r="M82" s="30"/>
      <c r="N82" s="30"/>
      <c r="O82" s="30"/>
      <c r="P82" s="30"/>
      <c r="Q82" s="3"/>
      <c r="R82" s="3"/>
      <c r="S82" s="3"/>
      <c r="T82" s="3"/>
    </row>
    <row r="83" spans="1:20" ht="19.5" customHeight="1" x14ac:dyDescent="0.25">
      <c r="A83" s="333">
        <v>6</v>
      </c>
      <c r="B83" s="663" t="s">
        <v>918</v>
      </c>
      <c r="C83" s="663"/>
      <c r="D83" s="663"/>
      <c r="E83" s="663"/>
      <c r="F83" s="663"/>
      <c r="G83" s="663"/>
      <c r="H83" s="663"/>
      <c r="I83" s="663"/>
      <c r="J83" s="663"/>
      <c r="K83" s="663"/>
      <c r="L83" s="663"/>
      <c r="M83" s="663"/>
      <c r="N83" s="663"/>
      <c r="O83" s="663"/>
      <c r="P83" s="663"/>
      <c r="Q83" s="663"/>
      <c r="R83" s="663"/>
      <c r="S83" s="663"/>
      <c r="T83" s="57"/>
    </row>
    <row r="84" spans="1:20" ht="12.75" customHeight="1" x14ac:dyDescent="0.25">
      <c r="A84" s="3"/>
      <c r="B84" s="3"/>
      <c r="C84" s="3"/>
      <c r="D84" s="3"/>
      <c r="E84" s="3"/>
      <c r="F84" s="3"/>
      <c r="G84" s="3"/>
      <c r="H84" s="3"/>
      <c r="I84" s="3"/>
      <c r="J84" s="3"/>
      <c r="K84" s="3"/>
      <c r="L84" s="3"/>
      <c r="M84" s="3"/>
      <c r="N84" s="3"/>
      <c r="O84" s="3"/>
      <c r="P84" s="3"/>
      <c r="Q84" s="3"/>
      <c r="R84" s="3"/>
      <c r="S84" s="3"/>
      <c r="T84" s="3"/>
    </row>
    <row r="85" spans="1:20" ht="21.75" customHeight="1" x14ac:dyDescent="0.25">
      <c r="A85" s="331" t="s">
        <v>908</v>
      </c>
      <c r="B85" s="637" t="s">
        <v>1272</v>
      </c>
      <c r="C85" s="637"/>
      <c r="D85" s="637"/>
      <c r="E85" s="637"/>
      <c r="F85" s="637"/>
      <c r="G85" s="637"/>
      <c r="H85" s="637"/>
      <c r="I85" s="637"/>
      <c r="J85" s="637"/>
      <c r="K85" s="637"/>
      <c r="L85" s="637"/>
      <c r="M85" s="637"/>
      <c r="N85" s="637"/>
      <c r="O85" s="637"/>
      <c r="P85" s="637"/>
      <c r="Q85" s="637"/>
      <c r="R85" s="637"/>
      <c r="S85" s="637"/>
      <c r="T85" s="115"/>
    </row>
    <row r="86" spans="1:20" ht="12.75" customHeight="1" x14ac:dyDescent="0.25">
      <c r="A86" s="36"/>
      <c r="B86" s="315" t="s">
        <v>916</v>
      </c>
      <c r="C86" s="5"/>
      <c r="D86" s="5"/>
      <c r="E86" s="5"/>
      <c r="F86" s="5"/>
      <c r="G86" s="5"/>
      <c r="H86" s="5"/>
      <c r="I86" s="5"/>
      <c r="J86" s="5"/>
      <c r="K86" s="5"/>
      <c r="L86" s="5"/>
      <c r="M86" s="5"/>
      <c r="N86" s="8"/>
      <c r="O86" s="8"/>
      <c r="P86" s="8"/>
      <c r="Q86" s="3"/>
      <c r="R86" s="617"/>
      <c r="S86" s="617"/>
      <c r="T86" s="30"/>
    </row>
    <row r="87" spans="1:20" ht="22.5" customHeight="1" x14ac:dyDescent="0.25">
      <c r="A87" s="737" t="s">
        <v>919</v>
      </c>
      <c r="B87" s="739"/>
      <c r="C87" s="625" t="s">
        <v>222</v>
      </c>
      <c r="D87" s="633" t="s">
        <v>823</v>
      </c>
      <c r="E87" s="633"/>
      <c r="F87" s="633"/>
      <c r="G87" s="633"/>
      <c r="H87" s="626" t="s">
        <v>824</v>
      </c>
      <c r="I87" s="626"/>
      <c r="J87" s="626"/>
      <c r="K87" s="626"/>
      <c r="L87" s="626"/>
      <c r="M87" s="626" t="s">
        <v>825</v>
      </c>
      <c r="N87" s="626"/>
      <c r="O87" s="626"/>
      <c r="P87" s="626"/>
      <c r="Q87" s="626"/>
      <c r="R87" s="626"/>
      <c r="S87" s="626"/>
      <c r="T87" s="30"/>
    </row>
    <row r="88" spans="1:20" ht="119.25" customHeight="1" x14ac:dyDescent="0.2">
      <c r="A88" s="740"/>
      <c r="B88" s="742"/>
      <c r="C88" s="625"/>
      <c r="D88" s="12" t="s">
        <v>71</v>
      </c>
      <c r="E88" s="12" t="s">
        <v>72</v>
      </c>
      <c r="F88" s="12" t="s">
        <v>14</v>
      </c>
      <c r="G88" s="12" t="s">
        <v>15</v>
      </c>
      <c r="H88" s="12" t="s">
        <v>71</v>
      </c>
      <c r="I88" s="655" t="s">
        <v>72</v>
      </c>
      <c r="J88" s="656"/>
      <c r="K88" s="58" t="s">
        <v>14</v>
      </c>
      <c r="L88" s="12" t="s">
        <v>16</v>
      </c>
      <c r="M88" s="12" t="s">
        <v>71</v>
      </c>
      <c r="N88" s="625" t="s">
        <v>72</v>
      </c>
      <c r="O88" s="625"/>
      <c r="P88" s="625"/>
      <c r="Q88" s="625" t="s">
        <v>14</v>
      </c>
      <c r="R88" s="625"/>
      <c r="S88" s="12" t="s">
        <v>17</v>
      </c>
      <c r="T88" s="64"/>
    </row>
    <row r="89" spans="1:20" ht="12.75" customHeight="1" x14ac:dyDescent="0.25">
      <c r="A89" s="641">
        <v>1</v>
      </c>
      <c r="B89" s="642"/>
      <c r="C89" s="11">
        <v>2</v>
      </c>
      <c r="D89" s="11">
        <v>3</v>
      </c>
      <c r="E89" s="11">
        <v>4</v>
      </c>
      <c r="F89" s="11">
        <v>5</v>
      </c>
      <c r="G89" s="11">
        <v>6</v>
      </c>
      <c r="H89" s="11">
        <v>7</v>
      </c>
      <c r="I89" s="641">
        <v>8</v>
      </c>
      <c r="J89" s="642"/>
      <c r="K89" s="11">
        <v>9</v>
      </c>
      <c r="L89" s="11">
        <v>10</v>
      </c>
      <c r="M89" s="11">
        <v>11</v>
      </c>
      <c r="N89" s="626">
        <v>12</v>
      </c>
      <c r="O89" s="626"/>
      <c r="P89" s="626"/>
      <c r="Q89" s="626">
        <v>13</v>
      </c>
      <c r="R89" s="626"/>
      <c r="S89" s="11">
        <v>14</v>
      </c>
      <c r="T89" s="30"/>
    </row>
    <row r="90" spans="1:20" ht="16.5" customHeight="1" x14ac:dyDescent="0.25">
      <c r="A90" s="641"/>
      <c r="B90" s="642"/>
      <c r="C90" s="16" t="s">
        <v>73</v>
      </c>
      <c r="D90" s="16"/>
      <c r="E90" s="16"/>
      <c r="F90" s="16"/>
      <c r="G90" s="16"/>
      <c r="H90" s="16"/>
      <c r="I90" s="641"/>
      <c r="J90" s="642"/>
      <c r="K90" s="16"/>
      <c r="L90" s="16"/>
      <c r="M90" s="16"/>
      <c r="N90" s="626"/>
      <c r="O90" s="626"/>
      <c r="P90" s="626"/>
      <c r="Q90" s="626"/>
      <c r="R90" s="626"/>
      <c r="S90" s="16"/>
      <c r="T90" s="29"/>
    </row>
    <row r="91" spans="1:20" ht="17.25" customHeight="1" x14ac:dyDescent="0.25">
      <c r="A91" s="641">
        <v>2000</v>
      </c>
      <c r="B91" s="642"/>
      <c r="C91" s="16" t="s">
        <v>353</v>
      </c>
      <c r="D91" s="555"/>
      <c r="E91" s="555"/>
      <c r="F91" s="555"/>
      <c r="G91" s="555">
        <f>D91+E91</f>
        <v>0</v>
      </c>
      <c r="H91" s="555"/>
      <c r="I91" s="1008"/>
      <c r="J91" s="1009"/>
      <c r="K91" s="555"/>
      <c r="L91" s="555">
        <f>H91+I91</f>
        <v>0</v>
      </c>
      <c r="M91" s="564">
        <f>M94</f>
        <v>100000</v>
      </c>
      <c r="N91" s="1008"/>
      <c r="O91" s="1056"/>
      <c r="P91" s="1009"/>
      <c r="Q91" s="1055"/>
      <c r="R91" s="1055"/>
      <c r="S91" s="555">
        <f t="shared" ref="S91:S115" si="1">M91+N91</f>
        <v>100000</v>
      </c>
      <c r="T91" s="212"/>
    </row>
    <row r="92" spans="1:20" ht="17.25" hidden="1" customHeight="1" x14ac:dyDescent="0.25">
      <c r="A92" s="641">
        <v>2111</v>
      </c>
      <c r="B92" s="642"/>
      <c r="C92" s="16" t="s">
        <v>74</v>
      </c>
      <c r="D92" s="555"/>
      <c r="E92" s="555"/>
      <c r="F92" s="555"/>
      <c r="G92" s="555">
        <f t="shared" ref="G92:G118" si="2">D92+E92</f>
        <v>0</v>
      </c>
      <c r="H92" s="555"/>
      <c r="I92" s="1008"/>
      <c r="J92" s="1009"/>
      <c r="K92" s="555"/>
      <c r="L92" s="555">
        <f>H92+I92</f>
        <v>0</v>
      </c>
      <c r="M92" s="555"/>
      <c r="N92" s="1008"/>
      <c r="O92" s="1056"/>
      <c r="P92" s="1009"/>
      <c r="Q92" s="1055"/>
      <c r="R92" s="1055"/>
      <c r="S92" s="555">
        <f t="shared" si="1"/>
        <v>0</v>
      </c>
      <c r="T92" s="212"/>
    </row>
    <row r="93" spans="1:20" ht="30.75" hidden="1" customHeight="1" x14ac:dyDescent="0.25">
      <c r="A93" s="641">
        <v>2120</v>
      </c>
      <c r="B93" s="642"/>
      <c r="C93" s="15" t="s">
        <v>75</v>
      </c>
      <c r="D93" s="555"/>
      <c r="E93" s="555"/>
      <c r="F93" s="555"/>
      <c r="G93" s="555">
        <f t="shared" si="2"/>
        <v>0</v>
      </c>
      <c r="H93" s="555"/>
      <c r="I93" s="1008"/>
      <c r="J93" s="1009"/>
      <c r="K93" s="555"/>
      <c r="L93" s="555">
        <f>H93+I93</f>
        <v>0</v>
      </c>
      <c r="M93" s="555"/>
      <c r="N93" s="1008"/>
      <c r="O93" s="1056"/>
      <c r="P93" s="1009"/>
      <c r="Q93" s="1055"/>
      <c r="R93" s="1055"/>
      <c r="S93" s="555">
        <f t="shared" si="1"/>
        <v>0</v>
      </c>
      <c r="T93" s="212"/>
    </row>
    <row r="94" spans="1:20" ht="33" customHeight="1" x14ac:dyDescent="0.25">
      <c r="A94" s="641">
        <v>2200</v>
      </c>
      <c r="B94" s="642"/>
      <c r="C94" s="15" t="s">
        <v>354</v>
      </c>
      <c r="D94" s="555"/>
      <c r="E94" s="555"/>
      <c r="F94" s="555"/>
      <c r="G94" s="555">
        <f t="shared" si="2"/>
        <v>0</v>
      </c>
      <c r="H94" s="555"/>
      <c r="I94" s="1008"/>
      <c r="J94" s="1009"/>
      <c r="K94" s="555"/>
      <c r="L94" s="564">
        <f t="shared" ref="L94:L99" si="3">I94+J94</f>
        <v>0</v>
      </c>
      <c r="M94" s="564">
        <f>M95+M96+M97+M98+M99+M100</f>
        <v>100000</v>
      </c>
      <c r="N94" s="1008"/>
      <c r="O94" s="1056"/>
      <c r="P94" s="1009"/>
      <c r="Q94" s="1055"/>
      <c r="R94" s="1055"/>
      <c r="S94" s="555">
        <f t="shared" si="1"/>
        <v>100000</v>
      </c>
      <c r="T94" s="212"/>
    </row>
    <row r="95" spans="1:20" ht="62.25" hidden="1" customHeight="1" x14ac:dyDescent="0.25">
      <c r="A95" s="641">
        <v>2210</v>
      </c>
      <c r="B95" s="642"/>
      <c r="C95" s="15" t="s">
        <v>355</v>
      </c>
      <c r="D95" s="555"/>
      <c r="E95" s="555"/>
      <c r="F95" s="555"/>
      <c r="G95" s="555">
        <f t="shared" si="2"/>
        <v>0</v>
      </c>
      <c r="H95" s="555"/>
      <c r="I95" s="1008"/>
      <c r="J95" s="1009"/>
      <c r="K95" s="555"/>
      <c r="L95" s="564">
        <f t="shared" si="3"/>
        <v>0</v>
      </c>
      <c r="M95" s="555"/>
      <c r="N95" s="1008"/>
      <c r="O95" s="1056"/>
      <c r="P95" s="1009"/>
      <c r="Q95" s="1055"/>
      <c r="R95" s="1055"/>
      <c r="S95" s="555">
        <f t="shared" si="1"/>
        <v>0</v>
      </c>
      <c r="T95" s="212"/>
    </row>
    <row r="96" spans="1:20" ht="48.75" hidden="1" customHeight="1" x14ac:dyDescent="0.25">
      <c r="A96" s="641">
        <v>2220</v>
      </c>
      <c r="B96" s="642"/>
      <c r="C96" s="15" t="s">
        <v>644</v>
      </c>
      <c r="D96" s="555"/>
      <c r="E96" s="555"/>
      <c r="F96" s="555"/>
      <c r="G96" s="555">
        <f t="shared" si="2"/>
        <v>0</v>
      </c>
      <c r="H96" s="555"/>
      <c r="I96" s="1008"/>
      <c r="J96" s="1009"/>
      <c r="K96" s="555"/>
      <c r="L96" s="564">
        <f t="shared" si="3"/>
        <v>0</v>
      </c>
      <c r="M96" s="555"/>
      <c r="N96" s="1008"/>
      <c r="O96" s="1056"/>
      <c r="P96" s="1009"/>
      <c r="Q96" s="1055"/>
      <c r="R96" s="1055"/>
      <c r="S96" s="555"/>
      <c r="T96" s="212"/>
    </row>
    <row r="97" spans="1:20" ht="34.5" hidden="1" customHeight="1" x14ac:dyDescent="0.25">
      <c r="A97" s="641">
        <v>2230</v>
      </c>
      <c r="B97" s="642"/>
      <c r="C97" s="15" t="s">
        <v>76</v>
      </c>
      <c r="D97" s="555"/>
      <c r="E97" s="555"/>
      <c r="F97" s="555"/>
      <c r="G97" s="555">
        <f t="shared" si="2"/>
        <v>0</v>
      </c>
      <c r="H97" s="555"/>
      <c r="I97" s="1008"/>
      <c r="J97" s="1009"/>
      <c r="K97" s="555"/>
      <c r="L97" s="564">
        <f t="shared" si="3"/>
        <v>0</v>
      </c>
      <c r="M97" s="555"/>
      <c r="N97" s="1008"/>
      <c r="O97" s="1056"/>
      <c r="P97" s="1009"/>
      <c r="Q97" s="1055"/>
      <c r="R97" s="1055"/>
      <c r="S97" s="555"/>
      <c r="T97" s="212"/>
    </row>
    <row r="98" spans="1:20" ht="30.75" customHeight="1" x14ac:dyDescent="0.25">
      <c r="A98" s="641">
        <v>2240</v>
      </c>
      <c r="B98" s="642"/>
      <c r="C98" s="15" t="s">
        <v>1265</v>
      </c>
      <c r="D98" s="555"/>
      <c r="E98" s="555"/>
      <c r="F98" s="555"/>
      <c r="G98" s="555">
        <f t="shared" si="2"/>
        <v>0</v>
      </c>
      <c r="H98" s="555"/>
      <c r="I98" s="1008"/>
      <c r="J98" s="1009"/>
      <c r="K98" s="555"/>
      <c r="L98" s="564">
        <f t="shared" si="3"/>
        <v>0</v>
      </c>
      <c r="M98" s="555">
        <v>100000</v>
      </c>
      <c r="N98" s="1008"/>
      <c r="O98" s="1056"/>
      <c r="P98" s="1009"/>
      <c r="Q98" s="1055"/>
      <c r="R98" s="1055"/>
      <c r="S98" s="555">
        <f t="shared" si="1"/>
        <v>100000</v>
      </c>
      <c r="T98" s="212"/>
    </row>
    <row r="99" spans="1:20" ht="30" hidden="1" customHeight="1" x14ac:dyDescent="0.25">
      <c r="A99" s="641">
        <v>2250</v>
      </c>
      <c r="B99" s="642"/>
      <c r="C99" s="15" t="s">
        <v>357</v>
      </c>
      <c r="D99" s="555"/>
      <c r="E99" s="555"/>
      <c r="F99" s="555"/>
      <c r="G99" s="555">
        <f t="shared" si="2"/>
        <v>0</v>
      </c>
      <c r="H99" s="555"/>
      <c r="I99" s="1008"/>
      <c r="J99" s="1009"/>
      <c r="K99" s="555"/>
      <c r="L99" s="564">
        <f t="shared" si="3"/>
        <v>0</v>
      </c>
      <c r="M99" s="555"/>
      <c r="N99" s="1008"/>
      <c r="O99" s="1056"/>
      <c r="P99" s="1009"/>
      <c r="Q99" s="1055"/>
      <c r="R99" s="1055"/>
      <c r="S99" s="555">
        <f t="shared" si="1"/>
        <v>0</v>
      </c>
      <c r="T99" s="212"/>
    </row>
    <row r="100" spans="1:20" ht="63" hidden="1" customHeight="1" x14ac:dyDescent="0.25">
      <c r="A100" s="641">
        <v>2270</v>
      </c>
      <c r="B100" s="642"/>
      <c r="C100" s="15" t="s">
        <v>358</v>
      </c>
      <c r="D100" s="555"/>
      <c r="E100" s="555"/>
      <c r="F100" s="555"/>
      <c r="G100" s="555">
        <f t="shared" si="2"/>
        <v>0</v>
      </c>
      <c r="H100" s="555"/>
      <c r="I100" s="1008"/>
      <c r="J100" s="1009"/>
      <c r="K100" s="555"/>
      <c r="L100" s="555">
        <f>H100+I100</f>
        <v>0</v>
      </c>
      <c r="M100" s="555"/>
      <c r="N100" s="1008"/>
      <c r="O100" s="1056"/>
      <c r="P100" s="1009"/>
      <c r="Q100" s="1055"/>
      <c r="R100" s="1055"/>
      <c r="S100" s="555">
        <f t="shared" si="1"/>
        <v>0</v>
      </c>
      <c r="T100" s="212"/>
    </row>
    <row r="101" spans="1:20" ht="31.5" hidden="1" customHeight="1" x14ac:dyDescent="0.25">
      <c r="A101" s="641">
        <v>2271</v>
      </c>
      <c r="B101" s="642"/>
      <c r="C101" s="15" t="s">
        <v>78</v>
      </c>
      <c r="D101" s="555"/>
      <c r="E101" s="555"/>
      <c r="F101" s="555"/>
      <c r="G101" s="555">
        <f t="shared" si="2"/>
        <v>0</v>
      </c>
      <c r="H101" s="555"/>
      <c r="I101" s="1008"/>
      <c r="J101" s="1009"/>
      <c r="K101" s="555"/>
      <c r="L101" s="555">
        <f>H101+I101</f>
        <v>0</v>
      </c>
      <c r="M101" s="555"/>
      <c r="N101" s="1008"/>
      <c r="O101" s="1056"/>
      <c r="P101" s="1009"/>
      <c r="Q101" s="1055"/>
      <c r="R101" s="1055"/>
      <c r="S101" s="555">
        <f t="shared" si="1"/>
        <v>0</v>
      </c>
      <c r="T101" s="212"/>
    </row>
    <row r="102" spans="1:20" ht="44.25" hidden="1" customHeight="1" x14ac:dyDescent="0.25">
      <c r="A102" s="641">
        <v>2272</v>
      </c>
      <c r="B102" s="642"/>
      <c r="C102" s="15" t="s">
        <v>79</v>
      </c>
      <c r="D102" s="555"/>
      <c r="E102" s="555"/>
      <c r="F102" s="555"/>
      <c r="G102" s="555">
        <f t="shared" si="2"/>
        <v>0</v>
      </c>
      <c r="H102" s="555"/>
      <c r="I102" s="1008"/>
      <c r="J102" s="1009"/>
      <c r="K102" s="555"/>
      <c r="L102" s="555">
        <f>H102+I102</f>
        <v>0</v>
      </c>
      <c r="M102" s="555"/>
      <c r="N102" s="1008"/>
      <c r="O102" s="1056"/>
      <c r="P102" s="1009"/>
      <c r="Q102" s="1055"/>
      <c r="R102" s="1055"/>
      <c r="S102" s="555">
        <f t="shared" si="1"/>
        <v>0</v>
      </c>
      <c r="T102" s="212"/>
    </row>
    <row r="103" spans="1:20" ht="31.5" hidden="1" customHeight="1" x14ac:dyDescent="0.25">
      <c r="A103" s="641">
        <v>2273</v>
      </c>
      <c r="B103" s="642"/>
      <c r="C103" s="15" t="s">
        <v>80</v>
      </c>
      <c r="D103" s="555"/>
      <c r="E103" s="555"/>
      <c r="F103" s="555"/>
      <c r="G103" s="555">
        <f t="shared" si="2"/>
        <v>0</v>
      </c>
      <c r="H103" s="555"/>
      <c r="I103" s="1008"/>
      <c r="J103" s="1009"/>
      <c r="K103" s="555"/>
      <c r="L103" s="555">
        <f>H103+I103</f>
        <v>0</v>
      </c>
      <c r="M103" s="555"/>
      <c r="N103" s="1008"/>
      <c r="O103" s="1056"/>
      <c r="P103" s="1009"/>
      <c r="Q103" s="1055"/>
      <c r="R103" s="1055"/>
      <c r="S103" s="555">
        <f t="shared" si="1"/>
        <v>0</v>
      </c>
      <c r="T103" s="212"/>
    </row>
    <row r="104" spans="1:20" ht="28.5" hidden="1" customHeight="1" x14ac:dyDescent="0.25">
      <c r="A104" s="641">
        <v>2274</v>
      </c>
      <c r="B104" s="642"/>
      <c r="C104" s="15" t="s">
        <v>359</v>
      </c>
      <c r="D104" s="555"/>
      <c r="E104" s="555"/>
      <c r="F104" s="555"/>
      <c r="G104" s="555">
        <f t="shared" si="2"/>
        <v>0</v>
      </c>
      <c r="H104" s="555"/>
      <c r="I104" s="1008"/>
      <c r="J104" s="1009"/>
      <c r="K104" s="555"/>
      <c r="L104" s="555">
        <f>H104+I104</f>
        <v>0</v>
      </c>
      <c r="M104" s="555"/>
      <c r="N104" s="1008"/>
      <c r="O104" s="1056"/>
      <c r="P104" s="1009"/>
      <c r="Q104" s="1055"/>
      <c r="R104" s="1055"/>
      <c r="S104" s="555">
        <f t="shared" si="1"/>
        <v>0</v>
      </c>
      <c r="T104" s="212"/>
    </row>
    <row r="105" spans="1:20" ht="37.5" hidden="1" customHeight="1" x14ac:dyDescent="0.25">
      <c r="A105" s="641">
        <v>2275</v>
      </c>
      <c r="B105" s="642"/>
      <c r="C105" s="15" t="s">
        <v>81</v>
      </c>
      <c r="D105" s="555"/>
      <c r="E105" s="555"/>
      <c r="F105" s="555"/>
      <c r="G105" s="564">
        <f t="shared" si="2"/>
        <v>0</v>
      </c>
      <c r="H105" s="555"/>
      <c r="I105" s="1008"/>
      <c r="J105" s="1009"/>
      <c r="K105" s="555"/>
      <c r="L105" s="564">
        <f t="shared" ref="L105:L115" si="4">H105+I105</f>
        <v>0</v>
      </c>
      <c r="M105" s="555"/>
      <c r="N105" s="1008"/>
      <c r="O105" s="1056"/>
      <c r="P105" s="1009"/>
      <c r="Q105" s="1055"/>
      <c r="R105" s="1055"/>
      <c r="S105" s="564">
        <f t="shared" si="1"/>
        <v>0</v>
      </c>
      <c r="T105" s="212"/>
    </row>
    <row r="106" spans="1:20" ht="49.5" hidden="1" customHeight="1" x14ac:dyDescent="0.25">
      <c r="A106" s="641">
        <v>2282</v>
      </c>
      <c r="B106" s="642"/>
      <c r="C106" s="15" t="s">
        <v>360</v>
      </c>
      <c r="D106" s="555"/>
      <c r="E106" s="555"/>
      <c r="F106" s="555"/>
      <c r="G106" s="564">
        <f t="shared" si="2"/>
        <v>0</v>
      </c>
      <c r="H106" s="555"/>
      <c r="I106" s="1008"/>
      <c r="J106" s="1009"/>
      <c r="K106" s="555"/>
      <c r="L106" s="564">
        <f t="shared" si="4"/>
        <v>0</v>
      </c>
      <c r="M106" s="555"/>
      <c r="N106" s="1008"/>
      <c r="O106" s="1056"/>
      <c r="P106" s="1009"/>
      <c r="Q106" s="1055"/>
      <c r="R106" s="1055"/>
      <c r="S106" s="564">
        <f t="shared" si="1"/>
        <v>0</v>
      </c>
      <c r="T106" s="212"/>
    </row>
    <row r="107" spans="1:20" ht="32.25" hidden="1" customHeight="1" x14ac:dyDescent="0.25">
      <c r="A107" s="641">
        <v>2800</v>
      </c>
      <c r="B107" s="642"/>
      <c r="C107" s="15" t="s">
        <v>361</v>
      </c>
      <c r="D107" s="555"/>
      <c r="E107" s="555"/>
      <c r="F107" s="555"/>
      <c r="G107" s="564">
        <f t="shared" si="2"/>
        <v>0</v>
      </c>
      <c r="H107" s="555"/>
      <c r="I107" s="1008"/>
      <c r="J107" s="1009"/>
      <c r="K107" s="555"/>
      <c r="L107" s="564">
        <f t="shared" si="4"/>
        <v>0</v>
      </c>
      <c r="M107" s="555"/>
      <c r="N107" s="1008"/>
      <c r="O107" s="1056"/>
      <c r="P107" s="1009"/>
      <c r="Q107" s="1055"/>
      <c r="R107" s="1055"/>
      <c r="S107" s="555">
        <f t="shared" si="1"/>
        <v>0</v>
      </c>
      <c r="T107" s="212"/>
    </row>
    <row r="108" spans="1:20" ht="18" hidden="1" customHeight="1" x14ac:dyDescent="0.25">
      <c r="A108" s="641">
        <v>3000</v>
      </c>
      <c r="B108" s="642"/>
      <c r="C108" s="15" t="s">
        <v>82</v>
      </c>
      <c r="D108" s="555"/>
      <c r="E108" s="555"/>
      <c r="F108" s="555"/>
      <c r="G108" s="564">
        <f t="shared" si="2"/>
        <v>0</v>
      </c>
      <c r="H108" s="555"/>
      <c r="I108" s="1008"/>
      <c r="J108" s="1009"/>
      <c r="K108" s="555"/>
      <c r="L108" s="564">
        <f t="shared" si="4"/>
        <v>0</v>
      </c>
      <c r="M108" s="555"/>
      <c r="N108" s="1008"/>
      <c r="O108" s="1056"/>
      <c r="P108" s="1009"/>
      <c r="Q108" s="1055"/>
      <c r="R108" s="1055"/>
      <c r="S108" s="564">
        <f t="shared" si="1"/>
        <v>0</v>
      </c>
      <c r="T108" s="212"/>
    </row>
    <row r="109" spans="1:20" ht="76.5" hidden="1" customHeight="1" x14ac:dyDescent="0.25">
      <c r="A109" s="641">
        <v>3110</v>
      </c>
      <c r="B109" s="642"/>
      <c r="C109" s="15" t="s">
        <v>362</v>
      </c>
      <c r="D109" s="555"/>
      <c r="E109" s="555"/>
      <c r="F109" s="555"/>
      <c r="G109" s="555">
        <f t="shared" si="2"/>
        <v>0</v>
      </c>
      <c r="H109" s="555"/>
      <c r="I109" s="1008"/>
      <c r="J109" s="1009"/>
      <c r="K109" s="555"/>
      <c r="L109" s="564">
        <f t="shared" si="4"/>
        <v>0</v>
      </c>
      <c r="M109" s="555"/>
      <c r="N109" s="1008"/>
      <c r="O109" s="1056"/>
      <c r="P109" s="1009"/>
      <c r="Q109" s="1055"/>
      <c r="R109" s="1055"/>
      <c r="S109" s="564">
        <f t="shared" si="1"/>
        <v>0</v>
      </c>
      <c r="T109" s="212"/>
    </row>
    <row r="110" spans="1:20" ht="33.75" hidden="1" customHeight="1" x14ac:dyDescent="0.25">
      <c r="A110" s="641">
        <v>3130</v>
      </c>
      <c r="B110" s="642"/>
      <c r="C110" s="15" t="s">
        <v>83</v>
      </c>
      <c r="D110" s="555"/>
      <c r="E110" s="555"/>
      <c r="F110" s="555"/>
      <c r="G110" s="564">
        <f t="shared" si="2"/>
        <v>0</v>
      </c>
      <c r="H110" s="555"/>
      <c r="I110" s="1008"/>
      <c r="J110" s="1009"/>
      <c r="K110" s="555"/>
      <c r="L110" s="564">
        <f t="shared" si="4"/>
        <v>0</v>
      </c>
      <c r="M110" s="555"/>
      <c r="N110" s="1008"/>
      <c r="O110" s="1056"/>
      <c r="P110" s="1009"/>
      <c r="Q110" s="1055"/>
      <c r="R110" s="1055"/>
      <c r="S110" s="564">
        <f t="shared" si="1"/>
        <v>0</v>
      </c>
      <c r="T110" s="212"/>
    </row>
    <row r="111" spans="1:20" ht="50.25" hidden="1" customHeight="1" x14ac:dyDescent="0.25">
      <c r="A111" s="641">
        <v>3132</v>
      </c>
      <c r="B111" s="642"/>
      <c r="C111" s="15" t="s">
        <v>645</v>
      </c>
      <c r="D111" s="555"/>
      <c r="E111" s="555"/>
      <c r="F111" s="555"/>
      <c r="G111" s="564">
        <f t="shared" si="2"/>
        <v>0</v>
      </c>
      <c r="H111" s="555"/>
      <c r="I111" s="1008"/>
      <c r="J111" s="1009"/>
      <c r="K111" s="555"/>
      <c r="L111" s="564">
        <f t="shared" si="4"/>
        <v>0</v>
      </c>
      <c r="M111" s="555"/>
      <c r="N111" s="1008"/>
      <c r="O111" s="1056"/>
      <c r="P111" s="1009"/>
      <c r="Q111" s="1055"/>
      <c r="R111" s="1055"/>
      <c r="S111" s="564">
        <f t="shared" si="1"/>
        <v>0</v>
      </c>
      <c r="T111" s="212"/>
    </row>
    <row r="112" spans="1:20" ht="34.5" hidden="1" customHeight="1" x14ac:dyDescent="0.25">
      <c r="A112" s="641">
        <v>3140</v>
      </c>
      <c r="B112" s="642"/>
      <c r="C112" s="15" t="s">
        <v>365</v>
      </c>
      <c r="D112" s="555"/>
      <c r="E112" s="555"/>
      <c r="F112" s="555"/>
      <c r="G112" s="564">
        <f t="shared" si="2"/>
        <v>0</v>
      </c>
      <c r="H112" s="555"/>
      <c r="I112" s="1008"/>
      <c r="J112" s="1009"/>
      <c r="K112" s="555"/>
      <c r="L112" s="564">
        <f t="shared" si="4"/>
        <v>0</v>
      </c>
      <c r="M112" s="555"/>
      <c r="N112" s="1008"/>
      <c r="O112" s="1056"/>
      <c r="P112" s="1009"/>
      <c r="Q112" s="1055"/>
      <c r="R112" s="1055"/>
      <c r="S112" s="564">
        <f t="shared" si="1"/>
        <v>0</v>
      </c>
      <c r="T112" s="212"/>
    </row>
    <row r="113" spans="1:22" ht="53.25" hidden="1" customHeight="1" x14ac:dyDescent="0.25">
      <c r="A113" s="641">
        <v>3142</v>
      </c>
      <c r="B113" s="642"/>
      <c r="C113" s="15" t="s">
        <v>646</v>
      </c>
      <c r="D113" s="555"/>
      <c r="E113" s="555"/>
      <c r="F113" s="555"/>
      <c r="G113" s="564">
        <f t="shared" si="2"/>
        <v>0</v>
      </c>
      <c r="H113" s="555"/>
      <c r="I113" s="1008"/>
      <c r="J113" s="1009"/>
      <c r="K113" s="555"/>
      <c r="L113" s="564">
        <f t="shared" si="4"/>
        <v>0</v>
      </c>
      <c r="M113" s="555"/>
      <c r="N113" s="1008"/>
      <c r="O113" s="1056"/>
      <c r="P113" s="1009"/>
      <c r="Q113" s="1055"/>
      <c r="R113" s="1055"/>
      <c r="S113" s="564">
        <f t="shared" si="1"/>
        <v>0</v>
      </c>
      <c r="T113" s="212"/>
    </row>
    <row r="114" spans="1:22" ht="63.75" hidden="1" customHeight="1" x14ac:dyDescent="0.25">
      <c r="A114" s="641">
        <v>3143</v>
      </c>
      <c r="B114" s="642"/>
      <c r="C114" s="15" t="s">
        <v>647</v>
      </c>
      <c r="D114" s="555"/>
      <c r="E114" s="555"/>
      <c r="F114" s="555"/>
      <c r="G114" s="564">
        <f t="shared" si="2"/>
        <v>0</v>
      </c>
      <c r="H114" s="555"/>
      <c r="I114" s="1008"/>
      <c r="J114" s="1009"/>
      <c r="K114" s="555"/>
      <c r="L114" s="564">
        <f t="shared" si="4"/>
        <v>0</v>
      </c>
      <c r="M114" s="555"/>
      <c r="N114" s="1008"/>
      <c r="O114" s="1056"/>
      <c r="P114" s="1009"/>
      <c r="Q114" s="1055"/>
      <c r="R114" s="1055"/>
      <c r="S114" s="564">
        <f t="shared" si="1"/>
        <v>0</v>
      </c>
      <c r="T114" s="212"/>
    </row>
    <row r="115" spans="1:22" ht="79.5" hidden="1" customHeight="1" x14ac:dyDescent="0.25">
      <c r="A115" s="641">
        <v>3210</v>
      </c>
      <c r="B115" s="642"/>
      <c r="C115" s="15" t="s">
        <v>367</v>
      </c>
      <c r="D115" s="555"/>
      <c r="E115" s="555"/>
      <c r="F115" s="555"/>
      <c r="G115" s="564">
        <f t="shared" si="2"/>
        <v>0</v>
      </c>
      <c r="H115" s="555"/>
      <c r="I115" s="1008"/>
      <c r="J115" s="1009"/>
      <c r="K115" s="555"/>
      <c r="L115" s="564">
        <f t="shared" si="4"/>
        <v>0</v>
      </c>
      <c r="M115" s="555"/>
      <c r="N115" s="1008"/>
      <c r="O115" s="1056"/>
      <c r="P115" s="1009"/>
      <c r="Q115" s="1008"/>
      <c r="R115" s="1009"/>
      <c r="S115" s="564">
        <f t="shared" si="1"/>
        <v>0</v>
      </c>
      <c r="T115" s="212"/>
    </row>
    <row r="116" spans="1:22" ht="24" hidden="1" customHeight="1" x14ac:dyDescent="0.25">
      <c r="A116" s="16"/>
      <c r="B116" s="16"/>
      <c r="C116" s="15" t="s">
        <v>252</v>
      </c>
      <c r="D116" s="555">
        <f t="shared" ref="D116:N116" si="5">D66</f>
        <v>0</v>
      </c>
      <c r="E116" s="555">
        <f t="shared" si="5"/>
        <v>0</v>
      </c>
      <c r="F116" s="555">
        <f t="shared" si="5"/>
        <v>0</v>
      </c>
      <c r="G116" s="555">
        <f t="shared" si="2"/>
        <v>0</v>
      </c>
      <c r="H116" s="555">
        <f t="shared" si="5"/>
        <v>0</v>
      </c>
      <c r="I116" s="555">
        <f t="shared" si="5"/>
        <v>0</v>
      </c>
      <c r="J116" s="555"/>
      <c r="K116" s="555">
        <f t="shared" si="5"/>
        <v>0</v>
      </c>
      <c r="L116" s="555">
        <f>H116+I116</f>
        <v>0</v>
      </c>
      <c r="M116" s="555">
        <f t="shared" si="5"/>
        <v>100000</v>
      </c>
      <c r="N116" s="1055">
        <f t="shared" si="5"/>
        <v>0</v>
      </c>
      <c r="O116" s="1055"/>
      <c r="P116" s="1055"/>
      <c r="Q116" s="1055">
        <f>Q66</f>
        <v>0</v>
      </c>
      <c r="R116" s="1055"/>
      <c r="S116" s="555">
        <f>R66</f>
        <v>100000</v>
      </c>
      <c r="T116" s="212"/>
    </row>
    <row r="117" spans="1:22" ht="24" hidden="1" customHeight="1" x14ac:dyDescent="0.25">
      <c r="A117" s="16"/>
      <c r="B117" s="16"/>
      <c r="C117" s="15" t="s">
        <v>31</v>
      </c>
      <c r="D117" s="555"/>
      <c r="E117" s="555"/>
      <c r="F117" s="555"/>
      <c r="G117" s="555">
        <f t="shared" si="2"/>
        <v>0</v>
      </c>
      <c r="H117" s="555"/>
      <c r="I117" s="555"/>
      <c r="J117" s="555"/>
      <c r="K117" s="555"/>
      <c r="L117" s="555">
        <f>H117+I117</f>
        <v>0</v>
      </c>
      <c r="M117" s="555"/>
      <c r="N117" s="1080"/>
      <c r="O117" s="1081"/>
      <c r="P117" s="1082"/>
      <c r="Q117" s="1080"/>
      <c r="R117" s="1082"/>
      <c r="S117" s="554"/>
      <c r="T117" s="212"/>
    </row>
    <row r="118" spans="1:22" ht="19.7" customHeight="1" x14ac:dyDescent="0.25">
      <c r="A118" s="641"/>
      <c r="B118" s="642"/>
      <c r="C118" s="16" t="s">
        <v>971</v>
      </c>
      <c r="D118" s="555">
        <f>D91</f>
        <v>0</v>
      </c>
      <c r="E118" s="555">
        <f>E91+E108</f>
        <v>0</v>
      </c>
      <c r="F118" s="555">
        <f>F10475</f>
        <v>0</v>
      </c>
      <c r="G118" s="555">
        <f t="shared" si="2"/>
        <v>0</v>
      </c>
      <c r="H118" s="555">
        <f>H91</f>
        <v>0</v>
      </c>
      <c r="I118" s="1008">
        <f>I91</f>
        <v>0</v>
      </c>
      <c r="J118" s="1009"/>
      <c r="K118" s="555">
        <f>K91</f>
        <v>0</v>
      </c>
      <c r="L118" s="555">
        <f>H118+I118</f>
        <v>0</v>
      </c>
      <c r="M118" s="555">
        <f>M91</f>
        <v>100000</v>
      </c>
      <c r="N118" s="1083">
        <f>N91</f>
        <v>0</v>
      </c>
      <c r="O118" s="1084"/>
      <c r="P118" s="1085"/>
      <c r="Q118" s="1086">
        <f>Q91</f>
        <v>0</v>
      </c>
      <c r="R118" s="1086"/>
      <c r="S118" s="553">
        <f>S91</f>
        <v>100000</v>
      </c>
      <c r="T118" s="212"/>
    </row>
    <row r="119" spans="1:22" ht="12.75" hidden="1" customHeight="1" x14ac:dyDescent="0.25">
      <c r="A119" s="29"/>
      <c r="B119" s="29"/>
      <c r="C119" s="29"/>
      <c r="D119" s="29"/>
      <c r="E119" s="29"/>
      <c r="F119" s="29"/>
      <c r="G119" s="29"/>
      <c r="H119" s="29"/>
      <c r="I119" s="29"/>
      <c r="J119" s="29"/>
      <c r="K119" s="29"/>
      <c r="L119" s="16">
        <f>H119+I119</f>
        <v>0</v>
      </c>
      <c r="M119" s="29"/>
      <c r="N119" s="30"/>
      <c r="O119" s="30"/>
      <c r="P119" s="30"/>
      <c r="Q119" s="30"/>
      <c r="R119" s="30"/>
      <c r="S119" s="29"/>
      <c r="T119" s="29"/>
    </row>
    <row r="120" spans="1:22" ht="12.75" hidden="1" customHeight="1" x14ac:dyDescent="0.25">
      <c r="A120" s="29"/>
      <c r="B120" s="29"/>
      <c r="C120" s="29"/>
      <c r="D120" s="29"/>
      <c r="E120" s="29"/>
      <c r="F120" s="29"/>
      <c r="G120" s="29"/>
      <c r="H120" s="29"/>
      <c r="I120" s="29"/>
      <c r="J120" s="29"/>
      <c r="K120" s="29"/>
      <c r="L120" s="16">
        <f>H120+I120</f>
        <v>0</v>
      </c>
      <c r="M120" s="29"/>
      <c r="N120" s="29"/>
      <c r="O120" s="29"/>
      <c r="P120" s="29"/>
      <c r="Q120" s="29"/>
      <c r="R120" s="29"/>
      <c r="S120" s="29"/>
      <c r="T120" s="29"/>
    </row>
    <row r="121" spans="1:22" ht="12.75" customHeight="1" x14ac:dyDescent="0.25">
      <c r="A121" s="29"/>
      <c r="B121" s="29"/>
      <c r="C121" s="29"/>
      <c r="D121" s="29"/>
      <c r="E121" s="29"/>
      <c r="F121" s="29"/>
      <c r="G121" s="29"/>
      <c r="H121" s="29"/>
      <c r="I121" s="29"/>
      <c r="J121" s="29"/>
      <c r="K121" s="29"/>
      <c r="L121" s="29"/>
      <c r="M121" s="29"/>
      <c r="N121" s="29"/>
      <c r="O121" s="29"/>
      <c r="P121" s="29"/>
      <c r="Q121" s="29"/>
      <c r="R121" s="29"/>
      <c r="S121" s="29"/>
      <c r="T121" s="29"/>
    </row>
    <row r="122" spans="1:22" ht="12.75" hidden="1" customHeight="1" x14ac:dyDescent="0.25">
      <c r="A122" s="29"/>
      <c r="B122" s="29"/>
      <c r="C122" s="29"/>
      <c r="D122" s="29"/>
      <c r="E122" s="29"/>
      <c r="F122" s="29"/>
      <c r="G122" s="29"/>
      <c r="H122" s="29"/>
      <c r="I122" s="29"/>
      <c r="J122" s="29"/>
      <c r="K122" s="29"/>
      <c r="L122" s="29"/>
      <c r="M122" s="29"/>
      <c r="N122" s="29"/>
      <c r="O122" s="29"/>
      <c r="P122" s="29"/>
      <c r="Q122" s="29"/>
      <c r="R122" s="29"/>
      <c r="S122" s="29"/>
      <c r="T122" s="29"/>
    </row>
    <row r="123" spans="1:22" ht="12.75" customHeight="1" x14ac:dyDescent="0.25">
      <c r="A123" s="29"/>
      <c r="B123" s="29"/>
      <c r="C123" s="29"/>
      <c r="D123" s="29"/>
      <c r="E123" s="29"/>
      <c r="F123" s="29"/>
      <c r="G123" s="29"/>
      <c r="H123" s="29"/>
      <c r="I123" s="29"/>
      <c r="J123" s="29"/>
      <c r="K123" s="29"/>
      <c r="L123" s="29"/>
      <c r="M123" s="29"/>
      <c r="N123" s="29"/>
      <c r="O123" s="29"/>
      <c r="P123" s="29"/>
      <c r="Q123" s="29"/>
      <c r="R123" s="29"/>
      <c r="S123" s="29"/>
      <c r="T123" s="29"/>
    </row>
    <row r="124" spans="1:22" ht="17.25" customHeight="1" x14ac:dyDescent="0.25">
      <c r="A124" s="331" t="s">
        <v>909</v>
      </c>
      <c r="B124" s="637" t="s">
        <v>1250</v>
      </c>
      <c r="C124" s="637"/>
      <c r="D124" s="637"/>
      <c r="E124" s="637"/>
      <c r="F124" s="637"/>
      <c r="G124" s="637"/>
      <c r="H124" s="637"/>
      <c r="I124" s="637"/>
      <c r="J124" s="637"/>
      <c r="K124" s="637"/>
      <c r="L124" s="637"/>
      <c r="M124" s="637"/>
      <c r="N124" s="637"/>
      <c r="O124" s="637"/>
      <c r="P124" s="637"/>
      <c r="Q124" s="637"/>
      <c r="R124" s="637"/>
      <c r="S124" s="637"/>
      <c r="T124" s="115"/>
    </row>
    <row r="125" spans="1:22" ht="21" customHeight="1" x14ac:dyDescent="0.25">
      <c r="A125" s="3"/>
      <c r="B125" s="3" t="s">
        <v>916</v>
      </c>
      <c r="C125" s="3"/>
      <c r="D125" s="3"/>
      <c r="E125" s="3"/>
      <c r="F125" s="3"/>
      <c r="G125" s="3"/>
      <c r="H125" s="3"/>
      <c r="I125" s="3"/>
      <c r="J125" s="3"/>
      <c r="K125" s="3"/>
      <c r="L125" s="3"/>
      <c r="M125" s="3"/>
      <c r="N125" s="3"/>
      <c r="O125" s="3"/>
      <c r="P125" s="3"/>
      <c r="Q125" s="3"/>
      <c r="R125" s="3"/>
      <c r="S125" s="3"/>
      <c r="T125" s="3"/>
    </row>
    <row r="126" spans="1:22" ht="26.25" customHeight="1" x14ac:dyDescent="0.2">
      <c r="A126" s="1016" t="s">
        <v>920</v>
      </c>
      <c r="B126" s="1017"/>
      <c r="C126" s="667" t="s">
        <v>222</v>
      </c>
      <c r="D126" s="668"/>
      <c r="E126" s="671" t="s">
        <v>827</v>
      </c>
      <c r="F126" s="671"/>
      <c r="G126" s="671"/>
      <c r="H126" s="671"/>
      <c r="I126" s="671" t="s">
        <v>828</v>
      </c>
      <c r="J126" s="671"/>
      <c r="K126" s="671"/>
      <c r="L126" s="671"/>
      <c r="M126" s="671"/>
      <c r="N126" s="671" t="s">
        <v>829</v>
      </c>
      <c r="O126" s="671"/>
      <c r="P126" s="671"/>
      <c r="Q126" s="671"/>
      <c r="R126" s="671"/>
      <c r="S126" s="671"/>
      <c r="T126" s="64"/>
    </row>
    <row r="127" spans="1:22" ht="87" customHeight="1" x14ac:dyDescent="0.2">
      <c r="A127" s="1018"/>
      <c r="B127" s="1019"/>
      <c r="C127" s="669"/>
      <c r="D127" s="670"/>
      <c r="E127" s="12" t="s">
        <v>71</v>
      </c>
      <c r="F127" s="12" t="s">
        <v>72</v>
      </c>
      <c r="G127" s="12" t="s">
        <v>14</v>
      </c>
      <c r="H127" s="12" t="s">
        <v>15</v>
      </c>
      <c r="I127" s="1010" t="s">
        <v>71</v>
      </c>
      <c r="J127" s="1011"/>
      <c r="K127" s="12" t="s">
        <v>72</v>
      </c>
      <c r="L127" s="12" t="s">
        <v>14</v>
      </c>
      <c r="M127" s="12" t="s">
        <v>16</v>
      </c>
      <c r="N127" s="12" t="s">
        <v>71</v>
      </c>
      <c r="O127" s="12"/>
      <c r="P127" s="12" t="s">
        <v>72</v>
      </c>
      <c r="Q127" s="12" t="s">
        <v>14</v>
      </c>
      <c r="R127" s="602" t="s">
        <v>17</v>
      </c>
      <c r="S127" s="607"/>
      <c r="T127" s="64"/>
      <c r="U127" s="96"/>
      <c r="V127" s="97"/>
    </row>
    <row r="128" spans="1:22" ht="15" customHeight="1" x14ac:dyDescent="0.25">
      <c r="A128" s="641">
        <v>1</v>
      </c>
      <c r="B128" s="642"/>
      <c r="C128" s="641">
        <v>2</v>
      </c>
      <c r="D128" s="642"/>
      <c r="E128" s="11">
        <v>3</v>
      </c>
      <c r="F128" s="11">
        <v>4</v>
      </c>
      <c r="G128" s="11">
        <v>5</v>
      </c>
      <c r="H128" s="11">
        <v>6</v>
      </c>
      <c r="I128" s="1057">
        <v>7</v>
      </c>
      <c r="J128" s="1058"/>
      <c r="K128" s="11">
        <v>8</v>
      </c>
      <c r="L128" s="11">
        <v>9</v>
      </c>
      <c r="M128" s="11">
        <v>10</v>
      </c>
      <c r="N128" s="11">
        <v>11</v>
      </c>
      <c r="O128" s="11"/>
      <c r="P128" s="11">
        <v>12</v>
      </c>
      <c r="Q128" s="11">
        <v>13</v>
      </c>
      <c r="R128" s="676">
        <v>14</v>
      </c>
      <c r="S128" s="677"/>
      <c r="T128" s="30"/>
    </row>
    <row r="129" spans="1:20" ht="15.75" customHeight="1" x14ac:dyDescent="0.25">
      <c r="A129" s="641"/>
      <c r="B129" s="642"/>
      <c r="C129" s="678"/>
      <c r="D129" s="679"/>
      <c r="E129" s="124"/>
      <c r="F129" s="124"/>
      <c r="G129" s="124"/>
      <c r="H129" s="124"/>
      <c r="I129" s="602"/>
      <c r="J129" s="607"/>
      <c r="K129" s="124"/>
      <c r="L129" s="124"/>
      <c r="M129" s="124"/>
      <c r="N129" s="124"/>
      <c r="O129" s="124"/>
      <c r="P129" s="126"/>
      <c r="Q129" s="126"/>
      <c r="R129" s="602"/>
      <c r="S129" s="607"/>
      <c r="T129" s="64"/>
    </row>
    <row r="130" spans="1:20" ht="15.75" customHeight="1" x14ac:dyDescent="0.25">
      <c r="A130" s="641"/>
      <c r="B130" s="642"/>
      <c r="C130" s="659"/>
      <c r="D130" s="673"/>
      <c r="E130" s="124"/>
      <c r="F130" s="124"/>
      <c r="G130" s="124"/>
      <c r="H130" s="124"/>
      <c r="I130" s="602"/>
      <c r="J130" s="607"/>
      <c r="K130" s="124"/>
      <c r="L130" s="124"/>
      <c r="M130" s="124"/>
      <c r="N130" s="124"/>
      <c r="O130" s="124"/>
      <c r="P130" s="126"/>
      <c r="Q130" s="126"/>
      <c r="R130" s="602"/>
      <c r="S130" s="607"/>
      <c r="T130" s="64"/>
    </row>
    <row r="131" spans="1:20" ht="13.7" hidden="1" customHeight="1" x14ac:dyDescent="0.25">
      <c r="A131" s="641"/>
      <c r="B131" s="642"/>
      <c r="C131" s="672"/>
      <c r="D131" s="673"/>
      <c r="E131" s="124"/>
      <c r="F131" s="124"/>
      <c r="G131" s="124"/>
      <c r="H131" s="124"/>
      <c r="I131" s="124"/>
      <c r="J131" s="124"/>
      <c r="K131" s="124"/>
      <c r="L131" s="124"/>
      <c r="M131" s="124"/>
      <c r="N131" s="124"/>
      <c r="O131" s="124"/>
      <c r="P131" s="126"/>
      <c r="Q131" s="126"/>
      <c r="R131" s="602"/>
      <c r="S131" s="607"/>
      <c r="T131" s="64"/>
    </row>
    <row r="132" spans="1:20" ht="13.7" hidden="1" customHeight="1" x14ac:dyDescent="0.25">
      <c r="A132" s="641"/>
      <c r="B132" s="642"/>
      <c r="C132" s="672" t="s">
        <v>31</v>
      </c>
      <c r="D132" s="673"/>
      <c r="E132" s="124"/>
      <c r="F132" s="124"/>
      <c r="G132" s="124"/>
      <c r="H132" s="124"/>
      <c r="I132" s="124"/>
      <c r="J132" s="124"/>
      <c r="K132" s="124"/>
      <c r="L132" s="124"/>
      <c r="M132" s="124"/>
      <c r="N132" s="124"/>
      <c r="O132" s="124"/>
      <c r="P132" s="126"/>
      <c r="Q132" s="126"/>
      <c r="R132" s="602"/>
      <c r="S132" s="607"/>
      <c r="T132" s="64"/>
    </row>
    <row r="133" spans="1:20" ht="18.600000000000001" customHeight="1" x14ac:dyDescent="0.25">
      <c r="A133" s="641"/>
      <c r="B133" s="642"/>
      <c r="C133" s="674" t="s">
        <v>971</v>
      </c>
      <c r="D133" s="675"/>
      <c r="E133" s="124"/>
      <c r="F133" s="124"/>
      <c r="G133" s="124"/>
      <c r="H133" s="124"/>
      <c r="I133" s="602"/>
      <c r="J133" s="607"/>
      <c r="K133" s="124"/>
      <c r="L133" s="124"/>
      <c r="M133" s="124"/>
      <c r="N133" s="124"/>
      <c r="O133" s="124"/>
      <c r="P133" s="126"/>
      <c r="Q133" s="126"/>
      <c r="R133" s="602"/>
      <c r="S133" s="607"/>
      <c r="T133" s="64"/>
    </row>
    <row r="134" spans="1:20" ht="10.5" customHeight="1" x14ac:dyDescent="0.25">
      <c r="A134" s="29"/>
      <c r="B134" s="29"/>
      <c r="C134" s="4"/>
      <c r="D134" s="4"/>
      <c r="E134" s="65"/>
      <c r="F134" s="65"/>
      <c r="G134" s="65"/>
      <c r="H134" s="65"/>
      <c r="I134" s="65"/>
      <c r="J134" s="65"/>
      <c r="K134" s="65"/>
      <c r="L134" s="65"/>
      <c r="M134" s="65"/>
      <c r="N134" s="65"/>
      <c r="O134" s="65"/>
      <c r="P134" s="29"/>
      <c r="Q134" s="29"/>
      <c r="R134" s="64"/>
      <c r="S134" s="64"/>
      <c r="T134" s="64"/>
    </row>
    <row r="135" spans="1:20" ht="24.75" customHeight="1" x14ac:dyDescent="0.25">
      <c r="A135" s="331" t="s">
        <v>910</v>
      </c>
      <c r="B135" s="637" t="s">
        <v>1251</v>
      </c>
      <c r="C135" s="637"/>
      <c r="D135" s="637"/>
      <c r="E135" s="637"/>
      <c r="F135" s="637"/>
      <c r="G135" s="637"/>
      <c r="H135" s="637"/>
      <c r="I135" s="637"/>
      <c r="J135" s="637"/>
      <c r="K135" s="637"/>
      <c r="L135" s="637"/>
      <c r="M135" s="637"/>
      <c r="N135" s="637"/>
      <c r="O135" s="637"/>
      <c r="P135" s="637"/>
      <c r="Q135" s="637"/>
      <c r="R135" s="637"/>
      <c r="S135" s="637"/>
      <c r="T135" s="115"/>
    </row>
    <row r="136" spans="1:20" ht="19.5" customHeight="1" x14ac:dyDescent="0.25">
      <c r="A136" s="29"/>
      <c r="B136" s="29" t="s">
        <v>911</v>
      </c>
      <c r="C136" s="4"/>
      <c r="D136" s="4"/>
      <c r="E136" s="65"/>
      <c r="F136" s="65"/>
      <c r="G136" s="65"/>
      <c r="H136" s="65"/>
      <c r="I136" s="65"/>
      <c r="J136" s="65"/>
      <c r="K136" s="65"/>
      <c r="L136" s="65"/>
      <c r="M136" s="65"/>
      <c r="N136" s="65"/>
      <c r="O136" s="65"/>
      <c r="P136" s="29"/>
      <c r="Q136" s="29"/>
      <c r="R136" s="64"/>
      <c r="S136" s="64"/>
      <c r="T136" s="64"/>
    </row>
    <row r="137" spans="1:20" ht="18.600000000000001" customHeight="1" x14ac:dyDescent="0.25">
      <c r="A137" s="737" t="s">
        <v>919</v>
      </c>
      <c r="B137" s="739"/>
      <c r="C137" s="650" t="s">
        <v>259</v>
      </c>
      <c r="D137" s="651"/>
      <c r="E137" s="651"/>
      <c r="F137" s="651"/>
      <c r="G137" s="652"/>
      <c r="H137" s="626" t="s">
        <v>454</v>
      </c>
      <c r="I137" s="626"/>
      <c r="J137" s="626"/>
      <c r="K137" s="626"/>
      <c r="L137" s="626"/>
      <c r="M137" s="626" t="s">
        <v>821</v>
      </c>
      <c r="N137" s="626"/>
      <c r="O137" s="626"/>
      <c r="P137" s="626"/>
      <c r="Q137" s="626"/>
      <c r="R137" s="626"/>
      <c r="S137" s="626"/>
      <c r="T137" s="30"/>
    </row>
    <row r="138" spans="1:20" ht="82.5" customHeight="1" x14ac:dyDescent="0.25">
      <c r="A138" s="740"/>
      <c r="B138" s="742"/>
      <c r="C138" s="653"/>
      <c r="D138" s="629"/>
      <c r="E138" s="629"/>
      <c r="F138" s="629"/>
      <c r="G138" s="654"/>
      <c r="H138" s="12" t="s">
        <v>71</v>
      </c>
      <c r="I138" s="655" t="s">
        <v>72</v>
      </c>
      <c r="J138" s="656"/>
      <c r="K138" s="15" t="s">
        <v>14</v>
      </c>
      <c r="L138" s="12" t="s">
        <v>15</v>
      </c>
      <c r="M138" s="12" t="s">
        <v>71</v>
      </c>
      <c r="N138" s="655" t="s">
        <v>72</v>
      </c>
      <c r="O138" s="743"/>
      <c r="P138" s="656"/>
      <c r="Q138" s="15" t="s">
        <v>14</v>
      </c>
      <c r="R138" s="657" t="s">
        <v>16</v>
      </c>
      <c r="S138" s="658"/>
      <c r="T138" s="265"/>
    </row>
    <row r="139" spans="1:20" ht="18.600000000000001" customHeight="1" x14ac:dyDescent="0.25">
      <c r="A139" s="641">
        <v>1</v>
      </c>
      <c r="B139" s="642"/>
      <c r="C139" s="641">
        <v>2</v>
      </c>
      <c r="D139" s="645"/>
      <c r="E139" s="645"/>
      <c r="F139" s="645"/>
      <c r="G139" s="642"/>
      <c r="H139" s="11">
        <v>3</v>
      </c>
      <c r="I139" s="641">
        <v>4</v>
      </c>
      <c r="J139" s="642"/>
      <c r="K139" s="11">
        <v>5</v>
      </c>
      <c r="L139" s="11">
        <v>6</v>
      </c>
      <c r="M139" s="11">
        <v>7</v>
      </c>
      <c r="N139" s="641">
        <v>8</v>
      </c>
      <c r="O139" s="645"/>
      <c r="P139" s="642"/>
      <c r="Q139" s="11">
        <v>9</v>
      </c>
      <c r="R139" s="641">
        <v>10</v>
      </c>
      <c r="S139" s="642"/>
      <c r="T139" s="30"/>
    </row>
    <row r="140" spans="1:20" ht="18.600000000000001" hidden="1" customHeight="1" x14ac:dyDescent="0.25">
      <c r="A140" s="16"/>
      <c r="B140" s="16"/>
      <c r="C140" s="646" t="s">
        <v>262</v>
      </c>
      <c r="D140" s="647"/>
      <c r="E140" s="647"/>
      <c r="F140" s="647"/>
      <c r="G140" s="648"/>
      <c r="H140" s="16"/>
      <c r="I140" s="16"/>
      <c r="J140" s="16"/>
      <c r="K140" s="16"/>
      <c r="L140" s="16"/>
      <c r="M140" s="16"/>
      <c r="N140" s="626"/>
      <c r="O140" s="626"/>
      <c r="P140" s="626"/>
      <c r="Q140" s="16"/>
      <c r="R140" s="626"/>
      <c r="S140" s="626"/>
      <c r="T140" s="30"/>
    </row>
    <row r="141" spans="1:20" ht="18.600000000000001" customHeight="1" x14ac:dyDescent="0.25">
      <c r="A141" s="641">
        <v>2000</v>
      </c>
      <c r="B141" s="642"/>
      <c r="C141" s="638" t="s">
        <v>353</v>
      </c>
      <c r="D141" s="639"/>
      <c r="E141" s="639"/>
      <c r="F141" s="639"/>
      <c r="G141" s="640"/>
      <c r="H141" s="575">
        <f>H144</f>
        <v>100000</v>
      </c>
      <c r="I141" s="1014">
        <f>I142+I143+I144+I157</f>
        <v>0</v>
      </c>
      <c r="J141" s="1015"/>
      <c r="K141" s="575">
        <f>K142+K143+K144+K157</f>
        <v>0</v>
      </c>
      <c r="L141" s="575">
        <f>H141+I141</f>
        <v>100000</v>
      </c>
      <c r="M141" s="575">
        <f>M144</f>
        <v>100000</v>
      </c>
      <c r="N141" s="1014">
        <f>N142+N143+N144+N157</f>
        <v>0</v>
      </c>
      <c r="O141" s="1029"/>
      <c r="P141" s="1015"/>
      <c r="Q141" s="575">
        <v>0</v>
      </c>
      <c r="R141" s="1014">
        <f t="shared" ref="R141:R155" si="6">M141+N141</f>
        <v>100000</v>
      </c>
      <c r="S141" s="1079"/>
      <c r="T141" s="319"/>
    </row>
    <row r="142" spans="1:20" ht="18.600000000000001" hidden="1" customHeight="1" x14ac:dyDescent="0.25">
      <c r="A142" s="641">
        <v>2111</v>
      </c>
      <c r="B142" s="642"/>
      <c r="C142" s="638" t="s">
        <v>74</v>
      </c>
      <c r="D142" s="639"/>
      <c r="E142" s="639"/>
      <c r="F142" s="639"/>
      <c r="G142" s="640"/>
      <c r="H142" s="575" t="e">
        <f>C142*1.076</f>
        <v>#VALUE!</v>
      </c>
      <c r="I142" s="1014">
        <f>N92*1.094</f>
        <v>0</v>
      </c>
      <c r="J142" s="1015"/>
      <c r="K142" s="575">
        <v>0</v>
      </c>
      <c r="L142" s="575" t="e">
        <f t="shared" ref="L142:L169" si="7">H142+I142</f>
        <v>#VALUE!</v>
      </c>
      <c r="M142" s="575" t="e">
        <f>H142*1.076</f>
        <v>#VALUE!</v>
      </c>
      <c r="N142" s="1014">
        <f>I142*1.076</f>
        <v>0</v>
      </c>
      <c r="O142" s="1029"/>
      <c r="P142" s="1015"/>
      <c r="Q142" s="575">
        <v>0</v>
      </c>
      <c r="R142" s="1014" t="e">
        <f t="shared" si="6"/>
        <v>#VALUE!</v>
      </c>
      <c r="S142" s="1079"/>
      <c r="T142" s="319"/>
    </row>
    <row r="143" spans="1:20" ht="18.600000000000001" hidden="1" customHeight="1" x14ac:dyDescent="0.25">
      <c r="A143" s="641">
        <v>2120</v>
      </c>
      <c r="B143" s="642"/>
      <c r="C143" s="638" t="s">
        <v>75</v>
      </c>
      <c r="D143" s="639"/>
      <c r="E143" s="639"/>
      <c r="F143" s="639"/>
      <c r="G143" s="640"/>
      <c r="H143" s="575" t="e">
        <f>C143*1.076</f>
        <v>#VALUE!</v>
      </c>
      <c r="I143" s="1014">
        <f>N93*1.094</f>
        <v>0</v>
      </c>
      <c r="J143" s="1015"/>
      <c r="K143" s="575">
        <v>0</v>
      </c>
      <c r="L143" s="575" t="e">
        <f t="shared" si="7"/>
        <v>#VALUE!</v>
      </c>
      <c r="M143" s="575" t="e">
        <f>H143*1.076</f>
        <v>#VALUE!</v>
      </c>
      <c r="N143" s="1014">
        <f>I143*1.076</f>
        <v>0</v>
      </c>
      <c r="O143" s="1029"/>
      <c r="P143" s="1015"/>
      <c r="Q143" s="575">
        <v>0</v>
      </c>
      <c r="R143" s="1014" t="e">
        <f t="shared" si="6"/>
        <v>#VALUE!</v>
      </c>
      <c r="S143" s="1079"/>
      <c r="T143" s="319"/>
    </row>
    <row r="144" spans="1:20" ht="18.600000000000001" customHeight="1" x14ac:dyDescent="0.25">
      <c r="A144" s="641">
        <v>2200</v>
      </c>
      <c r="B144" s="642"/>
      <c r="C144" s="638" t="s">
        <v>354</v>
      </c>
      <c r="D144" s="639"/>
      <c r="E144" s="639"/>
      <c r="F144" s="639"/>
      <c r="G144" s="640"/>
      <c r="H144" s="575">
        <f>H145+H146+H147+H148+H149+H150+H156</f>
        <v>100000</v>
      </c>
      <c r="I144" s="1014">
        <v>0</v>
      </c>
      <c r="J144" s="1015"/>
      <c r="K144" s="575">
        <v>0</v>
      </c>
      <c r="L144" s="575">
        <f>H144+I144</f>
        <v>100000</v>
      </c>
      <c r="M144" s="575">
        <f>M145+M146+M147+M148+M149+M150+M156</f>
        <v>100000</v>
      </c>
      <c r="N144" s="1014">
        <f>N145+N146+N147+N148+N149+N150</f>
        <v>0</v>
      </c>
      <c r="O144" s="1029"/>
      <c r="P144" s="1015"/>
      <c r="Q144" s="575">
        <v>0</v>
      </c>
      <c r="R144" s="1014">
        <f t="shared" si="6"/>
        <v>100000</v>
      </c>
      <c r="S144" s="1079"/>
      <c r="T144" s="319"/>
    </row>
    <row r="145" spans="1:20" ht="21" hidden="1" customHeight="1" x14ac:dyDescent="0.25">
      <c r="A145" s="641">
        <v>2210</v>
      </c>
      <c r="B145" s="642"/>
      <c r="C145" s="659" t="s">
        <v>355</v>
      </c>
      <c r="D145" s="660"/>
      <c r="E145" s="660"/>
      <c r="F145" s="660"/>
      <c r="G145" s="661"/>
      <c r="H145" s="575"/>
      <c r="I145" s="1014">
        <f>N95*1.056</f>
        <v>0</v>
      </c>
      <c r="J145" s="1015"/>
      <c r="K145" s="575">
        <v>0</v>
      </c>
      <c r="L145" s="575">
        <f t="shared" si="7"/>
        <v>0</v>
      </c>
      <c r="M145" s="575">
        <f>H145*1.05</f>
        <v>0</v>
      </c>
      <c r="N145" s="1014">
        <f>I145*1.05</f>
        <v>0</v>
      </c>
      <c r="O145" s="1029"/>
      <c r="P145" s="1015"/>
      <c r="Q145" s="575">
        <v>0</v>
      </c>
      <c r="R145" s="1014">
        <f t="shared" si="6"/>
        <v>0</v>
      </c>
      <c r="S145" s="1079"/>
      <c r="T145" s="319"/>
    </row>
    <row r="146" spans="1:20" ht="18.600000000000001" hidden="1" customHeight="1" x14ac:dyDescent="0.25">
      <c r="A146" s="641">
        <v>2220</v>
      </c>
      <c r="B146" s="642"/>
      <c r="C146" s="638" t="s">
        <v>644</v>
      </c>
      <c r="D146" s="639"/>
      <c r="E146" s="639"/>
      <c r="F146" s="639"/>
      <c r="G146" s="640"/>
      <c r="H146" s="575"/>
      <c r="I146" s="1014">
        <f>N96*110.3/100</f>
        <v>0</v>
      </c>
      <c r="J146" s="1015"/>
      <c r="K146" s="575">
        <v>0</v>
      </c>
      <c r="L146" s="575">
        <f t="shared" si="7"/>
        <v>0</v>
      </c>
      <c r="M146" s="575">
        <f>H146*1.05</f>
        <v>0</v>
      </c>
      <c r="N146" s="1014">
        <f>I146*108.7/100</f>
        <v>0</v>
      </c>
      <c r="O146" s="1029"/>
      <c r="P146" s="1015"/>
      <c r="Q146" s="575">
        <v>0</v>
      </c>
      <c r="R146" s="1014">
        <f t="shared" si="6"/>
        <v>0</v>
      </c>
      <c r="S146" s="1079"/>
      <c r="T146" s="319"/>
    </row>
    <row r="147" spans="1:20" ht="18.600000000000001" hidden="1" customHeight="1" x14ac:dyDescent="0.25">
      <c r="A147" s="641">
        <v>2230</v>
      </c>
      <c r="B147" s="642"/>
      <c r="C147" s="638" t="s">
        <v>76</v>
      </c>
      <c r="D147" s="639"/>
      <c r="E147" s="639"/>
      <c r="F147" s="639"/>
      <c r="G147" s="640"/>
      <c r="H147" s="575"/>
      <c r="I147" s="1014">
        <f>N97*110.3/100</f>
        <v>0</v>
      </c>
      <c r="J147" s="1015"/>
      <c r="K147" s="575">
        <v>0</v>
      </c>
      <c r="L147" s="575">
        <f t="shared" si="7"/>
        <v>0</v>
      </c>
      <c r="M147" s="575">
        <f>H147*1.05</f>
        <v>0</v>
      </c>
      <c r="N147" s="1014">
        <f>I147*108.7/100</f>
        <v>0</v>
      </c>
      <c r="O147" s="1029"/>
      <c r="P147" s="1015"/>
      <c r="Q147" s="575">
        <v>0</v>
      </c>
      <c r="R147" s="1014">
        <f t="shared" si="6"/>
        <v>0</v>
      </c>
      <c r="S147" s="1079"/>
      <c r="T147" s="319"/>
    </row>
    <row r="148" spans="1:20" ht="18.600000000000001" customHeight="1" x14ac:dyDescent="0.25">
      <c r="A148" s="641">
        <v>2240</v>
      </c>
      <c r="B148" s="642"/>
      <c r="C148" s="638" t="s">
        <v>1265</v>
      </c>
      <c r="D148" s="639"/>
      <c r="E148" s="639"/>
      <c r="F148" s="639"/>
      <c r="G148" s="640"/>
      <c r="H148" s="575">
        <v>100000</v>
      </c>
      <c r="I148" s="1014">
        <f>N98*1.056</f>
        <v>0</v>
      </c>
      <c r="J148" s="1015"/>
      <c r="K148" s="575">
        <v>0</v>
      </c>
      <c r="L148" s="575">
        <f t="shared" si="7"/>
        <v>100000</v>
      </c>
      <c r="M148" s="575">
        <v>100000</v>
      </c>
      <c r="N148" s="1014">
        <f>I148*1.05</f>
        <v>0</v>
      </c>
      <c r="O148" s="1029"/>
      <c r="P148" s="1015"/>
      <c r="Q148" s="575">
        <v>0</v>
      </c>
      <c r="R148" s="1014">
        <f t="shared" si="6"/>
        <v>100000</v>
      </c>
      <c r="S148" s="1079"/>
      <c r="T148" s="319"/>
    </row>
    <row r="149" spans="1:20" ht="18.600000000000001" hidden="1" customHeight="1" x14ac:dyDescent="0.25">
      <c r="A149" s="641">
        <v>2250</v>
      </c>
      <c r="B149" s="642"/>
      <c r="C149" s="638" t="s">
        <v>357</v>
      </c>
      <c r="D149" s="639"/>
      <c r="E149" s="639"/>
      <c r="F149" s="639"/>
      <c r="G149" s="640"/>
      <c r="H149" s="575"/>
      <c r="I149" s="1014">
        <f>N99*1.056</f>
        <v>0</v>
      </c>
      <c r="J149" s="1015"/>
      <c r="K149" s="575">
        <v>0</v>
      </c>
      <c r="L149" s="575">
        <f t="shared" si="7"/>
        <v>0</v>
      </c>
      <c r="M149" s="575">
        <f>H149*1.05</f>
        <v>0</v>
      </c>
      <c r="N149" s="1014">
        <f>I149*1.05</f>
        <v>0</v>
      </c>
      <c r="O149" s="1029"/>
      <c r="P149" s="1015"/>
      <c r="Q149" s="575">
        <v>0</v>
      </c>
      <c r="R149" s="1014">
        <f t="shared" si="6"/>
        <v>0</v>
      </c>
      <c r="S149" s="1079"/>
      <c r="T149" s="319"/>
    </row>
    <row r="150" spans="1:20" ht="18.600000000000001" hidden="1" customHeight="1" x14ac:dyDescent="0.25">
      <c r="A150" s="641">
        <v>2270</v>
      </c>
      <c r="B150" s="642"/>
      <c r="C150" s="638" t="s">
        <v>358</v>
      </c>
      <c r="D150" s="639"/>
      <c r="E150" s="639"/>
      <c r="F150" s="639"/>
      <c r="G150" s="640"/>
      <c r="H150" s="575"/>
      <c r="I150" s="1014">
        <v>0</v>
      </c>
      <c r="J150" s="1015"/>
      <c r="K150" s="575">
        <v>0</v>
      </c>
      <c r="L150" s="575">
        <f t="shared" si="7"/>
        <v>0</v>
      </c>
      <c r="M150" s="575">
        <f>M151+M152+M153</f>
        <v>0</v>
      </c>
      <c r="N150" s="1014">
        <f>N151+N152+N153</f>
        <v>0</v>
      </c>
      <c r="O150" s="1029"/>
      <c r="P150" s="1015"/>
      <c r="Q150" s="575">
        <v>0</v>
      </c>
      <c r="R150" s="1014">
        <f t="shared" si="6"/>
        <v>0</v>
      </c>
      <c r="S150" s="1079"/>
      <c r="T150" s="319"/>
    </row>
    <row r="151" spans="1:20" ht="18.600000000000001" hidden="1" customHeight="1" x14ac:dyDescent="0.25">
      <c r="A151" s="641">
        <v>2271</v>
      </c>
      <c r="B151" s="642"/>
      <c r="C151" s="638" t="s">
        <v>78</v>
      </c>
      <c r="D151" s="639"/>
      <c r="E151" s="639"/>
      <c r="F151" s="639"/>
      <c r="G151" s="640"/>
      <c r="H151" s="575"/>
      <c r="I151" s="1014">
        <f>N101*1.082</f>
        <v>0</v>
      </c>
      <c r="J151" s="1015"/>
      <c r="K151" s="575">
        <v>0</v>
      </c>
      <c r="L151" s="575">
        <f t="shared" si="7"/>
        <v>0</v>
      </c>
      <c r="M151" s="575">
        <f>H151*1.059</f>
        <v>0</v>
      </c>
      <c r="N151" s="1014">
        <f>I151*1.059</f>
        <v>0</v>
      </c>
      <c r="O151" s="1029"/>
      <c r="P151" s="1015"/>
      <c r="Q151" s="575">
        <v>0</v>
      </c>
      <c r="R151" s="1014">
        <f t="shared" si="6"/>
        <v>0</v>
      </c>
      <c r="S151" s="1079"/>
      <c r="T151" s="319"/>
    </row>
    <row r="152" spans="1:20" ht="18.600000000000001" hidden="1" customHeight="1" x14ac:dyDescent="0.25">
      <c r="A152" s="641">
        <v>2272</v>
      </c>
      <c r="B152" s="642"/>
      <c r="C152" s="638" t="s">
        <v>79</v>
      </c>
      <c r="D152" s="639"/>
      <c r="E152" s="639"/>
      <c r="F152" s="639"/>
      <c r="G152" s="640"/>
      <c r="H152" s="575"/>
      <c r="I152" s="1014">
        <f>N102*1.082</f>
        <v>0</v>
      </c>
      <c r="J152" s="1015"/>
      <c r="K152" s="575">
        <v>0</v>
      </c>
      <c r="L152" s="575">
        <f t="shared" si="7"/>
        <v>0</v>
      </c>
      <c r="M152" s="575">
        <f>H152*1.059</f>
        <v>0</v>
      </c>
      <c r="N152" s="1014">
        <f>I152*1.059</f>
        <v>0</v>
      </c>
      <c r="O152" s="1029"/>
      <c r="P152" s="1015"/>
      <c r="Q152" s="575">
        <v>0</v>
      </c>
      <c r="R152" s="1014">
        <f t="shared" si="6"/>
        <v>0</v>
      </c>
      <c r="S152" s="1079"/>
      <c r="T152" s="319"/>
    </row>
    <row r="153" spans="1:20" ht="18.600000000000001" hidden="1" customHeight="1" x14ac:dyDescent="0.25">
      <c r="A153" s="641">
        <v>2273</v>
      </c>
      <c r="B153" s="642"/>
      <c r="C153" s="638" t="s">
        <v>80</v>
      </c>
      <c r="D153" s="639"/>
      <c r="E153" s="639"/>
      <c r="F153" s="639"/>
      <c r="G153" s="640"/>
      <c r="H153" s="575"/>
      <c r="I153" s="1014">
        <f>N103*1.1</f>
        <v>0</v>
      </c>
      <c r="J153" s="1015"/>
      <c r="K153" s="575">
        <v>0</v>
      </c>
      <c r="L153" s="575">
        <f t="shared" si="7"/>
        <v>0</v>
      </c>
      <c r="M153" s="575">
        <f>H153*1.1</f>
        <v>0</v>
      </c>
      <c r="N153" s="1014">
        <f>I153*1.1</f>
        <v>0</v>
      </c>
      <c r="O153" s="1029"/>
      <c r="P153" s="1015"/>
      <c r="Q153" s="575">
        <v>0</v>
      </c>
      <c r="R153" s="1014">
        <f t="shared" si="6"/>
        <v>0</v>
      </c>
      <c r="S153" s="1079"/>
      <c r="T153" s="319"/>
    </row>
    <row r="154" spans="1:20" ht="18.600000000000001" hidden="1" customHeight="1" x14ac:dyDescent="0.25">
      <c r="A154" s="641">
        <v>2274</v>
      </c>
      <c r="B154" s="642"/>
      <c r="C154" s="638" t="s">
        <v>359</v>
      </c>
      <c r="D154" s="639"/>
      <c r="E154" s="639"/>
      <c r="F154" s="639"/>
      <c r="G154" s="640"/>
      <c r="H154" s="575"/>
      <c r="I154" s="1014">
        <f>N104*110.3/100</f>
        <v>0</v>
      </c>
      <c r="J154" s="1015"/>
      <c r="K154" s="575">
        <v>0</v>
      </c>
      <c r="L154" s="575">
        <f t="shared" si="7"/>
        <v>0</v>
      </c>
      <c r="M154" s="575">
        <f t="shared" ref="M154:N165" si="8">H154*108.7/100</f>
        <v>0</v>
      </c>
      <c r="N154" s="1014">
        <f t="shared" ref="N154:N160" si="9">I154*108.7/100</f>
        <v>0</v>
      </c>
      <c r="O154" s="1029"/>
      <c r="P154" s="1015"/>
      <c r="Q154" s="575">
        <v>0</v>
      </c>
      <c r="R154" s="1014">
        <f t="shared" si="6"/>
        <v>0</v>
      </c>
      <c r="S154" s="1079"/>
      <c r="T154" s="319"/>
    </row>
    <row r="155" spans="1:20" ht="18.600000000000001" hidden="1" customHeight="1" x14ac:dyDescent="0.25">
      <c r="A155" s="641">
        <v>2275</v>
      </c>
      <c r="B155" s="642"/>
      <c r="C155" s="638" t="s">
        <v>81</v>
      </c>
      <c r="D155" s="639"/>
      <c r="E155" s="639"/>
      <c r="F155" s="639"/>
      <c r="G155" s="640"/>
      <c r="H155" s="575"/>
      <c r="I155" s="1014">
        <f t="shared" ref="I155:I165" si="10">N105*110.3/100</f>
        <v>0</v>
      </c>
      <c r="J155" s="1015"/>
      <c r="K155" s="575">
        <v>0</v>
      </c>
      <c r="L155" s="575">
        <f t="shared" si="7"/>
        <v>0</v>
      </c>
      <c r="M155" s="575">
        <f t="shared" si="8"/>
        <v>0</v>
      </c>
      <c r="N155" s="1014">
        <f t="shared" si="9"/>
        <v>0</v>
      </c>
      <c r="O155" s="1029"/>
      <c r="P155" s="1015"/>
      <c r="Q155" s="575">
        <v>0</v>
      </c>
      <c r="R155" s="1014">
        <f t="shared" si="6"/>
        <v>0</v>
      </c>
      <c r="S155" s="1079"/>
      <c r="T155" s="319"/>
    </row>
    <row r="156" spans="1:20" ht="45" hidden="1" customHeight="1" x14ac:dyDescent="0.25">
      <c r="A156" s="641">
        <v>2282</v>
      </c>
      <c r="B156" s="642"/>
      <c r="C156" s="659" t="s">
        <v>360</v>
      </c>
      <c r="D156" s="660"/>
      <c r="E156" s="660"/>
      <c r="F156" s="660"/>
      <c r="G156" s="197"/>
      <c r="H156" s="575"/>
      <c r="I156" s="1014">
        <f t="shared" si="10"/>
        <v>0</v>
      </c>
      <c r="J156" s="1015"/>
      <c r="K156" s="575">
        <v>0</v>
      </c>
      <c r="L156" s="575">
        <f t="shared" si="7"/>
        <v>0</v>
      </c>
      <c r="M156" s="575">
        <f t="shared" si="8"/>
        <v>0</v>
      </c>
      <c r="N156" s="1014">
        <f t="shared" si="9"/>
        <v>0</v>
      </c>
      <c r="O156" s="1029"/>
      <c r="P156" s="1015"/>
      <c r="Q156" s="575">
        <v>0</v>
      </c>
      <c r="R156" s="573"/>
      <c r="S156" s="570">
        <f t="shared" ref="S156:S165" si="11">M156+N156</f>
        <v>0</v>
      </c>
      <c r="T156" s="319"/>
    </row>
    <row r="157" spans="1:20" ht="18.600000000000001" hidden="1" customHeight="1" x14ac:dyDescent="0.25">
      <c r="A157" s="641">
        <v>2800</v>
      </c>
      <c r="B157" s="642"/>
      <c r="C157" s="638" t="s">
        <v>361</v>
      </c>
      <c r="D157" s="639"/>
      <c r="E157" s="639"/>
      <c r="F157" s="639"/>
      <c r="G157" s="640"/>
      <c r="H157" s="575"/>
      <c r="I157" s="1014">
        <f t="shared" si="10"/>
        <v>0</v>
      </c>
      <c r="J157" s="1015"/>
      <c r="K157" s="575">
        <v>0</v>
      </c>
      <c r="L157" s="575">
        <f t="shared" si="7"/>
        <v>0</v>
      </c>
      <c r="M157" s="575">
        <f t="shared" si="8"/>
        <v>0</v>
      </c>
      <c r="N157" s="1014">
        <f t="shared" si="9"/>
        <v>0</v>
      </c>
      <c r="O157" s="1029"/>
      <c r="P157" s="1015"/>
      <c r="Q157" s="575">
        <v>0</v>
      </c>
      <c r="R157" s="573"/>
      <c r="S157" s="570">
        <f t="shared" si="11"/>
        <v>0</v>
      </c>
      <c r="T157" s="319"/>
    </row>
    <row r="158" spans="1:20" ht="18.600000000000001" hidden="1" customHeight="1" x14ac:dyDescent="0.25">
      <c r="A158" s="641">
        <v>3000</v>
      </c>
      <c r="B158" s="642"/>
      <c r="C158" s="638" t="s">
        <v>82</v>
      </c>
      <c r="D158" s="639"/>
      <c r="E158" s="639"/>
      <c r="F158" s="639"/>
      <c r="G158" s="640"/>
      <c r="H158" s="575"/>
      <c r="I158" s="1014">
        <f t="shared" si="10"/>
        <v>0</v>
      </c>
      <c r="J158" s="1015"/>
      <c r="K158" s="575">
        <v>0</v>
      </c>
      <c r="L158" s="575">
        <f t="shared" si="7"/>
        <v>0</v>
      </c>
      <c r="M158" s="575">
        <f t="shared" si="8"/>
        <v>0</v>
      </c>
      <c r="N158" s="1014">
        <f t="shared" si="9"/>
        <v>0</v>
      </c>
      <c r="O158" s="1029"/>
      <c r="P158" s="1015"/>
      <c r="Q158" s="575">
        <v>0</v>
      </c>
      <c r="R158" s="573"/>
      <c r="S158" s="570">
        <f t="shared" si="11"/>
        <v>0</v>
      </c>
      <c r="T158" s="319"/>
    </row>
    <row r="159" spans="1:20" ht="31.5" hidden="1" customHeight="1" x14ac:dyDescent="0.25">
      <c r="A159" s="641">
        <v>3110</v>
      </c>
      <c r="B159" s="642"/>
      <c r="C159" s="659" t="s">
        <v>362</v>
      </c>
      <c r="D159" s="660"/>
      <c r="E159" s="660"/>
      <c r="F159" s="660"/>
      <c r="G159" s="661"/>
      <c r="H159" s="575"/>
      <c r="I159" s="1014">
        <f t="shared" si="10"/>
        <v>0</v>
      </c>
      <c r="J159" s="1015"/>
      <c r="K159" s="575">
        <v>0</v>
      </c>
      <c r="L159" s="575">
        <f t="shared" si="7"/>
        <v>0</v>
      </c>
      <c r="M159" s="575">
        <f t="shared" si="8"/>
        <v>0</v>
      </c>
      <c r="N159" s="1014">
        <f t="shared" si="9"/>
        <v>0</v>
      </c>
      <c r="O159" s="1029"/>
      <c r="P159" s="1015"/>
      <c r="Q159" s="575">
        <v>0</v>
      </c>
      <c r="R159" s="573"/>
      <c r="S159" s="570">
        <f t="shared" si="11"/>
        <v>0</v>
      </c>
      <c r="T159" s="319"/>
    </row>
    <row r="160" spans="1:20" ht="18.600000000000001" hidden="1" customHeight="1" x14ac:dyDescent="0.25">
      <c r="A160" s="641">
        <v>3130</v>
      </c>
      <c r="B160" s="642"/>
      <c r="C160" s="638" t="s">
        <v>83</v>
      </c>
      <c r="D160" s="639"/>
      <c r="E160" s="639"/>
      <c r="F160" s="639"/>
      <c r="G160" s="640"/>
      <c r="H160" s="575"/>
      <c r="I160" s="1014">
        <f t="shared" si="10"/>
        <v>0</v>
      </c>
      <c r="J160" s="1015"/>
      <c r="K160" s="575">
        <v>0</v>
      </c>
      <c r="L160" s="575">
        <f t="shared" si="7"/>
        <v>0</v>
      </c>
      <c r="M160" s="575">
        <f t="shared" si="8"/>
        <v>0</v>
      </c>
      <c r="N160" s="1014">
        <f t="shared" si="9"/>
        <v>0</v>
      </c>
      <c r="O160" s="1029"/>
      <c r="P160" s="1015"/>
      <c r="Q160" s="575">
        <v>0</v>
      </c>
      <c r="R160" s="573"/>
      <c r="S160" s="570">
        <f t="shared" si="11"/>
        <v>0</v>
      </c>
      <c r="T160" s="319"/>
    </row>
    <row r="161" spans="1:20" ht="18.600000000000001" hidden="1" customHeight="1" x14ac:dyDescent="0.25">
      <c r="A161" s="641">
        <v>3132</v>
      </c>
      <c r="B161" s="642"/>
      <c r="C161" s="638" t="s">
        <v>645</v>
      </c>
      <c r="D161" s="639"/>
      <c r="E161" s="639"/>
      <c r="F161" s="639"/>
      <c r="G161" s="640"/>
      <c r="H161" s="575"/>
      <c r="I161" s="1014">
        <f t="shared" si="10"/>
        <v>0</v>
      </c>
      <c r="J161" s="1015"/>
      <c r="K161" s="575">
        <v>0</v>
      </c>
      <c r="L161" s="575">
        <f t="shared" si="7"/>
        <v>0</v>
      </c>
      <c r="M161" s="575">
        <f t="shared" si="8"/>
        <v>0</v>
      </c>
      <c r="N161" s="1014">
        <f t="shared" si="8"/>
        <v>0</v>
      </c>
      <c r="O161" s="1029"/>
      <c r="P161" s="1015"/>
      <c r="Q161" s="575">
        <v>0</v>
      </c>
      <c r="R161" s="573"/>
      <c r="S161" s="570">
        <f t="shared" si="11"/>
        <v>0</v>
      </c>
      <c r="T161" s="319"/>
    </row>
    <row r="162" spans="1:20" ht="18.600000000000001" hidden="1" customHeight="1" x14ac:dyDescent="0.25">
      <c r="A162" s="641">
        <v>3140</v>
      </c>
      <c r="B162" s="642"/>
      <c r="C162" s="638" t="s">
        <v>365</v>
      </c>
      <c r="D162" s="639"/>
      <c r="E162" s="639"/>
      <c r="F162" s="639"/>
      <c r="G162" s="640"/>
      <c r="H162" s="575"/>
      <c r="I162" s="1014">
        <f t="shared" si="10"/>
        <v>0</v>
      </c>
      <c r="J162" s="1015"/>
      <c r="K162" s="575">
        <v>0</v>
      </c>
      <c r="L162" s="575">
        <f t="shared" si="7"/>
        <v>0</v>
      </c>
      <c r="M162" s="575">
        <f t="shared" si="8"/>
        <v>0</v>
      </c>
      <c r="N162" s="1014">
        <f t="shared" si="8"/>
        <v>0</v>
      </c>
      <c r="O162" s="1029"/>
      <c r="P162" s="1015"/>
      <c r="Q162" s="575">
        <v>0</v>
      </c>
      <c r="R162" s="573"/>
      <c r="S162" s="570">
        <f t="shared" si="11"/>
        <v>0</v>
      </c>
      <c r="T162" s="319"/>
    </row>
    <row r="163" spans="1:20" ht="18.600000000000001" hidden="1" customHeight="1" x14ac:dyDescent="0.25">
      <c r="A163" s="641">
        <v>3142</v>
      </c>
      <c r="B163" s="642"/>
      <c r="C163" s="638" t="s">
        <v>646</v>
      </c>
      <c r="D163" s="639"/>
      <c r="E163" s="639"/>
      <c r="F163" s="639"/>
      <c r="G163" s="640"/>
      <c r="H163" s="575"/>
      <c r="I163" s="1014">
        <f t="shared" si="10"/>
        <v>0</v>
      </c>
      <c r="J163" s="1015"/>
      <c r="K163" s="575">
        <v>0</v>
      </c>
      <c r="L163" s="575">
        <f t="shared" si="7"/>
        <v>0</v>
      </c>
      <c r="M163" s="575">
        <f t="shared" si="8"/>
        <v>0</v>
      </c>
      <c r="N163" s="1014">
        <f t="shared" si="8"/>
        <v>0</v>
      </c>
      <c r="O163" s="1029"/>
      <c r="P163" s="1015"/>
      <c r="Q163" s="575">
        <v>0</v>
      </c>
      <c r="R163" s="573"/>
      <c r="S163" s="570">
        <f t="shared" si="11"/>
        <v>0</v>
      </c>
      <c r="T163" s="319"/>
    </row>
    <row r="164" spans="1:20" ht="20.25" hidden="1" customHeight="1" x14ac:dyDescent="0.25">
      <c r="A164" s="641">
        <v>3143</v>
      </c>
      <c r="B164" s="642"/>
      <c r="C164" s="659" t="s">
        <v>647</v>
      </c>
      <c r="D164" s="660"/>
      <c r="E164" s="660"/>
      <c r="F164" s="660"/>
      <c r="G164" s="661"/>
      <c r="H164" s="575"/>
      <c r="I164" s="1014">
        <f t="shared" si="10"/>
        <v>0</v>
      </c>
      <c r="J164" s="1015"/>
      <c r="K164" s="575">
        <v>0</v>
      </c>
      <c r="L164" s="575">
        <f t="shared" si="7"/>
        <v>0</v>
      </c>
      <c r="M164" s="575">
        <f t="shared" si="8"/>
        <v>0</v>
      </c>
      <c r="N164" s="1014">
        <f t="shared" si="8"/>
        <v>0</v>
      </c>
      <c r="O164" s="1029"/>
      <c r="P164" s="1015"/>
      <c r="Q164" s="575">
        <v>0</v>
      </c>
      <c r="R164" s="573"/>
      <c r="S164" s="570">
        <f t="shared" si="11"/>
        <v>0</v>
      </c>
      <c r="T164" s="319"/>
    </row>
    <row r="165" spans="1:20" ht="35.25" hidden="1" customHeight="1" x14ac:dyDescent="0.25">
      <c r="A165" s="641">
        <v>3210</v>
      </c>
      <c r="B165" s="642"/>
      <c r="C165" s="659" t="s">
        <v>367</v>
      </c>
      <c r="D165" s="660"/>
      <c r="E165" s="660"/>
      <c r="F165" s="660"/>
      <c r="G165" s="661"/>
      <c r="H165" s="575"/>
      <c r="I165" s="1014">
        <f t="shared" si="10"/>
        <v>0</v>
      </c>
      <c r="J165" s="1015"/>
      <c r="K165" s="575">
        <v>0</v>
      </c>
      <c r="L165" s="575">
        <f t="shared" si="7"/>
        <v>0</v>
      </c>
      <c r="M165" s="575">
        <f t="shared" si="8"/>
        <v>0</v>
      </c>
      <c r="N165" s="1014">
        <f t="shared" si="8"/>
        <v>0</v>
      </c>
      <c r="O165" s="1029"/>
      <c r="P165" s="1015"/>
      <c r="Q165" s="575">
        <v>0</v>
      </c>
      <c r="R165" s="573"/>
      <c r="S165" s="570">
        <f t="shared" si="11"/>
        <v>0</v>
      </c>
      <c r="T165" s="319"/>
    </row>
    <row r="166" spans="1:20" ht="18.600000000000001" hidden="1" customHeight="1" x14ac:dyDescent="0.25">
      <c r="A166" s="16"/>
      <c r="B166" s="16"/>
      <c r="C166" s="638" t="s">
        <v>31</v>
      </c>
      <c r="D166" s="639"/>
      <c r="E166" s="639"/>
      <c r="F166" s="639"/>
      <c r="G166" s="640"/>
      <c r="H166" s="575"/>
      <c r="I166" s="575"/>
      <c r="J166" s="575"/>
      <c r="K166" s="575"/>
      <c r="L166" s="575">
        <f t="shared" si="7"/>
        <v>0</v>
      </c>
      <c r="M166" s="575"/>
      <c r="N166" s="1014"/>
      <c r="O166" s="1029"/>
      <c r="P166" s="1015"/>
      <c r="Q166" s="575"/>
      <c r="R166" s="1014"/>
      <c r="S166" s="1015"/>
      <c r="T166" s="30"/>
    </row>
    <row r="167" spans="1:20" ht="18.600000000000001" hidden="1" customHeight="1" x14ac:dyDescent="0.25">
      <c r="A167" s="16"/>
      <c r="B167" s="16"/>
      <c r="C167" s="646" t="s">
        <v>252</v>
      </c>
      <c r="D167" s="647"/>
      <c r="E167" s="647"/>
      <c r="F167" s="647"/>
      <c r="G167" s="648"/>
      <c r="H167" s="575"/>
      <c r="I167" s="575"/>
      <c r="J167" s="575"/>
      <c r="K167" s="575"/>
      <c r="L167" s="575">
        <f t="shared" si="7"/>
        <v>0</v>
      </c>
      <c r="M167" s="575"/>
      <c r="N167" s="1030"/>
      <c r="O167" s="1030"/>
      <c r="P167" s="1030"/>
      <c r="Q167" s="575"/>
      <c r="R167" s="1030"/>
      <c r="S167" s="1030"/>
      <c r="T167" s="30"/>
    </row>
    <row r="168" spans="1:20" ht="18.600000000000001" hidden="1" customHeight="1" x14ac:dyDescent="0.25">
      <c r="A168" s="16"/>
      <c r="B168" s="16"/>
      <c r="C168" s="638" t="s">
        <v>31</v>
      </c>
      <c r="D168" s="639"/>
      <c r="E168" s="639"/>
      <c r="F168" s="639"/>
      <c r="G168" s="640"/>
      <c r="H168" s="575"/>
      <c r="I168" s="575"/>
      <c r="J168" s="575"/>
      <c r="K168" s="575"/>
      <c r="L168" s="575">
        <f t="shared" si="7"/>
        <v>0</v>
      </c>
      <c r="M168" s="575"/>
      <c r="N168" s="1030"/>
      <c r="O168" s="1030"/>
      <c r="P168" s="1030"/>
      <c r="Q168" s="575"/>
      <c r="R168" s="1030"/>
      <c r="S168" s="1030"/>
      <c r="T168" s="30"/>
    </row>
    <row r="169" spans="1:20" ht="18.600000000000001" customHeight="1" x14ac:dyDescent="0.25">
      <c r="A169" s="641"/>
      <c r="B169" s="642"/>
      <c r="C169" s="638" t="s">
        <v>971</v>
      </c>
      <c r="D169" s="639"/>
      <c r="E169" s="639"/>
      <c r="F169" s="639"/>
      <c r="G169" s="640"/>
      <c r="H169" s="575">
        <f>H141+H158</f>
        <v>100000</v>
      </c>
      <c r="I169" s="1014">
        <f>I141+I158</f>
        <v>0</v>
      </c>
      <c r="J169" s="1015"/>
      <c r="K169" s="575">
        <v>0</v>
      </c>
      <c r="L169" s="575">
        <f t="shared" si="7"/>
        <v>100000</v>
      </c>
      <c r="M169" s="575">
        <f>M141+M158</f>
        <v>100000</v>
      </c>
      <c r="N169" s="1030">
        <f>N141+M158</f>
        <v>0</v>
      </c>
      <c r="O169" s="1030"/>
      <c r="P169" s="1030"/>
      <c r="Q169" s="575">
        <v>0</v>
      </c>
      <c r="R169" s="1030">
        <f>M169+N169</f>
        <v>100000</v>
      </c>
      <c r="S169" s="1030"/>
      <c r="T169" s="30"/>
    </row>
    <row r="170" spans="1:20" ht="4.5" customHeight="1" x14ac:dyDescent="0.25">
      <c r="A170" s="29"/>
      <c r="B170" s="29"/>
      <c r="C170" s="4"/>
      <c r="D170" s="4"/>
      <c r="E170" s="65"/>
      <c r="F170" s="65"/>
      <c r="G170" s="65"/>
      <c r="H170" s="65"/>
      <c r="I170" s="65"/>
      <c r="J170" s="65"/>
      <c r="K170" s="65"/>
      <c r="L170" s="65"/>
      <c r="M170" s="65"/>
      <c r="N170" s="65"/>
      <c r="O170" s="65"/>
      <c r="P170" s="29"/>
      <c r="Q170" s="29"/>
      <c r="R170" s="64"/>
      <c r="S170" s="64"/>
      <c r="T170" s="64"/>
    </row>
    <row r="171" spans="1:20" ht="17.25" customHeight="1" x14ac:dyDescent="0.25">
      <c r="A171" s="331" t="s">
        <v>922</v>
      </c>
      <c r="B171" s="637" t="s">
        <v>1252</v>
      </c>
      <c r="C171" s="637"/>
      <c r="D171" s="637"/>
      <c r="E171" s="637"/>
      <c r="F171" s="637"/>
      <c r="G171" s="637"/>
      <c r="H171" s="637"/>
      <c r="I171" s="637"/>
      <c r="J171" s="637"/>
      <c r="K171" s="637"/>
      <c r="L171" s="637"/>
      <c r="M171" s="637"/>
      <c r="N171" s="637"/>
      <c r="O171" s="637"/>
      <c r="P171" s="637"/>
      <c r="Q171" s="637"/>
      <c r="R171" s="637"/>
      <c r="S171" s="637"/>
      <c r="T171" s="115"/>
    </row>
    <row r="172" spans="1:20" ht="13.5" customHeight="1" x14ac:dyDescent="0.25">
      <c r="A172" s="617" t="s">
        <v>911</v>
      </c>
      <c r="B172" s="617"/>
      <c r="C172" s="4"/>
      <c r="D172" s="4"/>
      <c r="E172" s="65"/>
      <c r="F172" s="65"/>
      <c r="G172" s="65"/>
      <c r="H172" s="65"/>
      <c r="I172" s="65"/>
      <c r="J172" s="65"/>
      <c r="K172" s="65"/>
      <c r="L172" s="65"/>
      <c r="M172" s="65"/>
      <c r="N172" s="65"/>
      <c r="O172" s="65"/>
      <c r="P172" s="29"/>
      <c r="Q172" s="29"/>
      <c r="R172" s="64"/>
      <c r="S172" s="64"/>
      <c r="T172" s="64"/>
    </row>
    <row r="173" spans="1:20" ht="18.600000000000001" customHeight="1" x14ac:dyDescent="0.25">
      <c r="A173" s="1016" t="s">
        <v>920</v>
      </c>
      <c r="B173" s="1017"/>
      <c r="C173" s="1072" t="s">
        <v>259</v>
      </c>
      <c r="D173" s="1073"/>
      <c r="E173" s="1073"/>
      <c r="F173" s="1073"/>
      <c r="G173" s="1074"/>
      <c r="H173" s="626" t="s">
        <v>454</v>
      </c>
      <c r="I173" s="626"/>
      <c r="J173" s="626"/>
      <c r="K173" s="626"/>
      <c r="L173" s="626"/>
      <c r="M173" s="626" t="s">
        <v>821</v>
      </c>
      <c r="N173" s="626"/>
      <c r="O173" s="626"/>
      <c r="P173" s="626"/>
      <c r="Q173" s="626"/>
      <c r="R173" s="626"/>
      <c r="S173" s="626"/>
      <c r="T173" s="30"/>
    </row>
    <row r="174" spans="1:20" ht="90.75" customHeight="1" x14ac:dyDescent="0.25">
      <c r="A174" s="1018"/>
      <c r="B174" s="1019"/>
      <c r="C174" s="1075"/>
      <c r="D174" s="1076"/>
      <c r="E174" s="1076"/>
      <c r="F174" s="1076"/>
      <c r="G174" s="1077"/>
      <c r="H174" s="12" t="s">
        <v>71</v>
      </c>
      <c r="I174" s="655" t="s">
        <v>72</v>
      </c>
      <c r="J174" s="656"/>
      <c r="K174" s="15" t="s">
        <v>14</v>
      </c>
      <c r="L174" s="12" t="s">
        <v>15</v>
      </c>
      <c r="M174" s="12" t="s">
        <v>71</v>
      </c>
      <c r="N174" s="655" t="s">
        <v>72</v>
      </c>
      <c r="O174" s="743"/>
      <c r="P174" s="656"/>
      <c r="Q174" s="15" t="s">
        <v>14</v>
      </c>
      <c r="R174" s="657" t="s">
        <v>16</v>
      </c>
      <c r="S174" s="658"/>
      <c r="T174" s="265"/>
    </row>
    <row r="175" spans="1:20" ht="14.25" customHeight="1" x14ac:dyDescent="0.25">
      <c r="A175" s="641">
        <v>1</v>
      </c>
      <c r="B175" s="642"/>
      <c r="C175" s="641">
        <v>2</v>
      </c>
      <c r="D175" s="645"/>
      <c r="E175" s="645"/>
      <c r="F175" s="645"/>
      <c r="G175" s="642"/>
      <c r="H175" s="11">
        <v>3</v>
      </c>
      <c r="I175" s="641">
        <v>4</v>
      </c>
      <c r="J175" s="642"/>
      <c r="K175" s="11">
        <v>5</v>
      </c>
      <c r="L175" s="11">
        <v>6</v>
      </c>
      <c r="M175" s="11">
        <v>7</v>
      </c>
      <c r="N175" s="641">
        <v>8</v>
      </c>
      <c r="O175" s="645"/>
      <c r="P175" s="642"/>
      <c r="Q175" s="11">
        <v>9</v>
      </c>
      <c r="R175" s="641">
        <v>10</v>
      </c>
      <c r="S175" s="642"/>
      <c r="T175" s="30"/>
    </row>
    <row r="176" spans="1:20" ht="18.600000000000001" customHeight="1" x14ac:dyDescent="0.25">
      <c r="A176" s="641"/>
      <c r="B176" s="642"/>
      <c r="C176" s="638"/>
      <c r="D176" s="639"/>
      <c r="E176" s="639"/>
      <c r="F176" s="639"/>
      <c r="G176" s="640"/>
      <c r="H176" s="584"/>
      <c r="I176" s="1067"/>
      <c r="J176" s="1068"/>
      <c r="K176" s="584"/>
      <c r="L176" s="584"/>
      <c r="M176" s="584"/>
      <c r="N176" s="1067"/>
      <c r="O176" s="1078"/>
      <c r="P176" s="1068"/>
      <c r="Q176" s="584"/>
      <c r="R176" s="1067"/>
      <c r="S176" s="1068"/>
      <c r="T176" s="30"/>
    </row>
    <row r="177" spans="1:20" ht="18.600000000000001" hidden="1" customHeight="1" x14ac:dyDescent="0.25">
      <c r="A177" s="641"/>
      <c r="B177" s="642"/>
      <c r="C177" s="638"/>
      <c r="D177" s="639"/>
      <c r="E177" s="639"/>
      <c r="F177" s="639"/>
      <c r="G177" s="640"/>
      <c r="H177" s="584"/>
      <c r="I177" s="584"/>
      <c r="J177" s="584"/>
      <c r="K177" s="584"/>
      <c r="L177" s="584"/>
      <c r="M177" s="584"/>
      <c r="N177" s="1066"/>
      <c r="O177" s="1066"/>
      <c r="P177" s="1066"/>
      <c r="Q177" s="584"/>
      <c r="R177" s="1066"/>
      <c r="S177" s="1066"/>
      <c r="T177" s="30"/>
    </row>
    <row r="178" spans="1:20" ht="23.25" customHeight="1" x14ac:dyDescent="0.25">
      <c r="A178" s="641"/>
      <c r="B178" s="642"/>
      <c r="C178" s="638" t="s">
        <v>971</v>
      </c>
      <c r="D178" s="639"/>
      <c r="E178" s="639"/>
      <c r="F178" s="639"/>
      <c r="G178" s="640"/>
      <c r="H178" s="584"/>
      <c r="I178" s="1067"/>
      <c r="J178" s="1068"/>
      <c r="K178" s="584"/>
      <c r="L178" s="584"/>
      <c r="M178" s="584"/>
      <c r="N178" s="1066"/>
      <c r="O178" s="1066"/>
      <c r="P178" s="1066"/>
      <c r="Q178" s="584"/>
      <c r="R178" s="1066"/>
      <c r="S178" s="1066"/>
      <c r="T178" s="30"/>
    </row>
    <row r="179" spans="1:20" ht="18.600000000000001" customHeight="1" x14ac:dyDescent="0.25">
      <c r="A179" s="29"/>
      <c r="B179" s="29"/>
      <c r="C179" s="4"/>
      <c r="D179" s="4"/>
      <c r="E179" s="65"/>
      <c r="F179" s="65"/>
      <c r="G179" s="65"/>
      <c r="H179" s="65"/>
      <c r="I179" s="65"/>
      <c r="J179" s="65"/>
      <c r="K179" s="65"/>
      <c r="L179" s="65"/>
      <c r="M179" s="65"/>
      <c r="N179" s="65"/>
      <c r="O179" s="65"/>
      <c r="P179" s="29"/>
      <c r="Q179" s="29"/>
      <c r="R179" s="64"/>
      <c r="S179" s="64"/>
      <c r="T179" s="64"/>
    </row>
    <row r="180" spans="1:20" ht="40.5" customHeight="1" x14ac:dyDescent="0.25">
      <c r="A180" s="67" t="s">
        <v>92</v>
      </c>
      <c r="B180" s="663" t="s">
        <v>923</v>
      </c>
      <c r="C180" s="663"/>
      <c r="D180" s="663"/>
      <c r="E180" s="663"/>
      <c r="F180" s="663"/>
      <c r="G180" s="663"/>
      <c r="H180" s="663"/>
      <c r="I180" s="663"/>
      <c r="J180" s="663"/>
      <c r="K180" s="663"/>
      <c r="L180" s="663"/>
      <c r="M180" s="663"/>
      <c r="N180" s="663"/>
      <c r="O180" s="663"/>
      <c r="P180" s="663"/>
      <c r="Q180" s="663"/>
      <c r="R180" s="663"/>
      <c r="S180" s="663"/>
      <c r="T180" s="57"/>
    </row>
    <row r="181" spans="1:20" ht="12" customHeight="1" x14ac:dyDescent="0.25">
      <c r="A181" s="33"/>
      <c r="B181" s="67"/>
      <c r="C181" s="8"/>
      <c r="D181" s="3"/>
      <c r="E181" s="3"/>
      <c r="F181" s="3"/>
      <c r="G181" s="3"/>
      <c r="H181" s="3"/>
      <c r="I181" s="3"/>
      <c r="J181" s="3"/>
      <c r="K181" s="3"/>
      <c r="L181" s="3"/>
      <c r="M181" s="3"/>
      <c r="N181" s="3"/>
      <c r="O181" s="3"/>
      <c r="P181" s="3"/>
      <c r="Q181" s="3"/>
      <c r="R181" s="3"/>
      <c r="S181" s="3"/>
      <c r="T181" s="3"/>
    </row>
    <row r="182" spans="1:20" ht="26.25" customHeight="1" x14ac:dyDescent="0.25">
      <c r="A182" s="70" t="s">
        <v>908</v>
      </c>
      <c r="B182" s="663" t="s">
        <v>924</v>
      </c>
      <c r="C182" s="663"/>
      <c r="D182" s="663"/>
      <c r="E182" s="663"/>
      <c r="F182" s="663"/>
      <c r="G182" s="663"/>
      <c r="H182" s="663"/>
      <c r="I182" s="663"/>
      <c r="J182" s="663"/>
      <c r="K182" s="663"/>
      <c r="L182" s="663"/>
      <c r="M182" s="663"/>
      <c r="N182" s="663"/>
      <c r="O182" s="663"/>
      <c r="P182" s="663"/>
      <c r="Q182" s="663"/>
      <c r="R182" s="663"/>
      <c r="S182" s="663"/>
      <c r="T182" s="57"/>
    </row>
    <row r="183" spans="1:20" ht="17.25" customHeight="1" x14ac:dyDescent="0.25">
      <c r="A183" s="93"/>
      <c r="B183" s="317" t="s">
        <v>916</v>
      </c>
      <c r="C183" s="3"/>
      <c r="D183" s="3"/>
      <c r="E183" s="3"/>
      <c r="F183" s="3"/>
      <c r="G183" s="3"/>
      <c r="H183" s="3"/>
      <c r="I183" s="3"/>
      <c r="J183" s="3"/>
      <c r="K183" s="3"/>
      <c r="L183" s="3"/>
      <c r="M183" s="3"/>
      <c r="N183" s="3"/>
      <c r="O183" s="3"/>
      <c r="P183" s="3"/>
      <c r="Q183" s="3"/>
      <c r="R183" s="3"/>
      <c r="S183" s="3"/>
      <c r="T183" s="3"/>
    </row>
    <row r="184" spans="1:20" ht="19.5" customHeight="1" x14ac:dyDescent="0.2">
      <c r="A184" s="664" t="s">
        <v>341</v>
      </c>
      <c r="B184" s="1069" t="s">
        <v>925</v>
      </c>
      <c r="C184" s="1070"/>
      <c r="D184" s="1070"/>
      <c r="E184" s="671" t="s">
        <v>827</v>
      </c>
      <c r="F184" s="671"/>
      <c r="G184" s="671"/>
      <c r="H184" s="671"/>
      <c r="I184" s="671" t="s">
        <v>828</v>
      </c>
      <c r="J184" s="671"/>
      <c r="K184" s="671"/>
      <c r="L184" s="671"/>
      <c r="M184" s="671"/>
      <c r="N184" s="671" t="s">
        <v>829</v>
      </c>
      <c r="O184" s="671"/>
      <c r="P184" s="671"/>
      <c r="Q184" s="671"/>
      <c r="R184" s="671"/>
      <c r="S184" s="671"/>
      <c r="T184" s="64"/>
    </row>
    <row r="185" spans="1:20" ht="123" customHeight="1" x14ac:dyDescent="0.2">
      <c r="A185" s="664"/>
      <c r="B185" s="1018"/>
      <c r="C185" s="1071"/>
      <c r="D185" s="1071"/>
      <c r="E185" s="12" t="s">
        <v>71</v>
      </c>
      <c r="F185" s="12" t="s">
        <v>72</v>
      </c>
      <c r="G185" s="12" t="s">
        <v>14</v>
      </c>
      <c r="H185" s="12" t="s">
        <v>15</v>
      </c>
      <c r="I185" s="1010" t="s">
        <v>71</v>
      </c>
      <c r="J185" s="1011"/>
      <c r="K185" s="12" t="s">
        <v>72</v>
      </c>
      <c r="L185" s="12" t="s">
        <v>14</v>
      </c>
      <c r="M185" s="12" t="s">
        <v>16</v>
      </c>
      <c r="N185" s="12" t="s">
        <v>71</v>
      </c>
      <c r="O185" s="1010" t="s">
        <v>72</v>
      </c>
      <c r="P185" s="1011"/>
      <c r="Q185" s="12" t="s">
        <v>14</v>
      </c>
      <c r="R185" s="602" t="s">
        <v>17</v>
      </c>
      <c r="S185" s="607"/>
      <c r="T185" s="64"/>
    </row>
    <row r="186" spans="1:20" ht="17.649999999999999" customHeight="1" x14ac:dyDescent="0.25">
      <c r="A186" s="11">
        <v>1</v>
      </c>
      <c r="B186" s="641">
        <v>2</v>
      </c>
      <c r="C186" s="645"/>
      <c r="D186" s="642"/>
      <c r="E186" s="11">
        <v>3</v>
      </c>
      <c r="F186" s="11">
        <v>4</v>
      </c>
      <c r="G186" s="11">
        <v>5</v>
      </c>
      <c r="H186" s="11">
        <v>6</v>
      </c>
      <c r="I186" s="1057">
        <v>7</v>
      </c>
      <c r="J186" s="1058"/>
      <c r="K186" s="11">
        <v>8</v>
      </c>
      <c r="L186" s="11">
        <v>9</v>
      </c>
      <c r="M186" s="11">
        <v>10</v>
      </c>
      <c r="N186" s="11">
        <v>11</v>
      </c>
      <c r="O186" s="510">
        <v>12</v>
      </c>
      <c r="P186" s="511"/>
      <c r="Q186" s="11">
        <v>13</v>
      </c>
      <c r="R186" s="676">
        <v>14</v>
      </c>
      <c r="S186" s="677"/>
      <c r="T186" s="30"/>
    </row>
    <row r="187" spans="1:20" ht="17.25" hidden="1" customHeight="1" x14ac:dyDescent="0.25">
      <c r="A187" s="16"/>
      <c r="B187" s="638" t="s">
        <v>250</v>
      </c>
      <c r="C187" s="639"/>
      <c r="D187" s="679"/>
      <c r="E187" s="124"/>
      <c r="F187" s="124"/>
      <c r="G187" s="124"/>
      <c r="H187" s="124"/>
      <c r="I187" s="124"/>
      <c r="J187" s="124"/>
      <c r="K187" s="124"/>
      <c r="L187" s="124"/>
      <c r="M187" s="124"/>
      <c r="N187" s="124"/>
      <c r="O187" s="124"/>
      <c r="P187" s="126"/>
      <c r="Q187" s="126"/>
      <c r="R187" s="602"/>
      <c r="S187" s="607"/>
      <c r="T187" s="64"/>
    </row>
    <row r="188" spans="1:20" ht="35.25" hidden="1" customHeight="1" x14ac:dyDescent="0.25">
      <c r="A188" s="16">
        <v>1</v>
      </c>
      <c r="B188" s="659" t="s">
        <v>87</v>
      </c>
      <c r="C188" s="660"/>
      <c r="D188" s="673"/>
      <c r="E188" s="124"/>
      <c r="F188" s="124"/>
      <c r="G188" s="124"/>
      <c r="H188" s="124"/>
      <c r="I188" s="602"/>
      <c r="J188" s="607"/>
      <c r="K188" s="124"/>
      <c r="L188" s="124"/>
      <c r="M188" s="124"/>
      <c r="N188" s="124"/>
      <c r="O188" s="124"/>
      <c r="P188" s="126"/>
      <c r="Q188" s="126"/>
      <c r="R188" s="602"/>
      <c r="S188" s="607"/>
      <c r="T188" s="64"/>
    </row>
    <row r="189" spans="1:20" ht="22.5" customHeight="1" x14ac:dyDescent="0.25">
      <c r="A189" s="119"/>
      <c r="B189" s="1059" t="s">
        <v>1256</v>
      </c>
      <c r="C189" s="1060"/>
      <c r="D189" s="1061"/>
      <c r="E189" s="572">
        <f>D118</f>
        <v>0</v>
      </c>
      <c r="F189" s="572">
        <f>E118</f>
        <v>0</v>
      </c>
      <c r="G189" s="572">
        <f>F118</f>
        <v>0</v>
      </c>
      <c r="H189" s="572">
        <f>E189+F189</f>
        <v>0</v>
      </c>
      <c r="I189" s="1020">
        <f>H118</f>
        <v>0</v>
      </c>
      <c r="J189" s="1021"/>
      <c r="K189" s="572"/>
      <c r="L189" s="572">
        <f>K118</f>
        <v>0</v>
      </c>
      <c r="M189" s="572">
        <f>I189+K189</f>
        <v>0</v>
      </c>
      <c r="N189" s="572">
        <v>100000</v>
      </c>
      <c r="O189" s="1064">
        <f>N118</f>
        <v>0</v>
      </c>
      <c r="P189" s="1065"/>
      <c r="Q189" s="569">
        <f>Q118</f>
        <v>0</v>
      </c>
      <c r="R189" s="1020">
        <f>N189+O189</f>
        <v>100000</v>
      </c>
      <c r="S189" s="1021"/>
      <c r="T189" s="64"/>
    </row>
    <row r="190" spans="1:20" ht="17.25" hidden="1" customHeight="1" x14ac:dyDescent="0.25">
      <c r="A190" s="126"/>
      <c r="B190" s="770" t="s">
        <v>88</v>
      </c>
      <c r="C190" s="770"/>
      <c r="D190" s="770"/>
      <c r="E190" s="585"/>
      <c r="F190" s="585"/>
      <c r="G190" s="585"/>
      <c r="H190" s="585"/>
      <c r="I190" s="585"/>
      <c r="J190" s="585"/>
      <c r="K190" s="585"/>
      <c r="L190" s="585"/>
      <c r="M190" s="585"/>
      <c r="N190" s="585"/>
      <c r="O190" s="585"/>
      <c r="P190" s="586"/>
      <c r="Q190" s="586"/>
      <c r="R190" s="1062"/>
      <c r="S190" s="1063"/>
      <c r="T190" s="64"/>
    </row>
    <row r="191" spans="1:20" ht="17.25" hidden="1" customHeight="1" x14ac:dyDescent="0.25">
      <c r="A191" s="126"/>
      <c r="B191" s="708" t="s">
        <v>31</v>
      </c>
      <c r="C191" s="709"/>
      <c r="D191" s="710"/>
      <c r="E191" s="585"/>
      <c r="F191" s="585"/>
      <c r="G191" s="585"/>
      <c r="H191" s="585"/>
      <c r="I191" s="585"/>
      <c r="J191" s="585"/>
      <c r="K191" s="585"/>
      <c r="L191" s="585"/>
      <c r="M191" s="585"/>
      <c r="N191" s="585"/>
      <c r="O191" s="585"/>
      <c r="P191" s="586"/>
      <c r="Q191" s="586"/>
      <c r="R191" s="1020"/>
      <c r="S191" s="1021"/>
      <c r="T191" s="64"/>
    </row>
    <row r="192" spans="1:20" ht="24" customHeight="1" x14ac:dyDescent="0.25">
      <c r="A192" s="126"/>
      <c r="B192" s="684" t="s">
        <v>971</v>
      </c>
      <c r="C192" s="685"/>
      <c r="D192" s="686"/>
      <c r="E192" s="572">
        <f t="shared" ref="E192:R192" si="12">E189</f>
        <v>0</v>
      </c>
      <c r="F192" s="572">
        <f t="shared" si="12"/>
        <v>0</v>
      </c>
      <c r="G192" s="572">
        <f t="shared" si="12"/>
        <v>0</v>
      </c>
      <c r="H192" s="572">
        <f t="shared" si="12"/>
        <v>0</v>
      </c>
      <c r="I192" s="1020">
        <f t="shared" si="12"/>
        <v>0</v>
      </c>
      <c r="J192" s="1021"/>
      <c r="K192" s="572">
        <f t="shared" si="12"/>
        <v>0</v>
      </c>
      <c r="L192" s="572">
        <f t="shared" si="12"/>
        <v>0</v>
      </c>
      <c r="M192" s="572">
        <f t="shared" si="12"/>
        <v>0</v>
      </c>
      <c r="N192" s="572">
        <f t="shared" si="12"/>
        <v>100000</v>
      </c>
      <c r="O192" s="1020">
        <f>O189</f>
        <v>0</v>
      </c>
      <c r="P192" s="1021"/>
      <c r="Q192" s="572">
        <f t="shared" si="12"/>
        <v>0</v>
      </c>
      <c r="R192" s="1020">
        <f t="shared" si="12"/>
        <v>100000</v>
      </c>
      <c r="S192" s="1021"/>
      <c r="T192" s="321"/>
    </row>
    <row r="193" spans="1:20" ht="15.75" customHeight="1" x14ac:dyDescent="0.25">
      <c r="A193" s="29"/>
      <c r="B193" s="29"/>
      <c r="C193" s="616"/>
      <c r="D193" s="616"/>
      <c r="E193" s="619"/>
      <c r="F193" s="619"/>
      <c r="G193" s="30"/>
      <c r="H193" s="30"/>
      <c r="I193" s="30"/>
      <c r="J193" s="30"/>
      <c r="K193" s="30"/>
      <c r="L193" s="30"/>
      <c r="M193" s="30"/>
      <c r="N193" s="30"/>
      <c r="O193" s="30"/>
      <c r="P193" s="30"/>
      <c r="Q193" s="30"/>
      <c r="R193" s="30"/>
      <c r="S193" s="30"/>
      <c r="T193" s="30"/>
    </row>
    <row r="194" spans="1:20" ht="27" customHeight="1" x14ac:dyDescent="0.25">
      <c r="A194" s="70" t="s">
        <v>909</v>
      </c>
      <c r="B194" s="663" t="s">
        <v>1273</v>
      </c>
      <c r="C194" s="663"/>
      <c r="D194" s="663"/>
      <c r="E194" s="663"/>
      <c r="F194" s="663"/>
      <c r="G194" s="663"/>
      <c r="H194" s="663"/>
      <c r="I194" s="663"/>
      <c r="J194" s="663"/>
      <c r="K194" s="663"/>
      <c r="L194" s="663"/>
      <c r="M194" s="663"/>
      <c r="N194" s="663"/>
      <c r="O194" s="663"/>
      <c r="P194" s="663"/>
      <c r="Q194" s="663"/>
      <c r="R194" s="663"/>
      <c r="S194" s="663"/>
      <c r="T194" s="57"/>
    </row>
    <row r="195" spans="1:20" ht="18" customHeight="1" x14ac:dyDescent="0.25">
      <c r="A195" s="70"/>
      <c r="B195" s="318" t="s">
        <v>911</v>
      </c>
      <c r="C195" s="8"/>
      <c r="D195" s="3"/>
      <c r="E195" s="3"/>
      <c r="F195" s="3"/>
      <c r="G195" s="3"/>
      <c r="H195" s="3"/>
      <c r="I195" s="3"/>
      <c r="J195" s="3"/>
      <c r="K195" s="3"/>
      <c r="L195" s="3"/>
      <c r="M195" s="3"/>
      <c r="N195" s="3"/>
      <c r="O195" s="3"/>
      <c r="P195" s="3"/>
      <c r="Q195" s="3"/>
      <c r="R195" s="3"/>
      <c r="S195" s="3"/>
      <c r="T195" s="3"/>
    </row>
    <row r="196" spans="1:20" ht="18" customHeight="1" x14ac:dyDescent="0.25">
      <c r="A196" s="693" t="s">
        <v>341</v>
      </c>
      <c r="B196" s="694"/>
      <c r="C196" s="650" t="s">
        <v>925</v>
      </c>
      <c r="D196" s="651"/>
      <c r="E196" s="651"/>
      <c r="F196" s="651"/>
      <c r="G196" s="652"/>
      <c r="H196" s="626" t="s">
        <v>454</v>
      </c>
      <c r="I196" s="626"/>
      <c r="J196" s="626"/>
      <c r="K196" s="626"/>
      <c r="L196" s="626"/>
      <c r="M196" s="626" t="s">
        <v>821</v>
      </c>
      <c r="N196" s="626"/>
      <c r="O196" s="626"/>
      <c r="P196" s="626"/>
      <c r="Q196" s="626"/>
      <c r="R196" s="626"/>
      <c r="S196" s="626"/>
      <c r="T196" s="30"/>
    </row>
    <row r="197" spans="1:20" ht="77.25" customHeight="1" x14ac:dyDescent="0.25">
      <c r="A197" s="695"/>
      <c r="B197" s="696"/>
      <c r="C197" s="653"/>
      <c r="D197" s="629"/>
      <c r="E197" s="629"/>
      <c r="F197" s="629"/>
      <c r="G197" s="654"/>
      <c r="H197" s="12" t="s">
        <v>71</v>
      </c>
      <c r="I197" s="655" t="s">
        <v>72</v>
      </c>
      <c r="J197" s="656"/>
      <c r="K197" s="15" t="s">
        <v>14</v>
      </c>
      <c r="L197" s="12" t="s">
        <v>15</v>
      </c>
      <c r="M197" s="12" t="s">
        <v>71</v>
      </c>
      <c r="N197" s="655" t="s">
        <v>72</v>
      </c>
      <c r="O197" s="743"/>
      <c r="P197" s="656"/>
      <c r="Q197" s="15" t="s">
        <v>14</v>
      </c>
      <c r="R197" s="657" t="s">
        <v>16</v>
      </c>
      <c r="S197" s="658"/>
      <c r="T197" s="265"/>
    </row>
    <row r="198" spans="1:20" ht="18" customHeight="1" x14ac:dyDescent="0.25">
      <c r="A198" s="641">
        <v>1</v>
      </c>
      <c r="B198" s="642"/>
      <c r="C198" s="641">
        <v>2</v>
      </c>
      <c r="D198" s="645"/>
      <c r="E198" s="645"/>
      <c r="F198" s="645"/>
      <c r="G198" s="642"/>
      <c r="H198" s="11">
        <v>3</v>
      </c>
      <c r="I198" s="641">
        <v>4</v>
      </c>
      <c r="J198" s="642"/>
      <c r="K198" s="11">
        <v>5</v>
      </c>
      <c r="L198" s="11">
        <v>6</v>
      </c>
      <c r="M198" s="11">
        <v>7</v>
      </c>
      <c r="N198" s="641">
        <v>8</v>
      </c>
      <c r="O198" s="645"/>
      <c r="P198" s="642"/>
      <c r="Q198" s="11">
        <v>9</v>
      </c>
      <c r="R198" s="641">
        <v>10</v>
      </c>
      <c r="S198" s="642"/>
      <c r="T198" s="30"/>
    </row>
    <row r="199" spans="1:20" ht="18" hidden="1" customHeight="1" x14ac:dyDescent="0.25">
      <c r="A199" s="641"/>
      <c r="B199" s="642"/>
      <c r="C199" s="638" t="s">
        <v>262</v>
      </c>
      <c r="D199" s="639"/>
      <c r="E199" s="639"/>
      <c r="F199" s="639"/>
      <c r="G199" s="640"/>
      <c r="H199" s="16"/>
      <c r="I199" s="16"/>
      <c r="J199" s="16"/>
      <c r="K199" s="16"/>
      <c r="L199" s="16"/>
      <c r="M199" s="16"/>
      <c r="N199" s="626"/>
      <c r="O199" s="626"/>
      <c r="P199" s="626"/>
      <c r="Q199" s="16"/>
      <c r="R199" s="626"/>
      <c r="S199" s="626"/>
      <c r="T199" s="30"/>
    </row>
    <row r="200" spans="1:20" ht="18" hidden="1" customHeight="1" x14ac:dyDescent="0.25">
      <c r="A200" s="641" t="s">
        <v>3</v>
      </c>
      <c r="B200" s="642"/>
      <c r="C200" s="638" t="s">
        <v>87</v>
      </c>
      <c r="D200" s="639"/>
      <c r="E200" s="639"/>
      <c r="F200" s="639"/>
      <c r="G200" s="640"/>
      <c r="H200" s="16"/>
      <c r="I200" s="16"/>
      <c r="J200" s="16"/>
      <c r="K200" s="16"/>
      <c r="L200" s="16"/>
      <c r="M200" s="16"/>
      <c r="N200" s="66"/>
      <c r="O200" s="75"/>
      <c r="P200" s="74"/>
      <c r="Q200" s="16"/>
      <c r="R200" s="66"/>
      <c r="S200" s="74"/>
      <c r="T200" s="30"/>
    </row>
    <row r="201" spans="1:20" ht="20.25" customHeight="1" x14ac:dyDescent="0.25">
      <c r="A201" s="641">
        <v>1</v>
      </c>
      <c r="B201" s="642"/>
      <c r="C201" s="659" t="s">
        <v>1256</v>
      </c>
      <c r="D201" s="660"/>
      <c r="E201" s="660"/>
      <c r="F201" s="660"/>
      <c r="G201" s="661"/>
      <c r="H201" s="555">
        <v>100000</v>
      </c>
      <c r="I201" s="1008">
        <f>I169</f>
        <v>0</v>
      </c>
      <c r="J201" s="1009"/>
      <c r="K201" s="555">
        <f>K169</f>
        <v>0</v>
      </c>
      <c r="L201" s="555">
        <f>H201+I201</f>
        <v>100000</v>
      </c>
      <c r="M201" s="555">
        <f>M169</f>
        <v>100000</v>
      </c>
      <c r="N201" s="1008">
        <f>N169</f>
        <v>0</v>
      </c>
      <c r="O201" s="1056"/>
      <c r="P201" s="1009"/>
      <c r="Q201" s="555">
        <f>Q169</f>
        <v>0</v>
      </c>
      <c r="R201" s="1008">
        <f>M201+N201</f>
        <v>100000</v>
      </c>
      <c r="S201" s="1009"/>
      <c r="T201" s="30"/>
    </row>
    <row r="202" spans="1:20" ht="18" hidden="1" customHeight="1" x14ac:dyDescent="0.25">
      <c r="A202" s="641"/>
      <c r="B202" s="642"/>
      <c r="C202" s="638" t="s">
        <v>88</v>
      </c>
      <c r="D202" s="639"/>
      <c r="E202" s="639"/>
      <c r="F202" s="639"/>
      <c r="G202" s="640"/>
      <c r="H202" s="555"/>
      <c r="I202" s="555"/>
      <c r="J202" s="555"/>
      <c r="K202" s="555"/>
      <c r="L202" s="555"/>
      <c r="M202" s="555"/>
      <c r="N202" s="1055"/>
      <c r="O202" s="1055"/>
      <c r="P202" s="1055"/>
      <c r="Q202" s="555"/>
      <c r="R202" s="1055"/>
      <c r="S202" s="1055"/>
      <c r="T202" s="30"/>
    </row>
    <row r="203" spans="1:20" ht="18" hidden="1" customHeight="1" x14ac:dyDescent="0.25">
      <c r="A203" s="641"/>
      <c r="B203" s="642"/>
      <c r="C203" s="638" t="s">
        <v>31</v>
      </c>
      <c r="D203" s="639"/>
      <c r="E203" s="639"/>
      <c r="F203" s="639"/>
      <c r="G203" s="640"/>
      <c r="H203" s="555"/>
      <c r="I203" s="555"/>
      <c r="J203" s="555"/>
      <c r="K203" s="555"/>
      <c r="L203" s="555"/>
      <c r="M203" s="555"/>
      <c r="N203" s="1055"/>
      <c r="O203" s="1055"/>
      <c r="P203" s="1055"/>
      <c r="Q203" s="555"/>
      <c r="R203" s="1055"/>
      <c r="S203" s="1055"/>
      <c r="T203" s="30"/>
    </row>
    <row r="204" spans="1:20" ht="18" customHeight="1" x14ac:dyDescent="0.25">
      <c r="A204" s="641"/>
      <c r="B204" s="642"/>
      <c r="C204" s="638" t="s">
        <v>971</v>
      </c>
      <c r="D204" s="639"/>
      <c r="E204" s="639"/>
      <c r="F204" s="639"/>
      <c r="G204" s="640"/>
      <c r="H204" s="555">
        <f t="shared" ref="H204:N204" si="13">H201</f>
        <v>100000</v>
      </c>
      <c r="I204" s="1008">
        <f t="shared" si="13"/>
        <v>0</v>
      </c>
      <c r="J204" s="1009"/>
      <c r="K204" s="555">
        <f t="shared" si="13"/>
        <v>0</v>
      </c>
      <c r="L204" s="555">
        <f t="shared" si="13"/>
        <v>100000</v>
      </c>
      <c r="M204" s="555">
        <f t="shared" si="13"/>
        <v>100000</v>
      </c>
      <c r="N204" s="1008">
        <f t="shared" si="13"/>
        <v>0</v>
      </c>
      <c r="O204" s="1056"/>
      <c r="P204" s="1009"/>
      <c r="Q204" s="555">
        <f>Q201</f>
        <v>0</v>
      </c>
      <c r="R204" s="1008">
        <f>R201</f>
        <v>100000</v>
      </c>
      <c r="S204" s="1009"/>
      <c r="T204" s="319"/>
    </row>
    <row r="205" spans="1:20" ht="18" customHeight="1" x14ac:dyDescent="0.25">
      <c r="A205" s="29"/>
      <c r="B205" s="29"/>
      <c r="C205" s="616"/>
      <c r="D205" s="616"/>
      <c r="E205" s="619"/>
      <c r="F205" s="619"/>
      <c r="G205" s="619"/>
      <c r="H205" s="619"/>
      <c r="I205" s="619"/>
      <c r="J205" s="619"/>
      <c r="K205" s="619"/>
      <c r="L205" s="619"/>
      <c r="M205" s="619"/>
      <c r="N205" s="30"/>
      <c r="O205" s="30"/>
      <c r="P205" s="30"/>
      <c r="Q205" s="30"/>
      <c r="R205" s="3"/>
      <c r="S205" s="3"/>
      <c r="T205" s="3"/>
    </row>
    <row r="206" spans="1:20" ht="17.25" customHeight="1" x14ac:dyDescent="0.25">
      <c r="A206" s="67" t="s">
        <v>193</v>
      </c>
      <c r="B206" s="663" t="s">
        <v>1085</v>
      </c>
      <c r="C206" s="663"/>
      <c r="D206" s="663"/>
      <c r="E206" s="663"/>
      <c r="F206" s="663"/>
      <c r="G206" s="663"/>
      <c r="H206" s="663"/>
      <c r="I206" s="663"/>
      <c r="J206" s="663"/>
      <c r="K206" s="663"/>
      <c r="L206" s="663"/>
      <c r="M206" s="663"/>
      <c r="N206" s="663"/>
      <c r="O206" s="663"/>
      <c r="P206" s="663"/>
      <c r="Q206" s="663"/>
      <c r="R206" s="663"/>
      <c r="S206" s="663"/>
      <c r="T206" s="57"/>
    </row>
    <row r="207" spans="1:20" ht="17.25" customHeight="1" x14ac:dyDescent="0.25">
      <c r="A207" s="67" t="s">
        <v>908</v>
      </c>
      <c r="B207" s="663" t="s">
        <v>1200</v>
      </c>
      <c r="C207" s="663"/>
      <c r="D207" s="663"/>
      <c r="E207" s="663"/>
      <c r="F207" s="663"/>
      <c r="G207" s="663"/>
      <c r="H207" s="663"/>
      <c r="I207" s="663"/>
      <c r="J207" s="663"/>
      <c r="K207" s="663"/>
      <c r="L207" s="663"/>
      <c r="M207" s="663"/>
      <c r="N207" s="663"/>
      <c r="O207" s="663"/>
      <c r="P207" s="663"/>
      <c r="Q207" s="663"/>
      <c r="R207" s="663"/>
      <c r="S207" s="663"/>
      <c r="T207" s="57"/>
    </row>
    <row r="208" spans="1:20" ht="17.25" customHeight="1" x14ac:dyDescent="0.25">
      <c r="A208" s="33"/>
      <c r="B208" s="32" t="s">
        <v>916</v>
      </c>
      <c r="C208" s="57"/>
      <c r="D208" s="57"/>
      <c r="E208" s="57"/>
      <c r="F208" s="57"/>
      <c r="G208" s="57"/>
      <c r="H208" s="57"/>
      <c r="I208" s="57"/>
      <c r="J208" s="57"/>
      <c r="K208" s="57"/>
      <c r="L208" s="57"/>
      <c r="M208" s="57"/>
      <c r="N208" s="57"/>
      <c r="O208" s="57"/>
      <c r="P208" s="57"/>
      <c r="Q208" s="57"/>
      <c r="R208" s="57"/>
      <c r="S208" s="57"/>
      <c r="T208" s="57"/>
    </row>
    <row r="209" spans="1:20" ht="17.25" customHeight="1" x14ac:dyDescent="0.25">
      <c r="A209" s="693" t="s">
        <v>341</v>
      </c>
      <c r="B209" s="694"/>
      <c r="C209" s="701" t="s">
        <v>94</v>
      </c>
      <c r="D209" s="703" t="s">
        <v>95</v>
      </c>
      <c r="E209" s="703" t="s">
        <v>96</v>
      </c>
      <c r="F209" s="705" t="s">
        <v>827</v>
      </c>
      <c r="G209" s="706"/>
      <c r="H209" s="706"/>
      <c r="I209" s="706"/>
      <c r="J209" s="707"/>
      <c r="K209" s="705" t="s">
        <v>836</v>
      </c>
      <c r="L209" s="706"/>
      <c r="M209" s="706"/>
      <c r="N209" s="706"/>
      <c r="O209" s="707"/>
      <c r="P209" s="689" t="s">
        <v>829</v>
      </c>
      <c r="Q209" s="689"/>
      <c r="R209" s="689"/>
      <c r="S209" s="689"/>
      <c r="T209" s="689"/>
    </row>
    <row r="210" spans="1:20" ht="32.25" customHeight="1" x14ac:dyDescent="0.2">
      <c r="A210" s="695"/>
      <c r="B210" s="696"/>
      <c r="C210" s="702"/>
      <c r="D210" s="704"/>
      <c r="E210" s="704"/>
      <c r="F210" s="602" t="s">
        <v>197</v>
      </c>
      <c r="G210" s="607"/>
      <c r="H210" s="602" t="s">
        <v>198</v>
      </c>
      <c r="I210" s="607"/>
      <c r="J210" s="213" t="s">
        <v>929</v>
      </c>
      <c r="K210" s="602" t="s">
        <v>197</v>
      </c>
      <c r="L210" s="607"/>
      <c r="M210" s="602" t="s">
        <v>198</v>
      </c>
      <c r="N210" s="607"/>
      <c r="O210" s="213" t="s">
        <v>930</v>
      </c>
      <c r="P210" s="602" t="s">
        <v>197</v>
      </c>
      <c r="Q210" s="607"/>
      <c r="R210" s="602" t="s">
        <v>198</v>
      </c>
      <c r="S210" s="607"/>
      <c r="T210" s="213" t="s">
        <v>931</v>
      </c>
    </row>
    <row r="211" spans="1:20" ht="17.25" customHeight="1" x14ac:dyDescent="0.25">
      <c r="A211" s="705">
        <v>1</v>
      </c>
      <c r="B211" s="707"/>
      <c r="C211" s="202">
        <v>2</v>
      </c>
      <c r="D211" s="202">
        <v>3</v>
      </c>
      <c r="E211" s="202">
        <v>4</v>
      </c>
      <c r="F211" s="705">
        <v>5</v>
      </c>
      <c r="G211" s="707"/>
      <c r="H211" s="705">
        <v>6</v>
      </c>
      <c r="I211" s="707"/>
      <c r="J211" s="311">
        <v>7</v>
      </c>
      <c r="K211" s="705">
        <v>8</v>
      </c>
      <c r="L211" s="707"/>
      <c r="M211" s="705">
        <v>9</v>
      </c>
      <c r="N211" s="707"/>
      <c r="O211" s="311">
        <v>10</v>
      </c>
      <c r="P211" s="705">
        <v>11</v>
      </c>
      <c r="Q211" s="707"/>
      <c r="R211" s="705">
        <v>12</v>
      </c>
      <c r="S211" s="707"/>
      <c r="T211" s="202">
        <v>13</v>
      </c>
    </row>
    <row r="212" spans="1:20" ht="17.25" hidden="1" customHeight="1" x14ac:dyDescent="0.25">
      <c r="A212" s="597"/>
      <c r="B212" s="598"/>
      <c r="C212" s="169" t="s">
        <v>262</v>
      </c>
      <c r="D212" s="130"/>
      <c r="E212" s="130"/>
      <c r="F212" s="667"/>
      <c r="G212" s="668"/>
      <c r="H212" s="667"/>
      <c r="I212" s="668"/>
      <c r="J212" s="309"/>
      <c r="K212" s="667"/>
      <c r="L212" s="668"/>
      <c r="M212" s="667"/>
      <c r="N212" s="668"/>
      <c r="O212" s="309"/>
      <c r="P212" s="667"/>
      <c r="Q212" s="668"/>
      <c r="R212" s="667"/>
      <c r="S212" s="668"/>
      <c r="T212" s="64"/>
    </row>
    <row r="213" spans="1:20" s="543" customFormat="1" ht="17.25" customHeight="1" x14ac:dyDescent="0.25">
      <c r="A213" s="597"/>
      <c r="B213" s="598"/>
      <c r="C213" s="171" t="s">
        <v>87</v>
      </c>
      <c r="D213" s="1054"/>
      <c r="E213" s="1054"/>
      <c r="F213" s="1054"/>
      <c r="G213" s="1054"/>
      <c r="H213" s="1054"/>
      <c r="I213" s="1054"/>
      <c r="J213" s="1054"/>
      <c r="K213" s="1054"/>
      <c r="L213" s="1054"/>
      <c r="M213" s="1054"/>
      <c r="N213" s="1054"/>
      <c r="O213" s="1054"/>
      <c r="P213" s="1054"/>
      <c r="Q213" s="1054"/>
      <c r="R213" s="1054"/>
      <c r="S213" s="1054"/>
      <c r="T213" s="1054"/>
    </row>
    <row r="214" spans="1:20" s="543" customFormat="1" ht="17.25" customHeight="1" x14ac:dyDescent="0.25">
      <c r="A214" s="597">
        <v>1</v>
      </c>
      <c r="B214" s="598"/>
      <c r="C214" s="169" t="s">
        <v>228</v>
      </c>
      <c r="D214" s="286"/>
      <c r="E214" s="286"/>
      <c r="F214" s="731"/>
      <c r="G214" s="732"/>
      <c r="H214" s="731"/>
      <c r="I214" s="732"/>
      <c r="J214" s="529"/>
      <c r="K214" s="731"/>
      <c r="L214" s="732"/>
      <c r="M214" s="731"/>
      <c r="N214" s="732"/>
      <c r="O214" s="529"/>
      <c r="P214" s="731"/>
      <c r="Q214" s="732"/>
      <c r="R214" s="731"/>
      <c r="S214" s="732"/>
      <c r="T214" s="528"/>
    </row>
    <row r="215" spans="1:20" s="543" customFormat="1" ht="63" x14ac:dyDescent="0.25">
      <c r="A215" s="1012" t="s">
        <v>939</v>
      </c>
      <c r="B215" s="1013"/>
      <c r="C215" s="557" t="s">
        <v>1257</v>
      </c>
      <c r="D215" s="582" t="s">
        <v>113</v>
      </c>
      <c r="E215" s="576" t="s">
        <v>1258</v>
      </c>
      <c r="F215" s="1020"/>
      <c r="G215" s="1021"/>
      <c r="H215" s="1020"/>
      <c r="I215" s="1021"/>
      <c r="J215" s="581">
        <f>F215+H215</f>
        <v>0</v>
      </c>
      <c r="K215" s="1020"/>
      <c r="L215" s="1021"/>
      <c r="M215" s="1020"/>
      <c r="N215" s="1021"/>
      <c r="O215" s="581">
        <f>K215+M215</f>
        <v>0</v>
      </c>
      <c r="P215" s="1020">
        <v>100000</v>
      </c>
      <c r="Q215" s="1021"/>
      <c r="R215" s="1020"/>
      <c r="S215" s="1021"/>
      <c r="T215" s="580">
        <f>P215+R215</f>
        <v>100000</v>
      </c>
    </row>
    <row r="216" spans="1:20" s="543" customFormat="1" ht="17.25" customHeight="1" x14ac:dyDescent="0.25">
      <c r="A216" s="597">
        <v>2</v>
      </c>
      <c r="B216" s="598"/>
      <c r="C216" s="169" t="s">
        <v>281</v>
      </c>
      <c r="D216" s="582"/>
      <c r="E216" s="582"/>
      <c r="F216" s="1020"/>
      <c r="G216" s="1021"/>
      <c r="H216" s="1020"/>
      <c r="I216" s="1021"/>
      <c r="J216" s="581"/>
      <c r="K216" s="1020"/>
      <c r="L216" s="1021"/>
      <c r="M216" s="1020"/>
      <c r="N216" s="1021"/>
      <c r="O216" s="581"/>
      <c r="P216" s="1020"/>
      <c r="Q216" s="1021"/>
      <c r="R216" s="1020"/>
      <c r="S216" s="1021"/>
      <c r="T216" s="580"/>
    </row>
    <row r="217" spans="1:20" s="543" customFormat="1" ht="48.75" customHeight="1" x14ac:dyDescent="0.25">
      <c r="A217" s="1012" t="s">
        <v>932</v>
      </c>
      <c r="B217" s="1013"/>
      <c r="C217" s="204" t="s">
        <v>1259</v>
      </c>
      <c r="D217" s="582" t="s">
        <v>135</v>
      </c>
      <c r="E217" s="576" t="s">
        <v>133</v>
      </c>
      <c r="F217" s="1020"/>
      <c r="G217" s="1021"/>
      <c r="H217" s="1020"/>
      <c r="I217" s="1021"/>
      <c r="J217" s="581">
        <f>F217+H217</f>
        <v>0</v>
      </c>
      <c r="K217" s="1020"/>
      <c r="L217" s="1021"/>
      <c r="M217" s="1020"/>
      <c r="N217" s="1021"/>
      <c r="O217" s="581">
        <f>K217+M217</f>
        <v>0</v>
      </c>
      <c r="P217" s="1020">
        <v>1</v>
      </c>
      <c r="Q217" s="1021"/>
      <c r="R217" s="1020"/>
      <c r="S217" s="1021"/>
      <c r="T217" s="580">
        <f>P217+R217</f>
        <v>1</v>
      </c>
    </row>
    <row r="218" spans="1:20" s="543" customFormat="1" ht="17.25" customHeight="1" x14ac:dyDescent="0.25">
      <c r="A218" s="597">
        <v>3</v>
      </c>
      <c r="B218" s="598"/>
      <c r="C218" s="170" t="s">
        <v>282</v>
      </c>
      <c r="D218" s="582" t="s">
        <v>113</v>
      </c>
      <c r="E218" s="582"/>
      <c r="F218" s="1020"/>
      <c r="G218" s="1021"/>
      <c r="H218" s="1020"/>
      <c r="I218" s="1021"/>
      <c r="J218" s="581"/>
      <c r="K218" s="1020"/>
      <c r="L218" s="1021"/>
      <c r="M218" s="1020"/>
      <c r="N218" s="1021"/>
      <c r="O218" s="581"/>
      <c r="P218" s="1020"/>
      <c r="Q218" s="1021"/>
      <c r="R218" s="1020"/>
      <c r="S218" s="1021"/>
      <c r="T218" s="580"/>
    </row>
    <row r="219" spans="1:20" s="543" customFormat="1" ht="47.25" x14ac:dyDescent="0.25">
      <c r="A219" s="1012" t="s">
        <v>953</v>
      </c>
      <c r="B219" s="1013"/>
      <c r="C219" s="204" t="s">
        <v>1260</v>
      </c>
      <c r="D219" s="582" t="s">
        <v>113</v>
      </c>
      <c r="E219" s="582" t="s">
        <v>1261</v>
      </c>
      <c r="F219" s="1020"/>
      <c r="G219" s="1021"/>
      <c r="H219" s="1020"/>
      <c r="I219" s="1021"/>
      <c r="J219" s="581">
        <f>F219+H219</f>
        <v>0</v>
      </c>
      <c r="K219" s="1020"/>
      <c r="L219" s="1021"/>
      <c r="M219" s="1020"/>
      <c r="N219" s="1021"/>
      <c r="O219" s="581">
        <f>K219+M219</f>
        <v>0</v>
      </c>
      <c r="P219" s="1020">
        <f>P215/P217</f>
        <v>100000</v>
      </c>
      <c r="Q219" s="1021"/>
      <c r="R219" s="1020"/>
      <c r="S219" s="1021"/>
      <c r="T219" s="580">
        <f>P219+R219</f>
        <v>100000</v>
      </c>
    </row>
    <row r="220" spans="1:20" s="543" customFormat="1" ht="17.25" hidden="1" customHeight="1" x14ac:dyDescent="0.25">
      <c r="A220" s="597"/>
      <c r="B220" s="598"/>
      <c r="C220" s="204" t="s">
        <v>31</v>
      </c>
      <c r="D220" s="582"/>
      <c r="E220" s="582"/>
      <c r="F220" s="1020"/>
      <c r="G220" s="1021"/>
      <c r="H220" s="1020"/>
      <c r="I220" s="1021"/>
      <c r="J220" s="581"/>
      <c r="K220" s="1020"/>
      <c r="L220" s="1021"/>
      <c r="M220" s="1020"/>
      <c r="N220" s="1021"/>
      <c r="O220" s="581"/>
      <c r="P220" s="1020"/>
      <c r="Q220" s="1021"/>
      <c r="R220" s="1020"/>
      <c r="S220" s="1021"/>
      <c r="T220" s="580"/>
    </row>
    <row r="221" spans="1:20" s="543" customFormat="1" ht="16.5" customHeight="1" x14ac:dyDescent="0.25">
      <c r="A221" s="597">
        <v>4</v>
      </c>
      <c r="B221" s="598"/>
      <c r="C221" s="170" t="s">
        <v>229</v>
      </c>
      <c r="D221" s="582"/>
      <c r="E221" s="582"/>
      <c r="F221" s="1020"/>
      <c r="G221" s="1021"/>
      <c r="H221" s="1020"/>
      <c r="I221" s="1021"/>
      <c r="J221" s="581"/>
      <c r="K221" s="1020"/>
      <c r="L221" s="1021"/>
      <c r="M221" s="1020"/>
      <c r="N221" s="1021"/>
      <c r="O221" s="581"/>
      <c r="P221" s="1020"/>
      <c r="Q221" s="1021"/>
      <c r="R221" s="1020"/>
      <c r="S221" s="1021"/>
      <c r="T221" s="580"/>
    </row>
    <row r="222" spans="1:20" s="543" customFormat="1" ht="78.75" customHeight="1" x14ac:dyDescent="0.25">
      <c r="A222" s="1012" t="s">
        <v>1002</v>
      </c>
      <c r="B222" s="1013"/>
      <c r="C222" s="204" t="s">
        <v>1264</v>
      </c>
      <c r="D222" s="582" t="s">
        <v>117</v>
      </c>
      <c r="E222" s="576" t="s">
        <v>566</v>
      </c>
      <c r="F222" s="1020"/>
      <c r="G222" s="1021"/>
      <c r="H222" s="1020"/>
      <c r="I222" s="1021"/>
      <c r="J222" s="581">
        <f>F222+H222</f>
        <v>0</v>
      </c>
      <c r="K222" s="1020"/>
      <c r="L222" s="1021"/>
      <c r="M222" s="1020"/>
      <c r="N222" s="1021"/>
      <c r="O222" s="581">
        <f>K222</f>
        <v>0</v>
      </c>
      <c r="P222" s="1020">
        <v>100</v>
      </c>
      <c r="Q222" s="1021"/>
      <c r="R222" s="1020"/>
      <c r="S222" s="1021"/>
      <c r="T222" s="580">
        <f>P222+R222</f>
        <v>100</v>
      </c>
    </row>
    <row r="223" spans="1:20" s="543" customFormat="1" ht="17.25" hidden="1" customHeight="1" x14ac:dyDescent="0.25">
      <c r="A223" s="597"/>
      <c r="B223" s="598"/>
      <c r="C223" s="204" t="s">
        <v>283</v>
      </c>
      <c r="D223" s="532"/>
      <c r="E223" s="203"/>
      <c r="F223" s="602"/>
      <c r="G223" s="607"/>
      <c r="H223" s="602"/>
      <c r="I223" s="607"/>
      <c r="J223" s="517"/>
      <c r="K223" s="602"/>
      <c r="L223" s="607"/>
      <c r="M223" s="602"/>
      <c r="N223" s="607"/>
      <c r="O223" s="517"/>
      <c r="P223" s="602"/>
      <c r="Q223" s="607"/>
      <c r="R223" s="602"/>
      <c r="S223" s="607"/>
      <c r="T223" s="528"/>
    </row>
    <row r="224" spans="1:20" s="543" customFormat="1" ht="17.25" hidden="1" customHeight="1" x14ac:dyDescent="0.25">
      <c r="A224" s="597"/>
      <c r="B224" s="598"/>
      <c r="C224" s="171" t="s">
        <v>228</v>
      </c>
      <c r="D224" s="203"/>
      <c r="E224" s="203"/>
      <c r="F224" s="602"/>
      <c r="G224" s="607"/>
      <c r="H224" s="602"/>
      <c r="I224" s="607"/>
      <c r="J224" s="517"/>
      <c r="K224" s="602"/>
      <c r="L224" s="607"/>
      <c r="M224" s="602"/>
      <c r="N224" s="607"/>
      <c r="O224" s="517"/>
      <c r="P224" s="602"/>
      <c r="Q224" s="607"/>
      <c r="R224" s="602"/>
      <c r="S224" s="607"/>
      <c r="T224" s="528"/>
    </row>
    <row r="225" spans="1:20" s="543" customFormat="1" ht="17.25" hidden="1" customHeight="1" x14ac:dyDescent="0.25">
      <c r="A225" s="597"/>
      <c r="B225" s="598"/>
      <c r="C225" s="171" t="s">
        <v>31</v>
      </c>
      <c r="D225" s="203"/>
      <c r="E225" s="203"/>
      <c r="F225" s="602"/>
      <c r="G225" s="607"/>
      <c r="H225" s="602"/>
      <c r="I225" s="607"/>
      <c r="J225" s="517"/>
      <c r="K225" s="602"/>
      <c r="L225" s="607"/>
      <c r="M225" s="602"/>
      <c r="N225" s="607"/>
      <c r="O225" s="517"/>
      <c r="P225" s="602"/>
      <c r="Q225" s="607"/>
      <c r="R225" s="602"/>
      <c r="S225" s="607"/>
      <c r="T225" s="528"/>
    </row>
    <row r="226" spans="1:20" s="543" customFormat="1" ht="17.25" hidden="1" customHeight="1" x14ac:dyDescent="0.25">
      <c r="A226" s="597"/>
      <c r="B226" s="598"/>
      <c r="C226" s="171" t="s">
        <v>281</v>
      </c>
      <c r="D226" s="203"/>
      <c r="E226" s="203"/>
      <c r="F226" s="602"/>
      <c r="G226" s="607"/>
      <c r="H226" s="602"/>
      <c r="I226" s="607"/>
      <c r="J226" s="517"/>
      <c r="K226" s="602"/>
      <c r="L226" s="607"/>
      <c r="M226" s="602"/>
      <c r="N226" s="607"/>
      <c r="O226" s="517"/>
      <c r="P226" s="602"/>
      <c r="Q226" s="607"/>
      <c r="R226" s="602"/>
      <c r="S226" s="607"/>
      <c r="T226" s="528"/>
    </row>
    <row r="227" spans="1:20" s="543" customFormat="1" ht="17.25" hidden="1" customHeight="1" x14ac:dyDescent="0.25">
      <c r="A227" s="597"/>
      <c r="B227" s="598"/>
      <c r="C227" s="171" t="s">
        <v>31</v>
      </c>
      <c r="D227" s="203"/>
      <c r="E227" s="203"/>
      <c r="F227" s="602"/>
      <c r="G227" s="607"/>
      <c r="H227" s="602"/>
      <c r="I227" s="607"/>
      <c r="J227" s="517"/>
      <c r="K227" s="602"/>
      <c r="L227" s="607"/>
      <c r="M227" s="602"/>
      <c r="N227" s="607"/>
      <c r="O227" s="517"/>
      <c r="P227" s="602"/>
      <c r="Q227" s="607"/>
      <c r="R227" s="602"/>
      <c r="S227" s="607"/>
      <c r="T227" s="528"/>
    </row>
    <row r="228" spans="1:20" s="543" customFormat="1" ht="17.25" hidden="1" customHeight="1" x14ac:dyDescent="0.25">
      <c r="A228" s="597"/>
      <c r="B228" s="598"/>
      <c r="C228" s="171" t="s">
        <v>282</v>
      </c>
      <c r="D228" s="203"/>
      <c r="E228" s="203"/>
      <c r="F228" s="602"/>
      <c r="G228" s="607"/>
      <c r="H228" s="602"/>
      <c r="I228" s="607"/>
      <c r="J228" s="517"/>
      <c r="K228" s="602"/>
      <c r="L228" s="607"/>
      <c r="M228" s="602"/>
      <c r="N228" s="607"/>
      <c r="O228" s="517"/>
      <c r="P228" s="602"/>
      <c r="Q228" s="607"/>
      <c r="R228" s="602"/>
      <c r="S228" s="607"/>
      <c r="T228" s="528"/>
    </row>
    <row r="229" spans="1:20" s="543" customFormat="1" ht="17.25" hidden="1" customHeight="1" x14ac:dyDescent="0.25">
      <c r="A229" s="597"/>
      <c r="B229" s="598"/>
      <c r="C229" s="169" t="s">
        <v>31</v>
      </c>
      <c r="D229" s="203"/>
      <c r="E229" s="203"/>
      <c r="F229" s="602"/>
      <c r="G229" s="607"/>
      <c r="H229" s="602"/>
      <c r="I229" s="607"/>
      <c r="J229" s="517"/>
      <c r="K229" s="602"/>
      <c r="L229" s="607"/>
      <c r="M229" s="602"/>
      <c r="N229" s="607"/>
      <c r="O229" s="517"/>
      <c r="P229" s="602"/>
      <c r="Q229" s="607"/>
      <c r="R229" s="602"/>
      <c r="S229" s="607"/>
      <c r="T229" s="528"/>
    </row>
    <row r="230" spans="1:20" s="543" customFormat="1" ht="17.25" hidden="1" customHeight="1" x14ac:dyDescent="0.25">
      <c r="A230" s="597"/>
      <c r="B230" s="598"/>
      <c r="C230" s="169" t="s">
        <v>229</v>
      </c>
      <c r="D230" s="203"/>
      <c r="E230" s="203"/>
      <c r="F230" s="602"/>
      <c r="G230" s="607"/>
      <c r="H230" s="602"/>
      <c r="I230" s="607"/>
      <c r="J230" s="517"/>
      <c r="K230" s="602"/>
      <c r="L230" s="607"/>
      <c r="M230" s="602"/>
      <c r="N230" s="607"/>
      <c r="O230" s="517"/>
      <c r="P230" s="602"/>
      <c r="Q230" s="607"/>
      <c r="R230" s="602"/>
      <c r="S230" s="607"/>
      <c r="T230" s="528"/>
    </row>
    <row r="231" spans="1:20" s="543" customFormat="1" ht="17.25" customHeight="1" x14ac:dyDescent="0.25">
      <c r="A231" s="211"/>
      <c r="B231" s="211"/>
      <c r="C231" s="21"/>
      <c r="D231" s="212"/>
      <c r="E231" s="212"/>
      <c r="F231" s="528"/>
      <c r="G231" s="528"/>
      <c r="H231" s="528"/>
      <c r="I231" s="528"/>
      <c r="J231" s="528"/>
      <c r="K231" s="528"/>
      <c r="L231" s="528"/>
      <c r="M231" s="528"/>
      <c r="N231" s="528"/>
      <c r="O231" s="528"/>
      <c r="P231" s="528"/>
      <c r="Q231" s="528"/>
      <c r="R231" s="528"/>
      <c r="S231" s="528"/>
      <c r="T231" s="528"/>
    </row>
    <row r="232" spans="1:20" s="543" customFormat="1" ht="17.25" customHeight="1" x14ac:dyDescent="0.25">
      <c r="A232" s="67" t="s">
        <v>909</v>
      </c>
      <c r="B232" s="663" t="s">
        <v>1249</v>
      </c>
      <c r="C232" s="663"/>
      <c r="D232" s="663"/>
      <c r="E232" s="663"/>
      <c r="F232" s="663"/>
      <c r="G232" s="663"/>
      <c r="H232" s="663"/>
      <c r="I232" s="663"/>
      <c r="J232" s="663"/>
      <c r="K232" s="663"/>
      <c r="L232" s="663"/>
      <c r="M232" s="663"/>
      <c r="N232" s="663"/>
      <c r="O232" s="663"/>
      <c r="P232" s="663"/>
      <c r="Q232" s="663"/>
      <c r="R232" s="663"/>
      <c r="S232" s="663"/>
      <c r="T232" s="520"/>
    </row>
    <row r="233" spans="1:20" s="543" customFormat="1" ht="17.25" customHeight="1" x14ac:dyDescent="0.25">
      <c r="A233" s="211"/>
      <c r="B233" s="526" t="s">
        <v>916</v>
      </c>
      <c r="C233" s="21"/>
      <c r="D233" s="212"/>
      <c r="E233" s="212"/>
      <c r="F233" s="528"/>
      <c r="G233" s="528"/>
      <c r="H233" s="528"/>
      <c r="I233" s="528"/>
      <c r="J233" s="528"/>
      <c r="K233" s="528"/>
      <c r="L233" s="528"/>
      <c r="M233" s="528"/>
      <c r="N233" s="528"/>
      <c r="O233" s="528"/>
      <c r="P233" s="528"/>
      <c r="Q233" s="528"/>
      <c r="R233" s="528"/>
      <c r="S233" s="528"/>
      <c r="T233" s="528"/>
    </row>
    <row r="234" spans="1:20" s="543" customFormat="1" ht="17.25" customHeight="1" x14ac:dyDescent="0.25">
      <c r="A234" s="693" t="s">
        <v>341</v>
      </c>
      <c r="B234" s="694"/>
      <c r="C234" s="701" t="s">
        <v>94</v>
      </c>
      <c r="D234" s="703" t="s">
        <v>95</v>
      </c>
      <c r="E234" s="760" t="s">
        <v>96</v>
      </c>
      <c r="F234" s="689" t="s">
        <v>454</v>
      </c>
      <c r="G234" s="689"/>
      <c r="H234" s="689"/>
      <c r="I234" s="689"/>
      <c r="J234" s="689"/>
      <c r="K234" s="689"/>
      <c r="L234" s="689"/>
      <c r="M234" s="689" t="s">
        <v>821</v>
      </c>
      <c r="N234" s="689"/>
      <c r="O234" s="689"/>
      <c r="P234" s="689"/>
      <c r="Q234" s="689"/>
      <c r="R234" s="689"/>
      <c r="S234" s="689"/>
      <c r="T234" s="526"/>
    </row>
    <row r="235" spans="1:20" s="543" customFormat="1" ht="51.75" customHeight="1" x14ac:dyDescent="0.2">
      <c r="A235" s="695"/>
      <c r="B235" s="696"/>
      <c r="C235" s="702"/>
      <c r="D235" s="704"/>
      <c r="E235" s="762"/>
      <c r="F235" s="602" t="s">
        <v>197</v>
      </c>
      <c r="G235" s="603"/>
      <c r="H235" s="607"/>
      <c r="I235" s="671" t="s">
        <v>198</v>
      </c>
      <c r="J235" s="671"/>
      <c r="K235" s="671" t="s">
        <v>929</v>
      </c>
      <c r="L235" s="671"/>
      <c r="M235" s="602" t="s">
        <v>197</v>
      </c>
      <c r="N235" s="603"/>
      <c r="O235" s="603"/>
      <c r="P235" s="607"/>
      <c r="Q235" s="671" t="s">
        <v>198</v>
      </c>
      <c r="R235" s="671"/>
      <c r="S235" s="519" t="s">
        <v>930</v>
      </c>
      <c r="T235" s="528"/>
    </row>
    <row r="236" spans="1:20" s="543" customFormat="1" ht="17.25" customHeight="1" x14ac:dyDescent="0.25">
      <c r="A236" s="705">
        <v>1</v>
      </c>
      <c r="B236" s="707"/>
      <c r="C236" s="524">
        <v>2</v>
      </c>
      <c r="D236" s="524">
        <v>3</v>
      </c>
      <c r="E236" s="515">
        <v>4</v>
      </c>
      <c r="F236" s="602">
        <v>5</v>
      </c>
      <c r="G236" s="603"/>
      <c r="H236" s="607"/>
      <c r="I236" s="602">
        <v>6</v>
      </c>
      <c r="J236" s="607"/>
      <c r="K236" s="671">
        <v>7</v>
      </c>
      <c r="L236" s="671"/>
      <c r="M236" s="602">
        <v>8</v>
      </c>
      <c r="N236" s="603"/>
      <c r="O236" s="603"/>
      <c r="P236" s="607"/>
      <c r="Q236" s="671">
        <v>9</v>
      </c>
      <c r="R236" s="671"/>
      <c r="S236" s="519">
        <v>10</v>
      </c>
      <c r="T236" s="528"/>
    </row>
    <row r="237" spans="1:20" s="543" customFormat="1" ht="17.25" customHeight="1" x14ac:dyDescent="0.25">
      <c r="A237" s="597"/>
      <c r="B237" s="598"/>
      <c r="C237" s="169" t="s">
        <v>262</v>
      </c>
      <c r="D237" s="126"/>
      <c r="E237" s="214"/>
      <c r="F237" s="602"/>
      <c r="G237" s="603"/>
      <c r="H237" s="607"/>
      <c r="I237" s="602"/>
      <c r="J237" s="607"/>
      <c r="K237" s="671"/>
      <c r="L237" s="671"/>
      <c r="M237" s="602"/>
      <c r="N237" s="603"/>
      <c r="O237" s="603"/>
      <c r="P237" s="607"/>
      <c r="Q237" s="671"/>
      <c r="R237" s="671"/>
      <c r="S237" s="519"/>
      <c r="T237" s="528"/>
    </row>
    <row r="238" spans="1:20" s="543" customFormat="1" ht="17.25" customHeight="1" x14ac:dyDescent="0.25">
      <c r="A238" s="597"/>
      <c r="B238" s="598"/>
      <c r="C238" s="171" t="s">
        <v>87</v>
      </c>
      <c r="D238" s="203"/>
      <c r="E238" s="215"/>
      <c r="F238" s="602"/>
      <c r="G238" s="603"/>
      <c r="H238" s="607"/>
      <c r="I238" s="602"/>
      <c r="J238" s="607"/>
      <c r="K238" s="671"/>
      <c r="L238" s="671"/>
      <c r="M238" s="602"/>
      <c r="N238" s="603"/>
      <c r="O238" s="603"/>
      <c r="P238" s="607"/>
      <c r="Q238" s="671"/>
      <c r="R238" s="671"/>
      <c r="S238" s="519"/>
      <c r="T238" s="528"/>
    </row>
    <row r="239" spans="1:20" s="543" customFormat="1" ht="17.25" customHeight="1" x14ac:dyDescent="0.25">
      <c r="A239" s="597">
        <v>1</v>
      </c>
      <c r="B239" s="598"/>
      <c r="C239" s="169" t="s">
        <v>228</v>
      </c>
      <c r="D239" s="286"/>
      <c r="E239" s="286"/>
      <c r="F239" s="602"/>
      <c r="G239" s="603"/>
      <c r="H239" s="607"/>
      <c r="I239" s="602"/>
      <c r="J239" s="607"/>
      <c r="K239" s="602"/>
      <c r="L239" s="607"/>
      <c r="M239" s="602"/>
      <c r="N239" s="603"/>
      <c r="O239" s="603"/>
      <c r="P239" s="607"/>
      <c r="Q239" s="602"/>
      <c r="R239" s="607"/>
      <c r="S239" s="561"/>
      <c r="T239" s="563"/>
    </row>
    <row r="240" spans="1:20" s="543" customFormat="1" ht="63" x14ac:dyDescent="0.25">
      <c r="A240" s="1012" t="s">
        <v>939</v>
      </c>
      <c r="B240" s="1013"/>
      <c r="C240" s="557" t="s">
        <v>1257</v>
      </c>
      <c r="D240" s="582" t="s">
        <v>113</v>
      </c>
      <c r="E240" s="576" t="s">
        <v>1258</v>
      </c>
      <c r="F240" s="1020">
        <v>100000</v>
      </c>
      <c r="G240" s="1022"/>
      <c r="H240" s="1021"/>
      <c r="I240" s="1020"/>
      <c r="J240" s="1021"/>
      <c r="K240" s="1020">
        <f>F240+I240</f>
        <v>100000</v>
      </c>
      <c r="L240" s="1021"/>
      <c r="M240" s="1020">
        <v>100000</v>
      </c>
      <c r="N240" s="1022"/>
      <c r="O240" s="1022"/>
      <c r="P240" s="1021"/>
      <c r="Q240" s="1020"/>
      <c r="R240" s="1021"/>
      <c r="S240" s="552">
        <f t="shared" ref="S240:S246" si="14">M240+Q240</f>
        <v>100000</v>
      </c>
      <c r="T240" s="563"/>
    </row>
    <row r="241" spans="1:20" s="543" customFormat="1" ht="21" customHeight="1" x14ac:dyDescent="0.25">
      <c r="A241" s="1012" t="s">
        <v>1262</v>
      </c>
      <c r="B241" s="1013"/>
      <c r="C241" s="169" t="s">
        <v>281</v>
      </c>
      <c r="D241" s="582"/>
      <c r="E241" s="582"/>
      <c r="F241" s="1020"/>
      <c r="G241" s="1022"/>
      <c r="H241" s="1021"/>
      <c r="I241" s="1020"/>
      <c r="J241" s="1021"/>
      <c r="K241" s="1020"/>
      <c r="L241" s="1021"/>
      <c r="M241" s="1020"/>
      <c r="N241" s="1022"/>
      <c r="O241" s="1022"/>
      <c r="P241" s="1021"/>
      <c r="Q241" s="1020"/>
      <c r="R241" s="1021"/>
      <c r="S241" s="552">
        <f t="shared" si="14"/>
        <v>0</v>
      </c>
      <c r="T241" s="563"/>
    </row>
    <row r="242" spans="1:20" s="543" customFormat="1" ht="47.25" x14ac:dyDescent="0.25">
      <c r="A242" s="1012" t="s">
        <v>932</v>
      </c>
      <c r="B242" s="1013"/>
      <c r="C242" s="204" t="s">
        <v>1259</v>
      </c>
      <c r="D242" s="582" t="s">
        <v>135</v>
      </c>
      <c r="E242" s="576" t="s">
        <v>133</v>
      </c>
      <c r="F242" s="1020">
        <v>1</v>
      </c>
      <c r="G242" s="1022"/>
      <c r="H242" s="1021"/>
      <c r="I242" s="1023"/>
      <c r="J242" s="1025"/>
      <c r="K242" s="1020">
        <f>F242+I242</f>
        <v>1</v>
      </c>
      <c r="L242" s="1021"/>
      <c r="M242" s="1023">
        <v>1</v>
      </c>
      <c r="N242" s="1024"/>
      <c r="O242" s="1024"/>
      <c r="P242" s="1025"/>
      <c r="Q242" s="1023"/>
      <c r="R242" s="1025"/>
      <c r="S242" s="556">
        <f t="shared" si="14"/>
        <v>1</v>
      </c>
      <c r="T242" s="563"/>
    </row>
    <row r="243" spans="1:20" s="543" customFormat="1" ht="15.75" x14ac:dyDescent="0.25">
      <c r="A243" s="1012" t="s">
        <v>1263</v>
      </c>
      <c r="B243" s="1013"/>
      <c r="C243" s="170" t="s">
        <v>282</v>
      </c>
      <c r="D243" s="582" t="s">
        <v>113</v>
      </c>
      <c r="E243" s="582"/>
      <c r="F243" s="1020"/>
      <c r="G243" s="1022"/>
      <c r="H243" s="1021"/>
      <c r="I243" s="1023"/>
      <c r="J243" s="1025"/>
      <c r="K243" s="1023"/>
      <c r="L243" s="1025"/>
      <c r="M243" s="1023"/>
      <c r="N243" s="1024"/>
      <c r="O243" s="1024"/>
      <c r="P243" s="1025"/>
      <c r="Q243" s="1023"/>
      <c r="R243" s="1025"/>
      <c r="S243" s="556">
        <f t="shared" si="14"/>
        <v>0</v>
      </c>
      <c r="T243" s="563"/>
    </row>
    <row r="244" spans="1:20" s="543" customFormat="1" ht="51" customHeight="1" x14ac:dyDescent="0.25">
      <c r="A244" s="1012" t="s">
        <v>953</v>
      </c>
      <c r="B244" s="1013"/>
      <c r="C244" s="204" t="s">
        <v>1260</v>
      </c>
      <c r="D244" s="582" t="s">
        <v>113</v>
      </c>
      <c r="E244" s="582" t="s">
        <v>1261</v>
      </c>
      <c r="F244" s="1020">
        <f>F240/F242</f>
        <v>100000</v>
      </c>
      <c r="G244" s="1022"/>
      <c r="H244" s="1021"/>
      <c r="I244" s="1020"/>
      <c r="J244" s="1021"/>
      <c r="K244" s="1020">
        <f>F244+I244</f>
        <v>100000</v>
      </c>
      <c r="L244" s="1021"/>
      <c r="M244" s="1020">
        <v>100000</v>
      </c>
      <c r="N244" s="1022"/>
      <c r="O244" s="1022"/>
      <c r="P244" s="1021"/>
      <c r="Q244" s="1020"/>
      <c r="R244" s="1021"/>
      <c r="S244" s="552">
        <f t="shared" si="14"/>
        <v>100000</v>
      </c>
      <c r="T244" s="563"/>
    </row>
    <row r="245" spans="1:20" s="543" customFormat="1" ht="17.25" customHeight="1" x14ac:dyDescent="0.25">
      <c r="A245" s="1012" t="s">
        <v>1154</v>
      </c>
      <c r="B245" s="1013"/>
      <c r="C245" s="170" t="s">
        <v>229</v>
      </c>
      <c r="D245" s="582"/>
      <c r="E245" s="582"/>
      <c r="F245" s="1020"/>
      <c r="G245" s="1022"/>
      <c r="H245" s="1021"/>
      <c r="I245" s="1020"/>
      <c r="J245" s="1021"/>
      <c r="K245" s="1020"/>
      <c r="L245" s="1021"/>
      <c r="M245" s="1020"/>
      <c r="N245" s="1022"/>
      <c r="O245" s="1022"/>
      <c r="P245" s="1021"/>
      <c r="Q245" s="1020"/>
      <c r="R245" s="1021"/>
      <c r="S245" s="552">
        <f t="shared" si="14"/>
        <v>0</v>
      </c>
      <c r="T245" s="563"/>
    </row>
    <row r="246" spans="1:20" s="543" customFormat="1" ht="94.5" x14ac:dyDescent="0.25">
      <c r="A246" s="1012" t="s">
        <v>1002</v>
      </c>
      <c r="B246" s="1013"/>
      <c r="C246" s="204" t="s">
        <v>1264</v>
      </c>
      <c r="D246" s="582" t="s">
        <v>117</v>
      </c>
      <c r="E246" s="576" t="s">
        <v>566</v>
      </c>
      <c r="F246" s="1020">
        <v>100</v>
      </c>
      <c r="G246" s="1022"/>
      <c r="H246" s="1021"/>
      <c r="I246" s="1020"/>
      <c r="J246" s="1021"/>
      <c r="K246" s="1020">
        <f>F246+I246</f>
        <v>100</v>
      </c>
      <c r="L246" s="1021"/>
      <c r="M246" s="1020">
        <v>100</v>
      </c>
      <c r="N246" s="1022"/>
      <c r="O246" s="1022"/>
      <c r="P246" s="1021"/>
      <c r="Q246" s="1020"/>
      <c r="R246" s="1021"/>
      <c r="S246" s="552">
        <f t="shared" si="14"/>
        <v>100</v>
      </c>
      <c r="T246" s="563"/>
    </row>
    <row r="247" spans="1:20" s="543" customFormat="1" ht="17.25" hidden="1" customHeight="1" x14ac:dyDescent="0.25">
      <c r="A247" s="597"/>
      <c r="B247" s="598"/>
      <c r="C247" s="204" t="s">
        <v>283</v>
      </c>
      <c r="D247" s="532"/>
      <c r="E247" s="215"/>
      <c r="F247" s="602"/>
      <c r="G247" s="603"/>
      <c r="H247" s="607"/>
      <c r="I247" s="602"/>
      <c r="J247" s="603"/>
      <c r="K247" s="603"/>
      <c r="L247" s="607"/>
      <c r="M247" s="602"/>
      <c r="N247" s="603"/>
      <c r="O247" s="603"/>
      <c r="P247" s="607"/>
      <c r="Q247" s="602"/>
      <c r="R247" s="603"/>
      <c r="S247" s="607"/>
      <c r="T247" s="528"/>
    </row>
    <row r="248" spans="1:20" s="543" customFormat="1" ht="17.25" hidden="1" customHeight="1" x14ac:dyDescent="0.25">
      <c r="A248" s="597"/>
      <c r="B248" s="598"/>
      <c r="C248" s="171" t="s">
        <v>228</v>
      </c>
      <c r="D248" s="203"/>
      <c r="E248" s="215"/>
      <c r="F248" s="602"/>
      <c r="G248" s="603"/>
      <c r="H248" s="607"/>
      <c r="I248" s="602"/>
      <c r="J248" s="603"/>
      <c r="K248" s="603"/>
      <c r="L248" s="607"/>
      <c r="M248" s="602"/>
      <c r="N248" s="603"/>
      <c r="O248" s="603"/>
      <c r="P248" s="607"/>
      <c r="Q248" s="602"/>
      <c r="R248" s="603"/>
      <c r="S248" s="607"/>
      <c r="T248" s="528"/>
    </row>
    <row r="249" spans="1:20" s="543" customFormat="1" ht="17.25" hidden="1" customHeight="1" x14ac:dyDescent="0.25">
      <c r="A249" s="597"/>
      <c r="B249" s="598"/>
      <c r="C249" s="171" t="s">
        <v>31</v>
      </c>
      <c r="D249" s="203"/>
      <c r="E249" s="215"/>
      <c r="F249" s="602"/>
      <c r="G249" s="603"/>
      <c r="H249" s="607"/>
      <c r="I249" s="602"/>
      <c r="J249" s="603"/>
      <c r="K249" s="603"/>
      <c r="L249" s="607"/>
      <c r="M249" s="602"/>
      <c r="N249" s="603"/>
      <c r="O249" s="603"/>
      <c r="P249" s="607"/>
      <c r="Q249" s="602"/>
      <c r="R249" s="603"/>
      <c r="S249" s="607"/>
      <c r="T249" s="528"/>
    </row>
    <row r="250" spans="1:20" s="543" customFormat="1" ht="17.25" hidden="1" customHeight="1" x14ac:dyDescent="0.25">
      <c r="A250" s="597"/>
      <c r="B250" s="598"/>
      <c r="C250" s="171" t="s">
        <v>281</v>
      </c>
      <c r="D250" s="203"/>
      <c r="E250" s="215"/>
      <c r="F250" s="602"/>
      <c r="G250" s="603"/>
      <c r="H250" s="607"/>
      <c r="I250" s="602"/>
      <c r="J250" s="603"/>
      <c r="K250" s="603"/>
      <c r="L250" s="607"/>
      <c r="M250" s="602"/>
      <c r="N250" s="603"/>
      <c r="O250" s="603"/>
      <c r="P250" s="607"/>
      <c r="Q250" s="602"/>
      <c r="R250" s="603"/>
      <c r="S250" s="607"/>
      <c r="T250" s="528"/>
    </row>
    <row r="251" spans="1:20" s="543" customFormat="1" ht="17.25" hidden="1" customHeight="1" x14ac:dyDescent="0.25">
      <c r="A251" s="597"/>
      <c r="B251" s="598"/>
      <c r="C251" s="171" t="s">
        <v>31</v>
      </c>
      <c r="D251" s="203"/>
      <c r="E251" s="215"/>
      <c r="F251" s="602"/>
      <c r="G251" s="603"/>
      <c r="H251" s="607"/>
      <c r="I251" s="602"/>
      <c r="J251" s="603"/>
      <c r="K251" s="603"/>
      <c r="L251" s="607"/>
      <c r="M251" s="602"/>
      <c r="N251" s="603"/>
      <c r="O251" s="603"/>
      <c r="P251" s="607"/>
      <c r="Q251" s="602"/>
      <c r="R251" s="603"/>
      <c r="S251" s="607"/>
      <c r="T251" s="528"/>
    </row>
    <row r="252" spans="1:20" s="543" customFormat="1" ht="17.25" hidden="1" customHeight="1" x14ac:dyDescent="0.25">
      <c r="A252" s="597"/>
      <c r="B252" s="598"/>
      <c r="C252" s="171" t="s">
        <v>282</v>
      </c>
      <c r="D252" s="203"/>
      <c r="E252" s="215"/>
      <c r="F252" s="602"/>
      <c r="G252" s="603"/>
      <c r="H252" s="607"/>
      <c r="I252" s="602"/>
      <c r="J252" s="603"/>
      <c r="K252" s="603"/>
      <c r="L252" s="607"/>
      <c r="M252" s="602"/>
      <c r="N252" s="603"/>
      <c r="O252" s="603"/>
      <c r="P252" s="607"/>
      <c r="Q252" s="602"/>
      <c r="R252" s="603"/>
      <c r="S252" s="607"/>
      <c r="T252" s="528"/>
    </row>
    <row r="253" spans="1:20" s="543" customFormat="1" ht="17.25" hidden="1" customHeight="1" x14ac:dyDescent="0.25">
      <c r="A253" s="597"/>
      <c r="B253" s="598"/>
      <c r="C253" s="169" t="s">
        <v>31</v>
      </c>
      <c r="D253" s="203"/>
      <c r="E253" s="215"/>
      <c r="F253" s="602"/>
      <c r="G253" s="603"/>
      <c r="H253" s="607"/>
      <c r="I253" s="602"/>
      <c r="J253" s="603"/>
      <c r="K253" s="603"/>
      <c r="L253" s="607"/>
      <c r="M253" s="602"/>
      <c r="N253" s="603"/>
      <c r="O253" s="603"/>
      <c r="P253" s="607"/>
      <c r="Q253" s="602"/>
      <c r="R253" s="603"/>
      <c r="S253" s="607"/>
      <c r="T253" s="528"/>
    </row>
    <row r="254" spans="1:20" s="543" customFormat="1" ht="17.25" hidden="1" customHeight="1" x14ac:dyDescent="0.25">
      <c r="A254" s="597"/>
      <c r="B254" s="598"/>
      <c r="C254" s="169" t="s">
        <v>229</v>
      </c>
      <c r="D254" s="203"/>
      <c r="E254" s="215"/>
      <c r="F254" s="602"/>
      <c r="G254" s="603"/>
      <c r="H254" s="607"/>
      <c r="I254" s="602"/>
      <c r="J254" s="603"/>
      <c r="K254" s="603"/>
      <c r="L254" s="607"/>
      <c r="M254" s="602"/>
      <c r="N254" s="603"/>
      <c r="O254" s="603"/>
      <c r="P254" s="607"/>
      <c r="Q254" s="602"/>
      <c r="R254" s="603"/>
      <c r="S254" s="607"/>
      <c r="T254" s="528"/>
    </row>
    <row r="255" spans="1:20" s="543" customFormat="1" ht="17.25" customHeight="1" x14ac:dyDescent="0.25">
      <c r="A255" s="211"/>
      <c r="B255" s="211"/>
      <c r="C255" s="21"/>
      <c r="D255" s="212"/>
      <c r="E255" s="212"/>
      <c r="F255" s="528"/>
      <c r="G255" s="528"/>
      <c r="H255" s="528"/>
      <c r="I255" s="528"/>
      <c r="J255" s="528"/>
      <c r="K255" s="528"/>
      <c r="L255" s="528"/>
      <c r="M255" s="528"/>
      <c r="N255" s="528"/>
      <c r="O255" s="528"/>
      <c r="P255" s="528"/>
      <c r="Q255" s="528"/>
      <c r="R255" s="528"/>
      <c r="S255" s="528"/>
      <c r="T255" s="528"/>
    </row>
    <row r="256" spans="1:20" s="28" customFormat="1" ht="15.75" customHeight="1" x14ac:dyDescent="0.25">
      <c r="A256" s="21" t="s">
        <v>958</v>
      </c>
      <c r="B256" s="21"/>
      <c r="C256" s="21"/>
      <c r="D256" s="7"/>
      <c r="E256" s="7"/>
      <c r="F256" s="29"/>
      <c r="G256" s="29"/>
      <c r="H256" s="29"/>
      <c r="I256" s="29"/>
      <c r="J256" s="29"/>
      <c r="K256" s="29"/>
      <c r="L256" s="29"/>
      <c r="M256" s="29"/>
      <c r="N256" s="29"/>
      <c r="O256" s="29"/>
      <c r="P256" s="29"/>
      <c r="Q256" s="29"/>
      <c r="R256" s="29"/>
      <c r="S256" s="29"/>
      <c r="T256" s="29"/>
    </row>
    <row r="257" spans="1:21" s="28" customFormat="1" ht="12.75" customHeight="1" x14ac:dyDescent="0.25">
      <c r="A257" s="35" t="s">
        <v>916</v>
      </c>
      <c r="B257" s="21"/>
      <c r="C257" s="21"/>
      <c r="D257" s="7"/>
      <c r="E257" s="7"/>
      <c r="F257" s="29"/>
      <c r="G257" s="29"/>
      <c r="H257" s="29"/>
      <c r="I257" s="29"/>
      <c r="J257" s="29"/>
      <c r="K257" s="29"/>
      <c r="L257" s="29"/>
      <c r="M257" s="29"/>
      <c r="N257" s="29"/>
      <c r="O257" s="29"/>
      <c r="P257" s="29"/>
      <c r="Q257" s="29"/>
      <c r="R257" s="29"/>
      <c r="S257" s="29"/>
      <c r="T257" s="29"/>
    </row>
    <row r="258" spans="1:21" s="544" customFormat="1" ht="33.75" customHeight="1" x14ac:dyDescent="0.25">
      <c r="A258" s="667" t="s">
        <v>222</v>
      </c>
      <c r="B258" s="750"/>
      <c r="C258" s="668"/>
      <c r="D258" s="754" t="s">
        <v>827</v>
      </c>
      <c r="E258" s="756"/>
      <c r="F258" s="754" t="s">
        <v>836</v>
      </c>
      <c r="G258" s="756"/>
      <c r="H258" s="754" t="s">
        <v>839</v>
      </c>
      <c r="I258" s="755"/>
      <c r="J258" s="756"/>
      <c r="K258" s="754" t="s">
        <v>436</v>
      </c>
      <c r="L258" s="756"/>
      <c r="M258" s="754" t="s">
        <v>821</v>
      </c>
      <c r="N258" s="756"/>
      <c r="O258" s="538"/>
      <c r="P258" s="65"/>
      <c r="Q258" s="65"/>
      <c r="R258" s="65"/>
      <c r="S258" s="65"/>
      <c r="T258" s="65"/>
    </row>
    <row r="259" spans="1:21" s="544" customFormat="1" ht="48.75" customHeight="1" x14ac:dyDescent="0.2">
      <c r="A259" s="731"/>
      <c r="B259" s="751"/>
      <c r="C259" s="732"/>
      <c r="D259" s="541" t="s">
        <v>197</v>
      </c>
      <c r="E259" s="541" t="s">
        <v>198</v>
      </c>
      <c r="F259" s="541" t="s">
        <v>197</v>
      </c>
      <c r="G259" s="541" t="s">
        <v>198</v>
      </c>
      <c r="H259" s="541" t="s">
        <v>197</v>
      </c>
      <c r="I259" s="602" t="s">
        <v>198</v>
      </c>
      <c r="J259" s="607"/>
      <c r="K259" s="541" t="s">
        <v>197</v>
      </c>
      <c r="L259" s="541" t="s">
        <v>198</v>
      </c>
      <c r="M259" s="541" t="s">
        <v>197</v>
      </c>
      <c r="N259" s="541" t="s">
        <v>198</v>
      </c>
      <c r="O259" s="65"/>
      <c r="P259" s="65"/>
      <c r="Q259" s="65"/>
      <c r="R259" s="65"/>
      <c r="S259" s="65"/>
      <c r="T259" s="65"/>
    </row>
    <row r="260" spans="1:21" s="543" customFormat="1" ht="18" customHeight="1" x14ac:dyDescent="0.2">
      <c r="A260" s="602">
        <v>1</v>
      </c>
      <c r="B260" s="603"/>
      <c r="C260" s="607"/>
      <c r="D260" s="519">
        <v>2</v>
      </c>
      <c r="E260" s="519">
        <v>3</v>
      </c>
      <c r="F260" s="519">
        <v>4</v>
      </c>
      <c r="G260" s="519">
        <v>5</v>
      </c>
      <c r="H260" s="519">
        <v>6</v>
      </c>
      <c r="I260" s="602">
        <v>7</v>
      </c>
      <c r="J260" s="607"/>
      <c r="K260" s="519">
        <v>8</v>
      </c>
      <c r="L260" s="519">
        <v>9</v>
      </c>
      <c r="M260" s="519">
        <v>10</v>
      </c>
      <c r="N260" s="519">
        <v>11</v>
      </c>
      <c r="O260" s="528"/>
      <c r="P260" s="65"/>
      <c r="Q260" s="65"/>
      <c r="R260" s="65"/>
      <c r="S260" s="65"/>
      <c r="T260" s="65"/>
      <c r="U260" s="544"/>
    </row>
    <row r="261" spans="1:21" s="543" customFormat="1" ht="18" hidden="1" customHeight="1" x14ac:dyDescent="0.2">
      <c r="A261" s="602">
        <v>1014060</v>
      </c>
      <c r="B261" s="607"/>
      <c r="C261" s="541" t="s">
        <v>287</v>
      </c>
      <c r="D261" s="541"/>
      <c r="E261" s="541"/>
      <c r="F261" s="541"/>
      <c r="G261" s="541"/>
      <c r="H261" s="541"/>
      <c r="I261" s="541"/>
      <c r="J261" s="541"/>
      <c r="K261" s="541"/>
      <c r="L261" s="541"/>
      <c r="M261" s="541"/>
      <c r="N261" s="541"/>
      <c r="O261" s="65"/>
      <c r="P261" s="65"/>
      <c r="Q261" s="65"/>
      <c r="R261" s="65"/>
      <c r="S261" s="65"/>
      <c r="T261" s="65"/>
    </row>
    <row r="262" spans="1:21" s="543" customFormat="1" ht="18" customHeight="1" x14ac:dyDescent="0.2">
      <c r="A262" s="734"/>
      <c r="B262" s="757"/>
      <c r="C262" s="735"/>
      <c r="D262" s="541"/>
      <c r="E262" s="541"/>
      <c r="F262" s="507"/>
      <c r="G262" s="168"/>
      <c r="H262" s="541"/>
      <c r="I262" s="602"/>
      <c r="J262" s="607"/>
      <c r="K262" s="541"/>
      <c r="L262" s="541"/>
      <c r="M262" s="507"/>
      <c r="N262" s="541"/>
      <c r="O262" s="65"/>
      <c r="P262" s="65"/>
      <c r="Q262" s="65"/>
      <c r="R262" s="65"/>
      <c r="S262" s="65"/>
      <c r="T262" s="65"/>
    </row>
    <row r="263" spans="1:21" s="543" customFormat="1" ht="18" hidden="1" customHeight="1" x14ac:dyDescent="0.2">
      <c r="A263" s="734"/>
      <c r="B263" s="735"/>
      <c r="C263" s="537" t="s">
        <v>288</v>
      </c>
      <c r="D263" s="541"/>
      <c r="E263" s="541"/>
      <c r="F263" s="507"/>
      <c r="G263" s="168"/>
      <c r="H263" s="541"/>
      <c r="I263" s="541"/>
      <c r="J263" s="541"/>
      <c r="K263" s="541">
        <f>H263</f>
        <v>0</v>
      </c>
      <c r="L263" s="541"/>
      <c r="M263" s="507"/>
      <c r="N263" s="541"/>
      <c r="O263" s="65"/>
      <c r="P263" s="65"/>
      <c r="Q263" s="65"/>
      <c r="R263" s="65"/>
      <c r="S263" s="65"/>
      <c r="T263" s="65"/>
    </row>
    <row r="264" spans="1:21" s="543" customFormat="1" ht="18" hidden="1" customHeight="1" x14ac:dyDescent="0.2">
      <c r="A264" s="734"/>
      <c r="B264" s="735"/>
      <c r="C264" s="537" t="s">
        <v>31</v>
      </c>
      <c r="D264" s="541"/>
      <c r="E264" s="541"/>
      <c r="F264" s="507"/>
      <c r="G264" s="168"/>
      <c r="H264" s="541"/>
      <c r="I264" s="541"/>
      <c r="J264" s="541"/>
      <c r="K264" s="541">
        <f>H264</f>
        <v>0</v>
      </c>
      <c r="L264" s="541"/>
      <c r="M264" s="507"/>
      <c r="N264" s="541"/>
      <c r="O264" s="65"/>
      <c r="P264" s="65"/>
      <c r="Q264" s="65"/>
      <c r="R264" s="65"/>
      <c r="S264" s="65"/>
      <c r="T264" s="65"/>
    </row>
    <row r="265" spans="1:21" s="543" customFormat="1" ht="18" customHeight="1" x14ac:dyDescent="0.25">
      <c r="A265" s="734" t="s">
        <v>971</v>
      </c>
      <c r="B265" s="757"/>
      <c r="C265" s="735"/>
      <c r="D265" s="545">
        <f t="shared" ref="D265:I265" si="15">SUM(D262:D264)</f>
        <v>0</v>
      </c>
      <c r="E265" s="126">
        <f t="shared" si="15"/>
        <v>0</v>
      </c>
      <c r="F265" s="508">
        <f t="shared" si="15"/>
        <v>0</v>
      </c>
      <c r="G265" s="287">
        <f t="shared" si="15"/>
        <v>0</v>
      </c>
      <c r="H265" s="126">
        <f t="shared" si="15"/>
        <v>0</v>
      </c>
      <c r="I265" s="1032">
        <f t="shared" si="15"/>
        <v>0</v>
      </c>
      <c r="J265" s="1034"/>
      <c r="K265" s="126">
        <f>SUM(K262:K264)</f>
        <v>0</v>
      </c>
      <c r="L265" s="508">
        <f>SUM(L262:L264)</f>
        <v>0</v>
      </c>
      <c r="M265" s="508">
        <f>SUM(M262:M264)</f>
        <v>0</v>
      </c>
      <c r="N265" s="508">
        <f>SUM(N262:N264)</f>
        <v>0</v>
      </c>
      <c r="O265" s="212"/>
      <c r="P265" s="65"/>
      <c r="Q265" s="65"/>
      <c r="R265" s="65"/>
      <c r="S265" s="65"/>
      <c r="T265" s="65"/>
    </row>
    <row r="266" spans="1:21" s="543" customFormat="1" ht="61.5" customHeight="1" x14ac:dyDescent="0.2">
      <c r="A266" s="734" t="s">
        <v>289</v>
      </c>
      <c r="B266" s="757"/>
      <c r="C266" s="735"/>
      <c r="D266" s="541"/>
      <c r="E266" s="541"/>
      <c r="F266" s="541"/>
      <c r="G266" s="541"/>
      <c r="H266" s="541"/>
      <c r="I266" s="602"/>
      <c r="J266" s="607"/>
      <c r="K266" s="541"/>
      <c r="L266" s="541"/>
      <c r="M266" s="541"/>
      <c r="N266" s="541"/>
      <c r="O266" s="65"/>
      <c r="P266" s="65"/>
      <c r="Q266" s="65"/>
      <c r="R266" s="65"/>
      <c r="S266" s="65"/>
      <c r="T266" s="65"/>
    </row>
    <row r="267" spans="1:21" s="543" customFormat="1" ht="8.25" customHeight="1" x14ac:dyDescent="0.25">
      <c r="A267" s="3"/>
      <c r="B267" s="3"/>
      <c r="C267" s="3"/>
      <c r="D267" s="3"/>
      <c r="E267" s="3"/>
      <c r="F267" s="3"/>
      <c r="G267" s="3"/>
      <c r="H267" s="3"/>
      <c r="I267" s="3"/>
      <c r="J267" s="3"/>
      <c r="K267" s="3"/>
      <c r="L267" s="3"/>
      <c r="M267" s="3"/>
      <c r="N267" s="3"/>
      <c r="O267" s="3"/>
      <c r="P267" s="619"/>
      <c r="Q267" s="619"/>
      <c r="R267" s="619"/>
      <c r="S267" s="3"/>
      <c r="T267" s="3"/>
    </row>
    <row r="268" spans="1:21" s="543" customFormat="1" ht="12.75" customHeight="1" x14ac:dyDescent="0.25">
      <c r="A268" s="3"/>
      <c r="B268" s="3"/>
      <c r="C268" s="3"/>
      <c r="D268" s="3"/>
      <c r="E268" s="3"/>
      <c r="F268" s="3"/>
      <c r="G268" s="3"/>
      <c r="H268" s="3"/>
      <c r="I268" s="3"/>
      <c r="J268" s="3"/>
      <c r="K268" s="3"/>
      <c r="L268" s="3"/>
      <c r="M268" s="3"/>
      <c r="N268" s="3"/>
      <c r="O268" s="3"/>
      <c r="P268" s="526"/>
      <c r="Q268" s="526"/>
      <c r="R268" s="526"/>
      <c r="S268" s="3"/>
      <c r="T268" s="3"/>
    </row>
    <row r="269" spans="1:21" s="543" customFormat="1" ht="18.75" customHeight="1" x14ac:dyDescent="0.25">
      <c r="A269" s="334" t="s">
        <v>290</v>
      </c>
      <c r="B269" s="637" t="s">
        <v>291</v>
      </c>
      <c r="C269" s="637"/>
      <c r="D269" s="637"/>
      <c r="E269" s="637"/>
      <c r="F269" s="637"/>
      <c r="G269" s="637"/>
      <c r="H269" s="637"/>
      <c r="I269" s="637"/>
      <c r="J269" s="637"/>
      <c r="K269" s="637"/>
      <c r="L269" s="637"/>
      <c r="M269" s="637"/>
      <c r="N269" s="637"/>
      <c r="O269" s="637"/>
      <c r="P269" s="637"/>
      <c r="Q269" s="637"/>
      <c r="R269" s="637"/>
      <c r="S269" s="637"/>
      <c r="T269" s="530"/>
    </row>
    <row r="270" spans="1:21" s="543" customFormat="1" ht="12" customHeight="1" x14ac:dyDescent="0.25">
      <c r="A270" s="520"/>
      <c r="B270" s="520"/>
      <c r="C270" s="520"/>
      <c r="D270" s="520"/>
      <c r="E270" s="520"/>
      <c r="F270" s="520"/>
      <c r="G270" s="520"/>
      <c r="H270" s="520"/>
      <c r="I270" s="520"/>
      <c r="J270" s="520"/>
      <c r="K270" s="520"/>
      <c r="L270" s="520"/>
      <c r="M270" s="520"/>
      <c r="N270" s="520"/>
      <c r="O270" s="520"/>
      <c r="P270" s="520"/>
      <c r="Q270" s="520"/>
      <c r="R270" s="520"/>
      <c r="S270" s="3"/>
      <c r="T270" s="3"/>
    </row>
    <row r="271" spans="1:21" s="543" customFormat="1" ht="20.25" customHeight="1" x14ac:dyDescent="0.2">
      <c r="A271" s="609" t="s">
        <v>341</v>
      </c>
      <c r="B271" s="667" t="s">
        <v>196</v>
      </c>
      <c r="C271" s="668"/>
      <c r="D271" s="602" t="s">
        <v>840</v>
      </c>
      <c r="E271" s="603"/>
      <c r="F271" s="603"/>
      <c r="G271" s="607"/>
      <c r="H271" s="602" t="s">
        <v>841</v>
      </c>
      <c r="I271" s="603"/>
      <c r="J271" s="603"/>
      <c r="K271" s="603"/>
      <c r="L271" s="607"/>
      <c r="M271" s="602" t="s">
        <v>464</v>
      </c>
      <c r="N271" s="603"/>
      <c r="O271" s="607"/>
      <c r="P271" s="602" t="s">
        <v>465</v>
      </c>
      <c r="Q271" s="607"/>
      <c r="R271" s="602" t="s">
        <v>842</v>
      </c>
      <c r="S271" s="607"/>
      <c r="T271" s="528"/>
    </row>
    <row r="272" spans="1:21" s="543" customFormat="1" ht="32.25" customHeight="1" x14ac:dyDescent="0.2">
      <c r="A272" s="728"/>
      <c r="B272" s="729"/>
      <c r="C272" s="730"/>
      <c r="D272" s="602" t="s">
        <v>197</v>
      </c>
      <c r="E272" s="607"/>
      <c r="F272" s="602" t="s">
        <v>198</v>
      </c>
      <c r="G272" s="607"/>
      <c r="H272" s="602" t="s">
        <v>197</v>
      </c>
      <c r="I272" s="603"/>
      <c r="J272" s="607"/>
      <c r="K272" s="602" t="s">
        <v>198</v>
      </c>
      <c r="L272" s="607"/>
      <c r="M272" s="726" t="s">
        <v>197</v>
      </c>
      <c r="N272" s="1093" t="s">
        <v>198</v>
      </c>
      <c r="O272" s="1094"/>
      <c r="P272" s="726" t="s">
        <v>197</v>
      </c>
      <c r="Q272" s="726" t="s">
        <v>198</v>
      </c>
      <c r="R272" s="726" t="s">
        <v>197</v>
      </c>
      <c r="S272" s="726" t="s">
        <v>198</v>
      </c>
      <c r="T272" s="546"/>
    </row>
    <row r="273" spans="1:20" s="543" customFormat="1" ht="45.75" customHeight="1" x14ac:dyDescent="0.25">
      <c r="A273" s="610"/>
      <c r="B273" s="731"/>
      <c r="C273" s="732"/>
      <c r="D273" s="547" t="s">
        <v>293</v>
      </c>
      <c r="E273" s="204" t="s">
        <v>294</v>
      </c>
      <c r="F273" s="204" t="s">
        <v>293</v>
      </c>
      <c r="G273" s="204" t="s">
        <v>294</v>
      </c>
      <c r="H273" s="204" t="s">
        <v>293</v>
      </c>
      <c r="I273" s="754" t="s">
        <v>294</v>
      </c>
      <c r="J273" s="756"/>
      <c r="K273" s="204" t="s">
        <v>293</v>
      </c>
      <c r="L273" s="204" t="s">
        <v>294</v>
      </c>
      <c r="M273" s="727"/>
      <c r="N273" s="1095"/>
      <c r="O273" s="1096"/>
      <c r="P273" s="727"/>
      <c r="Q273" s="727"/>
      <c r="R273" s="727"/>
      <c r="S273" s="727"/>
      <c r="T273" s="546"/>
    </row>
    <row r="274" spans="1:20" s="543" customFormat="1" ht="13.5" customHeight="1" x14ac:dyDescent="0.25">
      <c r="A274" s="588">
        <v>1</v>
      </c>
      <c r="B274" s="602">
        <v>2</v>
      </c>
      <c r="C274" s="607"/>
      <c r="D274" s="589">
        <v>3</v>
      </c>
      <c r="E274" s="589">
        <v>4</v>
      </c>
      <c r="F274" s="589">
        <v>5</v>
      </c>
      <c r="G274" s="589">
        <v>6</v>
      </c>
      <c r="H274" s="589">
        <v>7</v>
      </c>
      <c r="I274" s="705">
        <v>8</v>
      </c>
      <c r="J274" s="707"/>
      <c r="K274" s="589">
        <v>9</v>
      </c>
      <c r="L274" s="589">
        <v>10</v>
      </c>
      <c r="M274" s="590">
        <v>11</v>
      </c>
      <c r="N274" s="754">
        <v>12</v>
      </c>
      <c r="O274" s="756"/>
      <c r="P274" s="590">
        <v>13</v>
      </c>
      <c r="Q274" s="590">
        <v>14</v>
      </c>
      <c r="R274" s="590">
        <v>15</v>
      </c>
      <c r="S274" s="590">
        <v>16</v>
      </c>
      <c r="T274" s="538"/>
    </row>
    <row r="275" spans="1:20" s="543" customFormat="1" ht="15" hidden="1" customHeight="1" x14ac:dyDescent="0.25">
      <c r="A275" s="522">
        <v>1014060</v>
      </c>
      <c r="B275" s="734" t="s">
        <v>262</v>
      </c>
      <c r="C275" s="735"/>
      <c r="D275" s="171"/>
      <c r="E275" s="171"/>
      <c r="F275" s="171"/>
      <c r="G275" s="171"/>
      <c r="H275" s="171"/>
      <c r="I275" s="705"/>
      <c r="J275" s="707"/>
      <c r="K275" s="171"/>
      <c r="L275" s="171"/>
      <c r="M275" s="533"/>
      <c r="N275" s="533"/>
      <c r="O275" s="533"/>
      <c r="P275" s="533"/>
      <c r="Q275" s="533"/>
      <c r="R275" s="533"/>
      <c r="S275" s="533"/>
      <c r="T275" s="538"/>
    </row>
    <row r="276" spans="1:20" s="543" customFormat="1" ht="15" customHeight="1" x14ac:dyDescent="0.25">
      <c r="A276" s="588"/>
      <c r="B276" s="734"/>
      <c r="C276" s="735"/>
      <c r="D276" s="171"/>
      <c r="E276" s="171"/>
      <c r="F276" s="171"/>
      <c r="G276" s="171"/>
      <c r="H276" s="171"/>
      <c r="I276" s="705"/>
      <c r="J276" s="707"/>
      <c r="K276" s="171"/>
      <c r="L276" s="171"/>
      <c r="M276" s="590"/>
      <c r="N276" s="754"/>
      <c r="O276" s="756"/>
      <c r="P276" s="590"/>
      <c r="Q276" s="590"/>
      <c r="R276" s="590"/>
      <c r="S276" s="590"/>
      <c r="T276" s="593"/>
    </row>
    <row r="277" spans="1:20" s="543" customFormat="1" ht="17.25" customHeight="1" x14ac:dyDescent="0.25">
      <c r="A277" s="522"/>
      <c r="B277" s="734"/>
      <c r="C277" s="735"/>
      <c r="D277" s="541"/>
      <c r="E277" s="171"/>
      <c r="F277" s="171"/>
      <c r="G277" s="171"/>
      <c r="H277" s="171"/>
      <c r="I277" s="705"/>
      <c r="J277" s="707"/>
      <c r="K277" s="171"/>
      <c r="L277" s="171"/>
      <c r="M277" s="548"/>
      <c r="N277" s="754"/>
      <c r="O277" s="756"/>
      <c r="P277" s="548"/>
      <c r="Q277" s="548"/>
      <c r="R277" s="548"/>
      <c r="S277" s="533"/>
      <c r="T277" s="538"/>
    </row>
    <row r="278" spans="1:20" s="543" customFormat="1" ht="31.5" customHeight="1" x14ac:dyDescent="0.25">
      <c r="A278" s="126"/>
      <c r="B278" s="734" t="s">
        <v>975</v>
      </c>
      <c r="C278" s="735"/>
      <c r="D278" s="171"/>
      <c r="E278" s="562"/>
      <c r="F278" s="562"/>
      <c r="G278" s="562"/>
      <c r="H278" s="562"/>
      <c r="I278" s="705"/>
      <c r="J278" s="707"/>
      <c r="K278" s="562"/>
      <c r="L278" s="562"/>
      <c r="M278" s="562"/>
      <c r="N278" s="705"/>
      <c r="O278" s="707"/>
      <c r="P278" s="562"/>
      <c r="Q278" s="562"/>
      <c r="R278" s="562"/>
      <c r="S278" s="562"/>
      <c r="T278" s="35"/>
    </row>
    <row r="279" spans="1:20" s="543" customFormat="1" ht="70.5" customHeight="1" x14ac:dyDescent="0.25">
      <c r="A279" s="126"/>
      <c r="B279" s="734" t="s">
        <v>205</v>
      </c>
      <c r="C279" s="735"/>
      <c r="D279" s="579" t="s">
        <v>194</v>
      </c>
      <c r="E279" s="577" t="s">
        <v>194</v>
      </c>
      <c r="F279" s="577"/>
      <c r="G279" s="577"/>
      <c r="H279" s="577" t="s">
        <v>194</v>
      </c>
      <c r="I279" s="705" t="s">
        <v>194</v>
      </c>
      <c r="J279" s="707"/>
      <c r="K279" s="578"/>
      <c r="L279" s="578"/>
      <c r="M279" s="578" t="s">
        <v>194</v>
      </c>
      <c r="N279" s="715"/>
      <c r="O279" s="717"/>
      <c r="P279" s="578" t="s">
        <v>194</v>
      </c>
      <c r="Q279" s="578"/>
      <c r="R279" s="577" t="s">
        <v>194</v>
      </c>
      <c r="S279" s="577"/>
      <c r="T279" s="35"/>
    </row>
    <row r="280" spans="1:20" s="549" customFormat="1" ht="9.75" customHeight="1" x14ac:dyDescent="0.25">
      <c r="A280" s="86"/>
      <c r="B280" s="86"/>
      <c r="C280" s="628"/>
      <c r="D280" s="628"/>
      <c r="E280" s="628"/>
      <c r="F280" s="628"/>
      <c r="G280" s="628"/>
      <c r="H280" s="628"/>
      <c r="I280" s="628"/>
      <c r="J280" s="628"/>
      <c r="K280" s="628"/>
      <c r="L280" s="628"/>
      <c r="M280" s="628"/>
      <c r="N280" s="628"/>
      <c r="O280" s="628"/>
      <c r="P280" s="628"/>
      <c r="Q280" s="628"/>
      <c r="R280" s="628"/>
      <c r="S280" s="628"/>
      <c r="T280" s="513"/>
    </row>
    <row r="281" spans="1:20" s="549" customFormat="1" ht="17.25" customHeight="1" x14ac:dyDescent="0.25">
      <c r="A281" s="70">
        <v>11</v>
      </c>
      <c r="B281" s="1092" t="s">
        <v>1203</v>
      </c>
      <c r="C281" s="1092"/>
      <c r="D281" s="1092"/>
      <c r="E281" s="1092"/>
      <c r="F281" s="1092"/>
      <c r="G281" s="1092"/>
      <c r="H281" s="1092"/>
      <c r="I281" s="1092"/>
      <c r="J281" s="1092"/>
      <c r="K281" s="1092"/>
      <c r="L281" s="1092"/>
      <c r="M281" s="1092"/>
      <c r="N281" s="1092"/>
      <c r="O281" s="1092"/>
      <c r="P281" s="1092"/>
      <c r="Q281" s="1092"/>
      <c r="R281" s="1092"/>
      <c r="S281" s="1092"/>
      <c r="T281" s="525"/>
    </row>
    <row r="282" spans="1:20" s="549" customFormat="1" ht="3" customHeight="1" x14ac:dyDescent="0.25">
      <c r="A282" s="86"/>
      <c r="B282" s="86"/>
      <c r="C282" s="513"/>
      <c r="D282" s="513"/>
      <c r="E282" s="513"/>
      <c r="F282" s="513"/>
      <c r="G282" s="513"/>
      <c r="H282" s="513"/>
      <c r="I282" s="513"/>
      <c r="J282" s="513"/>
      <c r="K282" s="513"/>
      <c r="L282" s="513"/>
      <c r="M282" s="513"/>
      <c r="N282" s="513"/>
      <c r="O282" s="513"/>
      <c r="P282" s="513"/>
      <c r="Q282" s="513"/>
      <c r="R282" s="513"/>
      <c r="S282" s="513"/>
      <c r="T282" s="513"/>
    </row>
    <row r="283" spans="1:20" s="549" customFormat="1" ht="18.75" customHeight="1" x14ac:dyDescent="0.25">
      <c r="A283" s="70" t="s">
        <v>908</v>
      </c>
      <c r="B283" s="736" t="s">
        <v>1224</v>
      </c>
      <c r="C283" s="736"/>
      <c r="D283" s="736"/>
      <c r="E283" s="736"/>
      <c r="F283" s="736"/>
      <c r="G283" s="736"/>
      <c r="H283" s="736"/>
      <c r="I283" s="736"/>
      <c r="J283" s="736"/>
      <c r="K283" s="736"/>
      <c r="L283" s="736"/>
      <c r="M283" s="736"/>
      <c r="N283" s="736"/>
      <c r="O283" s="736"/>
      <c r="P283" s="736"/>
      <c r="Q283" s="736"/>
      <c r="R283" s="736"/>
      <c r="S283" s="736"/>
      <c r="T283" s="525"/>
    </row>
    <row r="284" spans="1:20" s="549" customFormat="1" ht="12" customHeight="1" x14ac:dyDescent="0.25">
      <c r="B284" s="512" t="s">
        <v>916</v>
      </c>
      <c r="C284" s="217"/>
      <c r="D284" s="217"/>
      <c r="E284" s="217"/>
      <c r="F284" s="217"/>
      <c r="G284" s="513"/>
      <c r="H284" s="513"/>
      <c r="I284" s="513"/>
      <c r="J284" s="513"/>
      <c r="K284" s="217"/>
      <c r="L284" s="217"/>
      <c r="M284" s="217"/>
      <c r="N284" s="218"/>
      <c r="O284" s="218"/>
      <c r="P284" s="91"/>
      <c r="Q284" s="3"/>
      <c r="R284" s="218"/>
      <c r="S284" s="91"/>
      <c r="T284" s="91"/>
    </row>
    <row r="285" spans="1:20" s="543" customFormat="1" ht="30.75" customHeight="1" x14ac:dyDescent="0.25">
      <c r="A285" s="625" t="s">
        <v>86</v>
      </c>
      <c r="B285" s="737" t="s">
        <v>964</v>
      </c>
      <c r="C285" s="738"/>
      <c r="D285" s="739"/>
      <c r="E285" s="625" t="s">
        <v>206</v>
      </c>
      <c r="F285" s="655"/>
      <c r="G285" s="602" t="s">
        <v>840</v>
      </c>
      <c r="H285" s="603"/>
      <c r="I285" s="603"/>
      <c r="J285" s="607"/>
      <c r="K285" s="738" t="s">
        <v>844</v>
      </c>
      <c r="L285" s="738"/>
      <c r="M285" s="738"/>
      <c r="N285" s="738"/>
      <c r="O285" s="671" t="s">
        <v>845</v>
      </c>
      <c r="P285" s="671"/>
      <c r="Q285" s="671"/>
      <c r="R285" s="671"/>
      <c r="S285" s="3"/>
      <c r="T285" s="3"/>
    </row>
    <row r="286" spans="1:20" s="543" customFormat="1" ht="50.25" customHeight="1" x14ac:dyDescent="0.25">
      <c r="A286" s="625"/>
      <c r="B286" s="740"/>
      <c r="C286" s="741"/>
      <c r="D286" s="742"/>
      <c r="E286" s="625"/>
      <c r="F286" s="655"/>
      <c r="G286" s="1050" t="s">
        <v>71</v>
      </c>
      <c r="H286" s="1050"/>
      <c r="I286" s="204" t="s">
        <v>72</v>
      </c>
      <c r="J286" s="204" t="s">
        <v>961</v>
      </c>
      <c r="K286" s="754" t="s">
        <v>71</v>
      </c>
      <c r="L286" s="755"/>
      <c r="M286" s="204" t="s">
        <v>72</v>
      </c>
      <c r="N286" s="204" t="s">
        <v>962</v>
      </c>
      <c r="O286" s="629" t="s">
        <v>71</v>
      </c>
      <c r="P286" s="654"/>
      <c r="Q286" s="534" t="s">
        <v>72</v>
      </c>
      <c r="R286" s="254" t="s">
        <v>963</v>
      </c>
      <c r="S286" s="3"/>
      <c r="T286" s="3"/>
    </row>
    <row r="287" spans="1:20" s="543" customFormat="1" ht="17.25" customHeight="1" x14ac:dyDescent="0.25">
      <c r="A287" s="527">
        <v>1</v>
      </c>
      <c r="B287" s="641">
        <v>2</v>
      </c>
      <c r="C287" s="645"/>
      <c r="D287" s="642"/>
      <c r="E287" s="626">
        <v>3</v>
      </c>
      <c r="F287" s="641"/>
      <c r="G287" s="689">
        <v>4</v>
      </c>
      <c r="H287" s="689"/>
      <c r="I287" s="524">
        <v>5</v>
      </c>
      <c r="J287" s="524">
        <v>6</v>
      </c>
      <c r="K287" s="1100">
        <v>7</v>
      </c>
      <c r="L287" s="1101"/>
      <c r="M287" s="524">
        <v>8</v>
      </c>
      <c r="N287" s="524">
        <v>9</v>
      </c>
      <c r="O287" s="1097">
        <v>10</v>
      </c>
      <c r="P287" s="642"/>
      <c r="Q287" s="516">
        <v>11</v>
      </c>
      <c r="R287" s="524">
        <v>12</v>
      </c>
      <c r="S287" s="3"/>
      <c r="T287" s="3"/>
    </row>
    <row r="288" spans="1:20" s="543" customFormat="1" ht="68.25" customHeight="1" x14ac:dyDescent="0.25">
      <c r="A288" s="527">
        <v>2</v>
      </c>
      <c r="B288" s="1046" t="s">
        <v>1274</v>
      </c>
      <c r="C288" s="1047"/>
      <c r="D288" s="1048"/>
      <c r="E288" s="1046" t="s">
        <v>1278</v>
      </c>
      <c r="F288" s="1051"/>
      <c r="G288" s="1020"/>
      <c r="H288" s="1021"/>
      <c r="I288" s="552"/>
      <c r="J288" s="591">
        <f>G288+I288</f>
        <v>0</v>
      </c>
      <c r="K288" s="1049"/>
      <c r="L288" s="1029"/>
      <c r="M288" s="567"/>
      <c r="N288" s="567">
        <f>K288+M288</f>
        <v>0</v>
      </c>
      <c r="O288" s="1029">
        <v>100000</v>
      </c>
      <c r="P288" s="1015"/>
      <c r="Q288" s="568"/>
      <c r="R288" s="567">
        <f>O288+Q288</f>
        <v>100000</v>
      </c>
      <c r="S288" s="3"/>
      <c r="T288" s="3"/>
    </row>
    <row r="289" spans="1:20" s="543" customFormat="1" ht="12.75" hidden="1" customHeight="1" x14ac:dyDescent="0.25">
      <c r="A289" s="16"/>
      <c r="B289" s="638"/>
      <c r="C289" s="639"/>
      <c r="D289" s="640"/>
      <c r="E289" s="626"/>
      <c r="F289" s="641"/>
      <c r="G289" s="1043"/>
      <c r="H289" s="1043"/>
      <c r="I289" s="1043"/>
      <c r="J289" s="567"/>
      <c r="K289" s="570"/>
      <c r="L289" s="568"/>
      <c r="M289" s="567"/>
      <c r="N289" s="567"/>
      <c r="O289" s="570"/>
      <c r="P289" s="571"/>
      <c r="Q289" s="568"/>
      <c r="R289" s="567"/>
      <c r="S289" s="3"/>
      <c r="T289" s="3"/>
    </row>
    <row r="290" spans="1:20" s="543" customFormat="1" ht="12.75" hidden="1" customHeight="1" x14ac:dyDescent="0.25">
      <c r="A290" s="16"/>
      <c r="B290" s="638"/>
      <c r="C290" s="639"/>
      <c r="D290" s="640"/>
      <c r="E290" s="626"/>
      <c r="F290" s="641"/>
      <c r="G290" s="1043"/>
      <c r="H290" s="1043"/>
      <c r="I290" s="1043"/>
      <c r="J290" s="567"/>
      <c r="K290" s="570"/>
      <c r="L290" s="568"/>
      <c r="M290" s="567"/>
      <c r="N290" s="567"/>
      <c r="O290" s="570"/>
      <c r="P290" s="571"/>
      <c r="Q290" s="568"/>
      <c r="R290" s="567"/>
      <c r="S290" s="3"/>
      <c r="T290" s="3"/>
    </row>
    <row r="291" spans="1:20" s="543" customFormat="1" ht="20.25" customHeight="1" x14ac:dyDescent="0.25">
      <c r="A291" s="16"/>
      <c r="B291" s="638" t="s">
        <v>971</v>
      </c>
      <c r="C291" s="639"/>
      <c r="D291" s="640"/>
      <c r="E291" s="626"/>
      <c r="F291" s="641"/>
      <c r="G291" s="1043">
        <f>G288</f>
        <v>0</v>
      </c>
      <c r="H291" s="1043"/>
      <c r="I291" s="567">
        <f>I288</f>
        <v>0</v>
      </c>
      <c r="J291" s="567">
        <f>J288</f>
        <v>0</v>
      </c>
      <c r="K291" s="1049">
        <f>K288</f>
        <v>0</v>
      </c>
      <c r="L291" s="1053"/>
      <c r="M291" s="567">
        <f>SUM(M288:M290)</f>
        <v>0</v>
      </c>
      <c r="N291" s="567">
        <f>SUM(N288:N290)</f>
        <v>0</v>
      </c>
      <c r="O291" s="1049">
        <f>O288</f>
        <v>100000</v>
      </c>
      <c r="P291" s="1015"/>
      <c r="Q291" s="568"/>
      <c r="R291" s="567">
        <f>SUM(R288:R290)</f>
        <v>100000</v>
      </c>
      <c r="S291" s="3"/>
      <c r="T291" s="3"/>
    </row>
    <row r="292" spans="1:20" s="543" customFormat="1" ht="12.75" hidden="1" customHeight="1" x14ac:dyDescent="0.25">
      <c r="A292" s="3"/>
      <c r="B292" s="3"/>
      <c r="C292" s="3"/>
      <c r="D292" s="3"/>
      <c r="E292" s="3"/>
      <c r="F292" s="3"/>
      <c r="G292" s="3"/>
      <c r="H292" s="3"/>
      <c r="I292" s="3"/>
      <c r="J292" s="3"/>
      <c r="K292" s="3"/>
      <c r="L292" s="3"/>
      <c r="M292" s="287">
        <f>SUM(M288:M291)</f>
        <v>0</v>
      </c>
      <c r="N292" s="112">
        <f>N288</f>
        <v>0</v>
      </c>
      <c r="O292" s="212"/>
      <c r="P292" s="83"/>
      <c r="Q292" s="83"/>
      <c r="R292" s="3"/>
      <c r="S292" s="3"/>
      <c r="T292" s="3"/>
    </row>
    <row r="293" spans="1:20" s="543" customFormat="1" ht="12.75" customHeight="1" x14ac:dyDescent="0.25">
      <c r="A293" s="8"/>
      <c r="B293" s="8"/>
      <c r="C293" s="8"/>
      <c r="D293" s="8"/>
      <c r="E293" s="8"/>
      <c r="F293" s="8"/>
      <c r="G293" s="3"/>
      <c r="H293" s="3"/>
      <c r="I293" s="3"/>
      <c r="J293" s="3"/>
      <c r="K293" s="3"/>
      <c r="L293" s="3"/>
      <c r="M293" s="3"/>
      <c r="N293" s="3"/>
      <c r="O293" s="3"/>
      <c r="P293" s="3"/>
      <c r="Q293" s="3"/>
      <c r="R293" s="3"/>
      <c r="S293" s="3"/>
      <c r="T293" s="3"/>
    </row>
    <row r="294" spans="1:20" s="543" customFormat="1" ht="20.25" customHeight="1" x14ac:dyDescent="0.25">
      <c r="A294" s="67" t="s">
        <v>909</v>
      </c>
      <c r="B294" s="663" t="s">
        <v>1103</v>
      </c>
      <c r="C294" s="663"/>
      <c r="D294" s="663"/>
      <c r="E294" s="663"/>
      <c r="F294" s="663"/>
      <c r="G294" s="663"/>
      <c r="H294" s="663"/>
      <c r="I294" s="663"/>
      <c r="J294" s="663"/>
      <c r="K294" s="663"/>
      <c r="L294" s="663"/>
      <c r="M294" s="663"/>
      <c r="N294" s="663"/>
      <c r="O294" s="663"/>
      <c r="P294" s="663"/>
      <c r="Q294" s="663"/>
      <c r="R294" s="3"/>
      <c r="S294" s="3"/>
      <c r="T294" s="3"/>
    </row>
    <row r="295" spans="1:20" s="543" customFormat="1" ht="12.75" customHeight="1" x14ac:dyDescent="0.25">
      <c r="A295" s="3" t="s">
        <v>916</v>
      </c>
      <c r="B295" s="8"/>
      <c r="C295" s="8"/>
      <c r="D295" s="8"/>
      <c r="E295" s="8"/>
      <c r="F295" s="8"/>
      <c r="G295" s="8"/>
      <c r="H295" s="8"/>
      <c r="I295" s="8"/>
      <c r="J295" s="8"/>
      <c r="K295" s="8"/>
      <c r="L295" s="3"/>
      <c r="M295" s="3"/>
      <c r="N295" s="3"/>
      <c r="O295" s="3"/>
      <c r="P295" s="3"/>
      <c r="Q295" s="3"/>
      <c r="R295" s="3"/>
      <c r="S295" s="3"/>
      <c r="T295" s="3"/>
    </row>
    <row r="296" spans="1:20" s="543" customFormat="1" ht="19.5" customHeight="1" x14ac:dyDescent="0.2">
      <c r="A296" s="625" t="s">
        <v>86</v>
      </c>
      <c r="B296" s="737" t="s">
        <v>964</v>
      </c>
      <c r="C296" s="738"/>
      <c r="D296" s="739"/>
      <c r="E296" s="625" t="s">
        <v>206</v>
      </c>
      <c r="F296" s="655"/>
      <c r="G296" s="671" t="s">
        <v>454</v>
      </c>
      <c r="H296" s="671"/>
      <c r="I296" s="671"/>
      <c r="J296" s="671"/>
      <c r="K296" s="671"/>
      <c r="L296" s="671"/>
      <c r="M296" s="1098" t="s">
        <v>838</v>
      </c>
      <c r="N296" s="743"/>
      <c r="O296" s="743"/>
      <c r="P296" s="743"/>
      <c r="Q296" s="743"/>
      <c r="R296" s="743"/>
      <c r="S296" s="656"/>
      <c r="T296" s="528"/>
    </row>
    <row r="297" spans="1:20" s="543" customFormat="1" ht="30.75" customHeight="1" x14ac:dyDescent="0.25">
      <c r="A297" s="625"/>
      <c r="B297" s="740"/>
      <c r="C297" s="741"/>
      <c r="D297" s="742"/>
      <c r="E297" s="625"/>
      <c r="F297" s="655"/>
      <c r="G297" s="1050" t="s">
        <v>71</v>
      </c>
      <c r="H297" s="1050"/>
      <c r="I297" s="1050" t="s">
        <v>72</v>
      </c>
      <c r="J297" s="1050"/>
      <c r="K297" s="1050" t="s">
        <v>961</v>
      </c>
      <c r="L297" s="1050"/>
      <c r="M297" s="1099" t="s">
        <v>71</v>
      </c>
      <c r="N297" s="799"/>
      <c r="O297" s="658"/>
      <c r="P297" s="657" t="s">
        <v>72</v>
      </c>
      <c r="Q297" s="658"/>
      <c r="R297" s="1050" t="s">
        <v>962</v>
      </c>
      <c r="S297" s="1050"/>
      <c r="T297" s="538"/>
    </row>
    <row r="298" spans="1:20" s="543" customFormat="1" ht="17.25" customHeight="1" x14ac:dyDescent="0.25">
      <c r="A298" s="527">
        <v>1</v>
      </c>
      <c r="B298" s="641">
        <v>2</v>
      </c>
      <c r="C298" s="645"/>
      <c r="D298" s="642"/>
      <c r="E298" s="626">
        <v>3</v>
      </c>
      <c r="F298" s="641"/>
      <c r="G298" s="689">
        <v>4</v>
      </c>
      <c r="H298" s="689"/>
      <c r="I298" s="689">
        <v>5</v>
      </c>
      <c r="J298" s="689"/>
      <c r="K298" s="629">
        <v>6</v>
      </c>
      <c r="L298" s="654"/>
      <c r="M298" s="641">
        <v>7</v>
      </c>
      <c r="N298" s="645"/>
      <c r="O298" s="642"/>
      <c r="P298" s="657">
        <v>8</v>
      </c>
      <c r="Q298" s="658"/>
      <c r="R298" s="641">
        <v>9</v>
      </c>
      <c r="S298" s="642"/>
      <c r="T298" s="526"/>
    </row>
    <row r="299" spans="1:20" s="543" customFormat="1" ht="64.5" customHeight="1" x14ac:dyDescent="0.25">
      <c r="A299" s="527">
        <v>1</v>
      </c>
      <c r="B299" s="1046" t="s">
        <v>1274</v>
      </c>
      <c r="C299" s="1047"/>
      <c r="D299" s="1048"/>
      <c r="E299" s="1046" t="s">
        <v>1278</v>
      </c>
      <c r="F299" s="1051"/>
      <c r="G299" s="1052">
        <v>100000</v>
      </c>
      <c r="H299" s="1052"/>
      <c r="I299" s="1052"/>
      <c r="J299" s="1052"/>
      <c r="K299" s="1029">
        <f>G299+I299</f>
        <v>100000</v>
      </c>
      <c r="L299" s="1015"/>
      <c r="M299" s="1014"/>
      <c r="N299" s="1029"/>
      <c r="O299" s="1015"/>
      <c r="P299" s="1014"/>
      <c r="Q299" s="1015"/>
      <c r="R299" s="1014"/>
      <c r="S299" s="1015"/>
      <c r="T299" s="526"/>
    </row>
    <row r="300" spans="1:20" s="543" customFormat="1" ht="21.75" customHeight="1" x14ac:dyDescent="0.25">
      <c r="A300" s="527">
        <v>2</v>
      </c>
      <c r="B300" s="638" t="s">
        <v>1205</v>
      </c>
      <c r="C300" s="639"/>
      <c r="D300" s="640"/>
      <c r="E300" s="633"/>
      <c r="F300" s="657"/>
      <c r="G300" s="1052"/>
      <c r="H300" s="1052"/>
      <c r="I300" s="1052"/>
      <c r="J300" s="1052"/>
      <c r="K300" s="1029"/>
      <c r="L300" s="1015"/>
      <c r="M300" s="1014">
        <f>M169</f>
        <v>100000</v>
      </c>
      <c r="N300" s="1029"/>
      <c r="O300" s="1015"/>
      <c r="P300" s="1014"/>
      <c r="Q300" s="1015"/>
      <c r="R300" s="1014">
        <f>M300+P300</f>
        <v>100000</v>
      </c>
      <c r="S300" s="1015"/>
      <c r="T300" s="526"/>
    </row>
    <row r="301" spans="1:20" s="543" customFormat="1" ht="12.75" hidden="1" customHeight="1" x14ac:dyDescent="0.25">
      <c r="A301" s="16"/>
      <c r="B301" s="638"/>
      <c r="C301" s="639"/>
      <c r="D301" s="640"/>
      <c r="E301" s="626"/>
      <c r="F301" s="641"/>
      <c r="G301" s="1043"/>
      <c r="H301" s="1043"/>
      <c r="I301" s="1043"/>
      <c r="J301" s="567"/>
      <c r="K301" s="1029"/>
      <c r="L301" s="1015"/>
      <c r="M301" s="1014"/>
      <c r="N301" s="1015"/>
      <c r="O301" s="574"/>
      <c r="P301" s="1014"/>
      <c r="Q301" s="1015"/>
      <c r="R301" s="1014"/>
      <c r="S301" s="1015"/>
      <c r="T301" s="526"/>
    </row>
    <row r="302" spans="1:20" s="543" customFormat="1" ht="12.75" hidden="1" customHeight="1" x14ac:dyDescent="0.25">
      <c r="A302" s="16"/>
      <c r="B302" s="638"/>
      <c r="C302" s="639"/>
      <c r="D302" s="640"/>
      <c r="E302" s="626"/>
      <c r="F302" s="641"/>
      <c r="G302" s="1043"/>
      <c r="H302" s="1043"/>
      <c r="I302" s="1043"/>
      <c r="J302" s="567"/>
      <c r="K302" s="1029"/>
      <c r="L302" s="1015"/>
      <c r="M302" s="1014"/>
      <c r="N302" s="1015"/>
      <c r="O302" s="574"/>
      <c r="P302" s="1014"/>
      <c r="Q302" s="1015"/>
      <c r="R302" s="1014"/>
      <c r="S302" s="1015"/>
      <c r="T302" s="526"/>
    </row>
    <row r="303" spans="1:20" s="543" customFormat="1" ht="18.75" customHeight="1" x14ac:dyDescent="0.25">
      <c r="A303" s="16"/>
      <c r="B303" s="638" t="s">
        <v>971</v>
      </c>
      <c r="C303" s="639"/>
      <c r="D303" s="640"/>
      <c r="E303" s="626"/>
      <c r="F303" s="641"/>
      <c r="G303" s="1043">
        <f>G299</f>
        <v>100000</v>
      </c>
      <c r="H303" s="1043"/>
      <c r="I303" s="1043"/>
      <c r="J303" s="1043"/>
      <c r="K303" s="1029">
        <f>SUM(K299:K302)</f>
        <v>100000</v>
      </c>
      <c r="L303" s="1015"/>
      <c r="M303" s="1014">
        <f>SUM(M300:M302)</f>
        <v>100000</v>
      </c>
      <c r="N303" s="1029"/>
      <c r="O303" s="1015"/>
      <c r="P303" s="1014"/>
      <c r="Q303" s="1015"/>
      <c r="R303" s="1014">
        <f>SUM(R300:R302)</f>
        <v>100000</v>
      </c>
      <c r="S303" s="1015"/>
      <c r="T303" s="526"/>
    </row>
    <row r="304" spans="1:20" s="543" customFormat="1" ht="8.25" customHeight="1" x14ac:dyDescent="0.25">
      <c r="A304" s="29"/>
      <c r="B304" s="29"/>
      <c r="C304" s="35"/>
      <c r="D304" s="35"/>
      <c r="E304" s="29"/>
      <c r="F304" s="29"/>
      <c r="G304" s="29"/>
      <c r="H304" s="29"/>
      <c r="I304" s="29"/>
      <c r="J304" s="29"/>
      <c r="K304" s="29"/>
      <c r="L304" s="29"/>
      <c r="M304" s="29"/>
      <c r="N304" s="29"/>
      <c r="O304" s="29"/>
      <c r="P304" s="35"/>
      <c r="Q304" s="35"/>
      <c r="R304" s="3"/>
      <c r="S304" s="3"/>
      <c r="T304" s="3"/>
    </row>
    <row r="305" spans="1:20" s="543" customFormat="1" ht="26.25" customHeight="1" x14ac:dyDescent="0.25">
      <c r="A305" s="67" t="s">
        <v>214</v>
      </c>
      <c r="B305" s="5" t="s">
        <v>1225</v>
      </c>
      <c r="C305" s="5"/>
      <c r="D305" s="5"/>
      <c r="E305" s="5"/>
      <c r="F305" s="5"/>
      <c r="G305" s="5"/>
      <c r="H305" s="5"/>
      <c r="I305" s="5"/>
      <c r="J305" s="5"/>
      <c r="K305" s="5"/>
      <c r="L305" s="5"/>
      <c r="M305" s="5"/>
      <c r="N305" s="5"/>
      <c r="O305" s="5"/>
      <c r="P305" s="5"/>
      <c r="Q305" s="5"/>
      <c r="R305" s="5"/>
      <c r="S305" s="5"/>
      <c r="T305" s="520"/>
    </row>
    <row r="306" spans="1:20" s="543" customFormat="1" ht="14.25" customHeight="1" x14ac:dyDescent="0.25">
      <c r="A306" s="624" t="s">
        <v>968</v>
      </c>
      <c r="B306" s="624"/>
      <c r="C306" s="624"/>
      <c r="D306" s="91"/>
      <c r="E306" s="91"/>
      <c r="F306" s="91"/>
      <c r="G306" s="91"/>
      <c r="H306" s="91"/>
      <c r="I306" s="91"/>
      <c r="J306" s="91"/>
      <c r="K306" s="91"/>
      <c r="L306" s="91"/>
      <c r="M306" s="91"/>
      <c r="N306" s="91"/>
      <c r="O306" s="91"/>
      <c r="P306" s="91"/>
      <c r="Q306" s="91"/>
      <c r="R306" s="3"/>
      <c r="S306" s="3"/>
      <c r="T306" s="3"/>
    </row>
    <row r="307" spans="1:20" s="543" customFormat="1" ht="14.25" hidden="1" customHeight="1" x14ac:dyDescent="0.25">
      <c r="A307" s="67"/>
      <c r="B307" s="663"/>
      <c r="C307" s="663"/>
      <c r="D307" s="663"/>
      <c r="E307" s="663"/>
      <c r="F307" s="663"/>
      <c r="G307" s="663"/>
      <c r="H307" s="663"/>
      <c r="I307" s="663"/>
      <c r="J307" s="663"/>
      <c r="K307" s="663"/>
      <c r="L307" s="663"/>
      <c r="M307" s="663"/>
      <c r="N307" s="663"/>
      <c r="O307" s="663"/>
      <c r="P307" s="663"/>
      <c r="Q307" s="663"/>
      <c r="R307" s="663"/>
      <c r="S307" s="663"/>
      <c r="T307" s="520"/>
    </row>
    <row r="308" spans="1:20" s="543" customFormat="1" ht="12" customHeight="1" x14ac:dyDescent="0.25">
      <c r="A308" s="67"/>
      <c r="B308" s="67"/>
      <c r="C308" s="91"/>
      <c r="D308" s="91"/>
      <c r="E308" s="91"/>
      <c r="F308" s="91"/>
      <c r="G308" s="91"/>
      <c r="H308" s="91"/>
      <c r="I308" s="91"/>
      <c r="J308" s="91"/>
      <c r="K308" s="91"/>
      <c r="L308" s="91"/>
      <c r="M308" s="91"/>
      <c r="N308" s="91"/>
      <c r="O308" s="91"/>
      <c r="P308" s="35"/>
      <c r="Q308" s="35"/>
      <c r="R308" s="3"/>
      <c r="S308" s="3"/>
      <c r="T308" s="3"/>
    </row>
    <row r="309" spans="1:20" s="543" customFormat="1" ht="37.5" customHeight="1" x14ac:dyDescent="0.25">
      <c r="A309" s="1037" t="s">
        <v>969</v>
      </c>
      <c r="B309" s="1037"/>
      <c r="C309" s="1037" t="s">
        <v>970</v>
      </c>
      <c r="D309" s="671" t="s">
        <v>972</v>
      </c>
      <c r="E309" s="671" t="s">
        <v>823</v>
      </c>
      <c r="F309" s="671"/>
      <c r="G309" s="671" t="s">
        <v>824</v>
      </c>
      <c r="H309" s="671"/>
      <c r="I309" s="671" t="s">
        <v>849</v>
      </c>
      <c r="J309" s="671"/>
      <c r="K309" s="671" t="s">
        <v>236</v>
      </c>
      <c r="L309" s="671"/>
      <c r="M309" s="671" t="s">
        <v>867</v>
      </c>
      <c r="N309" s="671"/>
      <c r="O309" s="65"/>
      <c r="P309" s="65"/>
      <c r="Q309" s="65"/>
      <c r="R309" s="29"/>
      <c r="S309" s="29"/>
      <c r="T309" s="29"/>
    </row>
    <row r="310" spans="1:20" s="543" customFormat="1" ht="196.5" customHeight="1" x14ac:dyDescent="0.25">
      <c r="A310" s="1037"/>
      <c r="B310" s="1037"/>
      <c r="C310" s="1037"/>
      <c r="D310" s="671"/>
      <c r="E310" s="518" t="s">
        <v>973</v>
      </c>
      <c r="F310" s="541" t="s">
        <v>974</v>
      </c>
      <c r="G310" s="518" t="s">
        <v>973</v>
      </c>
      <c r="H310" s="541" t="s">
        <v>974</v>
      </c>
      <c r="I310" s="518" t="s">
        <v>973</v>
      </c>
      <c r="J310" s="541" t="s">
        <v>974</v>
      </c>
      <c r="K310" s="518" t="s">
        <v>973</v>
      </c>
      <c r="L310" s="541" t="s">
        <v>974</v>
      </c>
      <c r="M310" s="521" t="s">
        <v>973</v>
      </c>
      <c r="N310" s="129" t="s">
        <v>974</v>
      </c>
      <c r="O310" s="65"/>
      <c r="P310" s="65"/>
      <c r="Q310" s="65"/>
      <c r="R310" s="29"/>
      <c r="S310" s="29"/>
      <c r="T310" s="29"/>
    </row>
    <row r="311" spans="1:20" s="543" customFormat="1" ht="17.25" customHeight="1" x14ac:dyDescent="0.25">
      <c r="A311" s="1044">
        <v>1</v>
      </c>
      <c r="B311" s="1044"/>
      <c r="C311" s="592">
        <v>2</v>
      </c>
      <c r="D311" s="519">
        <v>3</v>
      </c>
      <c r="E311" s="519">
        <v>4</v>
      </c>
      <c r="F311" s="519">
        <v>5</v>
      </c>
      <c r="G311" s="519">
        <v>6</v>
      </c>
      <c r="H311" s="519">
        <v>7</v>
      </c>
      <c r="I311" s="519">
        <v>8</v>
      </c>
      <c r="J311" s="519">
        <v>9</v>
      </c>
      <c r="K311" s="519">
        <v>10</v>
      </c>
      <c r="L311" s="519">
        <v>11</v>
      </c>
      <c r="M311" s="519">
        <v>12</v>
      </c>
      <c r="N311" s="519">
        <v>13</v>
      </c>
      <c r="O311" s="65"/>
      <c r="P311" s="65"/>
      <c r="Q311" s="65"/>
      <c r="R311" s="29"/>
      <c r="S311" s="29"/>
      <c r="T311" s="29"/>
    </row>
    <row r="312" spans="1:20" s="543" customFormat="1" ht="14.1" hidden="1" customHeight="1" x14ac:dyDescent="0.25">
      <c r="A312" s="242">
        <v>1014060</v>
      </c>
      <c r="B312" s="1042" t="s">
        <v>262</v>
      </c>
      <c r="C312" s="1042"/>
      <c r="D312" s="541"/>
      <c r="E312" s="541"/>
      <c r="F312" s="541"/>
      <c r="G312" s="541"/>
      <c r="H312" s="541"/>
      <c r="I312" s="541"/>
      <c r="J312" s="541"/>
      <c r="K312" s="541"/>
      <c r="L312" s="541"/>
      <c r="M312" s="519"/>
      <c r="N312" s="671"/>
      <c r="O312" s="728"/>
      <c r="P312" s="728"/>
      <c r="Q312" s="728"/>
      <c r="R312" s="29"/>
      <c r="S312" s="29"/>
      <c r="T312" s="29"/>
    </row>
    <row r="313" spans="1:20" s="543" customFormat="1" ht="17.25" customHeight="1" x14ac:dyDescent="0.25">
      <c r="A313" s="689"/>
      <c r="B313" s="689"/>
      <c r="C313" s="220"/>
      <c r="D313" s="524"/>
      <c r="E313" s="524"/>
      <c r="F313" s="171"/>
      <c r="G313" s="171"/>
      <c r="H313" s="171"/>
      <c r="I313" s="171"/>
      <c r="J313" s="171"/>
      <c r="K313" s="171"/>
      <c r="L313" s="171"/>
      <c r="M313" s="524"/>
      <c r="N313" s="541"/>
      <c r="O313" s="65"/>
      <c r="P313" s="65"/>
      <c r="Q313" s="65"/>
      <c r="R313" s="29"/>
      <c r="S313" s="29"/>
      <c r="T313" s="29"/>
    </row>
    <row r="314" spans="1:20" s="543" customFormat="1" ht="45" hidden="1" customHeight="1" x14ac:dyDescent="0.25">
      <c r="A314" s="524"/>
      <c r="B314" s="1045"/>
      <c r="C314" s="1045"/>
      <c r="D314" s="524"/>
      <c r="E314" s="524"/>
      <c r="F314" s="171"/>
      <c r="G314" s="171"/>
      <c r="H314" s="171"/>
      <c r="I314" s="171"/>
      <c r="J314" s="171"/>
      <c r="K314" s="171"/>
      <c r="L314" s="171"/>
      <c r="M314" s="524"/>
      <c r="N314" s="671"/>
      <c r="O314" s="728"/>
      <c r="P314" s="728"/>
      <c r="Q314" s="728"/>
      <c r="R314" s="29"/>
      <c r="S314" s="29"/>
      <c r="T314" s="29"/>
    </row>
    <row r="315" spans="1:20" s="543" customFormat="1" ht="19.5" customHeight="1" x14ac:dyDescent="0.25">
      <c r="A315" s="689"/>
      <c r="B315" s="689"/>
      <c r="C315" s="220"/>
      <c r="D315" s="203"/>
      <c r="E315" s="532"/>
      <c r="F315" s="120"/>
      <c r="G315" s="171"/>
      <c r="H315" s="524"/>
      <c r="I315" s="524"/>
      <c r="J315" s="524"/>
      <c r="K315" s="532"/>
      <c r="L315" s="524"/>
      <c r="M315" s="532"/>
      <c r="N315" s="541"/>
      <c r="O315" s="65"/>
      <c r="P315" s="65"/>
      <c r="Q315" s="65"/>
      <c r="R315" s="29"/>
      <c r="S315" s="29"/>
      <c r="T315" s="29"/>
    </row>
    <row r="316" spans="1:20" s="543" customFormat="1" ht="33.75" hidden="1" customHeight="1" x14ac:dyDescent="0.25">
      <c r="A316" s="689"/>
      <c r="B316" s="689"/>
      <c r="C316" s="220"/>
      <c r="D316" s="126"/>
      <c r="E316" s="524"/>
      <c r="F316" s="524"/>
      <c r="G316" s="524"/>
      <c r="H316" s="532"/>
      <c r="I316" s="532"/>
      <c r="J316" s="532"/>
      <c r="K316" s="524"/>
      <c r="L316" s="532"/>
      <c r="M316" s="532"/>
      <c r="N316" s="541"/>
      <c r="O316" s="65"/>
      <c r="P316" s="65"/>
      <c r="Q316" s="65"/>
      <c r="R316" s="29"/>
      <c r="S316" s="29"/>
      <c r="T316" s="29"/>
    </row>
    <row r="317" spans="1:20" s="543" customFormat="1" ht="23.25" hidden="1" customHeight="1" x14ac:dyDescent="0.25">
      <c r="A317" s="126"/>
      <c r="B317" s="1042" t="s">
        <v>310</v>
      </c>
      <c r="C317" s="1042"/>
      <c r="D317" s="524"/>
      <c r="E317" s="524"/>
      <c r="F317" s="171"/>
      <c r="G317" s="171"/>
      <c r="H317" s="524"/>
      <c r="I317" s="524"/>
      <c r="J317" s="524"/>
      <c r="K317" s="524"/>
      <c r="L317" s="524"/>
      <c r="M317" s="524"/>
      <c r="N317" s="671"/>
      <c r="O317" s="610"/>
      <c r="P317" s="610"/>
      <c r="Q317" s="610"/>
      <c r="R317" s="29"/>
      <c r="S317" s="29"/>
      <c r="T317" s="29"/>
    </row>
    <row r="318" spans="1:20" s="543" customFormat="1" ht="14.1" hidden="1" customHeight="1" x14ac:dyDescent="0.25">
      <c r="A318" s="126"/>
      <c r="B318" s="1042" t="s">
        <v>31</v>
      </c>
      <c r="C318" s="1042"/>
      <c r="D318" s="524"/>
      <c r="E318" s="524"/>
      <c r="F318" s="171"/>
      <c r="G318" s="171"/>
      <c r="H318" s="524"/>
      <c r="I318" s="524"/>
      <c r="J318" s="524"/>
      <c r="K318" s="524"/>
      <c r="L318" s="524"/>
      <c r="M318" s="524"/>
      <c r="N318" s="671"/>
      <c r="O318" s="609"/>
      <c r="P318" s="609"/>
      <c r="Q318" s="609"/>
      <c r="R318" s="29"/>
      <c r="S318" s="29"/>
      <c r="T318" s="29"/>
    </row>
    <row r="319" spans="1:20" s="543" customFormat="1" ht="20.25" customHeight="1" x14ac:dyDescent="0.25">
      <c r="A319" s="1037" t="s">
        <v>971</v>
      </c>
      <c r="B319" s="1037"/>
      <c r="C319" s="220"/>
      <c r="D319" s="532"/>
      <c r="E319" s="532"/>
      <c r="F319" s="120"/>
      <c r="G319" s="171"/>
      <c r="H319" s="532"/>
      <c r="I319" s="532"/>
      <c r="J319" s="532"/>
      <c r="K319" s="532"/>
      <c r="L319" s="532"/>
      <c r="M319" s="532"/>
      <c r="N319" s="541"/>
      <c r="O319" s="65"/>
      <c r="P319" s="65"/>
      <c r="Q319" s="65"/>
      <c r="R319" s="29"/>
      <c r="S319" s="29"/>
      <c r="T319" s="29"/>
    </row>
    <row r="320" spans="1:20" s="543" customFormat="1" ht="12.75" customHeight="1" x14ac:dyDescent="0.25">
      <c r="A320" s="3"/>
      <c r="B320" s="3"/>
      <c r="C320" s="3"/>
      <c r="D320" s="3"/>
      <c r="E320" s="3"/>
      <c r="F320" s="3"/>
      <c r="G320" s="3"/>
      <c r="H320" s="3"/>
      <c r="I320" s="3"/>
      <c r="J320" s="3"/>
      <c r="K320" s="3"/>
      <c r="L320" s="3"/>
      <c r="M320" s="3"/>
      <c r="N320" s="3"/>
      <c r="O320" s="29"/>
      <c r="P320" s="29"/>
      <c r="Q320" s="29"/>
      <c r="R320" s="3"/>
      <c r="S320" s="3"/>
      <c r="T320" s="3"/>
    </row>
    <row r="321" spans="1:21" s="543" customFormat="1" ht="12.75" hidden="1" customHeight="1" x14ac:dyDescent="0.25">
      <c r="A321" s="3"/>
      <c r="B321" s="3"/>
      <c r="C321" s="3"/>
      <c r="D321" s="3"/>
      <c r="E321" s="3"/>
      <c r="F321" s="3"/>
      <c r="G321" s="3"/>
      <c r="H321" s="3"/>
      <c r="I321" s="3"/>
      <c r="J321" s="3"/>
      <c r="K321" s="3"/>
      <c r="L321" s="3"/>
      <c r="M321" s="3"/>
      <c r="N321" s="3"/>
      <c r="O321" s="3"/>
      <c r="P321" s="3"/>
      <c r="Q321" s="3"/>
      <c r="R321" s="3"/>
      <c r="S321" s="3"/>
      <c r="T321" s="3"/>
    </row>
    <row r="322" spans="1:21" s="543" customFormat="1" ht="17.649999999999999" hidden="1" customHeight="1" x14ac:dyDescent="0.25">
      <c r="A322" s="67" t="s">
        <v>219</v>
      </c>
      <c r="B322" s="5" t="s">
        <v>850</v>
      </c>
      <c r="C322" s="5"/>
      <c r="D322" s="5"/>
      <c r="E322" s="5"/>
      <c r="F322" s="5"/>
      <c r="G322" s="5"/>
      <c r="H322" s="5"/>
      <c r="I322" s="5"/>
      <c r="J322" s="5"/>
      <c r="K322" s="5"/>
      <c r="L322" s="5"/>
      <c r="M322" s="5"/>
      <c r="N322" s="5"/>
      <c r="O322" s="5"/>
      <c r="P322" s="5"/>
      <c r="Q322" s="5"/>
      <c r="R322" s="5"/>
      <c r="S322" s="5"/>
      <c r="T322" s="5"/>
    </row>
    <row r="323" spans="1:21" s="543" customFormat="1" ht="12.75" hidden="1" customHeight="1" x14ac:dyDescent="0.25">
      <c r="A323" s="3"/>
      <c r="B323" s="3"/>
      <c r="C323" s="3"/>
      <c r="D323" s="3"/>
      <c r="E323" s="3"/>
      <c r="F323" s="3"/>
      <c r="G323" s="3"/>
      <c r="H323" s="3"/>
      <c r="I323" s="3"/>
      <c r="J323" s="3"/>
      <c r="K323" s="3"/>
      <c r="L323" s="3"/>
      <c r="M323" s="3"/>
      <c r="N323" s="3"/>
      <c r="O323" s="3"/>
      <c r="P323" s="3"/>
      <c r="Q323" s="3" t="s">
        <v>30</v>
      </c>
      <c r="R323" s="3"/>
      <c r="S323" s="3"/>
      <c r="T323" s="3"/>
    </row>
    <row r="324" spans="1:21" s="543" customFormat="1" ht="17.25" hidden="1" customHeight="1" x14ac:dyDescent="0.25">
      <c r="A324" s="609" t="s">
        <v>32</v>
      </c>
      <c r="B324" s="667" t="s">
        <v>305</v>
      </c>
      <c r="C324" s="668"/>
      <c r="D324" s="705" t="s">
        <v>436</v>
      </c>
      <c r="E324" s="706"/>
      <c r="F324" s="706"/>
      <c r="G324" s="706"/>
      <c r="H324" s="706"/>
      <c r="I324" s="707"/>
      <c r="J324" s="523"/>
      <c r="K324" s="705" t="s">
        <v>838</v>
      </c>
      <c r="L324" s="706"/>
      <c r="M324" s="706"/>
      <c r="N324" s="706"/>
      <c r="O324" s="706"/>
      <c r="P324" s="706"/>
      <c r="Q324" s="707"/>
      <c r="R324" s="760" t="s">
        <v>210</v>
      </c>
      <c r="S324" s="761"/>
      <c r="T324" s="538"/>
    </row>
    <row r="325" spans="1:21" s="543" customFormat="1" ht="39" hidden="1" customHeight="1" x14ac:dyDescent="0.25">
      <c r="A325" s="610"/>
      <c r="B325" s="731"/>
      <c r="C325" s="732"/>
      <c r="D325" s="602" t="s">
        <v>197</v>
      </c>
      <c r="E325" s="607"/>
      <c r="F325" s="602" t="s">
        <v>198</v>
      </c>
      <c r="G325" s="607"/>
      <c r="H325" s="602" t="s">
        <v>308</v>
      </c>
      <c r="I325" s="607"/>
      <c r="J325" s="517"/>
      <c r="K325" s="602" t="s">
        <v>197</v>
      </c>
      <c r="L325" s="607"/>
      <c r="M325" s="602" t="s">
        <v>198</v>
      </c>
      <c r="N325" s="607"/>
      <c r="O325" s="517"/>
      <c r="P325" s="602" t="s">
        <v>308</v>
      </c>
      <c r="Q325" s="607"/>
      <c r="R325" s="762"/>
      <c r="S325" s="763"/>
      <c r="T325" s="538"/>
    </row>
    <row r="326" spans="1:21" s="543" customFormat="1" ht="13.5" hidden="1" customHeight="1" x14ac:dyDescent="0.25">
      <c r="A326" s="519">
        <v>1</v>
      </c>
      <c r="B326" s="602">
        <v>2</v>
      </c>
      <c r="C326" s="607"/>
      <c r="D326" s="602">
        <v>3</v>
      </c>
      <c r="E326" s="607"/>
      <c r="F326" s="602">
        <v>4</v>
      </c>
      <c r="G326" s="607"/>
      <c r="H326" s="602">
        <v>5</v>
      </c>
      <c r="I326" s="607"/>
      <c r="J326" s="517"/>
      <c r="K326" s="602">
        <v>6</v>
      </c>
      <c r="L326" s="607"/>
      <c r="M326" s="602">
        <v>7</v>
      </c>
      <c r="N326" s="607"/>
      <c r="O326" s="517"/>
      <c r="P326" s="602">
        <v>8</v>
      </c>
      <c r="Q326" s="607"/>
      <c r="R326" s="705">
        <v>9</v>
      </c>
      <c r="S326" s="707"/>
      <c r="T326" s="526"/>
    </row>
    <row r="327" spans="1:21" s="543" customFormat="1" ht="16.5" hidden="1" customHeight="1" x14ac:dyDescent="0.25">
      <c r="A327" s="524">
        <v>1014060</v>
      </c>
      <c r="B327" s="734" t="s">
        <v>262</v>
      </c>
      <c r="C327" s="735"/>
      <c r="D327" s="602"/>
      <c r="E327" s="607"/>
      <c r="F327" s="602"/>
      <c r="G327" s="607"/>
      <c r="H327" s="602"/>
      <c r="I327" s="607"/>
      <c r="J327" s="517"/>
      <c r="K327" s="602"/>
      <c r="L327" s="607"/>
      <c r="M327" s="602"/>
      <c r="N327" s="607"/>
      <c r="O327" s="517"/>
      <c r="P327" s="602"/>
      <c r="Q327" s="607"/>
      <c r="R327" s="705"/>
      <c r="S327" s="707"/>
      <c r="T327" s="526"/>
    </row>
    <row r="328" spans="1:21" s="543" customFormat="1" ht="17.25" hidden="1" customHeight="1" x14ac:dyDescent="0.25">
      <c r="A328" s="126"/>
      <c r="B328" s="734" t="s">
        <v>309</v>
      </c>
      <c r="C328" s="735"/>
      <c r="D328" s="602"/>
      <c r="E328" s="607"/>
      <c r="F328" s="602"/>
      <c r="G328" s="607"/>
      <c r="H328" s="602"/>
      <c r="I328" s="607"/>
      <c r="J328" s="517"/>
      <c r="K328" s="602"/>
      <c r="L328" s="607"/>
      <c r="M328" s="602"/>
      <c r="N328" s="607"/>
      <c r="O328" s="517"/>
      <c r="P328" s="602"/>
      <c r="Q328" s="607"/>
      <c r="R328" s="705"/>
      <c r="S328" s="707"/>
      <c r="T328" s="526"/>
    </row>
    <row r="329" spans="1:21" s="543" customFormat="1" ht="49.5" hidden="1" customHeight="1" x14ac:dyDescent="0.25">
      <c r="A329" s="126"/>
      <c r="B329" s="734"/>
      <c r="C329" s="735"/>
      <c r="D329" s="611"/>
      <c r="E329" s="607"/>
      <c r="F329" s="602"/>
      <c r="G329" s="607"/>
      <c r="H329" s="611"/>
      <c r="I329" s="607"/>
      <c r="J329" s="517"/>
      <c r="K329" s="602"/>
      <c r="L329" s="607"/>
      <c r="M329" s="602"/>
      <c r="N329" s="607"/>
      <c r="O329" s="517"/>
      <c r="P329" s="602"/>
      <c r="Q329" s="607"/>
      <c r="R329" s="244"/>
      <c r="S329" s="245"/>
      <c r="T329" s="35"/>
      <c r="U329" s="544"/>
    </row>
    <row r="330" spans="1:21" s="543" customFormat="1" ht="37.5" hidden="1" customHeight="1" x14ac:dyDescent="0.25">
      <c r="A330" s="126"/>
      <c r="B330" s="734" t="s">
        <v>211</v>
      </c>
      <c r="C330" s="735"/>
      <c r="D330" s="611"/>
      <c r="E330" s="607"/>
      <c r="F330" s="611"/>
      <c r="G330" s="607"/>
      <c r="H330" s="611">
        <f>D330+F330</f>
        <v>0</v>
      </c>
      <c r="I330" s="607"/>
      <c r="J330" s="517"/>
      <c r="K330" s="611"/>
      <c r="L330" s="607"/>
      <c r="M330" s="602">
        <v>0</v>
      </c>
      <c r="N330" s="607"/>
      <c r="O330" s="517"/>
      <c r="P330" s="611">
        <f>K330</f>
        <v>0</v>
      </c>
      <c r="Q330" s="607"/>
      <c r="R330" s="671"/>
      <c r="S330" s="671"/>
      <c r="T330" s="528"/>
      <c r="U330" s="65"/>
    </row>
    <row r="331" spans="1:21" s="543" customFormat="1" ht="22.5" hidden="1" customHeight="1" x14ac:dyDescent="0.25">
      <c r="A331" s="126"/>
      <c r="B331" s="734" t="s">
        <v>212</v>
      </c>
      <c r="C331" s="735"/>
      <c r="D331" s="602" t="s">
        <v>194</v>
      </c>
      <c r="E331" s="607"/>
      <c r="F331" s="611"/>
      <c r="G331" s="607"/>
      <c r="H331" s="611">
        <f>F331</f>
        <v>0</v>
      </c>
      <c r="I331" s="607"/>
      <c r="J331" s="517"/>
      <c r="K331" s="602" t="s">
        <v>194</v>
      </c>
      <c r="L331" s="607"/>
      <c r="M331" s="611"/>
      <c r="N331" s="607"/>
      <c r="O331" s="517"/>
      <c r="P331" s="611">
        <f>M331</f>
        <v>0</v>
      </c>
      <c r="Q331" s="607"/>
      <c r="R331" s="671"/>
      <c r="S331" s="671"/>
      <c r="T331" s="528"/>
      <c r="U331" s="65"/>
    </row>
    <row r="332" spans="1:21" s="543" customFormat="1" ht="14.25" hidden="1" customHeight="1" x14ac:dyDescent="0.25">
      <c r="A332" s="126"/>
      <c r="B332" s="734" t="s">
        <v>310</v>
      </c>
      <c r="C332" s="735"/>
      <c r="D332" s="602"/>
      <c r="E332" s="607"/>
      <c r="F332" s="602"/>
      <c r="G332" s="607"/>
      <c r="H332" s="602"/>
      <c r="I332" s="607"/>
      <c r="J332" s="517"/>
      <c r="K332" s="602"/>
      <c r="L332" s="607"/>
      <c r="M332" s="602"/>
      <c r="N332" s="607"/>
      <c r="O332" s="517"/>
      <c r="P332" s="602"/>
      <c r="Q332" s="607"/>
      <c r="R332" s="705"/>
      <c r="S332" s="706"/>
      <c r="T332" s="526"/>
      <c r="U332" s="544"/>
    </row>
    <row r="333" spans="1:21" s="543" customFormat="1" ht="13.5" hidden="1" customHeight="1" x14ac:dyDescent="0.25">
      <c r="A333" s="126"/>
      <c r="B333" s="734" t="s">
        <v>31</v>
      </c>
      <c r="C333" s="735"/>
      <c r="D333" s="602"/>
      <c r="E333" s="607"/>
      <c r="F333" s="602"/>
      <c r="G333" s="607"/>
      <c r="H333" s="602"/>
      <c r="I333" s="607"/>
      <c r="J333" s="517"/>
      <c r="K333" s="602"/>
      <c r="L333" s="607"/>
      <c r="M333" s="602"/>
      <c r="N333" s="607"/>
      <c r="O333" s="517"/>
      <c r="P333" s="602"/>
      <c r="Q333" s="607"/>
      <c r="R333" s="705"/>
      <c r="S333" s="706"/>
      <c r="T333" s="526"/>
      <c r="U333" s="544"/>
    </row>
    <row r="334" spans="1:21" s="543" customFormat="1" ht="16.5" hidden="1" customHeight="1" x14ac:dyDescent="0.25">
      <c r="A334" s="126"/>
      <c r="B334" s="734" t="s">
        <v>28</v>
      </c>
      <c r="C334" s="735"/>
      <c r="D334" s="611">
        <f>D330</f>
        <v>0</v>
      </c>
      <c r="E334" s="607"/>
      <c r="F334" s="611">
        <f>F330</f>
        <v>0</v>
      </c>
      <c r="G334" s="607"/>
      <c r="H334" s="611">
        <f>SUM(H330:H333)</f>
        <v>0</v>
      </c>
      <c r="I334" s="607"/>
      <c r="J334" s="517"/>
      <c r="K334" s="611">
        <f>K330</f>
        <v>0</v>
      </c>
      <c r="L334" s="607"/>
      <c r="M334" s="611">
        <f>M331</f>
        <v>0</v>
      </c>
      <c r="N334" s="607"/>
      <c r="O334" s="517"/>
      <c r="P334" s="611">
        <f>SUM(P330:P333)</f>
        <v>0</v>
      </c>
      <c r="Q334" s="607"/>
      <c r="R334" s="705"/>
      <c r="S334" s="707"/>
      <c r="T334" s="526"/>
    </row>
    <row r="335" spans="1:21" s="543" customFormat="1" ht="12.75" customHeight="1" x14ac:dyDescent="0.25">
      <c r="A335" s="29"/>
      <c r="B335" s="29"/>
      <c r="C335" s="29"/>
      <c r="D335" s="29"/>
      <c r="E335" s="29"/>
      <c r="F335" s="29"/>
      <c r="G335" s="29"/>
      <c r="H335" s="526"/>
      <c r="I335" s="526"/>
      <c r="J335" s="526"/>
      <c r="K335" s="29"/>
      <c r="L335" s="29"/>
      <c r="M335" s="29"/>
      <c r="N335" s="29"/>
      <c r="O335" s="29"/>
      <c r="P335" s="526"/>
      <c r="Q335" s="526"/>
      <c r="R335" s="3"/>
      <c r="S335" s="3"/>
      <c r="T335" s="3"/>
    </row>
    <row r="336" spans="1:21" s="543" customFormat="1" ht="39.75" customHeight="1" x14ac:dyDescent="0.25">
      <c r="A336" s="325" t="s">
        <v>224</v>
      </c>
      <c r="B336" s="736" t="s">
        <v>1277</v>
      </c>
      <c r="C336" s="736"/>
      <c r="D336" s="736"/>
      <c r="E336" s="736"/>
      <c r="F336" s="736"/>
      <c r="G336" s="736"/>
      <c r="H336" s="736"/>
      <c r="I336" s="736"/>
      <c r="J336" s="736"/>
      <c r="K336" s="736"/>
      <c r="L336" s="736"/>
      <c r="M336" s="736"/>
      <c r="N336" s="736"/>
      <c r="O336" s="736"/>
      <c r="P336" s="736"/>
      <c r="Q336" s="736"/>
      <c r="R336" s="736"/>
      <c r="S336" s="736"/>
      <c r="T336" s="525"/>
    </row>
    <row r="337" spans="1:20" s="551" customFormat="1" ht="34.5" customHeight="1" x14ac:dyDescent="0.25">
      <c r="A337" s="1102" t="s">
        <v>1253</v>
      </c>
      <c r="B337" s="1102"/>
      <c r="C337" s="1102"/>
      <c r="D337" s="1102"/>
      <c r="E337" s="1102"/>
      <c r="F337" s="1102"/>
      <c r="G337" s="1102"/>
      <c r="H337" s="1102"/>
      <c r="I337" s="1102"/>
      <c r="J337" s="1102"/>
      <c r="K337" s="1102"/>
      <c r="L337" s="1102"/>
      <c r="M337" s="1102"/>
      <c r="N337" s="1102"/>
      <c r="O337" s="1102"/>
      <c r="P337" s="1102"/>
      <c r="Q337" s="1102"/>
      <c r="R337" s="1102"/>
      <c r="S337" s="1102"/>
      <c r="T337" s="550"/>
    </row>
    <row r="338" spans="1:20" s="543" customFormat="1" ht="27.75" customHeight="1" x14ac:dyDescent="0.25">
      <c r="A338" s="67" t="s">
        <v>225</v>
      </c>
      <c r="B338" s="736" t="s">
        <v>1275</v>
      </c>
      <c r="C338" s="736"/>
      <c r="D338" s="736"/>
      <c r="E338" s="736"/>
      <c r="F338" s="736"/>
      <c r="G338" s="736"/>
      <c r="H338" s="736"/>
      <c r="I338" s="736"/>
      <c r="J338" s="736"/>
      <c r="K338" s="736"/>
      <c r="L338" s="736"/>
      <c r="M338" s="736"/>
      <c r="N338" s="736"/>
      <c r="O338" s="736"/>
      <c r="P338" s="736"/>
      <c r="Q338" s="736"/>
      <c r="R338" s="736"/>
      <c r="S338" s="736"/>
      <c r="T338" s="525"/>
    </row>
    <row r="339" spans="1:20" s="543" customFormat="1" ht="17.25" customHeight="1" x14ac:dyDescent="0.25">
      <c r="A339" s="1007" t="s">
        <v>916</v>
      </c>
      <c r="B339" s="1007"/>
      <c r="C339" s="525"/>
      <c r="D339" s="525"/>
      <c r="E339" s="525"/>
      <c r="F339" s="525"/>
      <c r="G339" s="525"/>
      <c r="H339" s="525"/>
      <c r="I339" s="525"/>
      <c r="J339" s="525"/>
      <c r="K339" s="525"/>
      <c r="L339" s="525"/>
      <c r="M339" s="525"/>
      <c r="N339" s="525"/>
      <c r="O339" s="525"/>
      <c r="P339" s="525"/>
      <c r="Q339" s="525"/>
      <c r="R339" s="525"/>
      <c r="S339" s="525"/>
      <c r="T339" s="525"/>
    </row>
    <row r="340" spans="1:20" s="543" customFormat="1" ht="24" customHeight="1" x14ac:dyDescent="0.25">
      <c r="A340" s="67" t="s">
        <v>908</v>
      </c>
      <c r="B340" s="736" t="s">
        <v>1276</v>
      </c>
      <c r="C340" s="736"/>
      <c r="D340" s="736"/>
      <c r="E340" s="736"/>
      <c r="F340" s="736"/>
      <c r="G340" s="736"/>
      <c r="H340" s="736"/>
      <c r="I340" s="736"/>
      <c r="J340" s="736"/>
      <c r="K340" s="736"/>
      <c r="L340" s="736"/>
      <c r="M340" s="736"/>
      <c r="N340" s="736"/>
      <c r="O340" s="736"/>
      <c r="P340" s="736"/>
      <c r="Q340" s="736"/>
      <c r="R340" s="736"/>
      <c r="S340" s="736"/>
      <c r="T340" s="525"/>
    </row>
    <row r="341" spans="1:20" s="543" customFormat="1" ht="20.25" customHeight="1" x14ac:dyDescent="0.25">
      <c r="A341" s="83" t="s">
        <v>911</v>
      </c>
      <c r="B341" s="83"/>
      <c r="C341" s="83"/>
      <c r="D341" s="525"/>
      <c r="E341" s="525"/>
      <c r="F341" s="525"/>
      <c r="G341" s="525"/>
      <c r="H341" s="525"/>
      <c r="I341" s="525"/>
      <c r="J341" s="525"/>
      <c r="K341" s="525"/>
      <c r="L341" s="525"/>
      <c r="M341" s="525"/>
      <c r="N341" s="525"/>
      <c r="O341" s="525"/>
      <c r="P341" s="525"/>
      <c r="Q341" s="525"/>
      <c r="R341" s="525"/>
      <c r="S341" s="525"/>
      <c r="T341" s="525"/>
    </row>
    <row r="342" spans="1:20" s="543" customFormat="1" ht="18" customHeight="1" x14ac:dyDescent="0.25">
      <c r="A342" s="3"/>
      <c r="B342" s="3"/>
      <c r="C342" s="3"/>
      <c r="D342" s="3"/>
      <c r="E342" s="3"/>
      <c r="F342" s="3"/>
      <c r="G342" s="3"/>
      <c r="H342" s="3"/>
      <c r="I342" s="3"/>
      <c r="J342" s="3"/>
      <c r="K342" s="3"/>
      <c r="L342" s="3"/>
      <c r="M342" s="3"/>
      <c r="N342" s="3"/>
      <c r="O342" s="3"/>
      <c r="P342" s="3"/>
      <c r="Q342" s="3"/>
      <c r="R342" s="3"/>
      <c r="S342" s="3"/>
      <c r="T342" s="3"/>
    </row>
    <row r="343" spans="1:20" s="543" customFormat="1" ht="12.75" customHeight="1" x14ac:dyDescent="0.2">
      <c r="A343" s="737" t="s">
        <v>983</v>
      </c>
      <c r="B343" s="739"/>
      <c r="C343" s="625" t="s">
        <v>222</v>
      </c>
      <c r="D343" s="625" t="s">
        <v>217</v>
      </c>
      <c r="E343" s="625" t="s">
        <v>218</v>
      </c>
      <c r="F343" s="625" t="s">
        <v>978</v>
      </c>
      <c r="G343" s="625"/>
      <c r="H343" s="625" t="s">
        <v>979</v>
      </c>
      <c r="I343" s="625"/>
      <c r="J343" s="737" t="s">
        <v>980</v>
      </c>
      <c r="K343" s="738"/>
      <c r="L343" s="1038"/>
      <c r="M343" s="671" t="s">
        <v>318</v>
      </c>
      <c r="N343" s="671"/>
      <c r="O343" s="671"/>
      <c r="P343" s="671"/>
      <c r="Q343" s="602"/>
      <c r="R343" s="667" t="s">
        <v>981</v>
      </c>
      <c r="S343" s="668"/>
      <c r="T343" s="528"/>
    </row>
    <row r="344" spans="1:20" s="543" customFormat="1" ht="24.75" customHeight="1" x14ac:dyDescent="0.2">
      <c r="A344" s="1035"/>
      <c r="B344" s="1036"/>
      <c r="C344" s="625"/>
      <c r="D344" s="625"/>
      <c r="E344" s="625"/>
      <c r="F344" s="625"/>
      <c r="G344" s="625"/>
      <c r="H344" s="625"/>
      <c r="I344" s="625"/>
      <c r="J344" s="1035"/>
      <c r="K344" s="766"/>
      <c r="L344" s="730"/>
      <c r="M344" s="671"/>
      <c r="N344" s="671"/>
      <c r="O344" s="671"/>
      <c r="P344" s="671"/>
      <c r="Q344" s="602"/>
      <c r="R344" s="729"/>
      <c r="S344" s="730"/>
      <c r="T344" s="528"/>
    </row>
    <row r="345" spans="1:20" s="543" customFormat="1" ht="88.5" customHeight="1" x14ac:dyDescent="0.2">
      <c r="A345" s="740"/>
      <c r="B345" s="742"/>
      <c r="C345" s="625"/>
      <c r="D345" s="625"/>
      <c r="E345" s="625"/>
      <c r="F345" s="625"/>
      <c r="G345" s="625"/>
      <c r="H345" s="625"/>
      <c r="I345" s="625"/>
      <c r="J345" s="740"/>
      <c r="K345" s="741"/>
      <c r="L345" s="670"/>
      <c r="M345" s="602" t="s">
        <v>220</v>
      </c>
      <c r="N345" s="603"/>
      <c r="O345" s="607"/>
      <c r="P345" s="671" t="s">
        <v>319</v>
      </c>
      <c r="Q345" s="602"/>
      <c r="R345" s="731"/>
      <c r="S345" s="732"/>
      <c r="T345" s="528"/>
    </row>
    <row r="346" spans="1:20" s="543" customFormat="1" ht="12.75" customHeight="1" x14ac:dyDescent="0.25">
      <c r="A346" s="641">
        <v>1</v>
      </c>
      <c r="B346" s="642"/>
      <c r="C346" s="527">
        <v>2</v>
      </c>
      <c r="D346" s="527">
        <v>3</v>
      </c>
      <c r="E346" s="596">
        <v>4</v>
      </c>
      <c r="F346" s="626">
        <v>5</v>
      </c>
      <c r="G346" s="626"/>
      <c r="H346" s="626">
        <v>6</v>
      </c>
      <c r="I346" s="626"/>
      <c r="J346" s="641">
        <v>7</v>
      </c>
      <c r="K346" s="645"/>
      <c r="L346" s="642"/>
      <c r="M346" s="1039">
        <v>8</v>
      </c>
      <c r="N346" s="1040"/>
      <c r="O346" s="1041"/>
      <c r="P346" s="765">
        <v>9</v>
      </c>
      <c r="Q346" s="687"/>
      <c r="R346" s="689">
        <v>10</v>
      </c>
      <c r="S346" s="689"/>
      <c r="T346" s="526"/>
    </row>
    <row r="347" spans="1:20" s="543" customFormat="1" ht="16.5" hidden="1" customHeight="1" x14ac:dyDescent="0.25">
      <c r="A347" s="641"/>
      <c r="B347" s="642"/>
      <c r="C347" s="16" t="s">
        <v>262</v>
      </c>
      <c r="D347" s="16"/>
      <c r="E347" s="595"/>
      <c r="F347" s="626"/>
      <c r="G347" s="626"/>
      <c r="H347" s="626"/>
      <c r="I347" s="626"/>
      <c r="J347" s="527"/>
      <c r="K347" s="626"/>
      <c r="L347" s="626"/>
      <c r="M347" s="626"/>
      <c r="N347" s="626"/>
      <c r="O347" s="527"/>
      <c r="P347" s="626"/>
      <c r="Q347" s="641"/>
      <c r="R347" s="689"/>
      <c r="S347" s="689"/>
      <c r="T347" s="526"/>
    </row>
    <row r="348" spans="1:20" s="543" customFormat="1" ht="34.5" hidden="1" customHeight="1" x14ac:dyDescent="0.25">
      <c r="A348" s="641"/>
      <c r="B348" s="642"/>
      <c r="C348" s="514" t="s">
        <v>479</v>
      </c>
      <c r="D348" s="527"/>
      <c r="E348" s="594"/>
      <c r="F348" s="626"/>
      <c r="G348" s="626"/>
      <c r="H348" s="626"/>
      <c r="I348" s="626"/>
      <c r="J348" s="641"/>
      <c r="K348" s="645"/>
      <c r="L348" s="642"/>
      <c r="M348" s="626"/>
      <c r="N348" s="626"/>
      <c r="O348" s="527"/>
      <c r="P348" s="626"/>
      <c r="Q348" s="641"/>
      <c r="R348" s="689"/>
      <c r="S348" s="689"/>
      <c r="T348" s="526"/>
    </row>
    <row r="349" spans="1:20" s="543" customFormat="1" ht="30" customHeight="1" x14ac:dyDescent="0.25">
      <c r="A349" s="641">
        <v>2000</v>
      </c>
      <c r="B349" s="642"/>
      <c r="C349" s="15" t="s">
        <v>353</v>
      </c>
      <c r="D349" s="1334"/>
      <c r="E349" s="1334"/>
      <c r="F349" s="641"/>
      <c r="G349" s="642"/>
      <c r="H349" s="641"/>
      <c r="I349" s="642"/>
      <c r="J349" s="641"/>
      <c r="K349" s="645"/>
      <c r="L349" s="642"/>
      <c r="M349" s="641"/>
      <c r="N349" s="645"/>
      <c r="O349" s="642"/>
      <c r="P349" s="641"/>
      <c r="Q349" s="767"/>
      <c r="R349" s="1032"/>
      <c r="S349" s="1034"/>
      <c r="T349" s="526"/>
    </row>
    <row r="350" spans="1:20" s="543" customFormat="1" ht="15.75" customHeight="1" x14ac:dyDescent="0.25">
      <c r="A350" s="641">
        <v>2111</v>
      </c>
      <c r="B350" s="642"/>
      <c r="C350" s="15" t="s">
        <v>74</v>
      </c>
      <c r="D350" s="1334"/>
      <c r="E350" s="1334"/>
      <c r="F350" s="641"/>
      <c r="G350" s="642"/>
      <c r="H350" s="641"/>
      <c r="I350" s="642"/>
      <c r="J350" s="641"/>
      <c r="K350" s="645"/>
      <c r="L350" s="642"/>
      <c r="M350" s="641"/>
      <c r="N350" s="645"/>
      <c r="O350" s="642"/>
      <c r="P350" s="641"/>
      <c r="Q350" s="767"/>
      <c r="R350" s="1032"/>
      <c r="S350" s="1034"/>
      <c r="T350" s="526"/>
    </row>
    <row r="351" spans="1:20" s="543" customFormat="1" ht="30" customHeight="1" x14ac:dyDescent="0.25">
      <c r="A351" s="641">
        <v>2120</v>
      </c>
      <c r="B351" s="642"/>
      <c r="C351" s="15" t="s">
        <v>75</v>
      </c>
      <c r="D351" s="1334"/>
      <c r="E351" s="1334"/>
      <c r="F351" s="641"/>
      <c r="G351" s="642"/>
      <c r="H351" s="641"/>
      <c r="I351" s="642"/>
      <c r="J351" s="641"/>
      <c r="K351" s="645"/>
      <c r="L351" s="642"/>
      <c r="M351" s="641"/>
      <c r="N351" s="645"/>
      <c r="O351" s="642"/>
      <c r="P351" s="641"/>
      <c r="Q351" s="767"/>
      <c r="R351" s="1032"/>
      <c r="S351" s="1034"/>
      <c r="T351" s="526"/>
    </row>
    <row r="352" spans="1:20" s="543" customFormat="1" ht="33.75" customHeight="1" x14ac:dyDescent="0.25">
      <c r="A352" s="641">
        <v>2200</v>
      </c>
      <c r="B352" s="642"/>
      <c r="C352" s="15" t="s">
        <v>354</v>
      </c>
      <c r="D352" s="1334"/>
      <c r="E352" s="1334"/>
      <c r="F352" s="641"/>
      <c r="G352" s="642"/>
      <c r="H352" s="641"/>
      <c r="I352" s="642"/>
      <c r="J352" s="641"/>
      <c r="K352" s="645"/>
      <c r="L352" s="642"/>
      <c r="M352" s="641"/>
      <c r="N352" s="645"/>
      <c r="O352" s="642"/>
      <c r="P352" s="641"/>
      <c r="Q352" s="767"/>
      <c r="R352" s="1032"/>
      <c r="S352" s="1034"/>
      <c r="T352" s="526"/>
    </row>
    <row r="353" spans="1:20" s="543" customFormat="1" ht="64.5" customHeight="1" x14ac:dyDescent="0.25">
      <c r="A353" s="641">
        <v>2210</v>
      </c>
      <c r="B353" s="642"/>
      <c r="C353" s="15" t="s">
        <v>355</v>
      </c>
      <c r="D353" s="1334"/>
      <c r="E353" s="1334"/>
      <c r="F353" s="641"/>
      <c r="G353" s="642"/>
      <c r="H353" s="641"/>
      <c r="I353" s="642"/>
      <c r="J353" s="641"/>
      <c r="K353" s="645"/>
      <c r="L353" s="642"/>
      <c r="M353" s="641"/>
      <c r="N353" s="645"/>
      <c r="O353" s="642"/>
      <c r="P353" s="641"/>
      <c r="Q353" s="767"/>
      <c r="R353" s="1032"/>
      <c r="S353" s="1034"/>
      <c r="T353" s="526"/>
    </row>
    <row r="354" spans="1:20" s="543" customFormat="1" ht="49.5" customHeight="1" x14ac:dyDescent="0.25">
      <c r="A354" s="641">
        <v>2220</v>
      </c>
      <c r="B354" s="642"/>
      <c r="C354" s="15" t="s">
        <v>644</v>
      </c>
      <c r="D354" s="1334"/>
      <c r="E354" s="1334"/>
      <c r="F354" s="641"/>
      <c r="G354" s="642"/>
      <c r="H354" s="641"/>
      <c r="I354" s="642"/>
      <c r="J354" s="641"/>
      <c r="K354" s="645"/>
      <c r="L354" s="642"/>
      <c r="M354" s="641"/>
      <c r="N354" s="645"/>
      <c r="O354" s="642"/>
      <c r="P354" s="641"/>
      <c r="Q354" s="767"/>
      <c r="R354" s="1032"/>
      <c r="S354" s="1034"/>
      <c r="T354" s="526"/>
    </row>
    <row r="355" spans="1:20" s="543" customFormat="1" ht="33.75" customHeight="1" x14ac:dyDescent="0.25">
      <c r="A355" s="641">
        <v>2230</v>
      </c>
      <c r="B355" s="642"/>
      <c r="C355" s="15" t="s">
        <v>76</v>
      </c>
      <c r="D355" s="1334"/>
      <c r="E355" s="1334"/>
      <c r="F355" s="641"/>
      <c r="G355" s="642"/>
      <c r="H355" s="641"/>
      <c r="I355" s="642"/>
      <c r="J355" s="641"/>
      <c r="K355" s="645"/>
      <c r="L355" s="642"/>
      <c r="M355" s="641"/>
      <c r="N355" s="645"/>
      <c r="O355" s="642"/>
      <c r="P355" s="641"/>
      <c r="Q355" s="767"/>
      <c r="R355" s="1032"/>
      <c r="S355" s="1034"/>
      <c r="T355" s="526"/>
    </row>
    <row r="356" spans="1:20" s="543" customFormat="1" ht="18" customHeight="1" x14ac:dyDescent="0.25">
      <c r="A356" s="641">
        <v>2240</v>
      </c>
      <c r="B356" s="642"/>
      <c r="C356" s="15" t="s">
        <v>77</v>
      </c>
      <c r="D356" s="1334">
        <v>0</v>
      </c>
      <c r="E356" s="1334">
        <v>0</v>
      </c>
      <c r="F356" s="641"/>
      <c r="G356" s="642"/>
      <c r="H356" s="641"/>
      <c r="I356" s="642"/>
      <c r="J356" s="641"/>
      <c r="K356" s="645"/>
      <c r="L356" s="642"/>
      <c r="M356" s="641"/>
      <c r="N356" s="645"/>
      <c r="O356" s="642"/>
      <c r="P356" s="641"/>
      <c r="Q356" s="767"/>
      <c r="R356" s="1032"/>
      <c r="S356" s="1034"/>
      <c r="T356" s="526"/>
    </row>
    <row r="357" spans="1:20" s="543" customFormat="1" ht="30.75" customHeight="1" x14ac:dyDescent="0.25">
      <c r="A357" s="641">
        <v>2250</v>
      </c>
      <c r="B357" s="642"/>
      <c r="C357" s="15" t="s">
        <v>357</v>
      </c>
      <c r="D357" s="1334"/>
      <c r="E357" s="1334"/>
      <c r="F357" s="641"/>
      <c r="G357" s="642"/>
      <c r="H357" s="641"/>
      <c r="I357" s="642"/>
      <c r="J357" s="641"/>
      <c r="K357" s="645"/>
      <c r="L357" s="642"/>
      <c r="M357" s="641"/>
      <c r="N357" s="645"/>
      <c r="O357" s="642"/>
      <c r="P357" s="641"/>
      <c r="Q357" s="767"/>
      <c r="R357" s="1032"/>
      <c r="S357" s="1034"/>
      <c r="T357" s="526"/>
    </row>
    <row r="358" spans="1:20" s="543" customFormat="1" ht="31.5" customHeight="1" x14ac:dyDescent="0.25">
      <c r="A358" s="641">
        <v>2270</v>
      </c>
      <c r="B358" s="642"/>
      <c r="C358" s="15" t="s">
        <v>358</v>
      </c>
      <c r="D358" s="1334"/>
      <c r="E358" s="1334"/>
      <c r="F358" s="641"/>
      <c r="G358" s="642"/>
      <c r="H358" s="641"/>
      <c r="I358" s="642"/>
      <c r="J358" s="641"/>
      <c r="K358" s="645"/>
      <c r="L358" s="642"/>
      <c r="M358" s="641"/>
      <c r="N358" s="645"/>
      <c r="O358" s="642"/>
      <c r="P358" s="641"/>
      <c r="Q358" s="767"/>
      <c r="R358" s="1032"/>
      <c r="S358" s="1034"/>
      <c r="T358" s="526"/>
    </row>
    <row r="359" spans="1:20" s="543" customFormat="1" ht="31.5" customHeight="1" x14ac:dyDescent="0.25">
      <c r="A359" s="641">
        <v>2271</v>
      </c>
      <c r="B359" s="642"/>
      <c r="C359" s="15" t="s">
        <v>78</v>
      </c>
      <c r="D359" s="1334"/>
      <c r="E359" s="1334"/>
      <c r="F359" s="641"/>
      <c r="G359" s="642"/>
      <c r="H359" s="641"/>
      <c r="I359" s="642"/>
      <c r="J359" s="641"/>
      <c r="K359" s="645"/>
      <c r="L359" s="642"/>
      <c r="M359" s="641"/>
      <c r="N359" s="645"/>
      <c r="O359" s="642"/>
      <c r="P359" s="641"/>
      <c r="Q359" s="767"/>
      <c r="R359" s="1032"/>
      <c r="S359" s="1034"/>
      <c r="T359" s="526"/>
    </row>
    <row r="360" spans="1:20" s="543" customFormat="1" ht="48.75" customHeight="1" x14ac:dyDescent="0.25">
      <c r="A360" s="641">
        <v>2272</v>
      </c>
      <c r="B360" s="642"/>
      <c r="C360" s="15" t="s">
        <v>79</v>
      </c>
      <c r="D360" s="1334"/>
      <c r="E360" s="1334"/>
      <c r="F360" s="641"/>
      <c r="G360" s="642"/>
      <c r="H360" s="641"/>
      <c r="I360" s="642"/>
      <c r="J360" s="641"/>
      <c r="K360" s="645"/>
      <c r="L360" s="642"/>
      <c r="M360" s="641"/>
      <c r="N360" s="645"/>
      <c r="O360" s="642"/>
      <c r="P360" s="641"/>
      <c r="Q360" s="767"/>
      <c r="R360" s="1032"/>
      <c r="S360" s="1034"/>
      <c r="T360" s="526"/>
    </row>
    <row r="361" spans="1:20" s="543" customFormat="1" ht="33.75" customHeight="1" x14ac:dyDescent="0.25">
      <c r="A361" s="641">
        <v>2273</v>
      </c>
      <c r="B361" s="642"/>
      <c r="C361" s="15" t="s">
        <v>80</v>
      </c>
      <c r="D361" s="1334"/>
      <c r="E361" s="1334"/>
      <c r="F361" s="641"/>
      <c r="G361" s="642"/>
      <c r="H361" s="641"/>
      <c r="I361" s="642"/>
      <c r="J361" s="641"/>
      <c r="K361" s="645"/>
      <c r="L361" s="642"/>
      <c r="M361" s="641"/>
      <c r="N361" s="645"/>
      <c r="O361" s="642"/>
      <c r="P361" s="641"/>
      <c r="Q361" s="767"/>
      <c r="R361" s="1032"/>
      <c r="S361" s="1034"/>
      <c r="T361" s="526"/>
    </row>
    <row r="362" spans="1:20" s="543" customFormat="1" ht="15.75" customHeight="1" x14ac:dyDescent="0.25">
      <c r="A362" s="641">
        <v>2274</v>
      </c>
      <c r="B362" s="642"/>
      <c r="C362" s="15" t="s">
        <v>359</v>
      </c>
      <c r="D362" s="1334"/>
      <c r="E362" s="1334"/>
      <c r="F362" s="641"/>
      <c r="G362" s="642"/>
      <c r="H362" s="641"/>
      <c r="I362" s="642"/>
      <c r="J362" s="641"/>
      <c r="K362" s="645"/>
      <c r="L362" s="642"/>
      <c r="M362" s="641"/>
      <c r="N362" s="645"/>
      <c r="O362" s="642"/>
      <c r="P362" s="641"/>
      <c r="Q362" s="767"/>
      <c r="R362" s="1032"/>
      <c r="S362" s="1034"/>
      <c r="T362" s="526"/>
    </row>
    <row r="363" spans="1:20" s="543" customFormat="1" ht="30.75" customHeight="1" x14ac:dyDescent="0.25">
      <c r="A363" s="641">
        <v>2275</v>
      </c>
      <c r="B363" s="642"/>
      <c r="C363" s="15" t="s">
        <v>81</v>
      </c>
      <c r="D363" s="1334"/>
      <c r="E363" s="1334"/>
      <c r="F363" s="641"/>
      <c r="G363" s="642"/>
      <c r="H363" s="641"/>
      <c r="I363" s="642"/>
      <c r="J363" s="641"/>
      <c r="K363" s="645"/>
      <c r="L363" s="642"/>
      <c r="M363" s="641"/>
      <c r="N363" s="645"/>
      <c r="O363" s="642"/>
      <c r="P363" s="641"/>
      <c r="Q363" s="767"/>
      <c r="R363" s="1032"/>
      <c r="S363" s="1034"/>
      <c r="T363" s="526"/>
    </row>
    <row r="364" spans="1:20" s="543" customFormat="1" ht="62.25" customHeight="1" x14ac:dyDescent="0.25">
      <c r="A364" s="641">
        <v>2282</v>
      </c>
      <c r="B364" s="642"/>
      <c r="C364" s="15" t="s">
        <v>360</v>
      </c>
      <c r="D364" s="1334"/>
      <c r="E364" s="1334"/>
      <c r="F364" s="641"/>
      <c r="G364" s="642"/>
      <c r="H364" s="641"/>
      <c r="I364" s="642"/>
      <c r="J364" s="641"/>
      <c r="K364" s="645"/>
      <c r="L364" s="642"/>
      <c r="M364" s="641"/>
      <c r="N364" s="645"/>
      <c r="O364" s="642"/>
      <c r="P364" s="641"/>
      <c r="Q364" s="767"/>
      <c r="R364" s="1032"/>
      <c r="S364" s="1034"/>
      <c r="T364" s="526"/>
    </row>
    <row r="365" spans="1:20" s="543" customFormat="1" ht="15.75" customHeight="1" x14ac:dyDescent="0.25">
      <c r="A365" s="641">
        <v>2800</v>
      </c>
      <c r="B365" s="642"/>
      <c r="C365" s="15" t="s">
        <v>361</v>
      </c>
      <c r="D365" s="1334"/>
      <c r="E365" s="1334"/>
      <c r="F365" s="641"/>
      <c r="G365" s="642"/>
      <c r="H365" s="641"/>
      <c r="I365" s="642"/>
      <c r="J365" s="641"/>
      <c r="K365" s="645"/>
      <c r="L365" s="642"/>
      <c r="M365" s="641"/>
      <c r="N365" s="645"/>
      <c r="O365" s="642"/>
      <c r="P365" s="641"/>
      <c r="Q365" s="767"/>
      <c r="R365" s="1032"/>
      <c r="S365" s="1034"/>
      <c r="T365" s="526"/>
    </row>
    <row r="366" spans="1:20" s="543" customFormat="1" ht="21" customHeight="1" x14ac:dyDescent="0.25">
      <c r="A366" s="641">
        <v>3000</v>
      </c>
      <c r="B366" s="642"/>
      <c r="C366" s="15" t="s">
        <v>82</v>
      </c>
      <c r="D366" s="1334"/>
      <c r="E366" s="1334"/>
      <c r="F366" s="641"/>
      <c r="G366" s="642"/>
      <c r="H366" s="641"/>
      <c r="I366" s="642"/>
      <c r="J366" s="641"/>
      <c r="K366" s="645"/>
      <c r="L366" s="642"/>
      <c r="M366" s="641"/>
      <c r="N366" s="645"/>
      <c r="O366" s="642"/>
      <c r="P366" s="641"/>
      <c r="Q366" s="767"/>
      <c r="R366" s="1032"/>
      <c r="S366" s="1034"/>
      <c r="T366" s="526"/>
    </row>
    <row r="367" spans="1:20" s="543" customFormat="1" ht="81" customHeight="1" x14ac:dyDescent="0.25">
      <c r="A367" s="641">
        <v>3110</v>
      </c>
      <c r="B367" s="642"/>
      <c r="C367" s="15" t="s">
        <v>362</v>
      </c>
      <c r="D367" s="1334"/>
      <c r="E367" s="1334"/>
      <c r="F367" s="641"/>
      <c r="G367" s="642"/>
      <c r="H367" s="641"/>
      <c r="I367" s="642"/>
      <c r="J367" s="641"/>
      <c r="K367" s="645"/>
      <c r="L367" s="642"/>
      <c r="M367" s="641"/>
      <c r="N367" s="645"/>
      <c r="O367" s="642"/>
      <c r="P367" s="641"/>
      <c r="Q367" s="767"/>
      <c r="R367" s="1032"/>
      <c r="S367" s="1034"/>
      <c r="T367" s="526"/>
    </row>
    <row r="368" spans="1:20" s="543" customFormat="1" ht="36" customHeight="1" x14ac:dyDescent="0.25">
      <c r="A368" s="641">
        <v>3130</v>
      </c>
      <c r="B368" s="642"/>
      <c r="C368" s="15" t="s">
        <v>83</v>
      </c>
      <c r="D368" s="1334"/>
      <c r="E368" s="1334"/>
      <c r="F368" s="641"/>
      <c r="G368" s="642"/>
      <c r="H368" s="641"/>
      <c r="I368" s="642"/>
      <c r="J368" s="641"/>
      <c r="K368" s="645"/>
      <c r="L368" s="642"/>
      <c r="M368" s="641"/>
      <c r="N368" s="645"/>
      <c r="O368" s="642"/>
      <c r="P368" s="641"/>
      <c r="Q368" s="767"/>
      <c r="R368" s="1032"/>
      <c r="S368" s="1034"/>
      <c r="T368" s="526"/>
    </row>
    <row r="369" spans="1:20" s="543" customFormat="1" ht="45" customHeight="1" x14ac:dyDescent="0.25">
      <c r="A369" s="641">
        <v>3132</v>
      </c>
      <c r="B369" s="642"/>
      <c r="C369" s="15" t="s">
        <v>645</v>
      </c>
      <c r="D369" s="1334"/>
      <c r="E369" s="1334"/>
      <c r="F369" s="641"/>
      <c r="G369" s="642"/>
      <c r="H369" s="641"/>
      <c r="I369" s="642"/>
      <c r="J369" s="641"/>
      <c r="K369" s="645"/>
      <c r="L369" s="642"/>
      <c r="M369" s="641"/>
      <c r="N369" s="645"/>
      <c r="O369" s="642"/>
      <c r="P369" s="641"/>
      <c r="Q369" s="767"/>
      <c r="R369" s="1032"/>
      <c r="S369" s="1034"/>
      <c r="T369" s="526"/>
    </row>
    <row r="370" spans="1:20" s="543" customFormat="1" ht="34.5" customHeight="1" x14ac:dyDescent="0.25">
      <c r="A370" s="641">
        <v>3140</v>
      </c>
      <c r="B370" s="642"/>
      <c r="C370" s="15" t="s">
        <v>365</v>
      </c>
      <c r="D370" s="1334"/>
      <c r="E370" s="1334"/>
      <c r="F370" s="641"/>
      <c r="G370" s="642"/>
      <c r="H370" s="641"/>
      <c r="I370" s="642"/>
      <c r="J370" s="641"/>
      <c r="K370" s="645"/>
      <c r="L370" s="642"/>
      <c r="M370" s="641"/>
      <c r="N370" s="645"/>
      <c r="O370" s="642"/>
      <c r="P370" s="641"/>
      <c r="Q370" s="767"/>
      <c r="R370" s="1032"/>
      <c r="S370" s="1034"/>
      <c r="T370" s="526"/>
    </row>
    <row r="371" spans="1:20" s="543" customFormat="1" ht="53.25" customHeight="1" x14ac:dyDescent="0.25">
      <c r="A371" s="641">
        <v>3142</v>
      </c>
      <c r="B371" s="642"/>
      <c r="C371" s="15" t="s">
        <v>646</v>
      </c>
      <c r="D371" s="1334"/>
      <c r="E371" s="1334"/>
      <c r="F371" s="641"/>
      <c r="G371" s="642"/>
      <c r="H371" s="641"/>
      <c r="I371" s="642"/>
      <c r="J371" s="641"/>
      <c r="K371" s="645"/>
      <c r="L371" s="642"/>
      <c r="M371" s="641"/>
      <c r="N371" s="645"/>
      <c r="O371" s="642"/>
      <c r="P371" s="641"/>
      <c r="Q371" s="767"/>
      <c r="R371" s="1032"/>
      <c r="S371" s="1034"/>
      <c r="T371" s="526"/>
    </row>
    <row r="372" spans="1:20" s="543" customFormat="1" ht="64.5" customHeight="1" x14ac:dyDescent="0.25">
      <c r="A372" s="641">
        <v>3143</v>
      </c>
      <c r="B372" s="642"/>
      <c r="C372" s="15" t="s">
        <v>647</v>
      </c>
      <c r="D372" s="1334"/>
      <c r="E372" s="1334"/>
      <c r="F372" s="641"/>
      <c r="G372" s="642"/>
      <c r="H372" s="641"/>
      <c r="I372" s="642"/>
      <c r="J372" s="641"/>
      <c r="K372" s="645"/>
      <c r="L372" s="642"/>
      <c r="M372" s="641"/>
      <c r="N372" s="645"/>
      <c r="O372" s="642"/>
      <c r="P372" s="641"/>
      <c r="Q372" s="767"/>
      <c r="R372" s="1032"/>
      <c r="S372" s="1034"/>
      <c r="T372" s="526"/>
    </row>
    <row r="373" spans="1:20" s="543" customFormat="1" ht="90" customHeight="1" x14ac:dyDescent="0.25">
      <c r="A373" s="641">
        <v>3210</v>
      </c>
      <c r="B373" s="642"/>
      <c r="C373" s="15" t="s">
        <v>367</v>
      </c>
      <c r="D373" s="1334"/>
      <c r="E373" s="1334"/>
      <c r="F373" s="626"/>
      <c r="G373" s="626"/>
      <c r="H373" s="626"/>
      <c r="I373" s="626"/>
      <c r="J373" s="641"/>
      <c r="K373" s="645"/>
      <c r="L373" s="642"/>
      <c r="M373" s="641"/>
      <c r="N373" s="645"/>
      <c r="O373" s="642"/>
      <c r="P373" s="626"/>
      <c r="Q373" s="641"/>
      <c r="R373" s="1032"/>
      <c r="S373" s="1034"/>
      <c r="T373" s="526"/>
    </row>
    <row r="374" spans="1:20" s="543" customFormat="1" ht="17.649999999999999" hidden="1" customHeight="1" x14ac:dyDescent="0.25">
      <c r="A374" s="16"/>
      <c r="B374" s="98"/>
      <c r="C374" s="514" t="s">
        <v>252</v>
      </c>
      <c r="D374" s="536"/>
      <c r="E374" s="536"/>
      <c r="F374" s="626"/>
      <c r="G374" s="626"/>
      <c r="H374" s="626"/>
      <c r="I374" s="626"/>
      <c r="J374" s="516"/>
      <c r="K374" s="641">
        <f>H374-F374</f>
        <v>0</v>
      </c>
      <c r="L374" s="642"/>
      <c r="M374" s="626"/>
      <c r="N374" s="626"/>
      <c r="O374" s="527"/>
      <c r="P374" s="626"/>
      <c r="Q374" s="641"/>
      <c r="R374" s="1032">
        <f t="shared" ref="R374:R376" si="16">E374+H374</f>
        <v>0</v>
      </c>
      <c r="S374" s="1034"/>
      <c r="T374" s="526"/>
    </row>
    <row r="375" spans="1:20" s="543" customFormat="1" ht="16.7" hidden="1" customHeight="1" x14ac:dyDescent="0.25">
      <c r="A375" s="16"/>
      <c r="B375" s="98"/>
      <c r="C375" s="514" t="s">
        <v>31</v>
      </c>
      <c r="D375" s="536"/>
      <c r="E375" s="536"/>
      <c r="F375" s="626"/>
      <c r="G375" s="626"/>
      <c r="H375" s="626"/>
      <c r="I375" s="626"/>
      <c r="J375" s="516"/>
      <c r="K375" s="641">
        <f>H375-F375</f>
        <v>0</v>
      </c>
      <c r="L375" s="642"/>
      <c r="M375" s="626"/>
      <c r="N375" s="626"/>
      <c r="O375" s="527"/>
      <c r="P375" s="626"/>
      <c r="Q375" s="641"/>
      <c r="R375" s="1032">
        <f t="shared" si="16"/>
        <v>0</v>
      </c>
      <c r="S375" s="1034"/>
      <c r="T375" s="526"/>
    </row>
    <row r="376" spans="1:20" s="543" customFormat="1" ht="15.75" customHeight="1" x14ac:dyDescent="0.25">
      <c r="A376" s="641"/>
      <c r="B376" s="642"/>
      <c r="C376" s="540" t="s">
        <v>971</v>
      </c>
      <c r="D376" s="536">
        <f>D349+D366</f>
        <v>0</v>
      </c>
      <c r="E376" s="536">
        <f>E349+E366</f>
        <v>0</v>
      </c>
      <c r="F376" s="626">
        <v>0</v>
      </c>
      <c r="G376" s="626"/>
      <c r="H376" s="626">
        <v>0</v>
      </c>
      <c r="I376" s="626"/>
      <c r="J376" s="641">
        <f>H376-F376</f>
        <v>0</v>
      </c>
      <c r="K376" s="645"/>
      <c r="L376" s="642"/>
      <c r="M376" s="641">
        <v>0</v>
      </c>
      <c r="N376" s="645"/>
      <c r="O376" s="642"/>
      <c r="P376" s="626">
        <v>0</v>
      </c>
      <c r="Q376" s="641"/>
      <c r="R376" s="1032">
        <f t="shared" si="16"/>
        <v>0</v>
      </c>
      <c r="S376" s="1034"/>
      <c r="T376" s="526"/>
    </row>
    <row r="377" spans="1:20" s="543" customFormat="1" ht="9.75" customHeight="1" x14ac:dyDescent="0.25">
      <c r="A377" s="3"/>
      <c r="B377" s="3"/>
      <c r="C377" s="3"/>
      <c r="D377" s="3"/>
      <c r="E377" s="3"/>
      <c r="F377" s="3"/>
      <c r="G377" s="3"/>
      <c r="H377" s="3"/>
      <c r="I377" s="3"/>
      <c r="J377" s="3"/>
      <c r="K377" s="3"/>
      <c r="L377" s="3"/>
      <c r="M377" s="3"/>
      <c r="N377" s="3"/>
      <c r="O377" s="3"/>
      <c r="P377" s="3"/>
      <c r="Q377" s="3"/>
      <c r="R377" s="3"/>
      <c r="S377" s="3"/>
      <c r="T377" s="3"/>
    </row>
    <row r="378" spans="1:20" s="543" customFormat="1" ht="24.75" customHeight="1" x14ac:dyDescent="0.25">
      <c r="A378" s="67" t="s">
        <v>909</v>
      </c>
      <c r="B378" s="663" t="s">
        <v>982</v>
      </c>
      <c r="C378" s="663"/>
      <c r="D378" s="663"/>
      <c r="E378" s="663"/>
      <c r="F378" s="663"/>
      <c r="G378" s="663"/>
      <c r="H378" s="663"/>
      <c r="I378" s="663"/>
      <c r="J378" s="663"/>
      <c r="K378" s="663"/>
      <c r="L378" s="663"/>
      <c r="M378" s="663"/>
      <c r="N378" s="663"/>
      <c r="O378" s="663"/>
      <c r="P378" s="663"/>
      <c r="Q378" s="663"/>
      <c r="R378" s="663"/>
      <c r="S378" s="663"/>
      <c r="T378" s="520"/>
    </row>
    <row r="379" spans="1:20" s="543" customFormat="1" ht="16.5" customHeight="1" x14ac:dyDescent="0.25">
      <c r="A379" s="324"/>
      <c r="B379" s="324" t="s">
        <v>916</v>
      </c>
      <c r="C379" s="520"/>
      <c r="D379" s="520"/>
      <c r="E379" s="520"/>
      <c r="F379" s="520"/>
      <c r="G379" s="520"/>
      <c r="H379" s="520"/>
      <c r="I379" s="520"/>
      <c r="J379" s="520"/>
      <c r="K379" s="520"/>
      <c r="L379" s="520"/>
      <c r="M379" s="520"/>
      <c r="N379" s="3"/>
      <c r="O379" s="3"/>
      <c r="P379" s="520"/>
      <c r="Q379" s="520"/>
      <c r="R379" s="520"/>
      <c r="S379" s="520"/>
      <c r="T379" s="520"/>
    </row>
    <row r="380" spans="1:20" s="543" customFormat="1" ht="16.5" customHeight="1" x14ac:dyDescent="0.2">
      <c r="A380" s="737" t="s">
        <v>983</v>
      </c>
      <c r="B380" s="739"/>
      <c r="C380" s="609" t="s">
        <v>222</v>
      </c>
      <c r="D380" s="602" t="s">
        <v>481</v>
      </c>
      <c r="E380" s="603"/>
      <c r="F380" s="603"/>
      <c r="G380" s="603"/>
      <c r="H380" s="607"/>
      <c r="I380" s="671" t="s">
        <v>854</v>
      </c>
      <c r="J380" s="671"/>
      <c r="K380" s="671"/>
      <c r="L380" s="671"/>
      <c r="M380" s="671"/>
      <c r="N380" s="671"/>
      <c r="O380" s="671"/>
      <c r="P380" s="671"/>
      <c r="Q380" s="766"/>
      <c r="R380" s="766"/>
      <c r="S380" s="766"/>
      <c r="T380" s="528"/>
    </row>
    <row r="381" spans="1:20" s="543" customFormat="1" ht="102.75" customHeight="1" x14ac:dyDescent="0.2">
      <c r="A381" s="1035"/>
      <c r="B381" s="1036"/>
      <c r="C381" s="728"/>
      <c r="D381" s="609" t="s">
        <v>326</v>
      </c>
      <c r="E381" s="609" t="s">
        <v>984</v>
      </c>
      <c r="F381" s="602" t="s">
        <v>328</v>
      </c>
      <c r="G381" s="607"/>
      <c r="H381" s="609" t="s">
        <v>985</v>
      </c>
      <c r="I381" s="671" t="s">
        <v>330</v>
      </c>
      <c r="J381" s="667" t="s">
        <v>986</v>
      </c>
      <c r="K381" s="668"/>
      <c r="L381" s="671" t="s">
        <v>328</v>
      </c>
      <c r="M381" s="671"/>
      <c r="N381" s="671" t="s">
        <v>987</v>
      </c>
      <c r="O381" s="671"/>
      <c r="P381" s="671"/>
      <c r="Q381" s="766"/>
      <c r="R381" s="766"/>
      <c r="S381" s="766"/>
      <c r="T381" s="528"/>
    </row>
    <row r="382" spans="1:20" s="543" customFormat="1" ht="37.5" customHeight="1" x14ac:dyDescent="0.25">
      <c r="A382" s="740"/>
      <c r="B382" s="742"/>
      <c r="C382" s="610"/>
      <c r="D382" s="610"/>
      <c r="E382" s="610"/>
      <c r="F382" s="521" t="s">
        <v>220</v>
      </c>
      <c r="G382" s="521" t="s">
        <v>319</v>
      </c>
      <c r="H382" s="610"/>
      <c r="I382" s="671"/>
      <c r="J382" s="731"/>
      <c r="K382" s="732"/>
      <c r="L382" s="519" t="s">
        <v>220</v>
      </c>
      <c r="M382" s="519" t="s">
        <v>319</v>
      </c>
      <c r="N382" s="671"/>
      <c r="O382" s="671"/>
      <c r="P382" s="671"/>
      <c r="Q382" s="530"/>
      <c r="R382" s="530"/>
      <c r="S382" s="530"/>
      <c r="T382" s="530"/>
    </row>
    <row r="383" spans="1:20" s="543" customFormat="1" ht="16.5" customHeight="1" x14ac:dyDescent="0.25">
      <c r="A383" s="1103">
        <v>1</v>
      </c>
      <c r="B383" s="1104"/>
      <c r="C383" s="519">
        <v>2</v>
      </c>
      <c r="D383" s="519">
        <v>3</v>
      </c>
      <c r="E383" s="519">
        <v>4</v>
      </c>
      <c r="F383" s="519">
        <v>5</v>
      </c>
      <c r="G383" s="519">
        <v>6</v>
      </c>
      <c r="H383" s="519">
        <v>7</v>
      </c>
      <c r="I383" s="519">
        <v>8</v>
      </c>
      <c r="J383" s="602">
        <v>9</v>
      </c>
      <c r="K383" s="607"/>
      <c r="L383" s="519">
        <v>10</v>
      </c>
      <c r="M383" s="519">
        <v>11</v>
      </c>
      <c r="N383" s="671">
        <v>12</v>
      </c>
      <c r="O383" s="671"/>
      <c r="P383" s="671"/>
      <c r="Q383" s="530"/>
      <c r="R383" s="530"/>
      <c r="S383" s="530"/>
      <c r="T383" s="530"/>
    </row>
    <row r="384" spans="1:20" s="543" customFormat="1" ht="16.5" hidden="1" customHeight="1" x14ac:dyDescent="0.25">
      <c r="A384" s="697"/>
      <c r="B384" s="698"/>
      <c r="C384" s="539" t="s">
        <v>262</v>
      </c>
      <c r="D384" s="531"/>
      <c r="E384" s="531"/>
      <c r="F384" s="531"/>
      <c r="G384" s="531"/>
      <c r="H384" s="531"/>
      <c r="I384" s="531"/>
      <c r="J384" s="531"/>
      <c r="K384" s="531"/>
      <c r="L384" s="531"/>
      <c r="M384" s="531"/>
      <c r="N384" s="771"/>
      <c r="O384" s="771"/>
      <c r="P384" s="771"/>
      <c r="Q384" s="530"/>
      <c r="R384" s="530"/>
      <c r="S384" s="530"/>
      <c r="T384" s="530"/>
    </row>
    <row r="385" spans="1:20" s="543" customFormat="1" ht="16.5" customHeight="1" x14ac:dyDescent="0.25">
      <c r="A385" s="689">
        <v>2000</v>
      </c>
      <c r="B385" s="689"/>
      <c r="C385" s="322" t="s">
        <v>353</v>
      </c>
      <c r="D385" s="1333">
        <f t="shared" ref="D385:D410" si="17">H91</f>
        <v>0</v>
      </c>
      <c r="E385" s="535"/>
      <c r="F385" s="509"/>
      <c r="G385" s="509"/>
      <c r="H385" s="535">
        <f>D385-F385</f>
        <v>0</v>
      </c>
      <c r="I385" s="535">
        <f t="shared" ref="I385:I409" si="18">M91</f>
        <v>100000</v>
      </c>
      <c r="J385" s="1032">
        <f t="shared" ref="J385:J409" si="19">E385-F385-G385</f>
        <v>0</v>
      </c>
      <c r="K385" s="1034"/>
      <c r="L385" s="509"/>
      <c r="M385" s="509"/>
      <c r="N385" s="1032">
        <f>I385-L385</f>
        <v>100000</v>
      </c>
      <c r="O385" s="1033"/>
      <c r="P385" s="1034"/>
      <c r="Q385" s="530"/>
      <c r="R385" s="530"/>
      <c r="S385" s="530"/>
      <c r="T385" s="530"/>
    </row>
    <row r="386" spans="1:20" s="543" customFormat="1" ht="16.5" customHeight="1" x14ac:dyDescent="0.25">
      <c r="A386" s="689">
        <v>2111</v>
      </c>
      <c r="B386" s="689"/>
      <c r="C386" s="322" t="s">
        <v>74</v>
      </c>
      <c r="D386" s="1333">
        <f t="shared" si="17"/>
        <v>0</v>
      </c>
      <c r="E386" s="535"/>
      <c r="F386" s="509"/>
      <c r="G386" s="509"/>
      <c r="H386" s="535">
        <f t="shared" ref="H386:H411" si="20">D386-F386</f>
        <v>0</v>
      </c>
      <c r="I386" s="535">
        <f t="shared" si="18"/>
        <v>0</v>
      </c>
      <c r="J386" s="1032">
        <f t="shared" si="19"/>
        <v>0</v>
      </c>
      <c r="K386" s="1034"/>
      <c r="L386" s="509"/>
      <c r="M386" s="509"/>
      <c r="N386" s="1032">
        <f t="shared" ref="N386:N411" si="21">I386-L386</f>
        <v>0</v>
      </c>
      <c r="O386" s="1033"/>
      <c r="P386" s="1034"/>
      <c r="Q386" s="530"/>
      <c r="R386" s="530"/>
      <c r="S386" s="530"/>
      <c r="T386" s="530"/>
    </row>
    <row r="387" spans="1:20" s="543" customFormat="1" ht="16.5" customHeight="1" x14ac:dyDescent="0.25">
      <c r="A387" s="689">
        <v>2120</v>
      </c>
      <c r="B387" s="689"/>
      <c r="C387" s="322" t="s">
        <v>75</v>
      </c>
      <c r="D387" s="1333">
        <f t="shared" si="17"/>
        <v>0</v>
      </c>
      <c r="E387" s="535"/>
      <c r="F387" s="509"/>
      <c r="G387" s="509"/>
      <c r="H387" s="535">
        <f t="shared" si="20"/>
        <v>0</v>
      </c>
      <c r="I387" s="535">
        <f t="shared" si="18"/>
        <v>0</v>
      </c>
      <c r="J387" s="1032">
        <f t="shared" si="19"/>
        <v>0</v>
      </c>
      <c r="K387" s="1034"/>
      <c r="L387" s="509"/>
      <c r="M387" s="509"/>
      <c r="N387" s="1032">
        <f t="shared" si="21"/>
        <v>0</v>
      </c>
      <c r="O387" s="1033"/>
      <c r="P387" s="1034"/>
      <c r="Q387" s="530"/>
      <c r="R387" s="530"/>
      <c r="S387" s="530"/>
      <c r="T387" s="530"/>
    </row>
    <row r="388" spans="1:20" s="543" customFormat="1" ht="16.5" customHeight="1" x14ac:dyDescent="0.25">
      <c r="A388" s="689">
        <v>2200</v>
      </c>
      <c r="B388" s="689"/>
      <c r="C388" s="322" t="s">
        <v>354</v>
      </c>
      <c r="D388" s="1333">
        <f t="shared" si="17"/>
        <v>0</v>
      </c>
      <c r="E388" s="535"/>
      <c r="F388" s="509"/>
      <c r="G388" s="509"/>
      <c r="H388" s="535">
        <f t="shared" si="20"/>
        <v>0</v>
      </c>
      <c r="I388" s="535">
        <f t="shared" si="18"/>
        <v>100000</v>
      </c>
      <c r="J388" s="1032">
        <f t="shared" si="19"/>
        <v>0</v>
      </c>
      <c r="K388" s="1034"/>
      <c r="L388" s="509"/>
      <c r="M388" s="509"/>
      <c r="N388" s="1032">
        <f t="shared" si="21"/>
        <v>100000</v>
      </c>
      <c r="O388" s="1033"/>
      <c r="P388" s="1034"/>
      <c r="Q388" s="530"/>
      <c r="R388" s="530"/>
      <c r="S388" s="530"/>
      <c r="T388" s="530"/>
    </row>
    <row r="389" spans="1:20" s="543" customFormat="1" ht="33.75" customHeight="1" x14ac:dyDescent="0.25">
      <c r="A389" s="689">
        <v>2210</v>
      </c>
      <c r="B389" s="689"/>
      <c r="C389" s="270" t="s">
        <v>355</v>
      </c>
      <c r="D389" s="1333">
        <f t="shared" si="17"/>
        <v>0</v>
      </c>
      <c r="E389" s="535"/>
      <c r="F389" s="509"/>
      <c r="G389" s="509"/>
      <c r="H389" s="535">
        <f t="shared" si="20"/>
        <v>0</v>
      </c>
      <c r="I389" s="535">
        <f t="shared" si="18"/>
        <v>0</v>
      </c>
      <c r="J389" s="1032">
        <f t="shared" si="19"/>
        <v>0</v>
      </c>
      <c r="K389" s="1034"/>
      <c r="L389" s="509"/>
      <c r="M389" s="509"/>
      <c r="N389" s="1032">
        <f t="shared" si="21"/>
        <v>0</v>
      </c>
      <c r="O389" s="1033"/>
      <c r="P389" s="1034"/>
      <c r="Q389" s="530"/>
      <c r="R389" s="530"/>
      <c r="S389" s="530"/>
      <c r="T389" s="530"/>
    </row>
    <row r="390" spans="1:20" s="543" customFormat="1" ht="30.75" customHeight="1" x14ac:dyDescent="0.25">
      <c r="A390" s="689">
        <v>2220</v>
      </c>
      <c r="B390" s="689"/>
      <c r="C390" s="270" t="s">
        <v>644</v>
      </c>
      <c r="D390" s="1333">
        <f t="shared" si="17"/>
        <v>0</v>
      </c>
      <c r="E390" s="535"/>
      <c r="F390" s="509"/>
      <c r="G390" s="509"/>
      <c r="H390" s="535">
        <f t="shared" si="20"/>
        <v>0</v>
      </c>
      <c r="I390" s="535">
        <f t="shared" si="18"/>
        <v>0</v>
      </c>
      <c r="J390" s="1032">
        <f t="shared" si="19"/>
        <v>0</v>
      </c>
      <c r="K390" s="1034"/>
      <c r="L390" s="509"/>
      <c r="M390" s="509"/>
      <c r="N390" s="1032">
        <f t="shared" si="21"/>
        <v>0</v>
      </c>
      <c r="O390" s="1033"/>
      <c r="P390" s="1034"/>
      <c r="Q390" s="530"/>
      <c r="R390" s="530"/>
      <c r="S390" s="530"/>
      <c r="T390" s="530"/>
    </row>
    <row r="391" spans="1:20" s="543" customFormat="1" ht="16.5" customHeight="1" x14ac:dyDescent="0.25">
      <c r="A391" s="689">
        <v>2230</v>
      </c>
      <c r="B391" s="689"/>
      <c r="C391" s="322" t="s">
        <v>76</v>
      </c>
      <c r="D391" s="1333">
        <f t="shared" si="17"/>
        <v>0</v>
      </c>
      <c r="E391" s="535"/>
      <c r="F391" s="509"/>
      <c r="G391" s="509"/>
      <c r="H391" s="535">
        <f t="shared" si="20"/>
        <v>0</v>
      </c>
      <c r="I391" s="535">
        <f t="shared" si="18"/>
        <v>0</v>
      </c>
      <c r="J391" s="1032">
        <f t="shared" si="19"/>
        <v>0</v>
      </c>
      <c r="K391" s="1034"/>
      <c r="L391" s="509"/>
      <c r="M391" s="509"/>
      <c r="N391" s="1032">
        <f t="shared" si="21"/>
        <v>0</v>
      </c>
      <c r="O391" s="1033"/>
      <c r="P391" s="1034"/>
      <c r="Q391" s="530"/>
      <c r="R391" s="530"/>
      <c r="S391" s="530"/>
      <c r="T391" s="530"/>
    </row>
    <row r="392" spans="1:20" s="543" customFormat="1" ht="16.5" customHeight="1" x14ac:dyDescent="0.25">
      <c r="A392" s="689">
        <v>2240</v>
      </c>
      <c r="B392" s="689"/>
      <c r="C392" s="322" t="s">
        <v>77</v>
      </c>
      <c r="D392" s="1333">
        <v>0</v>
      </c>
      <c r="E392" s="535"/>
      <c r="F392" s="509"/>
      <c r="G392" s="509"/>
      <c r="H392" s="535">
        <f t="shared" si="20"/>
        <v>0</v>
      </c>
      <c r="I392" s="535">
        <f t="shared" si="18"/>
        <v>100000</v>
      </c>
      <c r="J392" s="1032">
        <f t="shared" si="19"/>
        <v>0</v>
      </c>
      <c r="K392" s="1034"/>
      <c r="L392" s="509"/>
      <c r="M392" s="509"/>
      <c r="N392" s="1032">
        <f t="shared" si="21"/>
        <v>100000</v>
      </c>
      <c r="O392" s="1033"/>
      <c r="P392" s="1034"/>
      <c r="Q392" s="530"/>
      <c r="R392" s="530"/>
      <c r="S392" s="530"/>
      <c r="T392" s="530"/>
    </row>
    <row r="393" spans="1:20" s="543" customFormat="1" ht="16.5" customHeight="1" x14ac:dyDescent="0.25">
      <c r="A393" s="689">
        <v>2250</v>
      </c>
      <c r="B393" s="689"/>
      <c r="C393" s="322" t="s">
        <v>357</v>
      </c>
      <c r="D393" s="1333">
        <f t="shared" si="17"/>
        <v>0</v>
      </c>
      <c r="E393" s="535"/>
      <c r="F393" s="509"/>
      <c r="G393" s="509"/>
      <c r="H393" s="535">
        <f t="shared" si="20"/>
        <v>0</v>
      </c>
      <c r="I393" s="535">
        <f t="shared" si="18"/>
        <v>0</v>
      </c>
      <c r="J393" s="1032">
        <f t="shared" si="19"/>
        <v>0</v>
      </c>
      <c r="K393" s="1034"/>
      <c r="L393" s="509"/>
      <c r="M393" s="509"/>
      <c r="N393" s="1032">
        <f t="shared" si="21"/>
        <v>0</v>
      </c>
      <c r="O393" s="1033"/>
      <c r="P393" s="1034"/>
      <c r="Q393" s="530"/>
      <c r="R393" s="530"/>
      <c r="S393" s="530"/>
      <c r="T393" s="530"/>
    </row>
    <row r="394" spans="1:20" s="543" customFormat="1" ht="33" customHeight="1" x14ac:dyDescent="0.25">
      <c r="A394" s="689">
        <v>2270</v>
      </c>
      <c r="B394" s="689"/>
      <c r="C394" s="270" t="s">
        <v>358</v>
      </c>
      <c r="D394" s="1333">
        <f t="shared" si="17"/>
        <v>0</v>
      </c>
      <c r="E394" s="535"/>
      <c r="F394" s="509"/>
      <c r="G394" s="509"/>
      <c r="H394" s="535">
        <f t="shared" si="20"/>
        <v>0</v>
      </c>
      <c r="I394" s="535">
        <f t="shared" si="18"/>
        <v>0</v>
      </c>
      <c r="J394" s="1032">
        <f t="shared" si="19"/>
        <v>0</v>
      </c>
      <c r="K394" s="1034"/>
      <c r="L394" s="509"/>
      <c r="M394" s="509"/>
      <c r="N394" s="1032">
        <f t="shared" si="21"/>
        <v>0</v>
      </c>
      <c r="O394" s="1033"/>
      <c r="P394" s="1034"/>
      <c r="Q394" s="530"/>
      <c r="R394" s="530"/>
      <c r="S394" s="530"/>
      <c r="T394" s="530"/>
    </row>
    <row r="395" spans="1:20" s="543" customFormat="1" ht="16.5" customHeight="1" x14ac:dyDescent="0.25">
      <c r="A395" s="689">
        <v>2271</v>
      </c>
      <c r="B395" s="689"/>
      <c r="C395" s="270" t="s">
        <v>78</v>
      </c>
      <c r="D395" s="1333">
        <f t="shared" si="17"/>
        <v>0</v>
      </c>
      <c r="E395" s="535"/>
      <c r="F395" s="509"/>
      <c r="G395" s="509"/>
      <c r="H395" s="535">
        <f t="shared" si="20"/>
        <v>0</v>
      </c>
      <c r="I395" s="535">
        <f t="shared" si="18"/>
        <v>0</v>
      </c>
      <c r="J395" s="1032">
        <f t="shared" si="19"/>
        <v>0</v>
      </c>
      <c r="K395" s="1034"/>
      <c r="L395" s="509"/>
      <c r="M395" s="509"/>
      <c r="N395" s="1032">
        <f t="shared" si="21"/>
        <v>0</v>
      </c>
      <c r="O395" s="1033"/>
      <c r="P395" s="1034"/>
      <c r="Q395" s="530"/>
      <c r="R395" s="530"/>
      <c r="S395" s="530"/>
      <c r="T395" s="530"/>
    </row>
    <row r="396" spans="1:20" s="543" customFormat="1" ht="31.5" customHeight="1" x14ac:dyDescent="0.25">
      <c r="A396" s="689">
        <v>2272</v>
      </c>
      <c r="B396" s="689"/>
      <c r="C396" s="270" t="s">
        <v>79</v>
      </c>
      <c r="D396" s="1333">
        <f t="shared" si="17"/>
        <v>0</v>
      </c>
      <c r="E396" s="535"/>
      <c r="F396" s="509"/>
      <c r="G396" s="509"/>
      <c r="H396" s="535">
        <f t="shared" si="20"/>
        <v>0</v>
      </c>
      <c r="I396" s="535">
        <f t="shared" si="18"/>
        <v>0</v>
      </c>
      <c r="J396" s="1032">
        <f t="shared" si="19"/>
        <v>0</v>
      </c>
      <c r="K396" s="1034"/>
      <c r="L396" s="509"/>
      <c r="M396" s="509"/>
      <c r="N396" s="1032">
        <f t="shared" si="21"/>
        <v>0</v>
      </c>
      <c r="O396" s="1033"/>
      <c r="P396" s="1034"/>
      <c r="Q396" s="530"/>
      <c r="R396" s="530"/>
      <c r="S396" s="530"/>
      <c r="T396" s="530"/>
    </row>
    <row r="397" spans="1:20" s="543" customFormat="1" ht="16.5" customHeight="1" x14ac:dyDescent="0.25">
      <c r="A397" s="689">
        <v>2273</v>
      </c>
      <c r="B397" s="689"/>
      <c r="C397" s="270" t="s">
        <v>80</v>
      </c>
      <c r="D397" s="1333">
        <f t="shared" si="17"/>
        <v>0</v>
      </c>
      <c r="E397" s="535"/>
      <c r="F397" s="509"/>
      <c r="G397" s="509"/>
      <c r="H397" s="535">
        <f t="shared" si="20"/>
        <v>0</v>
      </c>
      <c r="I397" s="535">
        <f t="shared" si="18"/>
        <v>0</v>
      </c>
      <c r="J397" s="1032">
        <f t="shared" si="19"/>
        <v>0</v>
      </c>
      <c r="K397" s="1034"/>
      <c r="L397" s="509"/>
      <c r="M397" s="509"/>
      <c r="N397" s="1032">
        <f t="shared" si="21"/>
        <v>0</v>
      </c>
      <c r="O397" s="1033"/>
      <c r="P397" s="1034"/>
      <c r="Q397" s="530"/>
      <c r="R397" s="530"/>
      <c r="S397" s="530"/>
      <c r="T397" s="530"/>
    </row>
    <row r="398" spans="1:20" s="543" customFormat="1" ht="16.5" customHeight="1" x14ac:dyDescent="0.25">
      <c r="A398" s="689">
        <v>2274</v>
      </c>
      <c r="B398" s="689"/>
      <c r="C398" s="270" t="s">
        <v>359</v>
      </c>
      <c r="D398" s="1333">
        <f t="shared" si="17"/>
        <v>0</v>
      </c>
      <c r="E398" s="535"/>
      <c r="F398" s="509"/>
      <c r="G398" s="509"/>
      <c r="H398" s="535">
        <f t="shared" si="20"/>
        <v>0</v>
      </c>
      <c r="I398" s="535">
        <f t="shared" si="18"/>
        <v>0</v>
      </c>
      <c r="J398" s="1032">
        <f t="shared" si="19"/>
        <v>0</v>
      </c>
      <c r="K398" s="1034"/>
      <c r="L398" s="509"/>
      <c r="M398" s="509"/>
      <c r="N398" s="1032">
        <f t="shared" si="21"/>
        <v>0</v>
      </c>
      <c r="O398" s="1033"/>
      <c r="P398" s="1034"/>
      <c r="Q398" s="530"/>
      <c r="R398" s="530"/>
      <c r="S398" s="530"/>
      <c r="T398" s="530"/>
    </row>
    <row r="399" spans="1:20" ht="18.75" customHeight="1" x14ac:dyDescent="0.25">
      <c r="A399" s="689">
        <v>2275</v>
      </c>
      <c r="B399" s="689"/>
      <c r="C399" s="270" t="s">
        <v>81</v>
      </c>
      <c r="D399" s="1333">
        <f t="shared" si="17"/>
        <v>0</v>
      </c>
      <c r="E399" s="496"/>
      <c r="F399" s="509"/>
      <c r="G399" s="509"/>
      <c r="H399" s="496">
        <f t="shared" si="20"/>
        <v>0</v>
      </c>
      <c r="I399" s="496">
        <f t="shared" si="18"/>
        <v>0</v>
      </c>
      <c r="J399" s="1032">
        <f t="shared" si="19"/>
        <v>0</v>
      </c>
      <c r="K399" s="1034"/>
      <c r="L399" s="509"/>
      <c r="M399" s="509"/>
      <c r="N399" s="1032">
        <f t="shared" si="21"/>
        <v>0</v>
      </c>
      <c r="O399" s="1033"/>
      <c r="P399" s="1034"/>
      <c r="Q399" s="115"/>
      <c r="R399" s="115"/>
      <c r="S399" s="115"/>
      <c r="T399" s="115"/>
    </row>
    <row r="400" spans="1:20" ht="49.5" customHeight="1" x14ac:dyDescent="0.25">
      <c r="A400" s="689">
        <v>2282</v>
      </c>
      <c r="B400" s="689"/>
      <c r="C400" s="270" t="s">
        <v>360</v>
      </c>
      <c r="D400" s="1333">
        <f t="shared" si="17"/>
        <v>0</v>
      </c>
      <c r="E400" s="496"/>
      <c r="F400" s="509"/>
      <c r="G400" s="509"/>
      <c r="H400" s="496">
        <f t="shared" si="20"/>
        <v>0</v>
      </c>
      <c r="I400" s="496">
        <f t="shared" si="18"/>
        <v>0</v>
      </c>
      <c r="J400" s="1032">
        <f t="shared" si="19"/>
        <v>0</v>
      </c>
      <c r="K400" s="1034"/>
      <c r="L400" s="509"/>
      <c r="M400" s="509"/>
      <c r="N400" s="1032">
        <f t="shared" si="21"/>
        <v>0</v>
      </c>
      <c r="O400" s="1033"/>
      <c r="P400" s="1034"/>
      <c r="Q400" s="115"/>
      <c r="R400" s="115"/>
      <c r="S400" s="115"/>
      <c r="T400" s="115"/>
    </row>
    <row r="401" spans="1:20" ht="16.5" customHeight="1" x14ac:dyDescent="0.25">
      <c r="A401" s="689">
        <v>2800</v>
      </c>
      <c r="B401" s="689"/>
      <c r="C401" s="270" t="s">
        <v>361</v>
      </c>
      <c r="D401" s="1333">
        <f t="shared" si="17"/>
        <v>0</v>
      </c>
      <c r="E401" s="496"/>
      <c r="F401" s="509"/>
      <c r="G401" s="509"/>
      <c r="H401" s="496">
        <f t="shared" si="20"/>
        <v>0</v>
      </c>
      <c r="I401" s="496">
        <f t="shared" si="18"/>
        <v>0</v>
      </c>
      <c r="J401" s="1032">
        <f t="shared" si="19"/>
        <v>0</v>
      </c>
      <c r="K401" s="1034"/>
      <c r="L401" s="509"/>
      <c r="M401" s="509"/>
      <c r="N401" s="1032">
        <f t="shared" si="21"/>
        <v>0</v>
      </c>
      <c r="O401" s="1033"/>
      <c r="P401" s="1034"/>
      <c r="Q401" s="115"/>
      <c r="R401" s="115"/>
      <c r="S401" s="115"/>
      <c r="T401" s="115"/>
    </row>
    <row r="402" spans="1:20" ht="16.5" customHeight="1" x14ac:dyDescent="0.25">
      <c r="A402" s="689">
        <v>3000</v>
      </c>
      <c r="B402" s="689"/>
      <c r="C402" s="270" t="s">
        <v>82</v>
      </c>
      <c r="D402" s="1333">
        <f t="shared" si="17"/>
        <v>0</v>
      </c>
      <c r="E402" s="496"/>
      <c r="F402" s="509"/>
      <c r="G402" s="509"/>
      <c r="H402" s="496">
        <f t="shared" si="20"/>
        <v>0</v>
      </c>
      <c r="I402" s="496">
        <f t="shared" si="18"/>
        <v>0</v>
      </c>
      <c r="J402" s="1032">
        <f t="shared" si="19"/>
        <v>0</v>
      </c>
      <c r="K402" s="1034"/>
      <c r="L402" s="509"/>
      <c r="M402" s="509"/>
      <c r="N402" s="1032">
        <f t="shared" si="21"/>
        <v>0</v>
      </c>
      <c r="O402" s="1033"/>
      <c r="P402" s="1034"/>
      <c r="Q402" s="115"/>
      <c r="R402" s="115"/>
      <c r="S402" s="115"/>
      <c r="T402" s="115"/>
    </row>
    <row r="403" spans="1:20" ht="16.5" customHeight="1" x14ac:dyDescent="0.25">
      <c r="A403" s="689">
        <v>3110</v>
      </c>
      <c r="B403" s="689"/>
      <c r="C403" s="270" t="s">
        <v>362</v>
      </c>
      <c r="D403" s="1333">
        <f t="shared" si="17"/>
        <v>0</v>
      </c>
      <c r="E403" s="496"/>
      <c r="F403" s="509"/>
      <c r="G403" s="509"/>
      <c r="H403" s="496">
        <f t="shared" si="20"/>
        <v>0</v>
      </c>
      <c r="I403" s="496">
        <f t="shared" si="18"/>
        <v>0</v>
      </c>
      <c r="J403" s="1032">
        <f t="shared" si="19"/>
        <v>0</v>
      </c>
      <c r="K403" s="1034"/>
      <c r="L403" s="509"/>
      <c r="M403" s="509"/>
      <c r="N403" s="1032">
        <f t="shared" si="21"/>
        <v>0</v>
      </c>
      <c r="O403" s="1033"/>
      <c r="P403" s="1034"/>
      <c r="Q403" s="115"/>
      <c r="R403" s="115"/>
      <c r="S403" s="115"/>
      <c r="T403" s="115"/>
    </row>
    <row r="404" spans="1:20" ht="16.5" customHeight="1" x14ac:dyDescent="0.25">
      <c r="A404" s="689">
        <v>3130</v>
      </c>
      <c r="B404" s="689"/>
      <c r="C404" s="270" t="s">
        <v>83</v>
      </c>
      <c r="D404" s="1333">
        <f t="shared" si="17"/>
        <v>0</v>
      </c>
      <c r="E404" s="496"/>
      <c r="F404" s="509"/>
      <c r="G404" s="509"/>
      <c r="H404" s="496">
        <f t="shared" si="20"/>
        <v>0</v>
      </c>
      <c r="I404" s="496">
        <f t="shared" si="18"/>
        <v>0</v>
      </c>
      <c r="J404" s="1032">
        <f t="shared" si="19"/>
        <v>0</v>
      </c>
      <c r="K404" s="1034"/>
      <c r="L404" s="509"/>
      <c r="M404" s="509"/>
      <c r="N404" s="1032">
        <f t="shared" si="21"/>
        <v>0</v>
      </c>
      <c r="O404" s="1033"/>
      <c r="P404" s="1034"/>
      <c r="Q404" s="115"/>
      <c r="R404" s="115"/>
      <c r="S404" s="115"/>
      <c r="T404" s="115"/>
    </row>
    <row r="405" spans="1:20" ht="17.25" customHeight="1" x14ac:dyDescent="0.25">
      <c r="A405" s="689">
        <v>3132</v>
      </c>
      <c r="B405" s="689"/>
      <c r="C405" s="270" t="s">
        <v>645</v>
      </c>
      <c r="D405" s="1333">
        <f t="shared" si="17"/>
        <v>0</v>
      </c>
      <c r="E405" s="496"/>
      <c r="F405" s="509"/>
      <c r="G405" s="509"/>
      <c r="H405" s="496">
        <f t="shared" si="20"/>
        <v>0</v>
      </c>
      <c r="I405" s="496">
        <f t="shared" si="18"/>
        <v>0</v>
      </c>
      <c r="J405" s="1032">
        <f t="shared" si="19"/>
        <v>0</v>
      </c>
      <c r="K405" s="1034"/>
      <c r="L405" s="509"/>
      <c r="M405" s="509"/>
      <c r="N405" s="1032">
        <f t="shared" si="21"/>
        <v>0</v>
      </c>
      <c r="O405" s="1033"/>
      <c r="P405" s="1034"/>
      <c r="Q405" s="115"/>
      <c r="R405" s="115"/>
      <c r="S405" s="115"/>
      <c r="T405" s="115"/>
    </row>
    <row r="406" spans="1:20" ht="16.5" customHeight="1" x14ac:dyDescent="0.25">
      <c r="A406" s="689">
        <v>3140</v>
      </c>
      <c r="B406" s="689"/>
      <c r="C406" s="270" t="s">
        <v>365</v>
      </c>
      <c r="D406" s="1333">
        <f t="shared" si="17"/>
        <v>0</v>
      </c>
      <c r="E406" s="496"/>
      <c r="F406" s="509"/>
      <c r="G406" s="509"/>
      <c r="H406" s="496">
        <f t="shared" si="20"/>
        <v>0</v>
      </c>
      <c r="I406" s="496">
        <f t="shared" si="18"/>
        <v>0</v>
      </c>
      <c r="J406" s="1032">
        <f t="shared" si="19"/>
        <v>0</v>
      </c>
      <c r="K406" s="1034"/>
      <c r="L406" s="509"/>
      <c r="M406" s="509"/>
      <c r="N406" s="1032">
        <f t="shared" si="21"/>
        <v>0</v>
      </c>
      <c r="O406" s="1033"/>
      <c r="P406" s="1034"/>
      <c r="Q406" s="115"/>
      <c r="R406" s="115"/>
      <c r="S406" s="115"/>
      <c r="T406" s="115"/>
    </row>
    <row r="407" spans="1:20" ht="33" customHeight="1" x14ac:dyDescent="0.25">
      <c r="A407" s="689">
        <v>3142</v>
      </c>
      <c r="B407" s="689"/>
      <c r="C407" s="270" t="s">
        <v>646</v>
      </c>
      <c r="D407" s="1333">
        <f t="shared" si="17"/>
        <v>0</v>
      </c>
      <c r="E407" s="247"/>
      <c r="F407" s="247"/>
      <c r="G407" s="504"/>
      <c r="H407" s="496">
        <f t="shared" si="20"/>
        <v>0</v>
      </c>
      <c r="I407" s="496">
        <f t="shared" si="18"/>
        <v>0</v>
      </c>
      <c r="J407" s="1032">
        <f t="shared" si="19"/>
        <v>0</v>
      </c>
      <c r="K407" s="1034"/>
      <c r="L407" s="247"/>
      <c r="M407" s="247"/>
      <c r="N407" s="1032">
        <f t="shared" si="21"/>
        <v>0</v>
      </c>
      <c r="O407" s="1033"/>
      <c r="P407" s="1034"/>
      <c r="Q407" s="65"/>
      <c r="R407" s="29"/>
      <c r="S407" s="29"/>
      <c r="T407" s="29"/>
    </row>
    <row r="408" spans="1:20" ht="29.25" customHeight="1" x14ac:dyDescent="0.25">
      <c r="A408" s="689">
        <v>3143</v>
      </c>
      <c r="B408" s="689"/>
      <c r="C408" s="270" t="s">
        <v>647</v>
      </c>
      <c r="D408" s="1333">
        <f t="shared" si="17"/>
        <v>0</v>
      </c>
      <c r="E408" s="496"/>
      <c r="F408" s="496"/>
      <c r="G408" s="496"/>
      <c r="H408" s="496">
        <f t="shared" si="20"/>
        <v>0</v>
      </c>
      <c r="I408" s="496">
        <f t="shared" si="18"/>
        <v>0</v>
      </c>
      <c r="J408" s="1032">
        <f t="shared" si="19"/>
        <v>0</v>
      </c>
      <c r="K408" s="1034"/>
      <c r="L408" s="496"/>
      <c r="M408" s="496"/>
      <c r="N408" s="1032">
        <f t="shared" si="21"/>
        <v>0</v>
      </c>
      <c r="O408" s="1033"/>
      <c r="P408" s="1034"/>
      <c r="Q408" s="35"/>
      <c r="R408" s="29"/>
      <c r="S408" s="29"/>
      <c r="T408" s="29"/>
    </row>
    <row r="409" spans="1:20" ht="46.5" customHeight="1" x14ac:dyDescent="0.25">
      <c r="A409" s="689">
        <v>3210</v>
      </c>
      <c r="B409" s="689"/>
      <c r="C409" s="270" t="s">
        <v>367</v>
      </c>
      <c r="D409" s="1333">
        <f t="shared" si="17"/>
        <v>0</v>
      </c>
      <c r="E409" s="496"/>
      <c r="F409" s="496"/>
      <c r="G409" s="496"/>
      <c r="H409" s="496">
        <f t="shared" si="20"/>
        <v>0</v>
      </c>
      <c r="I409" s="496">
        <f t="shared" si="18"/>
        <v>0</v>
      </c>
      <c r="J409" s="1032">
        <f t="shared" si="19"/>
        <v>0</v>
      </c>
      <c r="K409" s="1034"/>
      <c r="L409" s="496"/>
      <c r="M409" s="496"/>
      <c r="N409" s="1032">
        <f t="shared" si="21"/>
        <v>0</v>
      </c>
      <c r="O409" s="1033"/>
      <c r="P409" s="1034"/>
      <c r="Q409" s="35"/>
      <c r="R409" s="29"/>
      <c r="S409" s="29"/>
      <c r="T409" s="29"/>
    </row>
    <row r="410" spans="1:20" ht="17.25" hidden="1" customHeight="1" x14ac:dyDescent="0.25">
      <c r="A410" s="126"/>
      <c r="B410" s="126"/>
      <c r="C410" s="182" t="s">
        <v>31</v>
      </c>
      <c r="D410" s="496">
        <f t="shared" si="17"/>
        <v>0</v>
      </c>
      <c r="E410" s="496"/>
      <c r="F410" s="496"/>
      <c r="G410" s="496"/>
      <c r="H410" s="496">
        <f t="shared" si="20"/>
        <v>0</v>
      </c>
      <c r="I410" s="496"/>
      <c r="J410" s="496"/>
      <c r="K410" s="496">
        <f>E410-F410-G410</f>
        <v>0</v>
      </c>
      <c r="L410" s="496"/>
      <c r="M410" s="496"/>
      <c r="N410" s="1032">
        <f t="shared" si="21"/>
        <v>0</v>
      </c>
      <c r="O410" s="1033"/>
      <c r="P410" s="1034"/>
      <c r="Q410" s="35"/>
      <c r="R410" s="29"/>
      <c r="S410" s="29"/>
      <c r="T410" s="29"/>
    </row>
    <row r="411" spans="1:20" ht="17.25" customHeight="1" x14ac:dyDescent="0.25">
      <c r="A411" s="705"/>
      <c r="B411" s="707"/>
      <c r="C411" s="182" t="s">
        <v>971</v>
      </c>
      <c r="D411" s="496">
        <f>D385+D402</f>
        <v>0</v>
      </c>
      <c r="E411" s="496">
        <v>0</v>
      </c>
      <c r="F411" s="496"/>
      <c r="G411" s="496"/>
      <c r="H411" s="496">
        <f t="shared" si="20"/>
        <v>0</v>
      </c>
      <c r="I411" s="496">
        <f>I385+I402</f>
        <v>100000</v>
      </c>
      <c r="J411" s="1032">
        <f>E411-F411-G411</f>
        <v>0</v>
      </c>
      <c r="K411" s="1034"/>
      <c r="L411" s="496"/>
      <c r="M411" s="496"/>
      <c r="N411" s="1032">
        <f t="shared" si="21"/>
        <v>100000</v>
      </c>
      <c r="O411" s="1033"/>
      <c r="P411" s="1034"/>
      <c r="Q411" s="35"/>
      <c r="R411" s="29"/>
      <c r="S411" s="29"/>
      <c r="T411" s="29"/>
    </row>
    <row r="412" spans="1:20" ht="17.25" customHeight="1" x14ac:dyDescent="0.25">
      <c r="A412" s="29"/>
      <c r="B412" s="29"/>
      <c r="C412" s="4"/>
      <c r="D412" s="35"/>
      <c r="E412" s="35"/>
      <c r="F412" s="35"/>
      <c r="G412" s="35"/>
      <c r="H412" s="35"/>
      <c r="I412" s="35"/>
      <c r="J412" s="35"/>
      <c r="K412" s="35"/>
      <c r="L412" s="35"/>
      <c r="M412" s="35"/>
      <c r="N412" s="211"/>
      <c r="O412" s="211"/>
      <c r="P412" s="211"/>
      <c r="Q412" s="35"/>
      <c r="R412" s="29"/>
      <c r="S412" s="29"/>
      <c r="T412" s="29"/>
    </row>
    <row r="413" spans="1:20" ht="17.25" customHeight="1" x14ac:dyDescent="0.25">
      <c r="A413" s="67" t="s">
        <v>910</v>
      </c>
      <c r="B413" s="663" t="s">
        <v>991</v>
      </c>
      <c r="C413" s="663"/>
      <c r="D413" s="663"/>
      <c r="E413" s="663"/>
      <c r="F413" s="663"/>
      <c r="G413" s="663"/>
      <c r="H413" s="663"/>
      <c r="I413" s="663"/>
      <c r="J413" s="663"/>
      <c r="K413" s="663"/>
      <c r="L413" s="663"/>
      <c r="M413" s="663"/>
      <c r="N413" s="663"/>
      <c r="O413" s="663"/>
      <c r="P413" s="663"/>
      <c r="Q413" s="663"/>
      <c r="R413" s="663"/>
      <c r="S413" s="663"/>
      <c r="T413" s="57"/>
    </row>
    <row r="414" spans="1:20" ht="17.25" customHeight="1" x14ac:dyDescent="0.25">
      <c r="A414" s="320"/>
      <c r="B414" s="320" t="s">
        <v>916</v>
      </c>
      <c r="C414" s="4"/>
      <c r="D414" s="35"/>
      <c r="E414" s="35"/>
      <c r="F414" s="35"/>
      <c r="G414" s="35"/>
      <c r="H414" s="35"/>
      <c r="I414" s="35"/>
      <c r="J414" s="35"/>
      <c r="K414" s="35"/>
      <c r="L414" s="35"/>
      <c r="M414" s="35"/>
      <c r="N414" s="211"/>
      <c r="O414" s="211"/>
      <c r="P414" s="211"/>
      <c r="Q414" s="3"/>
      <c r="R414" s="29"/>
      <c r="S414" s="29"/>
      <c r="T414" s="29"/>
    </row>
    <row r="415" spans="1:20" ht="17.25" customHeight="1" x14ac:dyDescent="0.2">
      <c r="A415" s="737" t="s">
        <v>983</v>
      </c>
      <c r="B415" s="739"/>
      <c r="C415" s="625" t="s">
        <v>222</v>
      </c>
      <c r="D415" s="625" t="s">
        <v>217</v>
      </c>
      <c r="E415" s="625" t="s">
        <v>218</v>
      </c>
      <c r="F415" s="625" t="s">
        <v>574</v>
      </c>
      <c r="G415" s="625"/>
      <c r="H415" s="625" t="s">
        <v>856</v>
      </c>
      <c r="I415" s="625"/>
      <c r="J415" s="737" t="s">
        <v>871</v>
      </c>
      <c r="K415" s="738"/>
      <c r="L415" s="1038"/>
      <c r="M415" s="671" t="s">
        <v>221</v>
      </c>
      <c r="N415" s="671"/>
      <c r="O415" s="667" t="s">
        <v>338</v>
      </c>
      <c r="P415" s="750"/>
      <c r="Q415" s="668"/>
      <c r="R415" s="766"/>
      <c r="S415" s="766"/>
      <c r="T415" s="64"/>
    </row>
    <row r="416" spans="1:20" ht="36.75" customHeight="1" x14ac:dyDescent="0.2">
      <c r="A416" s="1035"/>
      <c r="B416" s="1036"/>
      <c r="C416" s="625"/>
      <c r="D416" s="625"/>
      <c r="E416" s="625"/>
      <c r="F416" s="625"/>
      <c r="G416" s="625"/>
      <c r="H416" s="625"/>
      <c r="I416" s="625"/>
      <c r="J416" s="1035"/>
      <c r="K416" s="766"/>
      <c r="L416" s="730"/>
      <c r="M416" s="671"/>
      <c r="N416" s="671"/>
      <c r="O416" s="729"/>
      <c r="P416" s="766"/>
      <c r="Q416" s="730"/>
      <c r="R416" s="766"/>
      <c r="S416" s="766"/>
      <c r="T416" s="64"/>
    </row>
    <row r="417" spans="1:20" ht="82.5" customHeight="1" x14ac:dyDescent="0.2">
      <c r="A417" s="740"/>
      <c r="B417" s="742"/>
      <c r="C417" s="625"/>
      <c r="D417" s="625"/>
      <c r="E417" s="625"/>
      <c r="F417" s="625"/>
      <c r="G417" s="625"/>
      <c r="H417" s="625"/>
      <c r="I417" s="625"/>
      <c r="J417" s="740"/>
      <c r="K417" s="741"/>
      <c r="L417" s="670"/>
      <c r="M417" s="671"/>
      <c r="N417" s="671"/>
      <c r="O417" s="731"/>
      <c r="P417" s="751"/>
      <c r="Q417" s="732"/>
      <c r="R417" s="766"/>
      <c r="S417" s="766"/>
      <c r="T417" s="64"/>
    </row>
    <row r="418" spans="1:20" ht="17.25" customHeight="1" x14ac:dyDescent="0.25">
      <c r="A418" s="641">
        <v>1</v>
      </c>
      <c r="B418" s="642"/>
      <c r="C418" s="11">
        <v>2</v>
      </c>
      <c r="D418" s="11">
        <v>3</v>
      </c>
      <c r="E418" s="11">
        <v>4</v>
      </c>
      <c r="F418" s="626">
        <v>5</v>
      </c>
      <c r="G418" s="626"/>
      <c r="H418" s="626">
        <v>6</v>
      </c>
      <c r="I418" s="626"/>
      <c r="J418" s="641">
        <v>7</v>
      </c>
      <c r="K418" s="645"/>
      <c r="L418" s="767"/>
      <c r="M418" s="705">
        <v>8</v>
      </c>
      <c r="N418" s="707"/>
      <c r="O418" s="705">
        <v>9</v>
      </c>
      <c r="P418" s="706"/>
      <c r="Q418" s="707"/>
      <c r="R418" s="619"/>
      <c r="S418" s="619"/>
      <c r="T418" s="30"/>
    </row>
    <row r="419" spans="1:20" ht="17.25" hidden="1" customHeight="1" x14ac:dyDescent="0.25">
      <c r="A419" s="16"/>
      <c r="B419" s="16"/>
      <c r="C419" s="16" t="s">
        <v>262</v>
      </c>
      <c r="D419" s="16"/>
      <c r="E419" s="16"/>
      <c r="F419" s="626"/>
      <c r="G419" s="626"/>
      <c r="H419" s="626"/>
      <c r="I419" s="626"/>
      <c r="J419" s="11"/>
      <c r="K419" s="626"/>
      <c r="L419" s="641"/>
      <c r="M419" s="705"/>
      <c r="N419" s="707"/>
      <c r="O419" s="311"/>
      <c r="P419" s="705"/>
      <c r="Q419" s="707"/>
      <c r="R419" s="619"/>
      <c r="S419" s="619"/>
      <c r="T419" s="30"/>
    </row>
    <row r="420" spans="1:20" ht="17.25" customHeight="1" x14ac:dyDescent="0.25">
      <c r="A420" s="641">
        <v>2000</v>
      </c>
      <c r="B420" s="642"/>
      <c r="C420" s="15" t="s">
        <v>353</v>
      </c>
      <c r="D420" s="1334">
        <f>D349</f>
        <v>0</v>
      </c>
      <c r="E420" s="1334">
        <f>E349</f>
        <v>0</v>
      </c>
      <c r="F420" s="626">
        <v>0</v>
      </c>
      <c r="G420" s="626"/>
      <c r="H420" s="626">
        <v>0</v>
      </c>
      <c r="I420" s="626"/>
      <c r="J420" s="641">
        <v>0</v>
      </c>
      <c r="K420" s="645"/>
      <c r="L420" s="767"/>
      <c r="M420" s="705">
        <v>0</v>
      </c>
      <c r="N420" s="707"/>
      <c r="O420" s="705"/>
      <c r="P420" s="706"/>
      <c r="Q420" s="707"/>
      <c r="R420" s="619"/>
      <c r="S420" s="619"/>
      <c r="T420" s="30"/>
    </row>
    <row r="421" spans="1:20" ht="17.25" customHeight="1" x14ac:dyDescent="0.25">
      <c r="A421" s="641">
        <v>2111</v>
      </c>
      <c r="B421" s="642"/>
      <c r="C421" s="15" t="s">
        <v>74</v>
      </c>
      <c r="D421" s="1334">
        <f t="shared" ref="D421:E436" si="22">D350</f>
        <v>0</v>
      </c>
      <c r="E421" s="1334">
        <f t="shared" si="22"/>
        <v>0</v>
      </c>
      <c r="F421" s="626">
        <v>0</v>
      </c>
      <c r="G421" s="626"/>
      <c r="H421" s="626">
        <v>0</v>
      </c>
      <c r="I421" s="626"/>
      <c r="J421" s="641">
        <v>0</v>
      </c>
      <c r="K421" s="645"/>
      <c r="L421" s="767"/>
      <c r="M421" s="705">
        <v>0</v>
      </c>
      <c r="N421" s="707"/>
      <c r="O421" s="705"/>
      <c r="P421" s="706"/>
      <c r="Q421" s="707"/>
      <c r="R421" s="30"/>
      <c r="S421" s="30"/>
      <c r="T421" s="30"/>
    </row>
    <row r="422" spans="1:20" ht="33" customHeight="1" x14ac:dyDescent="0.25">
      <c r="A422" s="641">
        <v>2120</v>
      </c>
      <c r="B422" s="642"/>
      <c r="C422" s="15" t="s">
        <v>75</v>
      </c>
      <c r="D422" s="1334">
        <f t="shared" si="22"/>
        <v>0</v>
      </c>
      <c r="E422" s="1334">
        <f t="shared" si="22"/>
        <v>0</v>
      </c>
      <c r="F422" s="626">
        <v>0</v>
      </c>
      <c r="G422" s="626"/>
      <c r="H422" s="626">
        <v>0</v>
      </c>
      <c r="I422" s="626"/>
      <c r="J422" s="641">
        <v>0</v>
      </c>
      <c r="K422" s="645"/>
      <c r="L422" s="767"/>
      <c r="M422" s="705">
        <v>0</v>
      </c>
      <c r="N422" s="707"/>
      <c r="O422" s="705"/>
      <c r="P422" s="706"/>
      <c r="Q422" s="707"/>
      <c r="R422" s="30"/>
      <c r="S422" s="30"/>
      <c r="T422" s="30"/>
    </row>
    <row r="423" spans="1:20" ht="33" customHeight="1" x14ac:dyDescent="0.25">
      <c r="A423" s="641">
        <v>2200</v>
      </c>
      <c r="B423" s="642"/>
      <c r="C423" s="15" t="s">
        <v>354</v>
      </c>
      <c r="D423" s="1334">
        <f t="shared" si="22"/>
        <v>0</v>
      </c>
      <c r="E423" s="1334">
        <f t="shared" si="22"/>
        <v>0</v>
      </c>
      <c r="F423" s="626">
        <v>0</v>
      </c>
      <c r="G423" s="626"/>
      <c r="H423" s="626">
        <v>0</v>
      </c>
      <c r="I423" s="626"/>
      <c r="J423" s="641">
        <v>0</v>
      </c>
      <c r="K423" s="645"/>
      <c r="L423" s="767"/>
      <c r="M423" s="705">
        <v>0</v>
      </c>
      <c r="N423" s="707"/>
      <c r="O423" s="705"/>
      <c r="P423" s="706"/>
      <c r="Q423" s="707"/>
      <c r="R423" s="30"/>
      <c r="S423" s="30"/>
      <c r="T423" s="30"/>
    </row>
    <row r="424" spans="1:20" ht="60.75" customHeight="1" x14ac:dyDescent="0.25">
      <c r="A424" s="641">
        <v>2210</v>
      </c>
      <c r="B424" s="642"/>
      <c r="C424" s="15" t="s">
        <v>355</v>
      </c>
      <c r="D424" s="1334">
        <f t="shared" si="22"/>
        <v>0</v>
      </c>
      <c r="E424" s="1334">
        <f t="shared" si="22"/>
        <v>0</v>
      </c>
      <c r="F424" s="626">
        <v>0</v>
      </c>
      <c r="G424" s="626"/>
      <c r="H424" s="626">
        <v>0</v>
      </c>
      <c r="I424" s="626"/>
      <c r="J424" s="641">
        <v>0</v>
      </c>
      <c r="K424" s="645"/>
      <c r="L424" s="767"/>
      <c r="M424" s="705">
        <v>0</v>
      </c>
      <c r="N424" s="707"/>
      <c r="O424" s="705"/>
      <c r="P424" s="706"/>
      <c r="Q424" s="707"/>
      <c r="R424" s="30"/>
      <c r="S424" s="30"/>
      <c r="T424" s="30"/>
    </row>
    <row r="425" spans="1:20" ht="46.5" customHeight="1" x14ac:dyDescent="0.25">
      <c r="A425" s="641">
        <v>2220</v>
      </c>
      <c r="B425" s="642"/>
      <c r="C425" s="15" t="s">
        <v>644</v>
      </c>
      <c r="D425" s="1334">
        <f t="shared" si="22"/>
        <v>0</v>
      </c>
      <c r="E425" s="1334">
        <f t="shared" si="22"/>
        <v>0</v>
      </c>
      <c r="F425" s="626">
        <v>0</v>
      </c>
      <c r="G425" s="626"/>
      <c r="H425" s="626">
        <v>0</v>
      </c>
      <c r="I425" s="626"/>
      <c r="J425" s="641">
        <v>0</v>
      </c>
      <c r="K425" s="645"/>
      <c r="L425" s="767"/>
      <c r="M425" s="705">
        <v>0</v>
      </c>
      <c r="N425" s="707"/>
      <c r="O425" s="705"/>
      <c r="P425" s="706"/>
      <c r="Q425" s="707"/>
      <c r="R425" s="30"/>
      <c r="S425" s="30"/>
      <c r="T425" s="30"/>
    </row>
    <row r="426" spans="1:20" ht="30.75" customHeight="1" x14ac:dyDescent="0.25">
      <c r="A426" s="641">
        <v>2230</v>
      </c>
      <c r="B426" s="642"/>
      <c r="C426" s="15" t="s">
        <v>76</v>
      </c>
      <c r="D426" s="1334">
        <f t="shared" si="22"/>
        <v>0</v>
      </c>
      <c r="E426" s="1334">
        <f t="shared" si="22"/>
        <v>0</v>
      </c>
      <c r="F426" s="626">
        <v>0</v>
      </c>
      <c r="G426" s="626"/>
      <c r="H426" s="626">
        <v>0</v>
      </c>
      <c r="I426" s="626"/>
      <c r="J426" s="641">
        <v>0</v>
      </c>
      <c r="K426" s="645"/>
      <c r="L426" s="767"/>
      <c r="M426" s="705">
        <v>0</v>
      </c>
      <c r="N426" s="707"/>
      <c r="O426" s="705"/>
      <c r="P426" s="706"/>
      <c r="Q426" s="707"/>
      <c r="R426" s="30"/>
      <c r="S426" s="30"/>
      <c r="T426" s="30"/>
    </row>
    <row r="427" spans="1:20" ht="20.25" customHeight="1" x14ac:dyDescent="0.25">
      <c r="A427" s="641">
        <v>2240</v>
      </c>
      <c r="B427" s="642"/>
      <c r="C427" s="15" t="s">
        <v>77</v>
      </c>
      <c r="D427" s="1334">
        <f t="shared" si="22"/>
        <v>0</v>
      </c>
      <c r="E427" s="1334">
        <f t="shared" si="22"/>
        <v>0</v>
      </c>
      <c r="F427" s="626">
        <v>0</v>
      </c>
      <c r="G427" s="626"/>
      <c r="H427" s="626">
        <v>0</v>
      </c>
      <c r="I427" s="626"/>
      <c r="J427" s="641">
        <v>0</v>
      </c>
      <c r="K427" s="645"/>
      <c r="L427" s="767"/>
      <c r="M427" s="705">
        <v>0</v>
      </c>
      <c r="N427" s="707"/>
      <c r="O427" s="705"/>
      <c r="P427" s="706"/>
      <c r="Q427" s="707"/>
      <c r="R427" s="30"/>
      <c r="S427" s="30"/>
      <c r="T427" s="30"/>
    </row>
    <row r="428" spans="1:20" ht="31.5" customHeight="1" x14ac:dyDescent="0.25">
      <c r="A428" s="641">
        <v>2250</v>
      </c>
      <c r="B428" s="642"/>
      <c r="C428" s="15" t="s">
        <v>357</v>
      </c>
      <c r="D428" s="1334">
        <f t="shared" si="22"/>
        <v>0</v>
      </c>
      <c r="E428" s="1334">
        <f t="shared" si="22"/>
        <v>0</v>
      </c>
      <c r="F428" s="626">
        <v>0</v>
      </c>
      <c r="G428" s="626"/>
      <c r="H428" s="626">
        <v>0</v>
      </c>
      <c r="I428" s="626"/>
      <c r="J428" s="641">
        <v>0</v>
      </c>
      <c r="K428" s="645"/>
      <c r="L428" s="767"/>
      <c r="M428" s="705">
        <v>0</v>
      </c>
      <c r="N428" s="707"/>
      <c r="O428" s="705"/>
      <c r="P428" s="706"/>
      <c r="Q428" s="707"/>
      <c r="R428" s="30"/>
      <c r="S428" s="30"/>
      <c r="T428" s="30"/>
    </row>
    <row r="429" spans="1:20" ht="63.75" customHeight="1" x14ac:dyDescent="0.25">
      <c r="A429" s="641">
        <v>2270</v>
      </c>
      <c r="B429" s="642"/>
      <c r="C429" s="15" t="s">
        <v>358</v>
      </c>
      <c r="D429" s="1334">
        <f t="shared" si="22"/>
        <v>0</v>
      </c>
      <c r="E429" s="1334">
        <f t="shared" si="22"/>
        <v>0</v>
      </c>
      <c r="F429" s="626">
        <v>0</v>
      </c>
      <c r="G429" s="626"/>
      <c r="H429" s="626">
        <v>0</v>
      </c>
      <c r="I429" s="626"/>
      <c r="J429" s="641">
        <v>0</v>
      </c>
      <c r="K429" s="645"/>
      <c r="L429" s="767"/>
      <c r="M429" s="705">
        <v>0</v>
      </c>
      <c r="N429" s="707"/>
      <c r="O429" s="705"/>
      <c r="P429" s="706"/>
      <c r="Q429" s="707"/>
      <c r="R429" s="30"/>
      <c r="S429" s="30"/>
      <c r="T429" s="30"/>
    </row>
    <row r="430" spans="1:20" ht="31.5" customHeight="1" x14ac:dyDescent="0.25">
      <c r="A430" s="641">
        <v>2271</v>
      </c>
      <c r="B430" s="642"/>
      <c r="C430" s="15" t="s">
        <v>78</v>
      </c>
      <c r="D430" s="1334">
        <f t="shared" si="22"/>
        <v>0</v>
      </c>
      <c r="E430" s="1334">
        <f t="shared" si="22"/>
        <v>0</v>
      </c>
      <c r="F430" s="626">
        <v>0</v>
      </c>
      <c r="G430" s="626"/>
      <c r="H430" s="626">
        <v>0</v>
      </c>
      <c r="I430" s="626"/>
      <c r="J430" s="641">
        <v>0</v>
      </c>
      <c r="K430" s="645"/>
      <c r="L430" s="767"/>
      <c r="M430" s="705">
        <v>0</v>
      </c>
      <c r="N430" s="707"/>
      <c r="O430" s="705"/>
      <c r="P430" s="706"/>
      <c r="Q430" s="707"/>
      <c r="R430" s="30"/>
      <c r="S430" s="30"/>
      <c r="T430" s="30"/>
    </row>
    <row r="431" spans="1:20" ht="50.25" customHeight="1" x14ac:dyDescent="0.25">
      <c r="A431" s="641">
        <v>2272</v>
      </c>
      <c r="B431" s="642"/>
      <c r="C431" s="15" t="s">
        <v>79</v>
      </c>
      <c r="D431" s="1334">
        <f t="shared" si="22"/>
        <v>0</v>
      </c>
      <c r="E431" s="1334">
        <f t="shared" si="22"/>
        <v>0</v>
      </c>
      <c r="F431" s="626">
        <v>0</v>
      </c>
      <c r="G431" s="626"/>
      <c r="H431" s="626">
        <v>0</v>
      </c>
      <c r="I431" s="626"/>
      <c r="J431" s="641">
        <v>0</v>
      </c>
      <c r="K431" s="645"/>
      <c r="L431" s="767"/>
      <c r="M431" s="705">
        <v>0</v>
      </c>
      <c r="N431" s="707"/>
      <c r="O431" s="705"/>
      <c r="P431" s="706"/>
      <c r="Q431" s="707"/>
      <c r="R431" s="30"/>
      <c r="S431" s="30"/>
      <c r="T431" s="30"/>
    </row>
    <row r="432" spans="1:20" ht="34.5" customHeight="1" x14ac:dyDescent="0.25">
      <c r="A432" s="641">
        <v>2273</v>
      </c>
      <c r="B432" s="642"/>
      <c r="C432" s="15" t="s">
        <v>80</v>
      </c>
      <c r="D432" s="1334">
        <f t="shared" si="22"/>
        <v>0</v>
      </c>
      <c r="E432" s="1334">
        <f t="shared" si="22"/>
        <v>0</v>
      </c>
      <c r="F432" s="626">
        <v>0</v>
      </c>
      <c r="G432" s="626"/>
      <c r="H432" s="626">
        <v>0</v>
      </c>
      <c r="I432" s="626"/>
      <c r="J432" s="641">
        <v>0</v>
      </c>
      <c r="K432" s="645"/>
      <c r="L432" s="767"/>
      <c r="M432" s="705">
        <v>0</v>
      </c>
      <c r="N432" s="707"/>
      <c r="O432" s="705"/>
      <c r="P432" s="706"/>
      <c r="Q432" s="707"/>
      <c r="R432" s="30"/>
      <c r="S432" s="30"/>
      <c r="T432" s="30"/>
    </row>
    <row r="433" spans="1:20" ht="31.5" customHeight="1" x14ac:dyDescent="0.25">
      <c r="A433" s="641">
        <v>2274</v>
      </c>
      <c r="B433" s="642"/>
      <c r="C433" s="15" t="s">
        <v>359</v>
      </c>
      <c r="D433" s="1334">
        <f t="shared" si="22"/>
        <v>0</v>
      </c>
      <c r="E433" s="1334">
        <f t="shared" si="22"/>
        <v>0</v>
      </c>
      <c r="F433" s="626">
        <v>0</v>
      </c>
      <c r="G433" s="626"/>
      <c r="H433" s="626">
        <v>0</v>
      </c>
      <c r="I433" s="626"/>
      <c r="J433" s="641">
        <v>0</v>
      </c>
      <c r="K433" s="645"/>
      <c r="L433" s="767"/>
      <c r="M433" s="705">
        <v>0</v>
      </c>
      <c r="N433" s="707"/>
      <c r="O433" s="705"/>
      <c r="P433" s="706"/>
      <c r="Q433" s="707"/>
      <c r="R433" s="30"/>
      <c r="S433" s="30"/>
      <c r="T433" s="30"/>
    </row>
    <row r="434" spans="1:20" ht="34.5" customHeight="1" x14ac:dyDescent="0.25">
      <c r="A434" s="641">
        <v>2275</v>
      </c>
      <c r="B434" s="642"/>
      <c r="C434" s="15" t="s">
        <v>81</v>
      </c>
      <c r="D434" s="1334">
        <f t="shared" si="22"/>
        <v>0</v>
      </c>
      <c r="E434" s="1334">
        <f t="shared" si="22"/>
        <v>0</v>
      </c>
      <c r="F434" s="626">
        <v>0</v>
      </c>
      <c r="G434" s="626"/>
      <c r="H434" s="626">
        <v>0</v>
      </c>
      <c r="I434" s="626"/>
      <c r="J434" s="641">
        <v>0</v>
      </c>
      <c r="K434" s="645"/>
      <c r="L434" s="767"/>
      <c r="M434" s="705">
        <v>0</v>
      </c>
      <c r="N434" s="707"/>
      <c r="O434" s="705"/>
      <c r="P434" s="706"/>
      <c r="Q434" s="707"/>
      <c r="R434" s="30"/>
      <c r="S434" s="30"/>
      <c r="T434" s="30"/>
    </row>
    <row r="435" spans="1:20" ht="112.5" customHeight="1" x14ac:dyDescent="0.25">
      <c r="A435" s="641">
        <v>2282</v>
      </c>
      <c r="B435" s="642"/>
      <c r="C435" s="15" t="s">
        <v>360</v>
      </c>
      <c r="D435" s="1334">
        <f t="shared" si="22"/>
        <v>0</v>
      </c>
      <c r="E435" s="1334">
        <f t="shared" si="22"/>
        <v>0</v>
      </c>
      <c r="F435" s="626">
        <v>0</v>
      </c>
      <c r="G435" s="626"/>
      <c r="H435" s="626">
        <v>0</v>
      </c>
      <c r="I435" s="626"/>
      <c r="J435" s="641">
        <v>0</v>
      </c>
      <c r="K435" s="645"/>
      <c r="L435" s="767"/>
      <c r="M435" s="705">
        <v>0</v>
      </c>
      <c r="N435" s="707"/>
      <c r="O435" s="705"/>
      <c r="P435" s="706"/>
      <c r="Q435" s="707"/>
      <c r="R435" s="30"/>
      <c r="S435" s="30"/>
      <c r="T435" s="30"/>
    </row>
    <row r="436" spans="1:20" ht="31.5" customHeight="1" x14ac:dyDescent="0.25">
      <c r="A436" s="641">
        <v>2800</v>
      </c>
      <c r="B436" s="642"/>
      <c r="C436" s="15" t="s">
        <v>361</v>
      </c>
      <c r="D436" s="1334">
        <f t="shared" si="22"/>
        <v>0</v>
      </c>
      <c r="E436" s="1334">
        <f t="shared" si="22"/>
        <v>0</v>
      </c>
      <c r="F436" s="626">
        <v>0</v>
      </c>
      <c r="G436" s="626"/>
      <c r="H436" s="626">
        <v>0</v>
      </c>
      <c r="I436" s="626"/>
      <c r="J436" s="641">
        <v>0</v>
      </c>
      <c r="K436" s="645"/>
      <c r="L436" s="767"/>
      <c r="M436" s="705">
        <v>0</v>
      </c>
      <c r="N436" s="707"/>
      <c r="O436" s="705"/>
      <c r="P436" s="706"/>
      <c r="Q436" s="707"/>
      <c r="R436" s="30"/>
      <c r="S436" s="30"/>
      <c r="T436" s="30"/>
    </row>
    <row r="437" spans="1:20" ht="19.5" customHeight="1" x14ac:dyDescent="0.25">
      <c r="A437" s="641">
        <v>3000</v>
      </c>
      <c r="B437" s="642"/>
      <c r="C437" s="15" t="s">
        <v>82</v>
      </c>
      <c r="D437" s="1334">
        <f t="shared" ref="D437:E445" si="23">D366</f>
        <v>0</v>
      </c>
      <c r="E437" s="1334">
        <f t="shared" si="23"/>
        <v>0</v>
      </c>
      <c r="F437" s="626">
        <v>0</v>
      </c>
      <c r="G437" s="626"/>
      <c r="H437" s="626">
        <v>0</v>
      </c>
      <c r="I437" s="626"/>
      <c r="J437" s="641">
        <v>0</v>
      </c>
      <c r="K437" s="645"/>
      <c r="L437" s="767"/>
      <c r="M437" s="705">
        <v>0</v>
      </c>
      <c r="N437" s="707"/>
      <c r="O437" s="705"/>
      <c r="P437" s="706"/>
      <c r="Q437" s="707"/>
      <c r="R437" s="30"/>
      <c r="S437" s="30"/>
      <c r="T437" s="30"/>
    </row>
    <row r="438" spans="1:20" ht="80.25" customHeight="1" x14ac:dyDescent="0.25">
      <c r="A438" s="641">
        <v>3110</v>
      </c>
      <c r="B438" s="642"/>
      <c r="C438" s="15" t="s">
        <v>362</v>
      </c>
      <c r="D438" s="1334">
        <f t="shared" si="23"/>
        <v>0</v>
      </c>
      <c r="E438" s="1334">
        <f t="shared" si="23"/>
        <v>0</v>
      </c>
      <c r="F438" s="626">
        <v>0</v>
      </c>
      <c r="G438" s="626"/>
      <c r="H438" s="626">
        <v>0</v>
      </c>
      <c r="I438" s="626"/>
      <c r="J438" s="641">
        <v>0</v>
      </c>
      <c r="K438" s="645"/>
      <c r="L438" s="767"/>
      <c r="M438" s="705">
        <v>0</v>
      </c>
      <c r="N438" s="707"/>
      <c r="O438" s="244"/>
      <c r="P438" s="245"/>
      <c r="Q438" s="323"/>
      <c r="R438" s="30"/>
      <c r="S438" s="30"/>
      <c r="T438" s="30"/>
    </row>
    <row r="439" spans="1:20" ht="31.5" x14ac:dyDescent="0.25">
      <c r="A439" s="641">
        <v>3130</v>
      </c>
      <c r="B439" s="642"/>
      <c r="C439" s="15" t="s">
        <v>83</v>
      </c>
      <c r="D439" s="1334">
        <f t="shared" si="23"/>
        <v>0</v>
      </c>
      <c r="E439" s="1334">
        <f t="shared" si="23"/>
        <v>0</v>
      </c>
      <c r="F439" s="626">
        <v>0</v>
      </c>
      <c r="G439" s="626"/>
      <c r="H439" s="626">
        <v>0</v>
      </c>
      <c r="I439" s="626"/>
      <c r="J439" s="641">
        <v>0</v>
      </c>
      <c r="K439" s="645"/>
      <c r="L439" s="767"/>
      <c r="M439" s="705">
        <v>0</v>
      </c>
      <c r="N439" s="707"/>
      <c r="O439" s="705"/>
      <c r="P439" s="706"/>
      <c r="Q439" s="707"/>
      <c r="R439" s="30"/>
      <c r="S439" s="30"/>
      <c r="T439" s="30"/>
    </row>
    <row r="440" spans="1:20" ht="49.5" customHeight="1" x14ac:dyDescent="0.25">
      <c r="A440" s="641">
        <v>3132</v>
      </c>
      <c r="B440" s="642"/>
      <c r="C440" s="15" t="s">
        <v>645</v>
      </c>
      <c r="D440" s="1334">
        <f t="shared" si="23"/>
        <v>0</v>
      </c>
      <c r="E440" s="1334">
        <f t="shared" si="23"/>
        <v>0</v>
      </c>
      <c r="F440" s="626">
        <v>0</v>
      </c>
      <c r="G440" s="626"/>
      <c r="H440" s="626">
        <v>0</v>
      </c>
      <c r="I440" s="626"/>
      <c r="J440" s="641">
        <v>0</v>
      </c>
      <c r="K440" s="645"/>
      <c r="L440" s="767"/>
      <c r="M440" s="705">
        <v>0</v>
      </c>
      <c r="N440" s="707"/>
      <c r="O440" s="705"/>
      <c r="P440" s="706"/>
      <c r="Q440" s="707"/>
      <c r="R440" s="30"/>
      <c r="S440" s="30"/>
      <c r="T440" s="30"/>
    </row>
    <row r="441" spans="1:20" ht="33.75" customHeight="1" x14ac:dyDescent="0.25">
      <c r="A441" s="641">
        <v>3140</v>
      </c>
      <c r="B441" s="642"/>
      <c r="C441" s="15" t="s">
        <v>365</v>
      </c>
      <c r="D441" s="1334">
        <f t="shared" si="23"/>
        <v>0</v>
      </c>
      <c r="E441" s="1334">
        <f t="shared" si="23"/>
        <v>0</v>
      </c>
      <c r="F441" s="626">
        <v>0</v>
      </c>
      <c r="G441" s="626"/>
      <c r="H441" s="626">
        <v>0</v>
      </c>
      <c r="I441" s="626"/>
      <c r="J441" s="641">
        <v>0</v>
      </c>
      <c r="K441" s="645"/>
      <c r="L441" s="767"/>
      <c r="M441" s="705">
        <v>0</v>
      </c>
      <c r="N441" s="707"/>
      <c r="O441" s="705"/>
      <c r="P441" s="706"/>
      <c r="Q441" s="707"/>
      <c r="R441" s="30"/>
      <c r="S441" s="30"/>
      <c r="T441" s="30"/>
    </row>
    <row r="442" spans="1:20" ht="46.5" customHeight="1" x14ac:dyDescent="0.25">
      <c r="A442" s="641">
        <v>3142</v>
      </c>
      <c r="B442" s="642"/>
      <c r="C442" s="15" t="s">
        <v>646</v>
      </c>
      <c r="D442" s="1334">
        <f t="shared" si="23"/>
        <v>0</v>
      </c>
      <c r="E442" s="1334">
        <f t="shared" si="23"/>
        <v>0</v>
      </c>
      <c r="F442" s="626">
        <v>0</v>
      </c>
      <c r="G442" s="626"/>
      <c r="H442" s="626">
        <v>0</v>
      </c>
      <c r="I442" s="626"/>
      <c r="J442" s="641">
        <v>0</v>
      </c>
      <c r="K442" s="645"/>
      <c r="L442" s="767"/>
      <c r="M442" s="705">
        <v>0</v>
      </c>
      <c r="N442" s="707"/>
      <c r="O442" s="705"/>
      <c r="P442" s="706"/>
      <c r="Q442" s="707"/>
      <c r="R442" s="30"/>
      <c r="S442" s="30"/>
      <c r="T442" s="30"/>
    </row>
    <row r="443" spans="1:20" ht="63.75" customHeight="1" x14ac:dyDescent="0.25">
      <c r="A443" s="641">
        <v>3143</v>
      </c>
      <c r="B443" s="642"/>
      <c r="C443" s="15" t="s">
        <v>647</v>
      </c>
      <c r="D443" s="1334">
        <f t="shared" si="23"/>
        <v>0</v>
      </c>
      <c r="E443" s="1334">
        <f t="shared" si="23"/>
        <v>0</v>
      </c>
      <c r="F443" s="626">
        <v>0</v>
      </c>
      <c r="G443" s="626"/>
      <c r="H443" s="626">
        <v>0</v>
      </c>
      <c r="I443" s="626"/>
      <c r="J443" s="641">
        <v>0</v>
      </c>
      <c r="K443" s="645"/>
      <c r="L443" s="767"/>
      <c r="M443" s="705">
        <v>0</v>
      </c>
      <c r="N443" s="707"/>
      <c r="O443" s="705"/>
      <c r="P443" s="706"/>
      <c r="Q443" s="707"/>
      <c r="R443" s="619"/>
      <c r="S443" s="619"/>
      <c r="T443" s="30"/>
    </row>
    <row r="444" spans="1:20" ht="74.25" customHeight="1" x14ac:dyDescent="0.25">
      <c r="A444" s="641">
        <v>3210</v>
      </c>
      <c r="B444" s="642"/>
      <c r="C444" s="15" t="s">
        <v>367</v>
      </c>
      <c r="D444" s="1334">
        <f t="shared" si="23"/>
        <v>0</v>
      </c>
      <c r="E444" s="1334">
        <f t="shared" si="23"/>
        <v>0</v>
      </c>
      <c r="F444" s="626">
        <v>0</v>
      </c>
      <c r="G444" s="626"/>
      <c r="H444" s="626">
        <v>0</v>
      </c>
      <c r="I444" s="626"/>
      <c r="J444" s="641">
        <v>0</v>
      </c>
      <c r="K444" s="645"/>
      <c r="L444" s="767"/>
      <c r="M444" s="705">
        <v>0</v>
      </c>
      <c r="N444" s="707"/>
      <c r="O444" s="705"/>
      <c r="P444" s="706"/>
      <c r="Q444" s="707"/>
      <c r="R444" s="619"/>
      <c r="S444" s="619"/>
      <c r="T444" s="30"/>
    </row>
    <row r="445" spans="1:20" ht="17.25" hidden="1" customHeight="1" x14ac:dyDescent="0.25">
      <c r="A445" s="16"/>
      <c r="B445" s="98"/>
      <c r="C445" s="191" t="s">
        <v>31</v>
      </c>
      <c r="D445" s="1334">
        <f t="shared" si="23"/>
        <v>0</v>
      </c>
      <c r="E445" s="1334">
        <f t="shared" si="23"/>
        <v>0</v>
      </c>
      <c r="F445" s="626"/>
      <c r="G445" s="626"/>
      <c r="H445" s="626"/>
      <c r="I445" s="626"/>
      <c r="J445" s="11"/>
      <c r="K445" s="626"/>
      <c r="L445" s="641"/>
      <c r="M445" s="705"/>
      <c r="N445" s="707"/>
      <c r="O445" s="311"/>
      <c r="P445" s="705"/>
      <c r="Q445" s="707"/>
      <c r="R445" s="619"/>
      <c r="S445" s="619"/>
      <c r="T445" s="30"/>
    </row>
    <row r="446" spans="1:20" ht="17.25" customHeight="1" x14ac:dyDescent="0.25">
      <c r="A446" s="641"/>
      <c r="B446" s="642"/>
      <c r="C446" s="222" t="s">
        <v>971</v>
      </c>
      <c r="D446" s="1334">
        <f>D420+D437</f>
        <v>0</v>
      </c>
      <c r="E446" s="1334">
        <f>E420+E437</f>
        <v>0</v>
      </c>
      <c r="F446" s="626">
        <v>0</v>
      </c>
      <c r="G446" s="626"/>
      <c r="H446" s="626">
        <v>0</v>
      </c>
      <c r="I446" s="626"/>
      <c r="J446" s="641">
        <v>0</v>
      </c>
      <c r="K446" s="645"/>
      <c r="L446" s="767"/>
      <c r="M446" s="705">
        <v>0</v>
      </c>
      <c r="N446" s="707"/>
      <c r="O446" s="705"/>
      <c r="P446" s="706"/>
      <c r="Q446" s="707"/>
      <c r="R446" s="619"/>
      <c r="S446" s="619"/>
      <c r="T446" s="30"/>
    </row>
    <row r="447" spans="1:20" ht="17.25" customHeight="1" x14ac:dyDescent="0.25">
      <c r="A447" s="29"/>
      <c r="B447" s="29"/>
      <c r="C447" s="4"/>
      <c r="D447" s="35"/>
      <c r="E447" s="35"/>
      <c r="F447" s="35"/>
      <c r="G447" s="35"/>
      <c r="H447" s="35"/>
      <c r="I447" s="35"/>
      <c r="J447" s="35"/>
      <c r="K447" s="35"/>
      <c r="L447" s="35"/>
      <c r="M447" s="35"/>
      <c r="N447" s="211"/>
      <c r="O447" s="211"/>
      <c r="P447" s="211"/>
      <c r="Q447" s="35"/>
      <c r="R447" s="29"/>
      <c r="S447" s="29"/>
      <c r="T447" s="29"/>
    </row>
    <row r="448" spans="1:20" ht="24.75" hidden="1" customHeight="1" x14ac:dyDescent="0.25">
      <c r="A448" s="67" t="s">
        <v>339</v>
      </c>
      <c r="B448" s="663" t="s">
        <v>860</v>
      </c>
      <c r="C448" s="663"/>
      <c r="D448" s="663"/>
      <c r="E448" s="663"/>
      <c r="F448" s="663"/>
      <c r="G448" s="663"/>
      <c r="H448" s="663"/>
      <c r="I448" s="663"/>
      <c r="J448" s="663"/>
      <c r="K448" s="663"/>
      <c r="L448" s="663"/>
      <c r="M448" s="663"/>
      <c r="N448" s="663"/>
      <c r="O448" s="663"/>
      <c r="P448" s="663"/>
      <c r="Q448" s="663"/>
      <c r="R448" s="663"/>
      <c r="S448" s="663"/>
      <c r="T448" s="57"/>
    </row>
    <row r="449" spans="1:20" ht="17.25" hidden="1" customHeight="1" x14ac:dyDescent="0.25">
      <c r="A449" s="29"/>
      <c r="B449" s="29"/>
      <c r="C449" s="4"/>
      <c r="D449" s="35"/>
      <c r="E449" s="35"/>
      <c r="F449" s="35"/>
      <c r="G449" s="35"/>
      <c r="H449" s="35"/>
      <c r="I449" s="35"/>
      <c r="J449" s="35"/>
      <c r="K449" s="35"/>
      <c r="L449" s="35"/>
      <c r="M449" s="35"/>
      <c r="N449" s="211"/>
      <c r="O449" s="211"/>
      <c r="P449" s="211"/>
      <c r="Q449" s="35"/>
      <c r="R449" s="29"/>
      <c r="S449" s="29"/>
      <c r="T449" s="29"/>
    </row>
    <row r="450" spans="1:20" ht="112.5" hidden="1" customHeight="1" x14ac:dyDescent="0.25">
      <c r="A450" s="126" t="s">
        <v>341</v>
      </c>
      <c r="B450" s="689" t="s">
        <v>222</v>
      </c>
      <c r="C450" s="689"/>
      <c r="D450" s="754" t="s">
        <v>342</v>
      </c>
      <c r="E450" s="756"/>
      <c r="F450" s="754" t="s">
        <v>343</v>
      </c>
      <c r="G450" s="755"/>
      <c r="H450" s="756"/>
      <c r="I450" s="754" t="s">
        <v>344</v>
      </c>
      <c r="J450" s="755"/>
      <c r="K450" s="756"/>
      <c r="L450" s="754" t="s">
        <v>345</v>
      </c>
      <c r="M450" s="755"/>
      <c r="N450" s="756"/>
      <c r="O450" s="312"/>
      <c r="P450" s="754" t="s">
        <v>346</v>
      </c>
      <c r="Q450" s="755"/>
      <c r="R450" s="756"/>
      <c r="S450" s="29"/>
      <c r="T450" s="29"/>
    </row>
    <row r="451" spans="1:20" ht="17.25" hidden="1" customHeight="1" x14ac:dyDescent="0.25">
      <c r="A451" s="126">
        <v>1</v>
      </c>
      <c r="B451" s="689">
        <v>2</v>
      </c>
      <c r="C451" s="689"/>
      <c r="D451" s="705">
        <v>3</v>
      </c>
      <c r="E451" s="707"/>
      <c r="F451" s="705">
        <v>4</v>
      </c>
      <c r="G451" s="706"/>
      <c r="H451" s="707"/>
      <c r="I451" s="705">
        <v>5</v>
      </c>
      <c r="J451" s="706"/>
      <c r="K451" s="707"/>
      <c r="L451" s="705">
        <v>6</v>
      </c>
      <c r="M451" s="706"/>
      <c r="N451" s="707"/>
      <c r="O451" s="311"/>
      <c r="P451" s="705">
        <v>7</v>
      </c>
      <c r="Q451" s="706"/>
      <c r="R451" s="707"/>
      <c r="S451" s="29"/>
      <c r="T451" s="29"/>
    </row>
    <row r="452" spans="1:20" ht="19.5" hidden="1" customHeight="1" x14ac:dyDescent="0.25">
      <c r="A452" s="126"/>
      <c r="B452" s="770" t="s">
        <v>223</v>
      </c>
      <c r="C452" s="770"/>
      <c r="D452" s="705"/>
      <c r="E452" s="707"/>
      <c r="F452" s="705"/>
      <c r="G452" s="706"/>
      <c r="H452" s="707"/>
      <c r="I452" s="705"/>
      <c r="J452" s="706"/>
      <c r="K452" s="707"/>
      <c r="L452" s="705"/>
      <c r="M452" s="706"/>
      <c r="N452" s="707"/>
      <c r="O452" s="201"/>
      <c r="P452" s="771"/>
      <c r="Q452" s="771"/>
      <c r="R452" s="771"/>
      <c r="S452" s="29"/>
      <c r="T452" s="29"/>
    </row>
    <row r="453" spans="1:20" ht="48" hidden="1" customHeight="1" x14ac:dyDescent="0.25">
      <c r="A453" s="126"/>
      <c r="B453" s="770" t="s">
        <v>347</v>
      </c>
      <c r="C453" s="770"/>
      <c r="D453" s="705"/>
      <c r="E453" s="707"/>
      <c r="F453" s="705"/>
      <c r="G453" s="706"/>
      <c r="H453" s="707"/>
      <c r="I453" s="705"/>
      <c r="J453" s="706"/>
      <c r="K453" s="707"/>
      <c r="L453" s="705"/>
      <c r="M453" s="706"/>
      <c r="N453" s="707"/>
      <c r="O453" s="201"/>
      <c r="P453" s="771"/>
      <c r="Q453" s="771"/>
      <c r="R453" s="771"/>
      <c r="S453" s="29"/>
      <c r="T453" s="29"/>
    </row>
    <row r="454" spans="1:20" ht="17.25" hidden="1" customHeight="1" x14ac:dyDescent="0.25">
      <c r="A454" s="126"/>
      <c r="B454" s="770" t="s">
        <v>28</v>
      </c>
      <c r="C454" s="770"/>
      <c r="D454" s="705"/>
      <c r="E454" s="707"/>
      <c r="F454" s="705"/>
      <c r="G454" s="706"/>
      <c r="H454" s="707"/>
      <c r="I454" s="705"/>
      <c r="J454" s="706"/>
      <c r="K454" s="707"/>
      <c r="L454" s="705"/>
      <c r="M454" s="706"/>
      <c r="N454" s="707"/>
      <c r="O454" s="201"/>
      <c r="P454" s="771"/>
      <c r="Q454" s="771"/>
      <c r="R454" s="771"/>
      <c r="S454" s="29"/>
      <c r="T454" s="29"/>
    </row>
    <row r="455" spans="1:20" ht="1.5" customHeight="1" x14ac:dyDescent="0.25">
      <c r="A455" s="29"/>
      <c r="B455" s="29"/>
      <c r="C455" s="4"/>
      <c r="D455" s="35"/>
      <c r="E455" s="35"/>
      <c r="F455" s="35"/>
      <c r="G455" s="35"/>
      <c r="H455" s="35"/>
      <c r="I455" s="35"/>
      <c r="J455" s="35"/>
      <c r="K455" s="35"/>
      <c r="L455" s="35"/>
      <c r="M455" s="35"/>
      <c r="N455" s="211"/>
      <c r="O455" s="211"/>
      <c r="P455" s="211"/>
      <c r="Q455" s="35"/>
      <c r="R455" s="29"/>
      <c r="S455" s="29"/>
      <c r="T455" s="29"/>
    </row>
    <row r="456" spans="1:20" ht="17.25" customHeight="1" x14ac:dyDescent="0.25">
      <c r="A456" s="67" t="s">
        <v>922</v>
      </c>
      <c r="B456" s="663" t="s">
        <v>988</v>
      </c>
      <c r="C456" s="663"/>
      <c r="D456" s="663"/>
      <c r="E456" s="663"/>
      <c r="F456" s="663"/>
      <c r="G456" s="663"/>
      <c r="H456" s="663"/>
      <c r="I456" s="663"/>
      <c r="J456" s="663"/>
      <c r="K456" s="663"/>
      <c r="L456" s="663"/>
      <c r="M456" s="663"/>
      <c r="N456" s="663"/>
      <c r="O456" s="663"/>
      <c r="P456" s="663"/>
      <c r="Q456" s="663"/>
      <c r="R456" s="663"/>
      <c r="S456" s="663"/>
      <c r="T456" s="57"/>
    </row>
    <row r="457" spans="1:20" ht="17.25" customHeight="1" x14ac:dyDescent="0.25">
      <c r="A457" s="67"/>
      <c r="B457" s="587"/>
      <c r="C457" s="587"/>
      <c r="D457" s="587"/>
      <c r="E457" s="587"/>
      <c r="F457" s="587"/>
      <c r="G457" s="587"/>
      <c r="H457" s="587"/>
      <c r="I457" s="587"/>
      <c r="J457" s="587"/>
      <c r="K457" s="587"/>
      <c r="L457" s="587"/>
      <c r="M457" s="587"/>
      <c r="N457" s="587"/>
      <c r="O457" s="587"/>
      <c r="P457" s="587"/>
      <c r="Q457" s="587"/>
      <c r="R457" s="587"/>
      <c r="S457" s="587"/>
      <c r="T457" s="587"/>
    </row>
    <row r="458" spans="1:20" ht="33.75" customHeight="1" x14ac:dyDescent="0.25">
      <c r="A458" s="325">
        <v>15</v>
      </c>
      <c r="B458" s="736" t="s">
        <v>989</v>
      </c>
      <c r="C458" s="736"/>
      <c r="D458" s="736"/>
      <c r="E458" s="736"/>
      <c r="F458" s="736"/>
      <c r="G458" s="736"/>
      <c r="H458" s="736"/>
      <c r="I458" s="736"/>
      <c r="J458" s="736"/>
      <c r="K458" s="736"/>
      <c r="L458" s="736"/>
      <c r="M458" s="736"/>
      <c r="N458" s="736"/>
      <c r="O458" s="736"/>
      <c r="P458" s="736"/>
      <c r="Q458" s="736"/>
      <c r="R458" s="736"/>
      <c r="S458" s="736"/>
      <c r="T458" s="542"/>
    </row>
    <row r="459" spans="1:20" ht="12.75" customHeight="1" x14ac:dyDescent="0.25">
      <c r="A459" s="3"/>
      <c r="B459" s="3"/>
      <c r="C459" s="3"/>
      <c r="D459" s="3"/>
      <c r="E459" s="3"/>
      <c r="F459" s="3"/>
      <c r="G459" s="3"/>
      <c r="H459" s="3"/>
      <c r="I459" s="3"/>
      <c r="J459" s="3"/>
      <c r="K459" s="3"/>
      <c r="L459" s="3"/>
      <c r="M459" s="3"/>
      <c r="N459" s="3"/>
      <c r="O459" s="3"/>
      <c r="P459" s="3"/>
      <c r="Q459" s="3"/>
      <c r="R459" s="3"/>
      <c r="S459" s="3"/>
      <c r="T459" s="3"/>
    </row>
    <row r="460" spans="1:20" ht="12.75" customHeight="1" x14ac:dyDescent="0.25">
      <c r="A460" s="3"/>
      <c r="B460" s="3"/>
      <c r="C460" s="3"/>
      <c r="D460" s="3"/>
      <c r="E460" s="3"/>
      <c r="F460" s="3"/>
      <c r="G460" s="3"/>
      <c r="H460" s="3"/>
      <c r="I460" s="3"/>
      <c r="J460" s="3"/>
      <c r="K460" s="3"/>
      <c r="L460" s="3"/>
      <c r="M460" s="3"/>
      <c r="N460" s="3"/>
      <c r="O460" s="3"/>
      <c r="P460" s="3"/>
      <c r="Q460" s="3"/>
      <c r="R460" s="3"/>
      <c r="S460" s="3"/>
      <c r="T460" s="3"/>
    </row>
    <row r="461" spans="1:20" ht="12.75" customHeight="1" x14ac:dyDescent="0.25">
      <c r="A461" s="3"/>
      <c r="B461" s="3"/>
      <c r="C461" s="8" t="s">
        <v>1243</v>
      </c>
      <c r="D461" s="3"/>
      <c r="E461" s="3"/>
      <c r="F461" s="94"/>
      <c r="G461" s="94"/>
      <c r="H461" s="94"/>
      <c r="I461" s="3"/>
      <c r="J461" s="3"/>
      <c r="K461" s="3"/>
      <c r="L461" s="3"/>
      <c r="M461" s="94"/>
      <c r="N461" s="94" t="s">
        <v>1244</v>
      </c>
      <c r="O461" s="94"/>
      <c r="P461" s="94"/>
      <c r="Q461" s="3"/>
      <c r="R461" s="3"/>
      <c r="S461" s="3"/>
      <c r="T461" s="3"/>
    </row>
    <row r="462" spans="1:20" ht="12.75" customHeight="1" x14ac:dyDescent="0.25">
      <c r="A462" s="3"/>
      <c r="B462" s="3"/>
      <c r="C462" s="3"/>
      <c r="D462" s="3"/>
      <c r="E462" s="3"/>
      <c r="F462" s="3"/>
      <c r="G462" s="3"/>
      <c r="H462" s="3"/>
      <c r="I462" s="3"/>
      <c r="J462" s="3"/>
      <c r="K462" s="3"/>
      <c r="L462" s="3"/>
      <c r="M462" s="618" t="s">
        <v>51</v>
      </c>
      <c r="N462" s="618"/>
      <c r="O462" s="618"/>
      <c r="P462" s="618"/>
      <c r="Q462" s="3"/>
      <c r="R462" s="3"/>
      <c r="S462" s="3"/>
      <c r="T462" s="3"/>
    </row>
    <row r="463" spans="1:20" ht="9.75" customHeight="1" x14ac:dyDescent="0.25">
      <c r="A463" s="3"/>
      <c r="B463" s="3"/>
      <c r="C463" s="3"/>
      <c r="D463" s="3"/>
      <c r="E463" s="3"/>
      <c r="F463" s="3"/>
      <c r="G463" s="3"/>
      <c r="H463" s="3"/>
      <c r="I463" s="3"/>
      <c r="J463" s="3"/>
      <c r="K463" s="3"/>
      <c r="L463" s="3"/>
      <c r="M463" s="3"/>
      <c r="N463" s="3"/>
      <c r="O463" s="3"/>
      <c r="P463" s="3"/>
      <c r="Q463" s="3"/>
      <c r="R463" s="3"/>
      <c r="S463" s="3"/>
      <c r="T463" s="3"/>
    </row>
    <row r="464" spans="1:20" ht="20.65" customHeight="1" x14ac:dyDescent="0.25">
      <c r="A464" s="3"/>
      <c r="B464" s="3"/>
      <c r="C464" s="8" t="s">
        <v>227</v>
      </c>
      <c r="D464" s="3"/>
      <c r="E464" s="3"/>
      <c r="F464" s="94"/>
      <c r="G464" s="94"/>
      <c r="H464" s="94"/>
      <c r="I464" s="3"/>
      <c r="J464" s="3"/>
      <c r="K464" s="3"/>
      <c r="L464" s="3"/>
      <c r="M464" s="94"/>
      <c r="N464" s="94" t="s">
        <v>1245</v>
      </c>
      <c r="O464" s="94"/>
      <c r="P464" s="94"/>
      <c r="Q464" s="3"/>
      <c r="R464" s="3"/>
      <c r="S464" s="3"/>
      <c r="T464" s="3"/>
    </row>
    <row r="465" spans="1:20" ht="12.75" customHeight="1" x14ac:dyDescent="0.25">
      <c r="A465" s="3"/>
      <c r="B465" s="3"/>
      <c r="C465" s="3"/>
      <c r="D465" s="3"/>
      <c r="E465" s="3"/>
      <c r="F465" s="3"/>
      <c r="G465" s="3"/>
      <c r="H465" s="3"/>
      <c r="I465" s="3"/>
      <c r="J465" s="3"/>
      <c r="K465" s="3"/>
      <c r="L465" s="3"/>
      <c r="M465" s="618" t="s">
        <v>51</v>
      </c>
      <c r="N465" s="618"/>
      <c r="O465" s="618"/>
      <c r="P465" s="618"/>
      <c r="Q465" s="3"/>
      <c r="R465" s="3"/>
      <c r="S465" s="3"/>
      <c r="T465" s="3"/>
    </row>
  </sheetData>
  <sheetProtection selectLockedCells="1" selectUnlockedCells="1"/>
  <mergeCells count="1630">
    <mergeCell ref="R148:S148"/>
    <mergeCell ref="R149:S149"/>
    <mergeCell ref="R150:S150"/>
    <mergeCell ref="R151:S151"/>
    <mergeCell ref="R152:S152"/>
    <mergeCell ref="R153:S153"/>
    <mergeCell ref="R154:S154"/>
    <mergeCell ref="R155:S155"/>
    <mergeCell ref="R146:S146"/>
    <mergeCell ref="O431:Q431"/>
    <mergeCell ref="O432:Q432"/>
    <mergeCell ref="A446:B446"/>
    <mergeCell ref="A434:B434"/>
    <mergeCell ref="A435:B435"/>
    <mergeCell ref="A436:B436"/>
    <mergeCell ref="A437:B437"/>
    <mergeCell ref="A438:B438"/>
    <mergeCell ref="A439:B439"/>
    <mergeCell ref="A428:B428"/>
    <mergeCell ref="A429:B429"/>
    <mergeCell ref="A430:B430"/>
    <mergeCell ref="A431:B431"/>
    <mergeCell ref="A432:B432"/>
    <mergeCell ref="A433:B433"/>
    <mergeCell ref="A426:B426"/>
    <mergeCell ref="A425:B425"/>
    <mergeCell ref="A441:B441"/>
    <mergeCell ref="A442:B442"/>
    <mergeCell ref="A443:B443"/>
    <mergeCell ref="A444:B444"/>
    <mergeCell ref="O443:Q443"/>
    <mergeCell ref="M425:N425"/>
    <mergeCell ref="F426:G426"/>
    <mergeCell ref="H426:I426"/>
    <mergeCell ref="M426:N426"/>
    <mergeCell ref="J425:L425"/>
    <mergeCell ref="J426:L426"/>
    <mergeCell ref="F427:G427"/>
    <mergeCell ref="H427:I427"/>
    <mergeCell ref="M427:N427"/>
    <mergeCell ref="F424:G424"/>
    <mergeCell ref="H424:I424"/>
    <mergeCell ref="F425:G425"/>
    <mergeCell ref="H425:I425"/>
    <mergeCell ref="R418:S418"/>
    <mergeCell ref="F419:G419"/>
    <mergeCell ref="H419:I419"/>
    <mergeCell ref="K419:L419"/>
    <mergeCell ref="M419:N419"/>
    <mergeCell ref="P419:Q419"/>
    <mergeCell ref="O421:Q421"/>
    <mergeCell ref="O422:Q422"/>
    <mergeCell ref="O423:Q423"/>
    <mergeCell ref="O424:Q424"/>
    <mergeCell ref="O425:Q425"/>
    <mergeCell ref="O426:Q426"/>
    <mergeCell ref="J421:L421"/>
    <mergeCell ref="J422:L422"/>
    <mergeCell ref="F423:G423"/>
    <mergeCell ref="H423:I423"/>
    <mergeCell ref="M423:N423"/>
    <mergeCell ref="J423:L423"/>
    <mergeCell ref="A440:B440"/>
    <mergeCell ref="M424:N424"/>
    <mergeCell ref="J424:L424"/>
    <mergeCell ref="O427:Q427"/>
    <mergeCell ref="O428:Q428"/>
    <mergeCell ref="O429:Q429"/>
    <mergeCell ref="O430:Q430"/>
    <mergeCell ref="O433:Q433"/>
    <mergeCell ref="O434:Q434"/>
    <mergeCell ref="O435:Q435"/>
    <mergeCell ref="O436:Q436"/>
    <mergeCell ref="O437:Q437"/>
    <mergeCell ref="O439:Q439"/>
    <mergeCell ref="O440:Q440"/>
    <mergeCell ref="A427:B427"/>
    <mergeCell ref="R419:S419"/>
    <mergeCell ref="J415:L417"/>
    <mergeCell ref="O415:Q417"/>
    <mergeCell ref="J418:L418"/>
    <mergeCell ref="O418:Q418"/>
    <mergeCell ref="F420:G420"/>
    <mergeCell ref="H420:I420"/>
    <mergeCell ref="M420:N420"/>
    <mergeCell ref="R420:S420"/>
    <mergeCell ref="O420:Q420"/>
    <mergeCell ref="J420:L420"/>
    <mergeCell ref="F421:G421"/>
    <mergeCell ref="H421:I421"/>
    <mergeCell ref="M421:N421"/>
    <mergeCell ref="F422:G422"/>
    <mergeCell ref="H422:I422"/>
    <mergeCell ref="M422:N422"/>
    <mergeCell ref="J408:K408"/>
    <mergeCell ref="J409:K409"/>
    <mergeCell ref="A415:B417"/>
    <mergeCell ref="A406:B406"/>
    <mergeCell ref="A407:B407"/>
    <mergeCell ref="A408:B408"/>
    <mergeCell ref="A409:B409"/>
    <mergeCell ref="J402:K402"/>
    <mergeCell ref="J403:K403"/>
    <mergeCell ref="J404:K404"/>
    <mergeCell ref="J405:K405"/>
    <mergeCell ref="J406:K406"/>
    <mergeCell ref="J407:K407"/>
    <mergeCell ref="A405:B405"/>
    <mergeCell ref="F418:G418"/>
    <mergeCell ref="H418:I418"/>
    <mergeCell ref="M418:N418"/>
    <mergeCell ref="A400:B400"/>
    <mergeCell ref="A401:B401"/>
    <mergeCell ref="J388:K388"/>
    <mergeCell ref="J389:K389"/>
    <mergeCell ref="J390:K390"/>
    <mergeCell ref="J391:K391"/>
    <mergeCell ref="J392:K392"/>
    <mergeCell ref="J393:K393"/>
    <mergeCell ref="J394:K394"/>
    <mergeCell ref="J395:K395"/>
    <mergeCell ref="A404:B404"/>
    <mergeCell ref="A394:B394"/>
    <mergeCell ref="A395:B395"/>
    <mergeCell ref="A396:B396"/>
    <mergeCell ref="A397:B397"/>
    <mergeCell ref="A398:B398"/>
    <mergeCell ref="A399:B399"/>
    <mergeCell ref="A402:B402"/>
    <mergeCell ref="A403:B403"/>
    <mergeCell ref="A388:B388"/>
    <mergeCell ref="A389:B389"/>
    <mergeCell ref="A390:B390"/>
    <mergeCell ref="A391:B391"/>
    <mergeCell ref="A392:B392"/>
    <mergeCell ref="A393:B393"/>
    <mergeCell ref="A296:A297"/>
    <mergeCell ref="E296:F297"/>
    <mergeCell ref="A380:B382"/>
    <mergeCell ref="A383:B383"/>
    <mergeCell ref="A384:B384"/>
    <mergeCell ref="A385:B385"/>
    <mergeCell ref="A386:B386"/>
    <mergeCell ref="A387:B387"/>
    <mergeCell ref="A370:B370"/>
    <mergeCell ref="A371:B371"/>
    <mergeCell ref="A372:B372"/>
    <mergeCell ref="A373:B373"/>
    <mergeCell ref="A376:B376"/>
    <mergeCell ref="A418:B418"/>
    <mergeCell ref="B378:S378"/>
    <mergeCell ref="C380:C382"/>
    <mergeCell ref="D380:H380"/>
    <mergeCell ref="I380:P380"/>
    <mergeCell ref="A364:B364"/>
    <mergeCell ref="A365:B365"/>
    <mergeCell ref="A366:B366"/>
    <mergeCell ref="A367:B367"/>
    <mergeCell ref="A368:B368"/>
    <mergeCell ref="A369:B369"/>
    <mergeCell ref="F366:G366"/>
    <mergeCell ref="H366:I366"/>
    <mergeCell ref="P366:Q366"/>
    <mergeCell ref="R366:S366"/>
    <mergeCell ref="J366:L366"/>
    <mergeCell ref="M366:O366"/>
    <mergeCell ref="F367:G367"/>
    <mergeCell ref="H367:I367"/>
    <mergeCell ref="B194:S194"/>
    <mergeCell ref="A196:B197"/>
    <mergeCell ref="A358:B358"/>
    <mergeCell ref="A359:B359"/>
    <mergeCell ref="A360:B360"/>
    <mergeCell ref="A361:B361"/>
    <mergeCell ref="A362:B362"/>
    <mergeCell ref="A363:B363"/>
    <mergeCell ref="A352:B352"/>
    <mergeCell ref="A353:B353"/>
    <mergeCell ref="A354:B354"/>
    <mergeCell ref="A355:B355"/>
    <mergeCell ref="A356:B356"/>
    <mergeCell ref="A357:B357"/>
    <mergeCell ref="O285:R285"/>
    <mergeCell ref="O287:P287"/>
    <mergeCell ref="G297:H297"/>
    <mergeCell ref="I297:J297"/>
    <mergeCell ref="G296:L296"/>
    <mergeCell ref="M296:S296"/>
    <mergeCell ref="M297:O297"/>
    <mergeCell ref="K288:L288"/>
    <mergeCell ref="O286:P286"/>
    <mergeCell ref="G287:H287"/>
    <mergeCell ref="K287:L287"/>
    <mergeCell ref="O288:P288"/>
    <mergeCell ref="G286:H286"/>
    <mergeCell ref="G300:H300"/>
    <mergeCell ref="I300:J300"/>
    <mergeCell ref="M298:O298"/>
    <mergeCell ref="M299:O299"/>
    <mergeCell ref="A337:S337"/>
    <mergeCell ref="B281:S281"/>
    <mergeCell ref="B283:S283"/>
    <mergeCell ref="A285:A286"/>
    <mergeCell ref="B285:D286"/>
    <mergeCell ref="G285:J285"/>
    <mergeCell ref="M271:O271"/>
    <mergeCell ref="N272:O273"/>
    <mergeCell ref="N274:O274"/>
    <mergeCell ref="N277:O277"/>
    <mergeCell ref="I273:J273"/>
    <mergeCell ref="I274:J274"/>
    <mergeCell ref="I275:J275"/>
    <mergeCell ref="I277:J277"/>
    <mergeCell ref="B274:C274"/>
    <mergeCell ref="B275:C275"/>
    <mergeCell ref="B277:C277"/>
    <mergeCell ref="H272:J272"/>
    <mergeCell ref="B276:C276"/>
    <mergeCell ref="I276:J276"/>
    <mergeCell ref="N276:O276"/>
    <mergeCell ref="B278:C278"/>
    <mergeCell ref="B279:C279"/>
    <mergeCell ref="C280:S280"/>
    <mergeCell ref="I279:J279"/>
    <mergeCell ref="E285:F286"/>
    <mergeCell ref="A147:B147"/>
    <mergeCell ref="A24:S24"/>
    <mergeCell ref="A26:S26"/>
    <mergeCell ref="A28:S28"/>
    <mergeCell ref="A144:B144"/>
    <mergeCell ref="A145:B145"/>
    <mergeCell ref="B19:S19"/>
    <mergeCell ref="A43:B43"/>
    <mergeCell ref="N43:P43"/>
    <mergeCell ref="R43:S43"/>
    <mergeCell ref="I43:J43"/>
    <mergeCell ref="N39:P39"/>
    <mergeCell ref="A146:B146"/>
    <mergeCell ref="A139:B139"/>
    <mergeCell ref="A141:B141"/>
    <mergeCell ref="R44:S44"/>
    <mergeCell ref="N50:P50"/>
    <mergeCell ref="N51:P51"/>
    <mergeCell ref="N52:P52"/>
    <mergeCell ref="R147:S147"/>
    <mergeCell ref="B25:N25"/>
    <mergeCell ref="N57:P57"/>
    <mergeCell ref="N58:P58"/>
    <mergeCell ref="M70:S70"/>
    <mergeCell ref="N71:P71"/>
    <mergeCell ref="R71:S71"/>
    <mergeCell ref="N59:P59"/>
    <mergeCell ref="N60:P60"/>
    <mergeCell ref="N61:P61"/>
    <mergeCell ref="N66:P66"/>
    <mergeCell ref="R66:S66"/>
    <mergeCell ref="M67:S67"/>
    <mergeCell ref="M4:S4"/>
    <mergeCell ref="A142:B142"/>
    <mergeCell ref="A143:B143"/>
    <mergeCell ref="R130:S130"/>
    <mergeCell ref="I130:J130"/>
    <mergeCell ref="C130:D130"/>
    <mergeCell ref="N48:P48"/>
    <mergeCell ref="R48:S48"/>
    <mergeCell ref="N40:P40"/>
    <mergeCell ref="H37:L37"/>
    <mergeCell ref="M37:S37"/>
    <mergeCell ref="N38:P38"/>
    <mergeCell ref="R38:S38"/>
    <mergeCell ref="R40:S40"/>
    <mergeCell ref="N41:P41"/>
    <mergeCell ref="R41:S41"/>
    <mergeCell ref="N42:P42"/>
    <mergeCell ref="R42:S42"/>
    <mergeCell ref="R47:S47"/>
    <mergeCell ref="N44:P44"/>
    <mergeCell ref="N46:P46"/>
    <mergeCell ref="R46:S46"/>
    <mergeCell ref="N47:P47"/>
    <mergeCell ref="R36:S36"/>
    <mergeCell ref="C37:C38"/>
    <mergeCell ref="N45:P45"/>
    <mergeCell ref="R45:S45"/>
    <mergeCell ref="N49:P49"/>
    <mergeCell ref="N53:P53"/>
    <mergeCell ref="N54:P54"/>
    <mergeCell ref="N55:P55"/>
    <mergeCell ref="N56:P56"/>
    <mergeCell ref="B83:S83"/>
    <mergeCell ref="B85:S85"/>
    <mergeCell ref="R86:S86"/>
    <mergeCell ref="A60:B60"/>
    <mergeCell ref="A61:B61"/>
    <mergeCell ref="A62:B62"/>
    <mergeCell ref="A63:B63"/>
    <mergeCell ref="A64:B64"/>
    <mergeCell ref="A65:B65"/>
    <mergeCell ref="A66:B66"/>
    <mergeCell ref="A70:B71"/>
    <mergeCell ref="A72:B72"/>
    <mergeCell ref="A73:B73"/>
    <mergeCell ref="A74:B74"/>
    <mergeCell ref="B68:S68"/>
    <mergeCell ref="R69:S69"/>
    <mergeCell ref="C70:G71"/>
    <mergeCell ref="H70:L70"/>
    <mergeCell ref="C72:G72"/>
    <mergeCell ref="N72:P72"/>
    <mergeCell ref="R72:S72"/>
    <mergeCell ref="I66:J66"/>
    <mergeCell ref="C73:G73"/>
    <mergeCell ref="N73:P73"/>
    <mergeCell ref="R73:S73"/>
    <mergeCell ref="C74:G74"/>
    <mergeCell ref="N74:P74"/>
    <mergeCell ref="R74:S74"/>
    <mergeCell ref="I74:J74"/>
    <mergeCell ref="I81:J81"/>
    <mergeCell ref="N88:P88"/>
    <mergeCell ref="Q88:R88"/>
    <mergeCell ref="I88:J88"/>
    <mergeCell ref="N89:P89"/>
    <mergeCell ref="Q89:R89"/>
    <mergeCell ref="N90:P90"/>
    <mergeCell ref="Q90:R90"/>
    <mergeCell ref="I89:J89"/>
    <mergeCell ref="N91:P91"/>
    <mergeCell ref="Q91:R91"/>
    <mergeCell ref="N92:P92"/>
    <mergeCell ref="Q92:R92"/>
    <mergeCell ref="A87:B88"/>
    <mergeCell ref="A89:B89"/>
    <mergeCell ref="A90:B90"/>
    <mergeCell ref="A91:B91"/>
    <mergeCell ref="A92:B92"/>
    <mergeCell ref="D87:G87"/>
    <mergeCell ref="H87:L87"/>
    <mergeCell ref="M87:S87"/>
    <mergeCell ref="N93:P93"/>
    <mergeCell ref="Q93:R93"/>
    <mergeCell ref="N94:P94"/>
    <mergeCell ref="Q94:R94"/>
    <mergeCell ref="N95:P95"/>
    <mergeCell ref="Q95:R95"/>
    <mergeCell ref="N96:P96"/>
    <mergeCell ref="Q96:R96"/>
    <mergeCell ref="N97:P97"/>
    <mergeCell ref="Q97:R97"/>
    <mergeCell ref="N98:P98"/>
    <mergeCell ref="Q98:R98"/>
    <mergeCell ref="N99:P99"/>
    <mergeCell ref="Q99:R99"/>
    <mergeCell ref="N100:P100"/>
    <mergeCell ref="Q100:R100"/>
    <mergeCell ref="N101:P101"/>
    <mergeCell ref="Q101:R101"/>
    <mergeCell ref="N102:P102"/>
    <mergeCell ref="Q102:R102"/>
    <mergeCell ref="N103:P103"/>
    <mergeCell ref="Q103:R103"/>
    <mergeCell ref="N104:P104"/>
    <mergeCell ref="Q104:R104"/>
    <mergeCell ref="N105:P105"/>
    <mergeCell ref="Q105:R105"/>
    <mergeCell ref="N106:P106"/>
    <mergeCell ref="Q106:R106"/>
    <mergeCell ref="N107:P107"/>
    <mergeCell ref="Q107:R107"/>
    <mergeCell ref="N108:P108"/>
    <mergeCell ref="Q108:R108"/>
    <mergeCell ref="N109:P109"/>
    <mergeCell ref="Q109:R109"/>
    <mergeCell ref="N110:P110"/>
    <mergeCell ref="Q110:R110"/>
    <mergeCell ref="N111:P111"/>
    <mergeCell ref="Q111:R111"/>
    <mergeCell ref="N112:P112"/>
    <mergeCell ref="Q112:R112"/>
    <mergeCell ref="N113:P113"/>
    <mergeCell ref="Q113:R113"/>
    <mergeCell ref="N114:P114"/>
    <mergeCell ref="Q114:R114"/>
    <mergeCell ref="N115:P115"/>
    <mergeCell ref="Q115:R115"/>
    <mergeCell ref="N126:S126"/>
    <mergeCell ref="R127:S127"/>
    <mergeCell ref="N116:P116"/>
    <mergeCell ref="Q116:R116"/>
    <mergeCell ref="N117:P117"/>
    <mergeCell ref="Q117:R117"/>
    <mergeCell ref="N118:P118"/>
    <mergeCell ref="Q118:R118"/>
    <mergeCell ref="B124:S124"/>
    <mergeCell ref="C126:D127"/>
    <mergeCell ref="E126:H126"/>
    <mergeCell ref="I126:M126"/>
    <mergeCell ref="A111:B111"/>
    <mergeCell ref="A112:B112"/>
    <mergeCell ref="A113:B113"/>
    <mergeCell ref="A114:B114"/>
    <mergeCell ref="A115:B115"/>
    <mergeCell ref="C128:D128"/>
    <mergeCell ref="R128:S128"/>
    <mergeCell ref="C129:D129"/>
    <mergeCell ref="R129:S129"/>
    <mergeCell ref="I129:J129"/>
    <mergeCell ref="M137:S137"/>
    <mergeCell ref="I133:J133"/>
    <mergeCell ref="N138:P138"/>
    <mergeCell ref="R138:S138"/>
    <mergeCell ref="A137:B138"/>
    <mergeCell ref="R132:S132"/>
    <mergeCell ref="C133:D133"/>
    <mergeCell ref="R133:S133"/>
    <mergeCell ref="A133:B133"/>
    <mergeCell ref="B135:S135"/>
    <mergeCell ref="C137:G138"/>
    <mergeCell ref="H137:L137"/>
    <mergeCell ref="A132:B132"/>
    <mergeCell ref="A131:B131"/>
    <mergeCell ref="I128:J128"/>
    <mergeCell ref="I138:J138"/>
    <mergeCell ref="C139:G139"/>
    <mergeCell ref="N139:P139"/>
    <mergeCell ref="R139:S139"/>
    <mergeCell ref="C140:G140"/>
    <mergeCell ref="N140:P140"/>
    <mergeCell ref="R140:S140"/>
    <mergeCell ref="C141:G141"/>
    <mergeCell ref="N141:P141"/>
    <mergeCell ref="C142:G142"/>
    <mergeCell ref="N142:P142"/>
    <mergeCell ref="C143:G143"/>
    <mergeCell ref="N143:P143"/>
    <mergeCell ref="I143:J143"/>
    <mergeCell ref="I142:J142"/>
    <mergeCell ref="C144:G144"/>
    <mergeCell ref="N144:P144"/>
    <mergeCell ref="C145:G145"/>
    <mergeCell ref="N145:P145"/>
    <mergeCell ref="I139:J139"/>
    <mergeCell ref="I141:J141"/>
    <mergeCell ref="R141:S141"/>
    <mergeCell ref="R142:S142"/>
    <mergeCell ref="R143:S143"/>
    <mergeCell ref="R144:S144"/>
    <mergeCell ref="R145:S145"/>
    <mergeCell ref="C146:G146"/>
    <mergeCell ref="N146:P146"/>
    <mergeCell ref="I144:J144"/>
    <mergeCell ref="I145:J145"/>
    <mergeCell ref="I146:J146"/>
    <mergeCell ref="C147:G147"/>
    <mergeCell ref="N147:P147"/>
    <mergeCell ref="C148:G148"/>
    <mergeCell ref="N148:P148"/>
    <mergeCell ref="C149:G149"/>
    <mergeCell ref="N149:P149"/>
    <mergeCell ref="I147:J147"/>
    <mergeCell ref="I148:J148"/>
    <mergeCell ref="I149:J149"/>
    <mergeCell ref="C150:G150"/>
    <mergeCell ref="N150:P150"/>
    <mergeCell ref="C151:G151"/>
    <mergeCell ref="N151:P151"/>
    <mergeCell ref="C152:G152"/>
    <mergeCell ref="N152:P152"/>
    <mergeCell ref="I150:J150"/>
    <mergeCell ref="I151:J151"/>
    <mergeCell ref="I152:J152"/>
    <mergeCell ref="C153:G153"/>
    <mergeCell ref="N153:P153"/>
    <mergeCell ref="C154:G154"/>
    <mergeCell ref="N154:P154"/>
    <mergeCell ref="C155:G155"/>
    <mergeCell ref="N155:P155"/>
    <mergeCell ref="I153:J153"/>
    <mergeCell ref="I154:J154"/>
    <mergeCell ref="I155:J155"/>
    <mergeCell ref="C156:F156"/>
    <mergeCell ref="N156:P156"/>
    <mergeCell ref="C157:G157"/>
    <mergeCell ref="N157:P157"/>
    <mergeCell ref="C158:G158"/>
    <mergeCell ref="N158:P158"/>
    <mergeCell ref="I156:J156"/>
    <mergeCell ref="I157:J157"/>
    <mergeCell ref="I158:J158"/>
    <mergeCell ref="C159:G159"/>
    <mergeCell ref="N159:P159"/>
    <mergeCell ref="C160:G160"/>
    <mergeCell ref="N160:P160"/>
    <mergeCell ref="C161:G161"/>
    <mergeCell ref="N161:P161"/>
    <mergeCell ref="I159:J159"/>
    <mergeCell ref="I160:J160"/>
    <mergeCell ref="I161:J161"/>
    <mergeCell ref="C162:G162"/>
    <mergeCell ref="N162:P162"/>
    <mergeCell ref="C163:G163"/>
    <mergeCell ref="N163:P163"/>
    <mergeCell ref="C164:G164"/>
    <mergeCell ref="N164:P164"/>
    <mergeCell ref="I162:J162"/>
    <mergeCell ref="I163:J163"/>
    <mergeCell ref="I164:J164"/>
    <mergeCell ref="C165:G165"/>
    <mergeCell ref="N165:P165"/>
    <mergeCell ref="C166:G166"/>
    <mergeCell ref="N166:P166"/>
    <mergeCell ref="R166:S166"/>
    <mergeCell ref="C167:G167"/>
    <mergeCell ref="N167:P167"/>
    <mergeCell ref="R167:S167"/>
    <mergeCell ref="I165:J165"/>
    <mergeCell ref="C168:G168"/>
    <mergeCell ref="N168:P168"/>
    <mergeCell ref="R168:S168"/>
    <mergeCell ref="C169:G169"/>
    <mergeCell ref="N169:P169"/>
    <mergeCell ref="R169:S169"/>
    <mergeCell ref="I169:J169"/>
    <mergeCell ref="B171:S171"/>
    <mergeCell ref="C173:G174"/>
    <mergeCell ref="H173:L173"/>
    <mergeCell ref="M173:S173"/>
    <mergeCell ref="N174:P174"/>
    <mergeCell ref="R174:S174"/>
    <mergeCell ref="A173:B174"/>
    <mergeCell ref="I174:J174"/>
    <mergeCell ref="R175:S175"/>
    <mergeCell ref="I175:J175"/>
    <mergeCell ref="C176:G176"/>
    <mergeCell ref="N176:P176"/>
    <mergeCell ref="R176:S176"/>
    <mergeCell ref="I176:J176"/>
    <mergeCell ref="A175:B175"/>
    <mergeCell ref="A176:B176"/>
    <mergeCell ref="C175:G175"/>
    <mergeCell ref="N175:P175"/>
    <mergeCell ref="C177:G177"/>
    <mergeCell ref="N177:P177"/>
    <mergeCell ref="R177:S177"/>
    <mergeCell ref="C178:G178"/>
    <mergeCell ref="N178:P178"/>
    <mergeCell ref="R178:S178"/>
    <mergeCell ref="I178:J178"/>
    <mergeCell ref="B182:S182"/>
    <mergeCell ref="A184:A185"/>
    <mergeCell ref="B184:D185"/>
    <mergeCell ref="E184:H184"/>
    <mergeCell ref="I184:M184"/>
    <mergeCell ref="N184:S184"/>
    <mergeCell ref="R185:S185"/>
    <mergeCell ref="I185:J185"/>
    <mergeCell ref="O185:P185"/>
    <mergeCell ref="B186:D186"/>
    <mergeCell ref="R186:S186"/>
    <mergeCell ref="A177:B177"/>
    <mergeCell ref="A178:B178"/>
    <mergeCell ref="B187:D187"/>
    <mergeCell ref="R187:S187"/>
    <mergeCell ref="B188:D188"/>
    <mergeCell ref="R188:S188"/>
    <mergeCell ref="I186:J186"/>
    <mergeCell ref="I188:J188"/>
    <mergeCell ref="B189:D189"/>
    <mergeCell ref="R189:S189"/>
    <mergeCell ref="B190:D190"/>
    <mergeCell ref="R190:S190"/>
    <mergeCell ref="B191:D191"/>
    <mergeCell ref="R191:S191"/>
    <mergeCell ref="I189:J189"/>
    <mergeCell ref="O189:P189"/>
    <mergeCell ref="B192:D192"/>
    <mergeCell ref="C193:D193"/>
    <mergeCell ref="E193:F193"/>
    <mergeCell ref="I192:J192"/>
    <mergeCell ref="R192:S192"/>
    <mergeCell ref="C203:G203"/>
    <mergeCell ref="N203:P203"/>
    <mergeCell ref="R203:S203"/>
    <mergeCell ref="A204:B204"/>
    <mergeCell ref="C204:G204"/>
    <mergeCell ref="N204:P204"/>
    <mergeCell ref="C205:D205"/>
    <mergeCell ref="E205:F205"/>
    <mergeCell ref="G205:H205"/>
    <mergeCell ref="I205:K205"/>
    <mergeCell ref="L205:M205"/>
    <mergeCell ref="R204:S204"/>
    <mergeCell ref="C196:G197"/>
    <mergeCell ref="H196:L196"/>
    <mergeCell ref="M196:S196"/>
    <mergeCell ref="N197:P197"/>
    <mergeCell ref="R197:S197"/>
    <mergeCell ref="A198:B198"/>
    <mergeCell ref="C198:G198"/>
    <mergeCell ref="N198:P198"/>
    <mergeCell ref="R198:S198"/>
    <mergeCell ref="A199:B199"/>
    <mergeCell ref="C199:G199"/>
    <mergeCell ref="N199:P199"/>
    <mergeCell ref="R199:S199"/>
    <mergeCell ref="C200:G200"/>
    <mergeCell ref="A201:B201"/>
    <mergeCell ref="C201:G201"/>
    <mergeCell ref="N201:P201"/>
    <mergeCell ref="R201:S201"/>
    <mergeCell ref="F212:G212"/>
    <mergeCell ref="H212:I212"/>
    <mergeCell ref="K212:L212"/>
    <mergeCell ref="M212:N212"/>
    <mergeCell ref="P212:Q212"/>
    <mergeCell ref="R210:S210"/>
    <mergeCell ref="R211:S211"/>
    <mergeCell ref="R212:S212"/>
    <mergeCell ref="A213:B213"/>
    <mergeCell ref="A214:B214"/>
    <mergeCell ref="F214:G214"/>
    <mergeCell ref="H214:I214"/>
    <mergeCell ref="K214:L214"/>
    <mergeCell ref="M214:N214"/>
    <mergeCell ref="P214:Q214"/>
    <mergeCell ref="R214:S214"/>
    <mergeCell ref="A212:B212"/>
    <mergeCell ref="D213:T213"/>
    <mergeCell ref="A209:B210"/>
    <mergeCell ref="C209:C210"/>
    <mergeCell ref="D209:D210"/>
    <mergeCell ref="E209:E210"/>
    <mergeCell ref="F210:G210"/>
    <mergeCell ref="H210:I210"/>
    <mergeCell ref="K210:L210"/>
    <mergeCell ref="M210:N210"/>
    <mergeCell ref="P210:Q210"/>
    <mergeCell ref="A211:B211"/>
    <mergeCell ref="F211:G211"/>
    <mergeCell ref="H211:I211"/>
    <mergeCell ref="K211:L211"/>
    <mergeCell ref="M211:N211"/>
    <mergeCell ref="P218:Q218"/>
    <mergeCell ref="R219:S219"/>
    <mergeCell ref="A219:B219"/>
    <mergeCell ref="A216:B216"/>
    <mergeCell ref="F216:G216"/>
    <mergeCell ref="H216:I216"/>
    <mergeCell ref="K216:L216"/>
    <mergeCell ref="M216:N216"/>
    <mergeCell ref="P216:Q216"/>
    <mergeCell ref="R216:S216"/>
    <mergeCell ref="F217:G217"/>
    <mergeCell ref="H217:I217"/>
    <mergeCell ref="K217:L217"/>
    <mergeCell ref="M217:N217"/>
    <mergeCell ref="P217:Q217"/>
    <mergeCell ref="A215:B215"/>
    <mergeCell ref="F215:G215"/>
    <mergeCell ref="H215:I215"/>
    <mergeCell ref="K215:L215"/>
    <mergeCell ref="M215:N215"/>
    <mergeCell ref="P215:Q215"/>
    <mergeCell ref="R215:S215"/>
    <mergeCell ref="R217:S217"/>
    <mergeCell ref="A217:B217"/>
    <mergeCell ref="F221:G221"/>
    <mergeCell ref="H221:I221"/>
    <mergeCell ref="K221:L221"/>
    <mergeCell ref="M221:N221"/>
    <mergeCell ref="P221:Q221"/>
    <mergeCell ref="R221:S221"/>
    <mergeCell ref="A220:B220"/>
    <mergeCell ref="F220:G220"/>
    <mergeCell ref="P223:Q223"/>
    <mergeCell ref="R223:S223"/>
    <mergeCell ref="A222:B222"/>
    <mergeCell ref="F222:G222"/>
    <mergeCell ref="H222:I222"/>
    <mergeCell ref="K222:L222"/>
    <mergeCell ref="M222:N222"/>
    <mergeCell ref="P222:Q222"/>
    <mergeCell ref="R218:S218"/>
    <mergeCell ref="F219:G219"/>
    <mergeCell ref="H219:I219"/>
    <mergeCell ref="K219:L219"/>
    <mergeCell ref="H220:I220"/>
    <mergeCell ref="K220:L220"/>
    <mergeCell ref="M220:N220"/>
    <mergeCell ref="P220:Q220"/>
    <mergeCell ref="R220:S220"/>
    <mergeCell ref="M219:N219"/>
    <mergeCell ref="P219:Q219"/>
    <mergeCell ref="A218:B218"/>
    <mergeCell ref="F218:G218"/>
    <mergeCell ref="H218:I218"/>
    <mergeCell ref="K218:L218"/>
    <mergeCell ref="M218:N218"/>
    <mergeCell ref="H224:I224"/>
    <mergeCell ref="K224:L224"/>
    <mergeCell ref="M224:N224"/>
    <mergeCell ref="P224:Q224"/>
    <mergeCell ref="R222:S222"/>
    <mergeCell ref="A223:B223"/>
    <mergeCell ref="F223:G223"/>
    <mergeCell ref="H223:I223"/>
    <mergeCell ref="K223:L223"/>
    <mergeCell ref="M223:N223"/>
    <mergeCell ref="R224:S224"/>
    <mergeCell ref="A225:B225"/>
    <mergeCell ref="F225:G225"/>
    <mergeCell ref="H225:I225"/>
    <mergeCell ref="K225:L225"/>
    <mergeCell ref="M225:N225"/>
    <mergeCell ref="P225:Q225"/>
    <mergeCell ref="R225:S225"/>
    <mergeCell ref="A224:B224"/>
    <mergeCell ref="F224:G224"/>
    <mergeCell ref="P227:Q227"/>
    <mergeCell ref="R227:S227"/>
    <mergeCell ref="A226:B226"/>
    <mergeCell ref="F226:G226"/>
    <mergeCell ref="H226:I226"/>
    <mergeCell ref="K226:L226"/>
    <mergeCell ref="M226:N226"/>
    <mergeCell ref="P226:Q226"/>
    <mergeCell ref="H228:I228"/>
    <mergeCell ref="K228:L228"/>
    <mergeCell ref="M228:N228"/>
    <mergeCell ref="P228:Q228"/>
    <mergeCell ref="R226:S226"/>
    <mergeCell ref="A227:B227"/>
    <mergeCell ref="F227:G227"/>
    <mergeCell ref="H227:I227"/>
    <mergeCell ref="K227:L227"/>
    <mergeCell ref="M227:N227"/>
    <mergeCell ref="R228:S228"/>
    <mergeCell ref="F229:G229"/>
    <mergeCell ref="H229:I229"/>
    <mergeCell ref="K229:L229"/>
    <mergeCell ref="M229:N229"/>
    <mergeCell ref="P229:Q229"/>
    <mergeCell ref="R229:S229"/>
    <mergeCell ref="A228:B228"/>
    <mergeCell ref="F228:G228"/>
    <mergeCell ref="A230:B230"/>
    <mergeCell ref="F230:G230"/>
    <mergeCell ref="H230:I230"/>
    <mergeCell ref="K230:L230"/>
    <mergeCell ref="M230:N230"/>
    <mergeCell ref="P230:Q230"/>
    <mergeCell ref="Q235:R235"/>
    <mergeCell ref="R230:S230"/>
    <mergeCell ref="B232:S232"/>
    <mergeCell ref="A234:B235"/>
    <mergeCell ref="C234:C235"/>
    <mergeCell ref="D234:D235"/>
    <mergeCell ref="E234:E235"/>
    <mergeCell ref="F234:L234"/>
    <mergeCell ref="M234:S234"/>
    <mergeCell ref="F235:H235"/>
    <mergeCell ref="M235:P235"/>
    <mergeCell ref="F239:H239"/>
    <mergeCell ref="M239:P239"/>
    <mergeCell ref="F240:H240"/>
    <mergeCell ref="M240:P240"/>
    <mergeCell ref="I239:J239"/>
    <mergeCell ref="F242:H242"/>
    <mergeCell ref="M242:P242"/>
    <mergeCell ref="I240:J240"/>
    <mergeCell ref="I241:J241"/>
    <mergeCell ref="K239:L239"/>
    <mergeCell ref="A236:B236"/>
    <mergeCell ref="F236:H236"/>
    <mergeCell ref="M236:P236"/>
    <mergeCell ref="K235:L235"/>
    <mergeCell ref="I235:J235"/>
    <mergeCell ref="K236:L236"/>
    <mergeCell ref="I236:J236"/>
    <mergeCell ref="A237:B237"/>
    <mergeCell ref="F237:H237"/>
    <mergeCell ref="M237:P237"/>
    <mergeCell ref="A238:B238"/>
    <mergeCell ref="F238:H238"/>
    <mergeCell ref="M238:P238"/>
    <mergeCell ref="K237:L237"/>
    <mergeCell ref="I237:J237"/>
    <mergeCell ref="I238:J238"/>
    <mergeCell ref="K238:L238"/>
    <mergeCell ref="K240:L240"/>
    <mergeCell ref="I243:J243"/>
    <mergeCell ref="Q242:R242"/>
    <mergeCell ref="I242:J242"/>
    <mergeCell ref="K242:L242"/>
    <mergeCell ref="K243:L243"/>
    <mergeCell ref="F244:H244"/>
    <mergeCell ref="M244:P244"/>
    <mergeCell ref="I244:J244"/>
    <mergeCell ref="K244:L244"/>
    <mergeCell ref="F245:H245"/>
    <mergeCell ref="M245:P245"/>
    <mergeCell ref="I245:J245"/>
    <mergeCell ref="K245:L245"/>
    <mergeCell ref="F241:H241"/>
    <mergeCell ref="M241:P241"/>
    <mergeCell ref="Q241:R241"/>
    <mergeCell ref="Q243:R243"/>
    <mergeCell ref="Q244:R244"/>
    <mergeCell ref="Q245:R245"/>
    <mergeCell ref="K241:L241"/>
    <mergeCell ref="Q247:S247"/>
    <mergeCell ref="I249:L249"/>
    <mergeCell ref="M249:P249"/>
    <mergeCell ref="Q249:S249"/>
    <mergeCell ref="A247:B247"/>
    <mergeCell ref="F247:H247"/>
    <mergeCell ref="I247:L247"/>
    <mergeCell ref="M247:P247"/>
    <mergeCell ref="I251:L251"/>
    <mergeCell ref="M251:P251"/>
    <mergeCell ref="Q251:S251"/>
    <mergeCell ref="A248:B248"/>
    <mergeCell ref="F248:H248"/>
    <mergeCell ref="I248:L248"/>
    <mergeCell ref="F246:H246"/>
    <mergeCell ref="M246:P246"/>
    <mergeCell ref="I246:J246"/>
    <mergeCell ref="K246:L246"/>
    <mergeCell ref="I250:L250"/>
    <mergeCell ref="M250:P250"/>
    <mergeCell ref="Q250:S250"/>
    <mergeCell ref="A251:B251"/>
    <mergeCell ref="F251:H251"/>
    <mergeCell ref="M248:P248"/>
    <mergeCell ref="Q248:S248"/>
    <mergeCell ref="A249:B249"/>
    <mergeCell ref="F249:H249"/>
    <mergeCell ref="A250:B250"/>
    <mergeCell ref="F250:H250"/>
    <mergeCell ref="Q246:R246"/>
    <mergeCell ref="D258:E258"/>
    <mergeCell ref="F258:G258"/>
    <mergeCell ref="A252:B252"/>
    <mergeCell ref="F252:H252"/>
    <mergeCell ref="I252:L252"/>
    <mergeCell ref="M252:P252"/>
    <mergeCell ref="Q252:S252"/>
    <mergeCell ref="A253:B253"/>
    <mergeCell ref="F253:H253"/>
    <mergeCell ref="M258:N258"/>
    <mergeCell ref="A265:C265"/>
    <mergeCell ref="A266:C266"/>
    <mergeCell ref="I262:J262"/>
    <mergeCell ref="A261:B261"/>
    <mergeCell ref="A263:B263"/>
    <mergeCell ref="A254:B254"/>
    <mergeCell ref="F254:H254"/>
    <mergeCell ref="I254:L254"/>
    <mergeCell ref="M254:P254"/>
    <mergeCell ref="H258:J258"/>
    <mergeCell ref="I259:J259"/>
    <mergeCell ref="I260:J260"/>
    <mergeCell ref="K258:L258"/>
    <mergeCell ref="A264:B264"/>
    <mergeCell ref="Q254:S254"/>
    <mergeCell ref="I253:L253"/>
    <mergeCell ref="M253:P253"/>
    <mergeCell ref="Q253:S253"/>
    <mergeCell ref="A260:C260"/>
    <mergeCell ref="A258:C259"/>
    <mergeCell ref="P267:R267"/>
    <mergeCell ref="B269:S269"/>
    <mergeCell ref="A271:A273"/>
    <mergeCell ref="B271:C273"/>
    <mergeCell ref="D271:G271"/>
    <mergeCell ref="H271:L271"/>
    <mergeCell ref="I265:J265"/>
    <mergeCell ref="I266:J266"/>
    <mergeCell ref="P271:Q271"/>
    <mergeCell ref="R271:S271"/>
    <mergeCell ref="D272:E272"/>
    <mergeCell ref="F272:G272"/>
    <mergeCell ref="K272:L272"/>
    <mergeCell ref="M272:M273"/>
    <mergeCell ref="P272:P273"/>
    <mergeCell ref="Q272:Q273"/>
    <mergeCell ref="R272:R273"/>
    <mergeCell ref="S272:S273"/>
    <mergeCell ref="B287:D287"/>
    <mergeCell ref="E287:F287"/>
    <mergeCell ref="N279:O279"/>
    <mergeCell ref="K285:N285"/>
    <mergeCell ref="K286:L286"/>
    <mergeCell ref="R297:S297"/>
    <mergeCell ref="R299:S299"/>
    <mergeCell ref="R298:S298"/>
    <mergeCell ref="R300:S300"/>
    <mergeCell ref="E299:F299"/>
    <mergeCell ref="I298:J298"/>
    <mergeCell ref="G299:H299"/>
    <mergeCell ref="I299:J299"/>
    <mergeCell ref="B288:D288"/>
    <mergeCell ref="E288:F288"/>
    <mergeCell ref="B289:D289"/>
    <mergeCell ref="E289:F289"/>
    <mergeCell ref="B300:D300"/>
    <mergeCell ref="E300:F300"/>
    <mergeCell ref="P297:Q297"/>
    <mergeCell ref="B290:D290"/>
    <mergeCell ref="E290:F290"/>
    <mergeCell ref="G290:I290"/>
    <mergeCell ref="B291:D291"/>
    <mergeCell ref="M300:O300"/>
    <mergeCell ref="G288:H288"/>
    <mergeCell ref="K297:L297"/>
    <mergeCell ref="E291:F291"/>
    <mergeCell ref="G291:H291"/>
    <mergeCell ref="K291:L291"/>
    <mergeCell ref="B294:Q294"/>
    <mergeCell ref="B296:D297"/>
    <mergeCell ref="G289:I289"/>
    <mergeCell ref="K299:L299"/>
    <mergeCell ref="P299:Q299"/>
    <mergeCell ref="B298:D298"/>
    <mergeCell ref="E298:F298"/>
    <mergeCell ref="K298:L298"/>
    <mergeCell ref="P298:Q298"/>
    <mergeCell ref="G298:H298"/>
    <mergeCell ref="K300:L300"/>
    <mergeCell ref="P300:Q300"/>
    <mergeCell ref="B299:D299"/>
    <mergeCell ref="K301:L301"/>
    <mergeCell ref="M301:N301"/>
    <mergeCell ref="P301:Q301"/>
    <mergeCell ref="B301:D301"/>
    <mergeCell ref="E301:F301"/>
    <mergeCell ref="G301:I301"/>
    <mergeCell ref="O291:P291"/>
    <mergeCell ref="B302:D302"/>
    <mergeCell ref="E302:F302"/>
    <mergeCell ref="G302:I302"/>
    <mergeCell ref="K302:L302"/>
    <mergeCell ref="M302:N302"/>
    <mergeCell ref="P302:Q302"/>
    <mergeCell ref="K303:L303"/>
    <mergeCell ref="P303:Q303"/>
    <mergeCell ref="R301:S301"/>
    <mergeCell ref="R302:S302"/>
    <mergeCell ref="R303:S303"/>
    <mergeCell ref="A315:B315"/>
    <mergeCell ref="G309:H309"/>
    <mergeCell ref="I309:J309"/>
    <mergeCell ref="K309:L309"/>
    <mergeCell ref="M309:N309"/>
    <mergeCell ref="B303:D303"/>
    <mergeCell ref="A311:B311"/>
    <mergeCell ref="A313:B313"/>
    <mergeCell ref="D309:D310"/>
    <mergeCell ref="E309:F309"/>
    <mergeCell ref="B312:C312"/>
    <mergeCell ref="N312:Q312"/>
    <mergeCell ref="B314:C314"/>
    <mergeCell ref="N314:Q314"/>
    <mergeCell ref="A306:C306"/>
    <mergeCell ref="G303:H303"/>
    <mergeCell ref="I303:J303"/>
    <mergeCell ref="M303:O303"/>
    <mergeCell ref="A309:B310"/>
    <mergeCell ref="C309:C310"/>
    <mergeCell ref="A324:A325"/>
    <mergeCell ref="B324:C325"/>
    <mergeCell ref="A346:B346"/>
    <mergeCell ref="A347:B347"/>
    <mergeCell ref="J343:L345"/>
    <mergeCell ref="J346:L346"/>
    <mergeCell ref="M345:O345"/>
    <mergeCell ref="M346:O346"/>
    <mergeCell ref="B307:S307"/>
    <mergeCell ref="E303:F303"/>
    <mergeCell ref="A348:B348"/>
    <mergeCell ref="J348:L348"/>
    <mergeCell ref="B317:C317"/>
    <mergeCell ref="N317:Q317"/>
    <mergeCell ref="A316:B316"/>
    <mergeCell ref="R324:S325"/>
    <mergeCell ref="B318:C318"/>
    <mergeCell ref="N318:Q318"/>
    <mergeCell ref="H328:I328"/>
    <mergeCell ref="K328:L328"/>
    <mergeCell ref="M328:N328"/>
    <mergeCell ref="P326:Q326"/>
    <mergeCell ref="R326:S326"/>
    <mergeCell ref="P327:Q327"/>
    <mergeCell ref="R327:S327"/>
    <mergeCell ref="R328:S328"/>
    <mergeCell ref="P328:Q328"/>
    <mergeCell ref="B330:C330"/>
    <mergeCell ref="D330:E330"/>
    <mergeCell ref="F330:G330"/>
    <mergeCell ref="H330:I330"/>
    <mergeCell ref="K330:L330"/>
    <mergeCell ref="A349:B349"/>
    <mergeCell ref="A350:B350"/>
    <mergeCell ref="A351:B351"/>
    <mergeCell ref="J349:L349"/>
    <mergeCell ref="J350:L350"/>
    <mergeCell ref="J351:L351"/>
    <mergeCell ref="F349:G349"/>
    <mergeCell ref="H349:I349"/>
    <mergeCell ref="F351:G351"/>
    <mergeCell ref="H351:I351"/>
    <mergeCell ref="D324:I324"/>
    <mergeCell ref="K324:Q324"/>
    <mergeCell ref="A319:B319"/>
    <mergeCell ref="D325:E325"/>
    <mergeCell ref="F325:G325"/>
    <mergeCell ref="H325:I325"/>
    <mergeCell ref="K325:L325"/>
    <mergeCell ref="M325:N325"/>
    <mergeCell ref="P325:Q325"/>
    <mergeCell ref="B326:C326"/>
    <mergeCell ref="D326:E326"/>
    <mergeCell ref="F326:G326"/>
    <mergeCell ref="H326:I326"/>
    <mergeCell ref="K326:L326"/>
    <mergeCell ref="M326:N326"/>
    <mergeCell ref="B327:C327"/>
    <mergeCell ref="D327:E327"/>
    <mergeCell ref="F327:G327"/>
    <mergeCell ref="H327:I327"/>
    <mergeCell ref="K327:L327"/>
    <mergeCell ref="M327:N327"/>
    <mergeCell ref="F328:G328"/>
    <mergeCell ref="B328:C328"/>
    <mergeCell ref="B331:C331"/>
    <mergeCell ref="D331:E331"/>
    <mergeCell ref="F331:G331"/>
    <mergeCell ref="H331:I331"/>
    <mergeCell ref="K331:L331"/>
    <mergeCell ref="M331:N331"/>
    <mergeCell ref="P331:Q331"/>
    <mergeCell ref="R331:S331"/>
    <mergeCell ref="B332:C332"/>
    <mergeCell ref="D332:E332"/>
    <mergeCell ref="F332:G332"/>
    <mergeCell ref="H332:I332"/>
    <mergeCell ref="K332:L332"/>
    <mergeCell ref="M332:N332"/>
    <mergeCell ref="P332:Q332"/>
    <mergeCell ref="R332:S332"/>
    <mergeCell ref="P329:Q329"/>
    <mergeCell ref="F333:G333"/>
    <mergeCell ref="H333:I333"/>
    <mergeCell ref="K333:L333"/>
    <mergeCell ref="M333:N333"/>
    <mergeCell ref="P333:Q333"/>
    <mergeCell ref="R333:S333"/>
    <mergeCell ref="B334:C334"/>
    <mergeCell ref="D334:E334"/>
    <mergeCell ref="F334:G334"/>
    <mergeCell ref="H334:I334"/>
    <mergeCell ref="K334:L334"/>
    <mergeCell ref="M334:N334"/>
    <mergeCell ref="P334:Q334"/>
    <mergeCell ref="R334:S334"/>
    <mergeCell ref="B336:S336"/>
    <mergeCell ref="M330:N330"/>
    <mergeCell ref="P330:Q330"/>
    <mergeCell ref="R330:S330"/>
    <mergeCell ref="B340:S340"/>
    <mergeCell ref="C343:C345"/>
    <mergeCell ref="D343:D345"/>
    <mergeCell ref="E343:E345"/>
    <mergeCell ref="F343:G345"/>
    <mergeCell ref="H343:I345"/>
    <mergeCell ref="M343:Q344"/>
    <mergeCell ref="R343:S345"/>
    <mergeCell ref="P345:Q345"/>
    <mergeCell ref="F346:G346"/>
    <mergeCell ref="H346:I346"/>
    <mergeCell ref="P346:Q346"/>
    <mergeCell ref="R346:S346"/>
    <mergeCell ref="F347:G347"/>
    <mergeCell ref="H347:I347"/>
    <mergeCell ref="K347:L347"/>
    <mergeCell ref="M347:N347"/>
    <mergeCell ref="P347:Q347"/>
    <mergeCell ref="R347:S347"/>
    <mergeCell ref="A343:B345"/>
    <mergeCell ref="F348:G348"/>
    <mergeCell ref="H348:I348"/>
    <mergeCell ref="M348:N348"/>
    <mergeCell ref="P348:Q348"/>
    <mergeCell ref="R348:S348"/>
    <mergeCell ref="P349:Q349"/>
    <mergeCell ref="R349:S349"/>
    <mergeCell ref="F350:G350"/>
    <mergeCell ref="H350:I350"/>
    <mergeCell ref="P350:Q350"/>
    <mergeCell ref="R350:S350"/>
    <mergeCell ref="M350:O350"/>
    <mergeCell ref="M349:O349"/>
    <mergeCell ref="P351:Q351"/>
    <mergeCell ref="R351:S351"/>
    <mergeCell ref="M351:O351"/>
    <mergeCell ref="A424:B424"/>
    <mergeCell ref="A420:B420"/>
    <mergeCell ref="A421:B421"/>
    <mergeCell ref="A422:B422"/>
    <mergeCell ref="A423:B423"/>
    <mergeCell ref="F352:G352"/>
    <mergeCell ref="H352:I352"/>
    <mergeCell ref="P352:Q352"/>
    <mergeCell ref="R352:S352"/>
    <mergeCell ref="J352:L352"/>
    <mergeCell ref="M352:O352"/>
    <mergeCell ref="F353:G353"/>
    <mergeCell ref="H353:I353"/>
    <mergeCell ref="P353:Q353"/>
    <mergeCell ref="R353:S353"/>
    <mergeCell ref="J353:L353"/>
    <mergeCell ref="M353:O353"/>
    <mergeCell ref="F354:G354"/>
    <mergeCell ref="H354:I354"/>
    <mergeCell ref="P354:Q354"/>
    <mergeCell ref="R354:S354"/>
    <mergeCell ref="J354:L354"/>
    <mergeCell ref="M354:O354"/>
    <mergeCell ref="F355:G355"/>
    <mergeCell ref="H355:I355"/>
    <mergeCell ref="P355:Q355"/>
    <mergeCell ref="R355:S355"/>
    <mergeCell ref="J355:L355"/>
    <mergeCell ref="M355:O355"/>
    <mergeCell ref="F356:G356"/>
    <mergeCell ref="H356:I356"/>
    <mergeCell ref="P356:Q356"/>
    <mergeCell ref="R356:S356"/>
    <mergeCell ref="J356:L356"/>
    <mergeCell ref="M356:O356"/>
    <mergeCell ref="F357:G357"/>
    <mergeCell ref="H357:I357"/>
    <mergeCell ref="P357:Q357"/>
    <mergeCell ref="R357:S357"/>
    <mergeCell ref="J357:L357"/>
    <mergeCell ref="M357:O357"/>
    <mergeCell ref="F358:G358"/>
    <mergeCell ref="H358:I358"/>
    <mergeCell ref="P358:Q358"/>
    <mergeCell ref="R358:S358"/>
    <mergeCell ref="J358:L358"/>
    <mergeCell ref="M358:O358"/>
    <mergeCell ref="F359:G359"/>
    <mergeCell ref="H359:I359"/>
    <mergeCell ref="P359:Q359"/>
    <mergeCell ref="R359:S359"/>
    <mergeCell ref="J359:L359"/>
    <mergeCell ref="M359:O359"/>
    <mergeCell ref="F360:G360"/>
    <mergeCell ref="H360:I360"/>
    <mergeCell ref="P360:Q360"/>
    <mergeCell ref="R360:S360"/>
    <mergeCell ref="J360:L360"/>
    <mergeCell ref="M360:O360"/>
    <mergeCell ref="F361:G361"/>
    <mergeCell ref="H361:I361"/>
    <mergeCell ref="P361:Q361"/>
    <mergeCell ref="R361:S361"/>
    <mergeCell ref="J361:L361"/>
    <mergeCell ref="M361:O361"/>
    <mergeCell ref="F362:G362"/>
    <mergeCell ref="H362:I362"/>
    <mergeCell ref="P362:Q362"/>
    <mergeCell ref="R362:S362"/>
    <mergeCell ref="J362:L362"/>
    <mergeCell ref="M362:O362"/>
    <mergeCell ref="F363:G363"/>
    <mergeCell ref="H363:I363"/>
    <mergeCell ref="P363:Q363"/>
    <mergeCell ref="R363:S363"/>
    <mergeCell ref="J363:L363"/>
    <mergeCell ref="M363:O363"/>
    <mergeCell ref="F364:G364"/>
    <mergeCell ref="H364:I364"/>
    <mergeCell ref="P364:Q364"/>
    <mergeCell ref="R364:S364"/>
    <mergeCell ref="J364:L364"/>
    <mergeCell ref="M364:O364"/>
    <mergeCell ref="F365:G365"/>
    <mergeCell ref="H365:I365"/>
    <mergeCell ref="P365:Q365"/>
    <mergeCell ref="R365:S365"/>
    <mergeCell ref="J365:L365"/>
    <mergeCell ref="M365:O365"/>
    <mergeCell ref="J367:L367"/>
    <mergeCell ref="M367:O367"/>
    <mergeCell ref="F368:G368"/>
    <mergeCell ref="H368:I368"/>
    <mergeCell ref="P368:Q368"/>
    <mergeCell ref="R368:S368"/>
    <mergeCell ref="J368:L368"/>
    <mergeCell ref="M368:O368"/>
    <mergeCell ref="F369:G369"/>
    <mergeCell ref="H369:I369"/>
    <mergeCell ref="P369:Q369"/>
    <mergeCell ref="R369:S369"/>
    <mergeCell ref="J369:L369"/>
    <mergeCell ref="M369:O369"/>
    <mergeCell ref="F370:G370"/>
    <mergeCell ref="H370:I370"/>
    <mergeCell ref="P370:Q370"/>
    <mergeCell ref="R370:S370"/>
    <mergeCell ref="J370:L370"/>
    <mergeCell ref="M370:O370"/>
    <mergeCell ref="P367:Q367"/>
    <mergeCell ref="R367:S367"/>
    <mergeCell ref="F371:G371"/>
    <mergeCell ref="H371:I371"/>
    <mergeCell ref="P371:Q371"/>
    <mergeCell ref="R371:S371"/>
    <mergeCell ref="J371:L371"/>
    <mergeCell ref="M371:O371"/>
    <mergeCell ref="F372:G372"/>
    <mergeCell ref="H372:I372"/>
    <mergeCell ref="P372:Q372"/>
    <mergeCell ref="R372:S372"/>
    <mergeCell ref="J372:L372"/>
    <mergeCell ref="M372:O372"/>
    <mergeCell ref="H375:I375"/>
    <mergeCell ref="K375:L375"/>
    <mergeCell ref="F373:G373"/>
    <mergeCell ref="H373:I373"/>
    <mergeCell ref="P373:Q373"/>
    <mergeCell ref="R373:S373"/>
    <mergeCell ref="J373:L373"/>
    <mergeCell ref="M373:O373"/>
    <mergeCell ref="F374:G374"/>
    <mergeCell ref="H374:I374"/>
    <mergeCell ref="K374:L374"/>
    <mergeCell ref="M374:N374"/>
    <mergeCell ref="P374:Q374"/>
    <mergeCell ref="R374:S374"/>
    <mergeCell ref="M375:N375"/>
    <mergeCell ref="P375:Q375"/>
    <mergeCell ref="R375:S375"/>
    <mergeCell ref="F376:G376"/>
    <mergeCell ref="H376:I376"/>
    <mergeCell ref="P376:Q376"/>
    <mergeCell ref="R376:S376"/>
    <mergeCell ref="J376:L376"/>
    <mergeCell ref="M376:O376"/>
    <mergeCell ref="F375:G375"/>
    <mergeCell ref="Q380:Q381"/>
    <mergeCell ref="R380:R381"/>
    <mergeCell ref="S380:S381"/>
    <mergeCell ref="N381:P382"/>
    <mergeCell ref="D381:D382"/>
    <mergeCell ref="E381:E382"/>
    <mergeCell ref="F381:G381"/>
    <mergeCell ref="H381:H382"/>
    <mergeCell ref="I381:I382"/>
    <mergeCell ref="L381:M381"/>
    <mergeCell ref="J381:K382"/>
    <mergeCell ref="N383:P383"/>
    <mergeCell ref="N384:P384"/>
    <mergeCell ref="N385:P385"/>
    <mergeCell ref="N386:P386"/>
    <mergeCell ref="N387:P387"/>
    <mergeCell ref="J383:K383"/>
    <mergeCell ref="J385:K385"/>
    <mergeCell ref="J386:K386"/>
    <mergeCell ref="J387:K387"/>
    <mergeCell ref="N390:P390"/>
    <mergeCell ref="N388:P388"/>
    <mergeCell ref="N389:P389"/>
    <mergeCell ref="N391:P391"/>
    <mergeCell ref="N392:P392"/>
    <mergeCell ref="N393:P393"/>
    <mergeCell ref="N394:P394"/>
    <mergeCell ref="N395:P395"/>
    <mergeCell ref="N396:P396"/>
    <mergeCell ref="N397:P397"/>
    <mergeCell ref="N398:P398"/>
    <mergeCell ref="N399:P399"/>
    <mergeCell ref="N400:P400"/>
    <mergeCell ref="N401:P401"/>
    <mergeCell ref="N402:P402"/>
    <mergeCell ref="N403:P403"/>
    <mergeCell ref="N404:P404"/>
    <mergeCell ref="N405:P405"/>
    <mergeCell ref="N406:P406"/>
    <mergeCell ref="N407:P407"/>
    <mergeCell ref="N408:P408"/>
    <mergeCell ref="N409:P409"/>
    <mergeCell ref="N410:P410"/>
    <mergeCell ref="N411:P411"/>
    <mergeCell ref="C415:C417"/>
    <mergeCell ref="D415:D417"/>
    <mergeCell ref="E415:E417"/>
    <mergeCell ref="F415:G417"/>
    <mergeCell ref="H415:I417"/>
    <mergeCell ref="M415:N417"/>
    <mergeCell ref="J396:K396"/>
    <mergeCell ref="J397:K397"/>
    <mergeCell ref="J398:K398"/>
    <mergeCell ref="J399:K399"/>
    <mergeCell ref="J400:K400"/>
    <mergeCell ref="J401:K401"/>
    <mergeCell ref="B413:S413"/>
    <mergeCell ref="A411:B411"/>
    <mergeCell ref="J411:K411"/>
    <mergeCell ref="R415:S417"/>
    <mergeCell ref="F428:G428"/>
    <mergeCell ref="H428:I428"/>
    <mergeCell ref="M428:N428"/>
    <mergeCell ref="J427:L427"/>
    <mergeCell ref="J428:L428"/>
    <mergeCell ref="F429:G429"/>
    <mergeCell ref="H429:I429"/>
    <mergeCell ref="M429:N429"/>
    <mergeCell ref="F430:G430"/>
    <mergeCell ref="H430:I430"/>
    <mergeCell ref="M430:N430"/>
    <mergeCell ref="J429:L429"/>
    <mergeCell ref="J430:L430"/>
    <mergeCell ref="F431:G431"/>
    <mergeCell ref="H431:I431"/>
    <mergeCell ref="M431:N431"/>
    <mergeCell ref="F432:G432"/>
    <mergeCell ref="H432:I432"/>
    <mergeCell ref="M432:N432"/>
    <mergeCell ref="J431:L431"/>
    <mergeCell ref="J432:L432"/>
    <mergeCell ref="F433:G433"/>
    <mergeCell ref="H433:I433"/>
    <mergeCell ref="M433:N433"/>
    <mergeCell ref="F434:G434"/>
    <mergeCell ref="H434:I434"/>
    <mergeCell ref="M434:N434"/>
    <mergeCell ref="J433:L433"/>
    <mergeCell ref="J434:L434"/>
    <mergeCell ref="F435:G435"/>
    <mergeCell ref="H435:I435"/>
    <mergeCell ref="M435:N435"/>
    <mergeCell ref="F436:G436"/>
    <mergeCell ref="H436:I436"/>
    <mergeCell ref="M436:N436"/>
    <mergeCell ref="J435:L435"/>
    <mergeCell ref="J436:L436"/>
    <mergeCell ref="F437:G437"/>
    <mergeCell ref="H437:I437"/>
    <mergeCell ref="M437:N437"/>
    <mergeCell ref="O441:Q441"/>
    <mergeCell ref="O442:Q442"/>
    <mergeCell ref="O446:Q446"/>
    <mergeCell ref="F445:G445"/>
    <mergeCell ref="H445:I445"/>
    <mergeCell ref="K445:L445"/>
    <mergeCell ref="M445:N445"/>
    <mergeCell ref="P445:Q445"/>
    <mergeCell ref="F438:G438"/>
    <mergeCell ref="H438:I438"/>
    <mergeCell ref="M438:N438"/>
    <mergeCell ref="J437:L437"/>
    <mergeCell ref="J438:L438"/>
    <mergeCell ref="F439:G439"/>
    <mergeCell ref="H439:I439"/>
    <mergeCell ref="M439:N439"/>
    <mergeCell ref="F440:G440"/>
    <mergeCell ref="H440:I440"/>
    <mergeCell ref="M440:N440"/>
    <mergeCell ref="J439:L439"/>
    <mergeCell ref="J440:L440"/>
    <mergeCell ref="J443:L443"/>
    <mergeCell ref="F441:G441"/>
    <mergeCell ref="H441:I441"/>
    <mergeCell ref="M441:N441"/>
    <mergeCell ref="F442:G442"/>
    <mergeCell ref="H442:I442"/>
    <mergeCell ref="M442:N442"/>
    <mergeCell ref="J441:L441"/>
    <mergeCell ref="J442:L442"/>
    <mergeCell ref="F446:G446"/>
    <mergeCell ref="H446:I446"/>
    <mergeCell ref="P450:R450"/>
    <mergeCell ref="M446:N446"/>
    <mergeCell ref="R446:S446"/>
    <mergeCell ref="J446:L446"/>
    <mergeCell ref="P452:R452"/>
    <mergeCell ref="F452:H452"/>
    <mergeCell ref="I452:K452"/>
    <mergeCell ref="L452:N452"/>
    <mergeCell ref="B451:C451"/>
    <mergeCell ref="D451:E451"/>
    <mergeCell ref="F451:H451"/>
    <mergeCell ref="I451:K451"/>
    <mergeCell ref="L451:N451"/>
    <mergeCell ref="P451:R451"/>
    <mergeCell ref="R445:S445"/>
    <mergeCell ref="F443:G443"/>
    <mergeCell ref="H443:I443"/>
    <mergeCell ref="M443:N443"/>
    <mergeCell ref="R443:S443"/>
    <mergeCell ref="F444:G444"/>
    <mergeCell ref="H444:I444"/>
    <mergeCell ref="M444:N444"/>
    <mergeCell ref="R444:S444"/>
    <mergeCell ref="J444:L444"/>
    <mergeCell ref="O444:Q444"/>
    <mergeCell ref="A59:B59"/>
    <mergeCell ref="M465:P465"/>
    <mergeCell ref="B454:C454"/>
    <mergeCell ref="D454:E454"/>
    <mergeCell ref="F454:H454"/>
    <mergeCell ref="I454:K454"/>
    <mergeCell ref="L454:N454"/>
    <mergeCell ref="P454:R454"/>
    <mergeCell ref="D328:E328"/>
    <mergeCell ref="M462:P462"/>
    <mergeCell ref="F453:H453"/>
    <mergeCell ref="I453:K453"/>
    <mergeCell ref="L453:N453"/>
    <mergeCell ref="P453:R453"/>
    <mergeCell ref="B448:S448"/>
    <mergeCell ref="B452:C452"/>
    <mergeCell ref="D452:E452"/>
    <mergeCell ref="B458:S458"/>
    <mergeCell ref="B453:C453"/>
    <mergeCell ref="D453:E453"/>
    <mergeCell ref="B329:C329"/>
    <mergeCell ref="H329:I329"/>
    <mergeCell ref="K329:L329"/>
    <mergeCell ref="M329:N329"/>
    <mergeCell ref="B450:C450"/>
    <mergeCell ref="D329:E329"/>
    <mergeCell ref="F329:G329"/>
    <mergeCell ref="D450:E450"/>
    <mergeCell ref="F450:H450"/>
    <mergeCell ref="B456:S456"/>
    <mergeCell ref="I450:K450"/>
    <mergeCell ref="L450:N450"/>
    <mergeCell ref="B10:L10"/>
    <mergeCell ref="C131:D131"/>
    <mergeCell ref="R131:S131"/>
    <mergeCell ref="C132:D132"/>
    <mergeCell ref="B9:L9"/>
    <mergeCell ref="B12:L12"/>
    <mergeCell ref="B11:L11"/>
    <mergeCell ref="B14:K14"/>
    <mergeCell ref="B15:L15"/>
    <mergeCell ref="A44:B44"/>
    <mergeCell ref="A45:B45"/>
    <mergeCell ref="A46:B46"/>
    <mergeCell ref="M10:S10"/>
    <mergeCell ref="M12:S12"/>
    <mergeCell ref="M15:R15"/>
    <mergeCell ref="A37:B38"/>
    <mergeCell ref="A39:B39"/>
    <mergeCell ref="R39:S39"/>
    <mergeCell ref="I44:J44"/>
    <mergeCell ref="A47:B47"/>
    <mergeCell ref="A48:B48"/>
    <mergeCell ref="A49:B49"/>
    <mergeCell ref="A50:B50"/>
    <mergeCell ref="A51:B51"/>
    <mergeCell ref="A52:B52"/>
    <mergeCell ref="A53:B53"/>
    <mergeCell ref="A54:B54"/>
    <mergeCell ref="A55:B55"/>
    <mergeCell ref="A56:B56"/>
    <mergeCell ref="A57:B57"/>
    <mergeCell ref="A58:B58"/>
    <mergeCell ref="A93:B93"/>
    <mergeCell ref="C75:G75"/>
    <mergeCell ref="N75:P75"/>
    <mergeCell ref="R75:S75"/>
    <mergeCell ref="C76:G76"/>
    <mergeCell ref="N76:P76"/>
    <mergeCell ref="R76:S76"/>
    <mergeCell ref="I75:J75"/>
    <mergeCell ref="I76:J76"/>
    <mergeCell ref="A77:B77"/>
    <mergeCell ref="A78:B78"/>
    <mergeCell ref="A79:B79"/>
    <mergeCell ref="A80:B80"/>
    <mergeCell ref="A81:B81"/>
    <mergeCell ref="C77:G77"/>
    <mergeCell ref="N77:P77"/>
    <mergeCell ref="R77:S77"/>
    <mergeCell ref="I77:J77"/>
    <mergeCell ref="C78:G78"/>
    <mergeCell ref="N78:P78"/>
    <mergeCell ref="R78:S78"/>
    <mergeCell ref="C79:G79"/>
    <mergeCell ref="N79:P79"/>
    <mergeCell ref="R79:S79"/>
    <mergeCell ref="C80:G80"/>
    <mergeCell ref="N80:P80"/>
    <mergeCell ref="R80:S80"/>
    <mergeCell ref="C81:G81"/>
    <mergeCell ref="N81:P81"/>
    <mergeCell ref="R81:S81"/>
    <mergeCell ref="A246:B246"/>
    <mergeCell ref="A240:B240"/>
    <mergeCell ref="A241:B241"/>
    <mergeCell ref="A149:B149"/>
    <mergeCell ref="A150:B150"/>
    <mergeCell ref="A151:B151"/>
    <mergeCell ref="A152:B152"/>
    <mergeCell ref="A153:B153"/>
    <mergeCell ref="A172:B172"/>
    <mergeCell ref="A169:B169"/>
    <mergeCell ref="A160:B160"/>
    <mergeCell ref="A161:B161"/>
    <mergeCell ref="A154:B154"/>
    <mergeCell ref="A155:B155"/>
    <mergeCell ref="A156:B156"/>
    <mergeCell ref="A157:B157"/>
    <mergeCell ref="A148:B148"/>
    <mergeCell ref="A239:B239"/>
    <mergeCell ref="A229:B229"/>
    <mergeCell ref="A221:B221"/>
    <mergeCell ref="B206:S206"/>
    <mergeCell ref="B207:S207"/>
    <mergeCell ref="P211:Q211"/>
    <mergeCell ref="F209:J209"/>
    <mergeCell ref="K209:O209"/>
    <mergeCell ref="P209:T209"/>
    <mergeCell ref="A202:B202"/>
    <mergeCell ref="C202:G202"/>
    <mergeCell ref="N202:P202"/>
    <mergeCell ref="R202:S202"/>
    <mergeCell ref="A200:B200"/>
    <mergeCell ref="A203:B203"/>
    <mergeCell ref="A163:B163"/>
    <mergeCell ref="A164:B164"/>
    <mergeCell ref="A165:B165"/>
    <mergeCell ref="O192:P192"/>
    <mergeCell ref="Q236:R236"/>
    <mergeCell ref="Q237:R237"/>
    <mergeCell ref="Q238:R238"/>
    <mergeCell ref="Q239:R239"/>
    <mergeCell ref="Q240:R240"/>
    <mergeCell ref="F243:H243"/>
    <mergeCell ref="M243:P243"/>
    <mergeCell ref="I45:J45"/>
    <mergeCell ref="A242:B242"/>
    <mergeCell ref="A243:B24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75:B75"/>
    <mergeCell ref="A76:B76"/>
    <mergeCell ref="A244:B244"/>
    <mergeCell ref="I71:J71"/>
    <mergeCell ref="I72:J72"/>
    <mergeCell ref="B33:S33"/>
    <mergeCell ref="B34:S34"/>
    <mergeCell ref="I38:J38"/>
    <mergeCell ref="I39:J39"/>
    <mergeCell ref="I41:J41"/>
    <mergeCell ref="I42:J42"/>
    <mergeCell ref="A40:B40"/>
    <mergeCell ref="A41:B41"/>
    <mergeCell ref="A42:B42"/>
    <mergeCell ref="D37:G37"/>
    <mergeCell ref="C87:C88"/>
    <mergeCell ref="I90:J90"/>
    <mergeCell ref="I91:J91"/>
    <mergeCell ref="I92:J92"/>
    <mergeCell ref="I93:J93"/>
    <mergeCell ref="I94:J94"/>
    <mergeCell ref="I95:J95"/>
    <mergeCell ref="I96:J96"/>
    <mergeCell ref="I97:J97"/>
    <mergeCell ref="I98:J98"/>
    <mergeCell ref="I99:J99"/>
    <mergeCell ref="I100:J100"/>
    <mergeCell ref="A118:B118"/>
    <mergeCell ref="A126:B127"/>
    <mergeCell ref="A128:B128"/>
    <mergeCell ref="A129:B129"/>
    <mergeCell ref="A158:B158"/>
    <mergeCell ref="B180:S180"/>
    <mergeCell ref="A162:B162"/>
    <mergeCell ref="A339:B339"/>
    <mergeCell ref="I197:J197"/>
    <mergeCell ref="I198:J198"/>
    <mergeCell ref="I201:J201"/>
    <mergeCell ref="I204:J204"/>
    <mergeCell ref="I101:J101"/>
    <mergeCell ref="I102:J102"/>
    <mergeCell ref="I103:J103"/>
    <mergeCell ref="I104:J104"/>
    <mergeCell ref="I105:J105"/>
    <mergeCell ref="I106:J106"/>
    <mergeCell ref="I107:J107"/>
    <mergeCell ref="I108:J108"/>
    <mergeCell ref="I109:J109"/>
    <mergeCell ref="I110:J110"/>
    <mergeCell ref="I111:J111"/>
    <mergeCell ref="I112:J112"/>
    <mergeCell ref="I113:J113"/>
    <mergeCell ref="I114:J114"/>
    <mergeCell ref="I115:J115"/>
    <mergeCell ref="I118:J118"/>
    <mergeCell ref="I127:J127"/>
    <mergeCell ref="A110:B110"/>
    <mergeCell ref="A130:B130"/>
    <mergeCell ref="A262:C262"/>
    <mergeCell ref="A159:B159"/>
    <mergeCell ref="B338:S338"/>
    <mergeCell ref="B333:C333"/>
    <mergeCell ref="D333:E333"/>
    <mergeCell ref="I278:J278"/>
    <mergeCell ref="N278:O278"/>
    <mergeCell ref="A245:B245"/>
  </mergeCells>
  <printOptions horizontalCentered="1"/>
  <pageMargins left="0.39370078740157483" right="0.19685039370078741" top="0.39370078740157483" bottom="0.23622047244094491" header="0.51181102362204722" footer="0.31496062992125984"/>
  <pageSetup paperSize="9" scale="56" firstPageNumber="0"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5"/>
  <sheetViews>
    <sheetView view="pageBreakPreview" topLeftCell="A79" zoomScaleSheetLayoutView="100" workbookViewId="0">
      <selection activeCell="M84" sqref="M84"/>
    </sheetView>
  </sheetViews>
  <sheetFormatPr defaultRowHeight="12.75" customHeight="1" x14ac:dyDescent="0.2"/>
  <cols>
    <col min="1" max="1" width="9" style="1" customWidth="1"/>
    <col min="2" max="2" width="8.140625" style="1" customWidth="1"/>
    <col min="3" max="3" width="36.28515625" style="1" customWidth="1"/>
    <col min="4" max="4" width="11.5703125" style="1" customWidth="1"/>
    <col min="5" max="5" width="10.7109375" style="1" customWidth="1"/>
    <col min="6" max="6" width="10.5703125" style="1" customWidth="1"/>
    <col min="7" max="7" width="12.28515625" style="1" customWidth="1"/>
    <col min="8" max="8" width="12.140625" style="1" customWidth="1"/>
    <col min="9" max="9" width="12.85546875" style="1" customWidth="1"/>
    <col min="10" max="10" width="12.140625" style="1" customWidth="1"/>
    <col min="11" max="11" width="12.28515625" style="1" customWidth="1"/>
    <col min="12" max="12" width="11.7109375" style="1" customWidth="1"/>
    <col min="13" max="13" width="12.140625" style="1" customWidth="1"/>
    <col min="14" max="14" width="11.28515625" style="1" customWidth="1"/>
    <col min="15" max="15" width="11" style="1" customWidth="1"/>
    <col min="16" max="16" width="11.5703125" style="1" customWidth="1"/>
    <col min="17" max="17" width="11.85546875" style="1" customWidth="1"/>
  </cols>
  <sheetData>
    <row r="1" spans="1:17" ht="12.75" customHeight="1" x14ac:dyDescent="0.25">
      <c r="A1" s="3"/>
      <c r="B1" s="3"/>
      <c r="C1" s="3"/>
      <c r="D1" s="3"/>
      <c r="E1" s="3"/>
      <c r="F1" s="3"/>
      <c r="G1" s="3"/>
      <c r="H1" s="3"/>
      <c r="I1" s="3"/>
      <c r="J1" s="3"/>
      <c r="K1" s="3"/>
      <c r="L1" s="616" t="s">
        <v>238</v>
      </c>
      <c r="M1" s="616"/>
      <c r="N1" s="32"/>
      <c r="O1" s="3"/>
      <c r="P1" s="3"/>
      <c r="Q1" s="3"/>
    </row>
    <row r="2" spans="1:17" ht="12.75" customHeight="1" x14ac:dyDescent="0.25">
      <c r="A2" s="3"/>
      <c r="B2" s="3"/>
      <c r="C2" s="3"/>
      <c r="D2" s="3"/>
      <c r="E2" s="3"/>
      <c r="F2" s="3"/>
      <c r="G2" s="3"/>
      <c r="H2" s="3"/>
      <c r="I2" s="3"/>
      <c r="J2" s="3"/>
      <c r="K2" s="3"/>
      <c r="L2" s="4" t="s">
        <v>239</v>
      </c>
      <c r="M2" s="4"/>
      <c r="N2" s="32"/>
      <c r="O2" s="3"/>
      <c r="P2" s="3"/>
      <c r="Q2" s="3"/>
    </row>
    <row r="3" spans="1:17" ht="12.75" customHeight="1" x14ac:dyDescent="0.25">
      <c r="A3" s="3"/>
      <c r="B3" s="3"/>
      <c r="C3" s="3"/>
      <c r="D3" s="3"/>
      <c r="E3" s="3"/>
      <c r="F3" s="3"/>
      <c r="G3" s="3"/>
      <c r="H3" s="3"/>
      <c r="I3" s="3"/>
      <c r="J3" s="3"/>
      <c r="K3" s="3"/>
      <c r="L3" s="4" t="s">
        <v>240</v>
      </c>
      <c r="M3" s="4"/>
      <c r="N3" s="32"/>
      <c r="O3" s="3"/>
      <c r="P3" s="3"/>
      <c r="Q3" s="3"/>
    </row>
    <row r="4" spans="1:17" ht="12.75" customHeight="1" x14ac:dyDescent="0.25">
      <c r="A4" s="3"/>
      <c r="B4" s="3"/>
      <c r="C4" s="3"/>
      <c r="D4" s="3"/>
      <c r="E4" s="3"/>
      <c r="F4" s="3"/>
      <c r="G4" s="3"/>
      <c r="H4" s="3"/>
      <c r="I4" s="3"/>
      <c r="J4" s="3"/>
      <c r="K4" s="3"/>
      <c r="L4" s="616" t="s">
        <v>241</v>
      </c>
      <c r="M4" s="616"/>
      <c r="N4" s="616"/>
      <c r="O4" s="616"/>
      <c r="P4" s="616"/>
      <c r="Q4" s="616"/>
    </row>
    <row r="5" spans="1:17" ht="12.75" customHeight="1" x14ac:dyDescent="0.25">
      <c r="A5" s="3"/>
      <c r="B5" s="3"/>
      <c r="C5" s="3"/>
      <c r="D5" s="3"/>
      <c r="E5" s="3"/>
      <c r="F5" s="3"/>
      <c r="G5" s="3"/>
      <c r="H5" s="3"/>
      <c r="I5" s="3"/>
      <c r="J5" s="3"/>
      <c r="K5" s="3"/>
      <c r="L5" s="3" t="s">
        <v>992</v>
      </c>
      <c r="M5" s="3"/>
      <c r="N5" s="3"/>
      <c r="O5" s="3"/>
      <c r="P5" s="3"/>
      <c r="Q5" s="3"/>
    </row>
    <row r="6" spans="1:17" ht="12.75" customHeight="1" x14ac:dyDescent="0.25">
      <c r="A6" s="3"/>
      <c r="B6" s="3"/>
      <c r="C6" s="3"/>
      <c r="D6" s="3"/>
      <c r="E6" s="3"/>
      <c r="F6" s="3"/>
      <c r="G6" s="3"/>
      <c r="H6" s="3"/>
      <c r="I6" s="3"/>
      <c r="J6" s="3"/>
      <c r="K6" s="3"/>
      <c r="L6" s="3"/>
      <c r="M6" s="3"/>
      <c r="N6" s="3"/>
      <c r="O6" s="3"/>
      <c r="P6" s="3"/>
      <c r="Q6" s="3"/>
    </row>
    <row r="7" spans="1:17" ht="12.75" customHeight="1" x14ac:dyDescent="0.25">
      <c r="A7" s="3"/>
      <c r="B7" s="3"/>
      <c r="C7" s="3"/>
      <c r="D7" s="3"/>
      <c r="E7" s="5" t="s">
        <v>870</v>
      </c>
      <c r="F7" s="5"/>
      <c r="G7" s="5"/>
      <c r="H7" s="5"/>
      <c r="I7" s="5"/>
      <c r="J7" s="5"/>
      <c r="K7" s="3"/>
      <c r="L7" s="3"/>
      <c r="M7" s="3"/>
      <c r="N7" s="3"/>
      <c r="O7" s="3"/>
      <c r="P7" s="3"/>
      <c r="Q7" s="3"/>
    </row>
    <row r="8" spans="1:17" ht="12.75" customHeight="1" x14ac:dyDescent="0.25">
      <c r="A8" s="3"/>
      <c r="B8" s="3"/>
      <c r="C8" s="3"/>
      <c r="D8" s="3"/>
      <c r="E8" s="3"/>
      <c r="F8" s="3"/>
      <c r="G8" s="3"/>
      <c r="H8" s="3"/>
      <c r="I8" s="3"/>
      <c r="J8" s="3"/>
      <c r="K8" s="3"/>
      <c r="L8" s="3"/>
      <c r="M8" s="3"/>
      <c r="N8" s="3"/>
      <c r="O8" s="3"/>
      <c r="P8" s="3"/>
      <c r="Q8" s="3"/>
    </row>
    <row r="9" spans="1:17" ht="12.75" customHeight="1" x14ac:dyDescent="0.25">
      <c r="A9" s="67" t="s">
        <v>3</v>
      </c>
      <c r="B9" s="1110" t="s">
        <v>1013</v>
      </c>
      <c r="C9" s="1110"/>
      <c r="D9" s="1110"/>
      <c r="E9" s="1110"/>
      <c r="F9" s="1110"/>
      <c r="G9" s="1110"/>
      <c r="H9" s="1110"/>
      <c r="I9" s="1110"/>
      <c r="J9" s="1110"/>
      <c r="K9" s="1110"/>
      <c r="L9" s="3" t="s">
        <v>649</v>
      </c>
      <c r="M9" s="3"/>
      <c r="N9" s="3"/>
      <c r="O9" s="3"/>
      <c r="P9" s="3"/>
      <c r="Q9" s="3"/>
    </row>
    <row r="10" spans="1:17" ht="33" customHeight="1" x14ac:dyDescent="0.25">
      <c r="A10" s="33"/>
      <c r="B10" s="1111" t="s">
        <v>56</v>
      </c>
      <c r="C10" s="1111"/>
      <c r="D10" s="1111"/>
      <c r="E10" s="1111"/>
      <c r="F10" s="1111"/>
      <c r="G10" s="1111"/>
      <c r="H10" s="1111"/>
      <c r="I10" s="1111"/>
      <c r="J10" s="1111"/>
      <c r="K10" s="1111"/>
      <c r="L10" s="764" t="s">
        <v>903</v>
      </c>
      <c r="M10" s="764"/>
      <c r="N10" s="764"/>
      <c r="O10" s="764"/>
      <c r="P10" s="764"/>
      <c r="Q10" s="764"/>
    </row>
    <row r="11" spans="1:17" ht="9" customHeight="1" x14ac:dyDescent="0.25">
      <c r="A11" s="33"/>
      <c r="B11" s="33"/>
      <c r="C11" s="3"/>
      <c r="D11" s="3"/>
      <c r="E11" s="3"/>
      <c r="F11" s="3"/>
      <c r="G11" s="3"/>
      <c r="H11" s="3"/>
      <c r="I11" s="3"/>
      <c r="J11" s="3"/>
      <c r="K11" s="3"/>
      <c r="L11" s="3"/>
      <c r="M11" s="3"/>
      <c r="N11" s="3"/>
      <c r="O11" s="3"/>
      <c r="P11" s="3"/>
      <c r="Q11" s="3"/>
    </row>
    <row r="12" spans="1:17" ht="19.5" customHeight="1" x14ac:dyDescent="0.25">
      <c r="A12" s="67" t="s">
        <v>58</v>
      </c>
      <c r="B12" s="335" t="s">
        <v>1014</v>
      </c>
      <c r="C12" s="35"/>
      <c r="D12" s="35"/>
      <c r="E12" s="35"/>
      <c r="F12" s="35"/>
      <c r="G12" s="35"/>
      <c r="H12" s="35"/>
      <c r="I12" s="35"/>
      <c r="J12" s="35"/>
      <c r="K12" s="35"/>
      <c r="L12" s="3" t="s">
        <v>1185</v>
      </c>
      <c r="M12" s="3"/>
      <c r="N12" s="3"/>
      <c r="O12" s="3"/>
      <c r="P12" s="3"/>
      <c r="Q12" s="3"/>
    </row>
    <row r="13" spans="1:17" ht="35.25" customHeight="1" x14ac:dyDescent="0.25">
      <c r="A13" s="33"/>
      <c r="B13" s="1111" t="s">
        <v>899</v>
      </c>
      <c r="C13" s="1111"/>
      <c r="D13" s="1111"/>
      <c r="E13" s="1111"/>
      <c r="F13" s="1111"/>
      <c r="G13" s="1111"/>
      <c r="H13" s="1111"/>
      <c r="I13" s="1111"/>
      <c r="J13" s="1111"/>
      <c r="K13" s="1111"/>
      <c r="L13" s="768" t="s">
        <v>903</v>
      </c>
      <c r="M13" s="768"/>
      <c r="N13" s="768"/>
      <c r="O13" s="768"/>
      <c r="P13" s="768"/>
      <c r="Q13" s="768"/>
    </row>
    <row r="14" spans="1:17" ht="12" customHeight="1" x14ac:dyDescent="0.25">
      <c r="A14" s="33"/>
      <c r="B14" s="33"/>
      <c r="C14" s="3"/>
      <c r="D14" s="3"/>
      <c r="E14" s="3"/>
      <c r="F14" s="3"/>
      <c r="G14" s="3"/>
      <c r="H14" s="3"/>
      <c r="I14" s="3"/>
      <c r="J14" s="3"/>
      <c r="K14" s="3"/>
      <c r="L14" s="3"/>
      <c r="M14" s="3"/>
      <c r="N14" s="3"/>
      <c r="O14" s="3"/>
      <c r="P14" s="3"/>
      <c r="Q14" s="3"/>
    </row>
    <row r="15" spans="1:17" ht="31.5" customHeight="1" x14ac:dyDescent="0.25">
      <c r="A15" s="67" t="s">
        <v>61</v>
      </c>
      <c r="B15" s="1112" t="s">
        <v>1186</v>
      </c>
      <c r="C15" s="1112"/>
      <c r="D15" s="1112"/>
      <c r="E15" s="1112"/>
      <c r="F15" s="1112"/>
      <c r="G15" s="1112"/>
      <c r="H15" s="1112"/>
      <c r="I15" s="1112"/>
      <c r="J15" s="1112"/>
      <c r="K15" s="35" t="s">
        <v>656</v>
      </c>
      <c r="L15" s="3"/>
      <c r="M15" s="3"/>
      <c r="N15" s="3"/>
      <c r="O15" s="3"/>
      <c r="P15" s="3"/>
      <c r="Q15" s="3"/>
    </row>
    <row r="16" spans="1:17" ht="34.5" customHeight="1" x14ac:dyDescent="0.25">
      <c r="A16" s="34"/>
      <c r="B16" s="604" t="s">
        <v>1221</v>
      </c>
      <c r="C16" s="604"/>
      <c r="D16" s="604"/>
      <c r="E16" s="604"/>
      <c r="F16" s="604"/>
      <c r="G16" s="604"/>
      <c r="H16" s="604"/>
      <c r="I16" s="604"/>
      <c r="J16" s="604"/>
      <c r="K16" s="604"/>
      <c r="L16" s="764" t="s">
        <v>902</v>
      </c>
      <c r="M16" s="764"/>
      <c r="N16" s="764"/>
      <c r="O16" s="764"/>
      <c r="P16" s="764"/>
      <c r="Q16" s="764"/>
    </row>
    <row r="17" spans="1:17" ht="18.75" customHeight="1" x14ac:dyDescent="0.25">
      <c r="A17" s="67" t="s">
        <v>64</v>
      </c>
      <c r="B17" s="5" t="s">
        <v>1119</v>
      </c>
      <c r="C17" s="5"/>
      <c r="D17" s="5"/>
      <c r="E17" s="5"/>
      <c r="F17" s="5"/>
      <c r="G17" s="5"/>
      <c r="H17" s="5"/>
      <c r="I17" s="5"/>
      <c r="J17" s="5"/>
      <c r="K17" s="5"/>
      <c r="L17" s="3"/>
      <c r="M17" s="3"/>
      <c r="N17" s="3"/>
      <c r="O17" s="3"/>
      <c r="P17" s="3"/>
      <c r="Q17" s="3"/>
    </row>
    <row r="18" spans="1:17" ht="18.75" hidden="1" customHeight="1" x14ac:dyDescent="0.25">
      <c r="A18" s="624"/>
      <c r="B18" s="624"/>
      <c r="C18" s="624"/>
      <c r="D18" s="624"/>
      <c r="E18" s="624"/>
      <c r="F18" s="624"/>
      <c r="G18" s="624"/>
      <c r="H18" s="624"/>
      <c r="I18" s="624"/>
      <c r="J18" s="624"/>
      <c r="K18" s="624"/>
      <c r="L18" s="624"/>
      <c r="M18" s="624"/>
      <c r="N18" s="624"/>
      <c r="O18" s="624"/>
      <c r="P18" s="624"/>
      <c r="Q18" s="624"/>
    </row>
    <row r="19" spans="1:17" ht="16.5" customHeight="1" x14ac:dyDescent="0.25">
      <c r="A19" s="331" t="s">
        <v>908</v>
      </c>
      <c r="B19" s="115" t="s">
        <v>1080</v>
      </c>
      <c r="C19" s="115"/>
      <c r="D19" s="115"/>
      <c r="E19" s="115"/>
      <c r="F19" s="115"/>
      <c r="G19" s="115"/>
      <c r="H19" s="115"/>
      <c r="I19" s="115"/>
      <c r="J19" s="3"/>
      <c r="K19" s="3"/>
      <c r="L19" s="3"/>
      <c r="M19" s="3"/>
      <c r="N19" s="3"/>
      <c r="O19" s="3"/>
      <c r="P19" s="3"/>
      <c r="Q19" s="3"/>
    </row>
    <row r="20" spans="1:17" ht="16.5" customHeight="1" x14ac:dyDescent="0.25">
      <c r="A20" s="331"/>
      <c r="B20" s="616" t="s">
        <v>1187</v>
      </c>
      <c r="C20" s="616"/>
      <c r="D20" s="616"/>
      <c r="E20" s="616"/>
      <c r="F20" s="616"/>
      <c r="G20" s="616"/>
      <c r="H20" s="616"/>
      <c r="I20" s="616"/>
      <c r="J20" s="616"/>
      <c r="K20" s="616"/>
      <c r="L20" s="616"/>
      <c r="M20" s="616"/>
      <c r="N20" s="616"/>
      <c r="O20" s="616"/>
      <c r="P20" s="616"/>
      <c r="Q20" s="616"/>
    </row>
    <row r="21" spans="1:17" ht="16.5" customHeight="1" x14ac:dyDescent="0.25">
      <c r="A21" s="331" t="s">
        <v>909</v>
      </c>
      <c r="B21" s="115" t="s">
        <v>1219</v>
      </c>
      <c r="C21" s="115"/>
      <c r="D21" s="115"/>
      <c r="E21" s="115"/>
      <c r="F21" s="115"/>
      <c r="G21" s="115"/>
      <c r="H21" s="115"/>
      <c r="I21" s="3"/>
      <c r="J21" s="3"/>
      <c r="K21" s="3"/>
      <c r="L21" s="3"/>
      <c r="M21" s="3"/>
      <c r="N21" s="3"/>
      <c r="O21" s="3"/>
      <c r="P21" s="3"/>
      <c r="Q21" s="3"/>
    </row>
    <row r="22" spans="1:17" ht="16.5" customHeight="1" x14ac:dyDescent="0.25">
      <c r="A22" s="331"/>
      <c r="B22" s="616" t="s">
        <v>1188</v>
      </c>
      <c r="C22" s="616"/>
      <c r="D22" s="616"/>
      <c r="E22" s="616"/>
      <c r="F22" s="616"/>
      <c r="G22" s="616"/>
      <c r="H22" s="616"/>
      <c r="I22" s="616"/>
      <c r="J22" s="616"/>
      <c r="K22" s="616"/>
      <c r="L22" s="616"/>
      <c r="M22" s="616"/>
      <c r="N22" s="616"/>
      <c r="O22" s="616"/>
      <c r="P22" s="616"/>
      <c r="Q22" s="616"/>
    </row>
    <row r="23" spans="1:17" ht="16.5" customHeight="1" x14ac:dyDescent="0.25">
      <c r="A23" s="331" t="s">
        <v>910</v>
      </c>
      <c r="B23" s="115" t="s">
        <v>1220</v>
      </c>
      <c r="C23" s="115"/>
      <c r="D23" s="115"/>
      <c r="E23" s="115"/>
      <c r="F23" s="115"/>
      <c r="G23" s="115"/>
      <c r="H23" s="115"/>
      <c r="I23" s="3"/>
      <c r="J23" s="3"/>
      <c r="K23" s="3"/>
      <c r="L23" s="3"/>
      <c r="M23" s="3"/>
      <c r="N23" s="3"/>
      <c r="O23" s="3"/>
      <c r="P23" s="3"/>
      <c r="Q23" s="3"/>
    </row>
    <row r="24" spans="1:17" ht="16.5" customHeight="1" x14ac:dyDescent="0.2">
      <c r="A24" s="604" t="s">
        <v>655</v>
      </c>
      <c r="B24" s="604"/>
      <c r="C24" s="604"/>
      <c r="D24" s="604"/>
      <c r="E24" s="604"/>
      <c r="F24" s="604"/>
      <c r="G24" s="604"/>
      <c r="H24" s="604"/>
      <c r="I24" s="604"/>
      <c r="J24" s="604"/>
      <c r="K24" s="604"/>
      <c r="L24" s="604"/>
      <c r="M24" s="604"/>
      <c r="N24" s="604"/>
      <c r="O24" s="604"/>
      <c r="P24" s="604"/>
      <c r="Q24" s="604"/>
    </row>
    <row r="25" spans="1:17" ht="16.5" hidden="1" customHeight="1" x14ac:dyDescent="0.2">
      <c r="A25" s="604" t="s">
        <v>369</v>
      </c>
      <c r="B25" s="604"/>
      <c r="C25" s="604"/>
      <c r="D25" s="604"/>
      <c r="E25" s="604"/>
      <c r="F25" s="604"/>
      <c r="G25" s="604"/>
      <c r="H25" s="604"/>
      <c r="I25" s="604"/>
      <c r="J25" s="604"/>
      <c r="K25" s="604"/>
      <c r="L25" s="604"/>
      <c r="M25" s="604"/>
      <c r="N25" s="604"/>
      <c r="O25" s="604"/>
      <c r="P25" s="604"/>
      <c r="Q25" s="604"/>
    </row>
    <row r="26" spans="1:17" ht="16.5" hidden="1" customHeight="1" x14ac:dyDescent="0.25">
      <c r="A26" s="623" t="s">
        <v>371</v>
      </c>
      <c r="B26" s="623"/>
      <c r="C26" s="623"/>
      <c r="D26" s="623"/>
      <c r="E26" s="623"/>
      <c r="F26" s="623"/>
      <c r="G26" s="623"/>
      <c r="H26" s="623"/>
      <c r="I26" s="623"/>
      <c r="J26" s="623"/>
      <c r="K26" s="623"/>
      <c r="L26" s="623"/>
      <c r="M26" s="623"/>
      <c r="N26" s="623"/>
      <c r="O26" s="623"/>
      <c r="P26" s="623"/>
      <c r="Q26" s="623"/>
    </row>
    <row r="27" spans="1:17" ht="16.5" hidden="1" customHeight="1" x14ac:dyDescent="0.25">
      <c r="A27" s="623" t="s">
        <v>372</v>
      </c>
      <c r="B27" s="623"/>
      <c r="C27" s="623"/>
      <c r="D27" s="623"/>
      <c r="E27" s="623"/>
      <c r="F27" s="623"/>
      <c r="G27" s="623"/>
      <c r="H27" s="623"/>
      <c r="I27" s="623"/>
      <c r="J27" s="623"/>
      <c r="K27" s="623"/>
      <c r="L27" s="623"/>
      <c r="M27" s="623"/>
      <c r="N27" s="623"/>
      <c r="O27" s="623"/>
      <c r="P27" s="623"/>
      <c r="Q27" s="623"/>
    </row>
    <row r="28" spans="1:17" ht="16.5" hidden="1" customHeight="1" x14ac:dyDescent="0.25">
      <c r="A28" s="623" t="s">
        <v>373</v>
      </c>
      <c r="B28" s="623"/>
      <c r="C28" s="623"/>
      <c r="D28" s="623"/>
      <c r="E28" s="623"/>
      <c r="F28" s="623"/>
      <c r="G28" s="623"/>
      <c r="H28" s="623"/>
      <c r="I28" s="623"/>
      <c r="J28" s="623"/>
      <c r="K28" s="623"/>
      <c r="L28" s="623"/>
      <c r="M28" s="623"/>
      <c r="N28" s="623"/>
      <c r="O28" s="623"/>
      <c r="P28" s="623"/>
      <c r="Q28" s="623"/>
    </row>
    <row r="29" spans="1:17" ht="16.5" hidden="1" customHeight="1" x14ac:dyDescent="0.25">
      <c r="A29" s="623" t="s">
        <v>374</v>
      </c>
      <c r="B29" s="623"/>
      <c r="C29" s="623"/>
      <c r="D29" s="623"/>
      <c r="E29" s="623"/>
      <c r="F29" s="623"/>
      <c r="G29" s="623"/>
      <c r="H29" s="623"/>
      <c r="I29" s="623"/>
      <c r="J29" s="623"/>
      <c r="K29" s="623"/>
      <c r="L29" s="623"/>
      <c r="M29" s="623"/>
      <c r="N29" s="623"/>
      <c r="O29" s="623"/>
      <c r="P29" s="623"/>
      <c r="Q29" s="623"/>
    </row>
    <row r="30" spans="1:17" ht="16.5" hidden="1" customHeight="1" x14ac:dyDescent="0.25">
      <c r="A30" s="623" t="s">
        <v>375</v>
      </c>
      <c r="B30" s="623"/>
      <c r="C30" s="623"/>
      <c r="D30" s="623"/>
      <c r="E30" s="623"/>
      <c r="F30" s="623"/>
      <c r="G30" s="623"/>
      <c r="H30" s="623"/>
      <c r="I30" s="623"/>
      <c r="J30" s="623"/>
      <c r="K30" s="623"/>
      <c r="L30" s="623"/>
      <c r="M30" s="623"/>
      <c r="N30" s="623"/>
      <c r="O30" s="623"/>
      <c r="P30" s="623"/>
      <c r="Q30" s="623"/>
    </row>
    <row r="31" spans="1:17" ht="16.5" hidden="1" customHeight="1" x14ac:dyDescent="0.25">
      <c r="A31" s="623" t="s">
        <v>376</v>
      </c>
      <c r="B31" s="623"/>
      <c r="C31" s="623"/>
      <c r="D31" s="623"/>
      <c r="E31" s="623"/>
      <c r="F31" s="623"/>
      <c r="G31" s="623"/>
      <c r="H31" s="623"/>
      <c r="I31" s="623"/>
      <c r="J31" s="623"/>
      <c r="K31" s="623"/>
      <c r="L31" s="623"/>
      <c r="M31" s="623"/>
      <c r="N31" s="623"/>
      <c r="O31" s="623"/>
      <c r="P31" s="623"/>
      <c r="Q31" s="623"/>
    </row>
    <row r="32" spans="1:17" ht="32.25" customHeight="1" x14ac:dyDescent="0.25">
      <c r="A32" s="605" t="s">
        <v>1189</v>
      </c>
      <c r="B32" s="605"/>
      <c r="C32" s="605"/>
      <c r="D32" s="605"/>
      <c r="E32" s="605"/>
      <c r="F32" s="605"/>
      <c r="G32" s="605"/>
      <c r="H32" s="605"/>
      <c r="I32" s="605"/>
      <c r="J32" s="605"/>
      <c r="K32" s="605"/>
      <c r="L32" s="605"/>
      <c r="M32" s="605"/>
      <c r="N32" s="605"/>
      <c r="O32" s="605"/>
      <c r="P32" s="605"/>
      <c r="Q32" s="605"/>
    </row>
    <row r="33" spans="1:17" ht="31.5" hidden="1" customHeight="1" x14ac:dyDescent="0.25">
      <c r="A33" s="605" t="s">
        <v>377</v>
      </c>
      <c r="B33" s="605"/>
      <c r="C33" s="605"/>
      <c r="D33" s="605"/>
      <c r="E33" s="605"/>
      <c r="F33" s="605"/>
      <c r="G33" s="605"/>
      <c r="H33" s="605"/>
      <c r="I33" s="605"/>
      <c r="J33" s="605"/>
      <c r="K33" s="605"/>
      <c r="L33" s="605"/>
      <c r="M33" s="605"/>
      <c r="N33" s="605"/>
      <c r="O33" s="605"/>
      <c r="P33" s="605"/>
      <c r="Q33" s="605"/>
    </row>
    <row r="34" spans="1:17" ht="33" customHeight="1" x14ac:dyDescent="0.25">
      <c r="A34" s="605" t="s">
        <v>660</v>
      </c>
      <c r="B34" s="605"/>
      <c r="C34" s="605"/>
      <c r="D34" s="605"/>
      <c r="E34" s="605"/>
      <c r="F34" s="605"/>
      <c r="G34" s="605"/>
      <c r="H34" s="605"/>
      <c r="I34" s="605"/>
      <c r="J34" s="605"/>
      <c r="K34" s="605"/>
      <c r="L34" s="605"/>
      <c r="M34" s="605"/>
      <c r="N34" s="605"/>
      <c r="O34" s="605"/>
      <c r="P34" s="605"/>
      <c r="Q34" s="605"/>
    </row>
    <row r="35" spans="1:17" ht="16.5" customHeight="1" x14ac:dyDescent="0.25">
      <c r="A35" s="605" t="s">
        <v>659</v>
      </c>
      <c r="B35" s="605"/>
      <c r="C35" s="605"/>
      <c r="D35" s="605"/>
      <c r="E35" s="605"/>
      <c r="F35" s="605"/>
      <c r="G35" s="605"/>
      <c r="H35" s="605"/>
      <c r="I35" s="605"/>
      <c r="J35" s="605"/>
      <c r="K35" s="605"/>
      <c r="L35" s="605"/>
      <c r="M35" s="605"/>
      <c r="N35" s="605"/>
      <c r="O35" s="605"/>
      <c r="P35" s="605"/>
      <c r="Q35" s="605"/>
    </row>
    <row r="36" spans="1:17" ht="20.25" customHeight="1" x14ac:dyDescent="0.25">
      <c r="A36" s="605" t="s">
        <v>1190</v>
      </c>
      <c r="B36" s="605"/>
      <c r="C36" s="605"/>
      <c r="D36" s="605"/>
      <c r="E36" s="605"/>
      <c r="F36" s="605"/>
      <c r="G36" s="605"/>
      <c r="H36" s="605"/>
      <c r="I36" s="605"/>
      <c r="J36" s="605"/>
      <c r="K36" s="605"/>
      <c r="L36" s="605"/>
      <c r="M36" s="605"/>
      <c r="N36" s="605"/>
      <c r="O36" s="605"/>
      <c r="P36" s="605"/>
      <c r="Q36" s="605"/>
    </row>
    <row r="37" spans="1:17" ht="33.75" customHeight="1" x14ac:dyDescent="0.25">
      <c r="A37" s="605" t="s">
        <v>1191</v>
      </c>
      <c r="B37" s="605"/>
      <c r="C37" s="605"/>
      <c r="D37" s="605"/>
      <c r="E37" s="605"/>
      <c r="F37" s="605"/>
      <c r="G37" s="605"/>
      <c r="H37" s="605"/>
      <c r="I37" s="605"/>
      <c r="J37" s="605"/>
      <c r="K37" s="605"/>
      <c r="L37" s="605"/>
      <c r="M37" s="605"/>
      <c r="N37" s="605"/>
      <c r="O37" s="605"/>
      <c r="P37" s="605"/>
      <c r="Q37" s="605"/>
    </row>
    <row r="38" spans="1:17" ht="32.25" customHeight="1" x14ac:dyDescent="0.25">
      <c r="A38" s="605" t="s">
        <v>1192</v>
      </c>
      <c r="B38" s="605"/>
      <c r="C38" s="605"/>
      <c r="D38" s="605"/>
      <c r="E38" s="605"/>
      <c r="F38" s="605"/>
      <c r="G38" s="605"/>
      <c r="H38" s="605"/>
      <c r="I38" s="605"/>
      <c r="J38" s="605"/>
      <c r="K38" s="605"/>
      <c r="L38" s="605"/>
      <c r="M38" s="605"/>
      <c r="N38" s="605"/>
      <c r="O38" s="605"/>
      <c r="P38" s="605"/>
      <c r="Q38" s="605"/>
    </row>
    <row r="39" spans="1:17" ht="19.5" customHeight="1" x14ac:dyDescent="0.2">
      <c r="A39" s="604" t="s">
        <v>1193</v>
      </c>
      <c r="B39" s="604"/>
      <c r="C39" s="604"/>
      <c r="D39" s="604"/>
      <c r="E39" s="604"/>
      <c r="F39" s="604"/>
      <c r="G39" s="604"/>
      <c r="H39" s="604"/>
      <c r="I39" s="604"/>
      <c r="J39" s="604"/>
      <c r="K39" s="604"/>
      <c r="L39" s="604"/>
      <c r="M39" s="604"/>
      <c r="N39" s="604"/>
      <c r="O39" s="604"/>
      <c r="P39" s="604"/>
      <c r="Q39" s="604"/>
    </row>
    <row r="40" spans="1:17" ht="34.5" customHeight="1" x14ac:dyDescent="0.2">
      <c r="A40" s="604" t="s">
        <v>1194</v>
      </c>
      <c r="B40" s="604"/>
      <c r="C40" s="604"/>
      <c r="D40" s="604"/>
      <c r="E40" s="604"/>
      <c r="F40" s="604"/>
      <c r="G40" s="604"/>
      <c r="H40" s="604"/>
      <c r="I40" s="604"/>
      <c r="J40" s="604"/>
      <c r="K40" s="604"/>
      <c r="L40" s="604"/>
      <c r="M40" s="604"/>
      <c r="N40" s="604"/>
      <c r="O40" s="604"/>
      <c r="P40" s="604"/>
      <c r="Q40" s="604"/>
    </row>
    <row r="41" spans="1:17" ht="16.5" customHeight="1" x14ac:dyDescent="0.25">
      <c r="A41" s="605"/>
      <c r="B41" s="605"/>
      <c r="C41" s="605"/>
      <c r="D41" s="605"/>
      <c r="E41" s="605"/>
      <c r="F41" s="605"/>
      <c r="G41" s="605"/>
      <c r="H41" s="605"/>
      <c r="I41" s="605"/>
      <c r="J41" s="605"/>
      <c r="K41" s="605"/>
      <c r="L41" s="605"/>
      <c r="M41" s="605"/>
      <c r="N41" s="605"/>
      <c r="O41" s="605"/>
      <c r="P41" s="605"/>
      <c r="Q41" s="605"/>
    </row>
    <row r="42" spans="1:17" ht="22.5" hidden="1" customHeight="1" x14ac:dyDescent="0.25">
      <c r="A42" s="36"/>
      <c r="B42" s="36"/>
      <c r="C42" s="32"/>
      <c r="D42" s="32"/>
      <c r="E42" s="32"/>
      <c r="F42" s="32"/>
      <c r="G42" s="32"/>
      <c r="H42" s="32"/>
      <c r="I42" s="32"/>
      <c r="J42" s="32"/>
      <c r="K42" s="32"/>
      <c r="L42" s="32"/>
      <c r="M42" s="32"/>
      <c r="N42" s="32"/>
      <c r="O42" s="32"/>
      <c r="P42" s="32"/>
      <c r="Q42" s="32"/>
    </row>
    <row r="43" spans="1:17" ht="22.5" hidden="1" customHeight="1" x14ac:dyDescent="0.25">
      <c r="A43" s="36"/>
      <c r="B43" s="36"/>
      <c r="C43" s="32"/>
      <c r="D43" s="32"/>
      <c r="E43" s="32"/>
      <c r="F43" s="32"/>
      <c r="G43" s="32"/>
      <c r="H43" s="32"/>
      <c r="I43" s="32"/>
      <c r="J43" s="32"/>
      <c r="K43" s="32"/>
      <c r="L43" s="32"/>
      <c r="M43" s="32"/>
      <c r="N43" s="32"/>
      <c r="O43" s="32"/>
      <c r="P43" s="32"/>
      <c r="Q43" s="32"/>
    </row>
    <row r="44" spans="1:17" ht="22.5" hidden="1" customHeight="1" x14ac:dyDescent="0.25">
      <c r="A44" s="36"/>
      <c r="B44" s="36"/>
      <c r="C44" s="32"/>
      <c r="D44" s="32"/>
      <c r="E44" s="32"/>
      <c r="F44" s="32"/>
      <c r="G44" s="32"/>
      <c r="H44" s="32"/>
      <c r="I44" s="32"/>
      <c r="J44" s="32"/>
      <c r="K44" s="32"/>
      <c r="L44" s="32"/>
      <c r="M44" s="32"/>
      <c r="N44" s="32"/>
      <c r="O44" s="32"/>
      <c r="P44" s="32"/>
      <c r="Q44" s="32"/>
    </row>
    <row r="45" spans="1:17" ht="22.5" hidden="1" customHeight="1" x14ac:dyDescent="0.25">
      <c r="A45" s="36"/>
      <c r="B45" s="36"/>
      <c r="C45" s="32"/>
      <c r="D45" s="32"/>
      <c r="E45" s="32"/>
      <c r="F45" s="32"/>
      <c r="G45" s="32"/>
      <c r="H45" s="32"/>
      <c r="I45" s="32"/>
      <c r="J45" s="32"/>
      <c r="K45" s="32"/>
      <c r="L45" s="32"/>
      <c r="M45" s="32"/>
      <c r="N45" s="32"/>
      <c r="O45" s="32"/>
      <c r="P45" s="32"/>
      <c r="Q45" s="32"/>
    </row>
    <row r="46" spans="1:17" ht="22.5" hidden="1" customHeight="1" x14ac:dyDescent="0.25">
      <c r="A46" s="36"/>
      <c r="B46" s="36"/>
      <c r="C46" s="32"/>
      <c r="D46" s="32"/>
      <c r="E46" s="32"/>
      <c r="F46" s="32"/>
      <c r="G46" s="32"/>
      <c r="H46" s="32"/>
      <c r="I46" s="32"/>
      <c r="J46" s="32"/>
      <c r="K46" s="32"/>
      <c r="L46" s="32"/>
      <c r="M46" s="32"/>
      <c r="N46" s="32"/>
      <c r="O46" s="32"/>
      <c r="P46" s="32"/>
      <c r="Q46" s="32"/>
    </row>
    <row r="47" spans="1:17" ht="35.25" customHeight="1" x14ac:dyDescent="0.25">
      <c r="A47" s="67" t="s">
        <v>67</v>
      </c>
      <c r="B47" s="628" t="s">
        <v>997</v>
      </c>
      <c r="C47" s="628"/>
      <c r="D47" s="628"/>
      <c r="E47" s="628"/>
      <c r="F47" s="628"/>
      <c r="G47" s="628"/>
      <c r="H47" s="628"/>
      <c r="I47" s="628"/>
      <c r="J47" s="628"/>
      <c r="K47" s="628"/>
      <c r="L47" s="628"/>
      <c r="M47" s="628"/>
      <c r="N47" s="628"/>
      <c r="O47" s="628"/>
      <c r="P47" s="628"/>
      <c r="Q47" s="628"/>
    </row>
    <row r="48" spans="1:17" ht="23.25" customHeight="1" x14ac:dyDescent="0.25">
      <c r="A48" s="331" t="s">
        <v>908</v>
      </c>
      <c r="B48" s="628" t="s">
        <v>1196</v>
      </c>
      <c r="C48" s="628"/>
      <c r="D48" s="628"/>
      <c r="E48" s="628"/>
      <c r="F48" s="628"/>
      <c r="G48" s="628"/>
      <c r="H48" s="628"/>
      <c r="I48" s="628"/>
      <c r="J48" s="628"/>
      <c r="K48" s="628"/>
      <c r="L48" s="628"/>
      <c r="M48" s="628"/>
      <c r="N48" s="628"/>
      <c r="O48" s="628"/>
      <c r="P48" s="628"/>
      <c r="Q48" s="628"/>
    </row>
    <row r="49" spans="1:17" ht="14.25" customHeight="1" x14ac:dyDescent="0.25">
      <c r="A49" s="36"/>
      <c r="B49" s="328" t="s">
        <v>916</v>
      </c>
      <c r="C49" s="109"/>
      <c r="D49" s="109"/>
      <c r="E49" s="109"/>
      <c r="F49" s="109"/>
      <c r="G49" s="109"/>
      <c r="H49" s="109"/>
      <c r="I49" s="109"/>
      <c r="J49" s="109"/>
      <c r="K49" s="109"/>
      <c r="L49" s="109"/>
      <c r="M49" s="109"/>
      <c r="N49" s="109"/>
      <c r="O49" s="109"/>
      <c r="P49" s="109"/>
      <c r="Q49" s="109"/>
    </row>
    <row r="50" spans="1:17" ht="1.5" customHeight="1" x14ac:dyDescent="0.25">
      <c r="A50" s="36"/>
      <c r="B50" s="36"/>
      <c r="C50" s="37"/>
      <c r="D50" s="37"/>
      <c r="E50" s="37"/>
      <c r="F50" s="37"/>
      <c r="G50" s="37"/>
      <c r="H50" s="37"/>
      <c r="I50" s="37"/>
      <c r="J50" s="37"/>
      <c r="K50" s="37"/>
      <c r="L50" s="37"/>
      <c r="M50" s="37"/>
      <c r="N50" s="37"/>
      <c r="O50" s="37"/>
      <c r="P50" s="629" t="s">
        <v>30</v>
      </c>
      <c r="Q50" s="629"/>
    </row>
    <row r="51" spans="1:17" ht="25.5" customHeight="1" x14ac:dyDescent="0.2">
      <c r="A51" s="693" t="s">
        <v>10</v>
      </c>
      <c r="B51" s="694"/>
      <c r="C51" s="1087" t="s">
        <v>912</v>
      </c>
      <c r="D51" s="625" t="s">
        <v>817</v>
      </c>
      <c r="E51" s="625"/>
      <c r="F51" s="625"/>
      <c r="G51" s="625"/>
      <c r="H51" s="630" t="s">
        <v>818</v>
      </c>
      <c r="I51" s="630"/>
      <c r="J51" s="630"/>
      <c r="K51" s="630"/>
      <c r="L51" s="630" t="s">
        <v>819</v>
      </c>
      <c r="M51" s="630"/>
      <c r="N51" s="630"/>
      <c r="O51" s="630"/>
      <c r="P51" s="630"/>
      <c r="Q51" s="630"/>
    </row>
    <row r="52" spans="1:17" ht="88.5" customHeight="1" x14ac:dyDescent="0.2">
      <c r="A52" s="695"/>
      <c r="B52" s="696"/>
      <c r="C52" s="1088"/>
      <c r="D52" s="12" t="s">
        <v>71</v>
      </c>
      <c r="E52" s="12" t="s">
        <v>72</v>
      </c>
      <c r="F52" s="58" t="s">
        <v>14</v>
      </c>
      <c r="G52" s="12" t="s">
        <v>15</v>
      </c>
      <c r="H52" s="12" t="s">
        <v>71</v>
      </c>
      <c r="I52" s="58" t="s">
        <v>72</v>
      </c>
      <c r="J52" s="58" t="s">
        <v>14</v>
      </c>
      <c r="K52" s="12" t="s">
        <v>16</v>
      </c>
      <c r="L52" s="12" t="s">
        <v>71</v>
      </c>
      <c r="M52" s="625" t="s">
        <v>72</v>
      </c>
      <c r="N52" s="625"/>
      <c r="O52" s="12" t="s">
        <v>14</v>
      </c>
      <c r="P52" s="625" t="s">
        <v>17</v>
      </c>
      <c r="Q52" s="625"/>
    </row>
    <row r="53" spans="1:17" ht="21" customHeight="1" x14ac:dyDescent="0.25">
      <c r="A53" s="641">
        <v>1</v>
      </c>
      <c r="B53" s="642"/>
      <c r="C53" s="11">
        <v>2</v>
      </c>
      <c r="D53" s="11">
        <v>3</v>
      </c>
      <c r="E53" s="11">
        <v>4</v>
      </c>
      <c r="F53" s="11">
        <v>5</v>
      </c>
      <c r="G53" s="11">
        <v>6</v>
      </c>
      <c r="H53" s="11">
        <v>7</v>
      </c>
      <c r="I53" s="11">
        <v>8</v>
      </c>
      <c r="J53" s="11">
        <v>9</v>
      </c>
      <c r="K53" s="11">
        <v>10</v>
      </c>
      <c r="L53" s="11">
        <v>11</v>
      </c>
      <c r="M53" s="626">
        <v>12</v>
      </c>
      <c r="N53" s="626"/>
      <c r="O53" s="11">
        <v>13</v>
      </c>
      <c r="P53" s="626">
        <v>14</v>
      </c>
      <c r="Q53" s="626"/>
    </row>
    <row r="54" spans="1:17" ht="15" hidden="1" customHeight="1" x14ac:dyDescent="0.25">
      <c r="A54" s="16"/>
      <c r="B54" s="16"/>
      <c r="C54" s="121" t="s">
        <v>250</v>
      </c>
      <c r="D54" s="16"/>
      <c r="E54" s="16"/>
      <c r="F54" s="16"/>
      <c r="G54" s="16"/>
      <c r="H54" s="16"/>
      <c r="I54" s="16"/>
      <c r="J54" s="16"/>
      <c r="K54" s="16"/>
      <c r="L54" s="16"/>
      <c r="M54" s="626"/>
      <c r="N54" s="626"/>
      <c r="O54" s="16"/>
      <c r="P54" s="626"/>
      <c r="Q54" s="626"/>
    </row>
    <row r="55" spans="1:17" ht="30" customHeight="1" x14ac:dyDescent="0.25">
      <c r="A55" s="641">
        <v>1011100</v>
      </c>
      <c r="B55" s="642"/>
      <c r="C55" s="15" t="s">
        <v>18</v>
      </c>
      <c r="D55" s="498">
        <f>D120</f>
        <v>34955131</v>
      </c>
      <c r="E55" s="27" t="s">
        <v>194</v>
      </c>
      <c r="F55" s="27" t="s">
        <v>194</v>
      </c>
      <c r="G55" s="498">
        <f>D55</f>
        <v>34955131</v>
      </c>
      <c r="H55" s="498">
        <f>H120</f>
        <v>44089300</v>
      </c>
      <c r="I55" s="27" t="s">
        <v>194</v>
      </c>
      <c r="J55" s="27" t="s">
        <v>194</v>
      </c>
      <c r="K55" s="498">
        <f>H55</f>
        <v>44089300</v>
      </c>
      <c r="L55" s="498">
        <f>L120</f>
        <v>44492605</v>
      </c>
      <c r="M55" s="1121" t="s">
        <v>194</v>
      </c>
      <c r="N55" s="1121"/>
      <c r="O55" s="498" t="s">
        <v>194</v>
      </c>
      <c r="P55" s="1121">
        <f>L55</f>
        <v>44492605</v>
      </c>
      <c r="Q55" s="1121"/>
    </row>
    <row r="56" spans="1:17" ht="36.75" customHeight="1" x14ac:dyDescent="0.25">
      <c r="A56" s="641"/>
      <c r="B56" s="642"/>
      <c r="C56" s="15" t="s">
        <v>1232</v>
      </c>
      <c r="D56" s="11" t="s">
        <v>194</v>
      </c>
      <c r="E56" s="11">
        <f>E57+E58+E60</f>
        <v>2133163</v>
      </c>
      <c r="F56" s="11">
        <v>0</v>
      </c>
      <c r="G56" s="498">
        <f>E56</f>
        <v>2133163</v>
      </c>
      <c r="H56" s="11" t="s">
        <v>194</v>
      </c>
      <c r="I56" s="11">
        <f>I57+I58+I60</f>
        <v>2718575</v>
      </c>
      <c r="J56" s="11">
        <v>0</v>
      </c>
      <c r="K56" s="498">
        <f t="shared" ref="K56:K63" si="0">I56</f>
        <v>2718575</v>
      </c>
      <c r="L56" s="498" t="s">
        <v>194</v>
      </c>
      <c r="M56" s="1121">
        <f>M120</f>
        <v>4641200</v>
      </c>
      <c r="N56" s="1121"/>
      <c r="O56" s="498">
        <v>0</v>
      </c>
      <c r="P56" s="1105">
        <f>M56</f>
        <v>4641200</v>
      </c>
      <c r="Q56" s="1106"/>
    </row>
    <row r="57" spans="1:17" ht="45" customHeight="1" x14ac:dyDescent="0.25">
      <c r="A57" s="641">
        <v>25010100</v>
      </c>
      <c r="B57" s="642"/>
      <c r="C57" s="15" t="s">
        <v>1233</v>
      </c>
      <c r="D57" s="11">
        <v>0</v>
      </c>
      <c r="E57" s="11">
        <v>2048361</v>
      </c>
      <c r="F57" s="11">
        <v>0</v>
      </c>
      <c r="G57" s="498">
        <f>E57</f>
        <v>2048361</v>
      </c>
      <c r="H57" s="11">
        <v>0</v>
      </c>
      <c r="I57" s="498">
        <v>2664180</v>
      </c>
      <c r="J57" s="11">
        <v>0</v>
      </c>
      <c r="K57" s="498">
        <f t="shared" si="0"/>
        <v>2664180</v>
      </c>
      <c r="L57" s="498">
        <v>0</v>
      </c>
      <c r="M57" s="1105">
        <v>4641200</v>
      </c>
      <c r="N57" s="1106"/>
      <c r="O57" s="498">
        <v>0</v>
      </c>
      <c r="P57" s="1105">
        <f>M57</f>
        <v>4641200</v>
      </c>
      <c r="Q57" s="1106"/>
    </row>
    <row r="58" spans="1:17" ht="45" customHeight="1" x14ac:dyDescent="0.25">
      <c r="A58" s="641">
        <v>25010300</v>
      </c>
      <c r="B58" s="642"/>
      <c r="C58" s="15" t="s">
        <v>1234</v>
      </c>
      <c r="D58" s="11">
        <v>0</v>
      </c>
      <c r="E58" s="11">
        <v>9200</v>
      </c>
      <c r="F58" s="11">
        <v>0</v>
      </c>
      <c r="G58" s="498">
        <f>E58</f>
        <v>9200</v>
      </c>
      <c r="H58" s="11">
        <v>0</v>
      </c>
      <c r="I58" s="498">
        <v>16400</v>
      </c>
      <c r="J58" s="11">
        <v>0</v>
      </c>
      <c r="K58" s="498">
        <f t="shared" si="0"/>
        <v>16400</v>
      </c>
      <c r="L58" s="498">
        <v>0</v>
      </c>
      <c r="M58" s="1105">
        <v>0</v>
      </c>
      <c r="N58" s="1106"/>
      <c r="O58" s="498">
        <v>0</v>
      </c>
      <c r="P58" s="1105">
        <v>0</v>
      </c>
      <c r="Q58" s="1106"/>
    </row>
    <row r="59" spans="1:17" ht="47.25" hidden="1" customHeight="1" x14ac:dyDescent="0.25">
      <c r="A59" s="641">
        <v>25010400</v>
      </c>
      <c r="B59" s="642"/>
      <c r="C59" s="15" t="s">
        <v>1235</v>
      </c>
      <c r="D59" s="11"/>
      <c r="E59" s="11"/>
      <c r="F59" s="11"/>
      <c r="G59" s="498">
        <f>E59</f>
        <v>0</v>
      </c>
      <c r="H59" s="11"/>
      <c r="I59" s="498"/>
      <c r="J59" s="11"/>
      <c r="K59" s="498">
        <f t="shared" si="0"/>
        <v>0</v>
      </c>
      <c r="L59" s="498"/>
      <c r="M59" s="498"/>
      <c r="N59" s="498"/>
      <c r="O59" s="498"/>
      <c r="P59" s="500"/>
      <c r="Q59" s="501"/>
    </row>
    <row r="60" spans="1:17" ht="43.5" customHeight="1" x14ac:dyDescent="0.25">
      <c r="A60" s="641">
        <v>25020100</v>
      </c>
      <c r="B60" s="642"/>
      <c r="C60" s="15" t="s">
        <v>1236</v>
      </c>
      <c r="D60" s="11">
        <v>0</v>
      </c>
      <c r="E60" s="11">
        <v>75602</v>
      </c>
      <c r="F60" s="11">
        <v>0</v>
      </c>
      <c r="G60" s="498">
        <f>E60</f>
        <v>75602</v>
      </c>
      <c r="H60" s="11">
        <v>0</v>
      </c>
      <c r="I60" s="498">
        <v>37995</v>
      </c>
      <c r="J60" s="11">
        <v>0</v>
      </c>
      <c r="K60" s="498">
        <f t="shared" si="0"/>
        <v>37995</v>
      </c>
      <c r="L60" s="498">
        <v>0</v>
      </c>
      <c r="M60" s="1105">
        <v>0</v>
      </c>
      <c r="N60" s="1106"/>
      <c r="O60" s="498">
        <v>0</v>
      </c>
      <c r="P60" s="1105">
        <v>0</v>
      </c>
      <c r="Q60" s="1106"/>
    </row>
    <row r="61" spans="1:17" ht="43.5" customHeight="1" x14ac:dyDescent="0.25">
      <c r="A61" s="641"/>
      <c r="B61" s="642"/>
      <c r="C61" s="15" t="s">
        <v>1240</v>
      </c>
      <c r="D61" s="11" t="s">
        <v>194</v>
      </c>
      <c r="E61" s="11">
        <v>606359</v>
      </c>
      <c r="F61" s="11">
        <v>606359</v>
      </c>
      <c r="G61" s="11">
        <f t="shared" ref="G61:G66" si="1">E61</f>
        <v>606359</v>
      </c>
      <c r="H61" s="498" t="s">
        <v>194</v>
      </c>
      <c r="I61" s="498">
        <v>60000</v>
      </c>
      <c r="J61" s="27">
        <v>60000</v>
      </c>
      <c r="K61" s="498">
        <f t="shared" si="0"/>
        <v>60000</v>
      </c>
      <c r="L61" s="498" t="s">
        <v>194</v>
      </c>
      <c r="M61" s="1121">
        <v>0</v>
      </c>
      <c r="N61" s="1121"/>
      <c r="O61" s="498">
        <v>0</v>
      </c>
      <c r="P61" s="1105">
        <v>0</v>
      </c>
      <c r="Q61" s="1106"/>
    </row>
    <row r="62" spans="1:17" ht="24" customHeight="1" x14ac:dyDescent="0.25">
      <c r="A62" s="641"/>
      <c r="B62" s="642"/>
      <c r="C62" s="15" t="s">
        <v>1195</v>
      </c>
      <c r="D62" s="27" t="s">
        <v>194</v>
      </c>
      <c r="E62" s="498">
        <v>180000</v>
      </c>
      <c r="F62" s="498">
        <v>180000</v>
      </c>
      <c r="G62" s="11">
        <f t="shared" si="1"/>
        <v>180000</v>
      </c>
      <c r="H62" s="498" t="s">
        <v>194</v>
      </c>
      <c r="I62" s="498">
        <v>0</v>
      </c>
      <c r="J62" s="27">
        <v>0</v>
      </c>
      <c r="K62" s="498">
        <f t="shared" si="0"/>
        <v>0</v>
      </c>
      <c r="L62" s="498" t="s">
        <v>194</v>
      </c>
      <c r="M62" s="1105">
        <v>0</v>
      </c>
      <c r="N62" s="1106"/>
      <c r="O62" s="498">
        <v>0</v>
      </c>
      <c r="P62" s="1105">
        <v>0</v>
      </c>
      <c r="Q62" s="1106"/>
    </row>
    <row r="63" spans="1:17" ht="24" customHeight="1" x14ac:dyDescent="0.25">
      <c r="A63" s="641"/>
      <c r="B63" s="642"/>
      <c r="C63" s="196" t="s">
        <v>22</v>
      </c>
      <c r="D63" s="11" t="s">
        <v>194</v>
      </c>
      <c r="E63" s="11">
        <v>0</v>
      </c>
      <c r="F63" s="11">
        <v>0</v>
      </c>
      <c r="G63" s="11">
        <f t="shared" si="1"/>
        <v>0</v>
      </c>
      <c r="H63" s="498" t="s">
        <v>194</v>
      </c>
      <c r="I63" s="498">
        <v>0</v>
      </c>
      <c r="J63" s="11">
        <v>0</v>
      </c>
      <c r="K63" s="498">
        <f t="shared" si="0"/>
        <v>0</v>
      </c>
      <c r="L63" s="498" t="s">
        <v>194</v>
      </c>
      <c r="M63" s="1121">
        <v>0</v>
      </c>
      <c r="N63" s="1121"/>
      <c r="O63" s="498">
        <v>0</v>
      </c>
      <c r="P63" s="1105">
        <v>0</v>
      </c>
      <c r="Q63" s="1106"/>
    </row>
    <row r="64" spans="1:17" ht="22.5" hidden="1" customHeight="1" x14ac:dyDescent="0.25">
      <c r="A64" s="641"/>
      <c r="B64" s="642"/>
      <c r="C64" s="196"/>
      <c r="D64" s="11" t="s">
        <v>194</v>
      </c>
      <c r="E64" s="27"/>
      <c r="F64" s="11"/>
      <c r="G64" s="11">
        <f t="shared" si="1"/>
        <v>0</v>
      </c>
      <c r="H64" s="498" t="s">
        <v>194</v>
      </c>
      <c r="I64" s="498" t="s">
        <v>194</v>
      </c>
      <c r="J64" s="11" t="s">
        <v>194</v>
      </c>
      <c r="K64" s="498" t="s">
        <v>194</v>
      </c>
      <c r="L64" s="498" t="s">
        <v>194</v>
      </c>
      <c r="M64" s="1121" t="s">
        <v>194</v>
      </c>
      <c r="N64" s="1121"/>
      <c r="O64" s="498" t="s">
        <v>194</v>
      </c>
      <c r="P64" s="1105" t="s">
        <v>194</v>
      </c>
      <c r="Q64" s="1106"/>
    </row>
    <row r="65" spans="1:17" ht="15" hidden="1" customHeight="1" x14ac:dyDescent="0.25">
      <c r="A65" s="641"/>
      <c r="B65" s="642"/>
      <c r="C65" s="15"/>
      <c r="D65" s="11" t="s">
        <v>194</v>
      </c>
      <c r="E65" s="11"/>
      <c r="F65" s="11"/>
      <c r="G65" s="11">
        <f t="shared" si="1"/>
        <v>0</v>
      </c>
      <c r="H65" s="498" t="s">
        <v>194</v>
      </c>
      <c r="I65" s="498" t="s">
        <v>194</v>
      </c>
      <c r="J65" s="11" t="s">
        <v>194</v>
      </c>
      <c r="K65" s="498" t="s">
        <v>194</v>
      </c>
      <c r="L65" s="498" t="s">
        <v>194</v>
      </c>
      <c r="M65" s="1121" t="s">
        <v>194</v>
      </c>
      <c r="N65" s="1121"/>
      <c r="O65" s="498" t="s">
        <v>194</v>
      </c>
      <c r="P65" s="1105" t="s">
        <v>194</v>
      </c>
      <c r="Q65" s="1106"/>
    </row>
    <row r="66" spans="1:17" ht="15" hidden="1" customHeight="1" x14ac:dyDescent="0.25">
      <c r="A66" s="641"/>
      <c r="B66" s="642"/>
      <c r="C66" s="121" t="s">
        <v>252</v>
      </c>
      <c r="D66" s="11"/>
      <c r="E66" s="11"/>
      <c r="F66" s="11"/>
      <c r="G66" s="11">
        <f t="shared" si="1"/>
        <v>0</v>
      </c>
      <c r="H66" s="498"/>
      <c r="I66" s="498"/>
      <c r="J66" s="11"/>
      <c r="K66" s="498"/>
      <c r="L66" s="498"/>
      <c r="M66" s="1121"/>
      <c r="N66" s="1121"/>
      <c r="O66" s="498"/>
      <c r="P66" s="500"/>
      <c r="Q66" s="501"/>
    </row>
    <row r="67" spans="1:17" ht="17.649999999999999" customHeight="1" x14ac:dyDescent="0.25">
      <c r="A67" s="641"/>
      <c r="B67" s="642"/>
      <c r="C67" s="16" t="s">
        <v>971</v>
      </c>
      <c r="D67" s="497">
        <f>D55</f>
        <v>34955131</v>
      </c>
      <c r="E67" s="16">
        <f>E56+E61</f>
        <v>2739522</v>
      </c>
      <c r="F67" s="16">
        <f>SUM(F56:F66)</f>
        <v>786359</v>
      </c>
      <c r="G67" s="497">
        <f>D67+E67</f>
        <v>37694653</v>
      </c>
      <c r="H67" s="497">
        <f>H55</f>
        <v>44089300</v>
      </c>
      <c r="I67" s="497">
        <f>I56+I61</f>
        <v>2778575</v>
      </c>
      <c r="J67" s="26">
        <f>J56+J61</f>
        <v>60000</v>
      </c>
      <c r="K67" s="497">
        <f>H67+I67</f>
        <v>46867875</v>
      </c>
      <c r="L67" s="497">
        <f>L55</f>
        <v>44492605</v>
      </c>
      <c r="M67" s="1105">
        <f>M56+M61</f>
        <v>4641200</v>
      </c>
      <c r="N67" s="1106"/>
      <c r="O67" s="498">
        <v>0</v>
      </c>
      <c r="P67" s="1105">
        <f>P55+P56+P61</f>
        <v>49133805</v>
      </c>
      <c r="Q67" s="1106"/>
    </row>
    <row r="68" spans="1:17" ht="12.75" hidden="1" customHeight="1" x14ac:dyDescent="0.25">
      <c r="A68" s="3"/>
      <c r="B68" s="3"/>
      <c r="C68" s="3"/>
      <c r="D68" s="3"/>
      <c r="E68" s="3"/>
      <c r="F68" s="3"/>
      <c r="G68" s="3"/>
      <c r="H68" s="3"/>
      <c r="I68" s="3"/>
      <c r="J68" s="3"/>
      <c r="K68" s="3"/>
      <c r="L68" s="636"/>
      <c r="M68" s="636"/>
      <c r="N68" s="636"/>
      <c r="O68" s="636"/>
      <c r="P68" s="636"/>
      <c r="Q68" s="636"/>
    </row>
    <row r="69" spans="1:17" ht="19.5" customHeight="1" x14ac:dyDescent="0.25">
      <c r="A69" s="331" t="s">
        <v>909</v>
      </c>
      <c r="B69" s="637" t="s">
        <v>1197</v>
      </c>
      <c r="C69" s="637"/>
      <c r="D69" s="637"/>
      <c r="E69" s="637"/>
      <c r="F69" s="637"/>
      <c r="G69" s="637"/>
      <c r="H69" s="637"/>
      <c r="I69" s="637"/>
      <c r="J69" s="637"/>
      <c r="K69" s="637"/>
      <c r="L69" s="637"/>
      <c r="M69" s="637"/>
      <c r="N69" s="637"/>
      <c r="O69" s="637"/>
      <c r="P69" s="637"/>
      <c r="Q69" s="637"/>
    </row>
    <row r="70" spans="1:17" ht="18.75" customHeight="1" x14ac:dyDescent="0.25">
      <c r="A70" s="36"/>
      <c r="B70" s="329" t="s">
        <v>916</v>
      </c>
      <c r="C70" s="57"/>
      <c r="D70" s="57"/>
      <c r="E70" s="57"/>
      <c r="F70" s="57"/>
      <c r="G70" s="57"/>
      <c r="H70" s="57"/>
      <c r="I70" s="57"/>
      <c r="J70" s="57"/>
      <c r="K70" s="57"/>
      <c r="L70" s="57"/>
      <c r="M70" s="57"/>
      <c r="N70" s="57"/>
      <c r="O70" s="57"/>
      <c r="P70" s="617"/>
      <c r="Q70" s="617"/>
    </row>
    <row r="71" spans="1:17" ht="17.25" customHeight="1" x14ac:dyDescent="0.25">
      <c r="A71" s="693" t="s">
        <v>10</v>
      </c>
      <c r="B71" s="694"/>
      <c r="C71" s="737" t="s">
        <v>259</v>
      </c>
      <c r="D71" s="738"/>
      <c r="E71" s="738"/>
      <c r="F71" s="738"/>
      <c r="G71" s="739"/>
      <c r="H71" s="626" t="s">
        <v>454</v>
      </c>
      <c r="I71" s="626"/>
      <c r="J71" s="626"/>
      <c r="K71" s="626"/>
      <c r="L71" s="626" t="s">
        <v>821</v>
      </c>
      <c r="M71" s="626"/>
      <c r="N71" s="626"/>
      <c r="O71" s="626"/>
      <c r="P71" s="626"/>
      <c r="Q71" s="626"/>
    </row>
    <row r="72" spans="1:17" ht="45.75" customHeight="1" x14ac:dyDescent="0.25">
      <c r="A72" s="695"/>
      <c r="B72" s="696"/>
      <c r="C72" s="740"/>
      <c r="D72" s="741"/>
      <c r="E72" s="741"/>
      <c r="F72" s="741"/>
      <c r="G72" s="742"/>
      <c r="H72" s="12" t="s">
        <v>71</v>
      </c>
      <c r="I72" s="12" t="s">
        <v>72</v>
      </c>
      <c r="J72" s="10" t="s">
        <v>14</v>
      </c>
      <c r="K72" s="12" t="s">
        <v>15</v>
      </c>
      <c r="L72" s="12" t="s">
        <v>71</v>
      </c>
      <c r="M72" s="655" t="s">
        <v>72</v>
      </c>
      <c r="N72" s="656"/>
      <c r="O72" s="15" t="s">
        <v>14</v>
      </c>
      <c r="P72" s="657" t="s">
        <v>16</v>
      </c>
      <c r="Q72" s="658"/>
    </row>
    <row r="73" spans="1:17" ht="26.25" customHeight="1" x14ac:dyDescent="0.25">
      <c r="A73" s="641">
        <v>1</v>
      </c>
      <c r="B73" s="642"/>
      <c r="C73" s="641">
        <v>2</v>
      </c>
      <c r="D73" s="645"/>
      <c r="E73" s="645"/>
      <c r="F73" s="645"/>
      <c r="G73" s="642"/>
      <c r="H73" s="11">
        <v>3</v>
      </c>
      <c r="I73" s="11">
        <v>4</v>
      </c>
      <c r="J73" s="11">
        <v>5</v>
      </c>
      <c r="K73" s="11">
        <v>6</v>
      </c>
      <c r="L73" s="11">
        <v>7</v>
      </c>
      <c r="M73" s="641">
        <v>8</v>
      </c>
      <c r="N73" s="642"/>
      <c r="O73" s="11">
        <v>9</v>
      </c>
      <c r="P73" s="641">
        <v>10</v>
      </c>
      <c r="Q73" s="642"/>
    </row>
    <row r="74" spans="1:17" ht="12.75" hidden="1" customHeight="1" x14ac:dyDescent="0.25">
      <c r="A74" s="16">
        <v>1011100</v>
      </c>
      <c r="B74" s="16"/>
      <c r="C74" s="646" t="s">
        <v>262</v>
      </c>
      <c r="D74" s="647"/>
      <c r="E74" s="647"/>
      <c r="F74" s="647"/>
      <c r="G74" s="648"/>
      <c r="H74" s="16"/>
      <c r="I74" s="16"/>
      <c r="J74" s="16"/>
      <c r="K74" s="16"/>
      <c r="L74" s="26"/>
      <c r="M74" s="626"/>
      <c r="N74" s="626"/>
      <c r="O74" s="16"/>
      <c r="P74" s="649"/>
      <c r="Q74" s="649"/>
    </row>
    <row r="75" spans="1:17" ht="19.5" customHeight="1" x14ac:dyDescent="0.25">
      <c r="A75" s="641"/>
      <c r="B75" s="642"/>
      <c r="C75" s="638" t="s">
        <v>18</v>
      </c>
      <c r="D75" s="639"/>
      <c r="E75" s="639"/>
      <c r="F75" s="639"/>
      <c r="G75" s="640"/>
      <c r="H75" s="498">
        <f>H169</f>
        <v>48593955.680000007</v>
      </c>
      <c r="I75" s="498" t="s">
        <v>194</v>
      </c>
      <c r="J75" s="11" t="s">
        <v>194</v>
      </c>
      <c r="K75" s="498">
        <f>H75</f>
        <v>48593955.680000007</v>
      </c>
      <c r="L75" s="498">
        <f>L169</f>
        <v>52214374.108800009</v>
      </c>
      <c r="M75" s="1105" t="s">
        <v>194</v>
      </c>
      <c r="N75" s="1106"/>
      <c r="O75" s="498" t="s">
        <v>194</v>
      </c>
      <c r="P75" s="1105">
        <f>L75</f>
        <v>52214374.108800009</v>
      </c>
      <c r="Q75" s="1106"/>
    </row>
    <row r="76" spans="1:17" ht="56.25" customHeight="1" x14ac:dyDescent="0.25">
      <c r="A76" s="641"/>
      <c r="B76" s="642"/>
      <c r="C76" s="659" t="s">
        <v>1198</v>
      </c>
      <c r="D76" s="660"/>
      <c r="E76" s="660"/>
      <c r="F76" s="660"/>
      <c r="G76" s="661"/>
      <c r="H76" s="498" t="s">
        <v>194</v>
      </c>
      <c r="I76" s="498">
        <f>I169</f>
        <v>5066631.8</v>
      </c>
      <c r="J76" s="11">
        <v>0</v>
      </c>
      <c r="K76" s="498">
        <f>I76</f>
        <v>5066631.8</v>
      </c>
      <c r="L76" s="498" t="s">
        <v>194</v>
      </c>
      <c r="M76" s="1105">
        <f>M169</f>
        <v>5443268.8399999999</v>
      </c>
      <c r="N76" s="1106"/>
      <c r="O76" s="498">
        <v>0</v>
      </c>
      <c r="P76" s="1105">
        <f>M76</f>
        <v>5443268.8399999999</v>
      </c>
      <c r="Q76" s="1106"/>
    </row>
    <row r="77" spans="1:17" ht="40.5" customHeight="1" x14ac:dyDescent="0.25">
      <c r="A77" s="641">
        <v>25010100</v>
      </c>
      <c r="B77" s="642"/>
      <c r="C77" s="659" t="s">
        <v>1233</v>
      </c>
      <c r="D77" s="660"/>
      <c r="E77" s="660"/>
      <c r="F77" s="660"/>
      <c r="G77" s="661"/>
      <c r="H77" s="498">
        <v>0</v>
      </c>
      <c r="I77" s="498">
        <v>566632</v>
      </c>
      <c r="J77" s="11">
        <v>0</v>
      </c>
      <c r="K77" s="498">
        <f>I77</f>
        <v>566632</v>
      </c>
      <c r="L77" s="498">
        <v>0</v>
      </c>
      <c r="M77" s="1105">
        <v>5443269</v>
      </c>
      <c r="N77" s="1106"/>
      <c r="O77" s="498">
        <v>0</v>
      </c>
      <c r="P77" s="1105">
        <f>M77</f>
        <v>5443269</v>
      </c>
      <c r="Q77" s="1106"/>
    </row>
    <row r="78" spans="1:17" ht="23.25" customHeight="1" x14ac:dyDescent="0.25">
      <c r="A78" s="641"/>
      <c r="B78" s="642"/>
      <c r="C78" s="638" t="s">
        <v>1199</v>
      </c>
      <c r="D78" s="639"/>
      <c r="E78" s="639"/>
      <c r="F78" s="639"/>
      <c r="G78" s="640"/>
      <c r="H78" s="498" t="s">
        <v>194</v>
      </c>
      <c r="I78" s="498">
        <v>0</v>
      </c>
      <c r="J78" s="11">
        <v>0</v>
      </c>
      <c r="K78" s="498">
        <v>0</v>
      </c>
      <c r="L78" s="498" t="s">
        <v>194</v>
      </c>
      <c r="M78" s="1105">
        <v>0</v>
      </c>
      <c r="N78" s="1106"/>
      <c r="O78" s="498">
        <v>0</v>
      </c>
      <c r="P78" s="1105">
        <v>0</v>
      </c>
      <c r="Q78" s="1106"/>
    </row>
    <row r="79" spans="1:17" ht="19.5" customHeight="1" x14ac:dyDescent="0.25">
      <c r="A79" s="641"/>
      <c r="B79" s="642"/>
      <c r="C79" s="638" t="s">
        <v>22</v>
      </c>
      <c r="D79" s="639"/>
      <c r="E79" s="639"/>
      <c r="F79" s="639"/>
      <c r="G79" s="640"/>
      <c r="H79" s="498" t="s">
        <v>194</v>
      </c>
      <c r="I79" s="498">
        <v>0</v>
      </c>
      <c r="J79" s="11">
        <v>0</v>
      </c>
      <c r="K79" s="498">
        <v>0</v>
      </c>
      <c r="L79" s="498" t="s">
        <v>194</v>
      </c>
      <c r="M79" s="1105">
        <v>0</v>
      </c>
      <c r="N79" s="1106"/>
      <c r="O79" s="498">
        <v>0</v>
      </c>
      <c r="P79" s="1105">
        <v>0</v>
      </c>
      <c r="Q79" s="1106"/>
    </row>
    <row r="80" spans="1:17" ht="30" hidden="1" customHeight="1" x14ac:dyDescent="0.25">
      <c r="A80" s="641"/>
      <c r="B80" s="642"/>
      <c r="C80" s="659"/>
      <c r="D80" s="660"/>
      <c r="E80" s="660"/>
      <c r="F80" s="660"/>
      <c r="G80" s="661"/>
      <c r="H80" s="498" t="s">
        <v>194</v>
      </c>
      <c r="I80" s="498"/>
      <c r="J80" s="11"/>
      <c r="K80" s="498"/>
      <c r="L80" s="498" t="s">
        <v>194</v>
      </c>
      <c r="M80" s="1105"/>
      <c r="N80" s="1106"/>
      <c r="O80" s="498"/>
      <c r="P80" s="1105"/>
      <c r="Q80" s="1106"/>
    </row>
    <row r="81" spans="1:17" ht="12.75" hidden="1" customHeight="1" x14ac:dyDescent="0.25">
      <c r="A81" s="641"/>
      <c r="B81" s="642"/>
      <c r="C81" s="646" t="s">
        <v>252</v>
      </c>
      <c r="D81" s="647"/>
      <c r="E81" s="647"/>
      <c r="F81" s="647"/>
      <c r="G81" s="648"/>
      <c r="H81" s="498"/>
      <c r="I81" s="498"/>
      <c r="J81" s="11"/>
      <c r="K81" s="498"/>
      <c r="L81" s="498"/>
      <c r="M81" s="1121"/>
      <c r="N81" s="1121"/>
      <c r="O81" s="498"/>
      <c r="P81" s="1121"/>
      <c r="Q81" s="1121"/>
    </row>
    <row r="82" spans="1:17" ht="12.75" hidden="1" customHeight="1" x14ac:dyDescent="0.25">
      <c r="A82" s="641"/>
      <c r="B82" s="642"/>
      <c r="C82" s="638" t="s">
        <v>31</v>
      </c>
      <c r="D82" s="639"/>
      <c r="E82" s="639"/>
      <c r="F82" s="639"/>
      <c r="G82" s="640"/>
      <c r="H82" s="498"/>
      <c r="I82" s="498"/>
      <c r="J82" s="11"/>
      <c r="K82" s="498"/>
      <c r="L82" s="498"/>
      <c r="M82" s="1121"/>
      <c r="N82" s="1121"/>
      <c r="O82" s="498"/>
      <c r="P82" s="1121"/>
      <c r="Q82" s="1121"/>
    </row>
    <row r="83" spans="1:17" ht="23.25" customHeight="1" x14ac:dyDescent="0.25">
      <c r="A83" s="641"/>
      <c r="B83" s="642"/>
      <c r="C83" s="638" t="s">
        <v>971</v>
      </c>
      <c r="D83" s="639"/>
      <c r="E83" s="639"/>
      <c r="F83" s="639"/>
      <c r="G83" s="640"/>
      <c r="H83" s="498">
        <f>H75</f>
        <v>48593955.680000007</v>
      </c>
      <c r="I83" s="498">
        <f>SUM(I76:I82)</f>
        <v>5633263.7999999998</v>
      </c>
      <c r="J83" s="11">
        <v>0</v>
      </c>
      <c r="K83" s="498">
        <f>SUM(K75:K82)</f>
        <v>54227219.480000004</v>
      </c>
      <c r="L83" s="498">
        <f>L75</f>
        <v>52214374.108800009</v>
      </c>
      <c r="M83" s="1121">
        <f>M77</f>
        <v>5443269</v>
      </c>
      <c r="N83" s="1121"/>
      <c r="O83" s="498">
        <v>0</v>
      </c>
      <c r="P83" s="1121">
        <f>SUM(P75:P82)</f>
        <v>63100911.948800012</v>
      </c>
      <c r="Q83" s="1121"/>
    </row>
    <row r="84" spans="1:17" ht="8.25" customHeight="1" x14ac:dyDescent="0.25">
      <c r="A84" s="3"/>
      <c r="B84" s="3"/>
      <c r="C84" s="3"/>
      <c r="D84" s="3"/>
      <c r="E84" s="3"/>
      <c r="F84" s="3"/>
      <c r="G84" s="3"/>
      <c r="H84" s="3"/>
      <c r="I84" s="3"/>
      <c r="J84" s="3"/>
      <c r="K84" s="30"/>
      <c r="L84" s="30"/>
      <c r="M84" s="30"/>
      <c r="N84" s="30"/>
      <c r="O84" s="3"/>
      <c r="P84" s="3"/>
      <c r="Q84" s="3"/>
    </row>
    <row r="85" spans="1:17" ht="23.25" customHeight="1" x14ac:dyDescent="0.25">
      <c r="A85" s="333" t="s">
        <v>1015</v>
      </c>
      <c r="B85" s="663" t="s">
        <v>1016</v>
      </c>
      <c r="C85" s="663"/>
      <c r="D85" s="663"/>
      <c r="E85" s="663"/>
      <c r="F85" s="663"/>
      <c r="G85" s="663"/>
      <c r="H85" s="663"/>
      <c r="I85" s="663"/>
      <c r="J85" s="663"/>
      <c r="K85" s="663"/>
      <c r="L85" s="663"/>
      <c r="M85" s="663"/>
      <c r="N85" s="663"/>
      <c r="O85" s="663"/>
      <c r="P85" s="663"/>
      <c r="Q85" s="663"/>
    </row>
    <row r="86" spans="1:17" ht="13.5" customHeight="1" x14ac:dyDescent="0.25">
      <c r="A86" s="3"/>
      <c r="B86" s="3"/>
      <c r="C86" s="3"/>
      <c r="D86" s="3"/>
      <c r="E86" s="3"/>
      <c r="F86" s="3"/>
      <c r="G86" s="3"/>
      <c r="H86" s="3"/>
      <c r="I86" s="3"/>
      <c r="J86" s="3"/>
      <c r="K86" s="3"/>
      <c r="L86" s="3"/>
      <c r="M86" s="3"/>
      <c r="N86" s="3"/>
      <c r="O86" s="3"/>
      <c r="P86" s="3"/>
      <c r="Q86" s="3"/>
    </row>
    <row r="87" spans="1:17" ht="20.25" customHeight="1" x14ac:dyDescent="0.25">
      <c r="A87" s="331" t="s">
        <v>908</v>
      </c>
      <c r="B87" s="637" t="s">
        <v>1017</v>
      </c>
      <c r="C87" s="637"/>
      <c r="D87" s="637"/>
      <c r="E87" s="637"/>
      <c r="F87" s="637"/>
      <c r="G87" s="637"/>
      <c r="H87" s="637"/>
      <c r="I87" s="637"/>
      <c r="J87" s="637"/>
      <c r="K87" s="637"/>
      <c r="L87" s="637"/>
      <c r="M87" s="637"/>
      <c r="N87" s="637"/>
      <c r="O87" s="637"/>
      <c r="P87" s="637"/>
      <c r="Q87" s="637"/>
    </row>
    <row r="88" spans="1:17" ht="12.75" customHeight="1" x14ac:dyDescent="0.25">
      <c r="A88" s="36"/>
      <c r="B88" s="328" t="s">
        <v>916</v>
      </c>
      <c r="C88" s="5"/>
      <c r="D88" s="5"/>
      <c r="E88" s="5"/>
      <c r="F88" s="5"/>
      <c r="G88" s="5"/>
      <c r="H88" s="5"/>
      <c r="I88" s="5"/>
      <c r="J88" s="5"/>
      <c r="K88" s="5"/>
      <c r="L88" s="5"/>
      <c r="M88" s="8"/>
      <c r="N88" s="8"/>
      <c r="O88" s="3"/>
      <c r="P88" s="617"/>
      <c r="Q88" s="617"/>
    </row>
    <row r="89" spans="1:17" ht="22.5" customHeight="1" x14ac:dyDescent="0.25">
      <c r="A89" s="737" t="s">
        <v>1018</v>
      </c>
      <c r="B89" s="739"/>
      <c r="C89" s="625" t="s">
        <v>222</v>
      </c>
      <c r="D89" s="633" t="s">
        <v>823</v>
      </c>
      <c r="E89" s="633"/>
      <c r="F89" s="633"/>
      <c r="G89" s="633"/>
      <c r="H89" s="626" t="s">
        <v>824</v>
      </c>
      <c r="I89" s="626"/>
      <c r="J89" s="626"/>
      <c r="K89" s="626"/>
      <c r="L89" s="626" t="s">
        <v>825</v>
      </c>
      <c r="M89" s="626"/>
      <c r="N89" s="626"/>
      <c r="O89" s="626"/>
      <c r="P89" s="626"/>
      <c r="Q89" s="626"/>
    </row>
    <row r="90" spans="1:17" ht="66.75" customHeight="1" x14ac:dyDescent="0.2">
      <c r="A90" s="740"/>
      <c r="B90" s="742"/>
      <c r="C90" s="625"/>
      <c r="D90" s="336" t="s">
        <v>71</v>
      </c>
      <c r="E90" s="12" t="s">
        <v>72</v>
      </c>
      <c r="F90" s="12" t="s">
        <v>14</v>
      </c>
      <c r="G90" s="12" t="s">
        <v>15</v>
      </c>
      <c r="H90" s="12" t="s">
        <v>71</v>
      </c>
      <c r="I90" s="58" t="s">
        <v>72</v>
      </c>
      <c r="J90" s="58" t="s">
        <v>14</v>
      </c>
      <c r="K90" s="12" t="s">
        <v>16</v>
      </c>
      <c r="L90" s="12" t="s">
        <v>71</v>
      </c>
      <c r="M90" s="625" t="s">
        <v>72</v>
      </c>
      <c r="N90" s="625"/>
      <c r="O90" s="625" t="s">
        <v>14</v>
      </c>
      <c r="P90" s="625"/>
      <c r="Q90" s="12" t="s">
        <v>17</v>
      </c>
    </row>
    <row r="91" spans="1:17" ht="17.25" customHeight="1" x14ac:dyDescent="0.25">
      <c r="A91" s="641">
        <v>1</v>
      </c>
      <c r="B91" s="642"/>
      <c r="C91" s="11">
        <v>2</v>
      </c>
      <c r="D91" s="11">
        <v>3</v>
      </c>
      <c r="E91" s="11">
        <v>4</v>
      </c>
      <c r="F91" s="11">
        <v>5</v>
      </c>
      <c r="G91" s="11">
        <v>6</v>
      </c>
      <c r="H91" s="11">
        <v>7</v>
      </c>
      <c r="I91" s="11">
        <v>8</v>
      </c>
      <c r="J91" s="11">
        <v>9</v>
      </c>
      <c r="K91" s="11">
        <v>10</v>
      </c>
      <c r="L91" s="11">
        <v>11</v>
      </c>
      <c r="M91" s="626">
        <v>12</v>
      </c>
      <c r="N91" s="626"/>
      <c r="O91" s="626">
        <v>13</v>
      </c>
      <c r="P91" s="626"/>
      <c r="Q91" s="11">
        <v>14</v>
      </c>
    </row>
    <row r="92" spans="1:17" ht="12.75" hidden="1" customHeight="1" x14ac:dyDescent="0.25">
      <c r="A92" s="16"/>
      <c r="B92" s="16"/>
      <c r="C92" s="16" t="s">
        <v>352</v>
      </c>
      <c r="D92" s="16"/>
      <c r="E92" s="16"/>
      <c r="F92" s="16"/>
      <c r="G92" s="16"/>
      <c r="H92" s="16"/>
      <c r="I92" s="16"/>
      <c r="J92" s="16"/>
      <c r="K92" s="16"/>
      <c r="L92" s="16"/>
      <c r="M92" s="626"/>
      <c r="N92" s="626"/>
      <c r="O92" s="626"/>
      <c r="P92" s="626"/>
      <c r="Q92" s="16"/>
    </row>
    <row r="93" spans="1:17" ht="18.75" customHeight="1" x14ac:dyDescent="0.25">
      <c r="A93" s="641">
        <v>2000</v>
      </c>
      <c r="B93" s="642"/>
      <c r="C93" s="15" t="s">
        <v>353</v>
      </c>
      <c r="D93" s="16">
        <f>D94+D95+D96+D109</f>
        <v>34955131</v>
      </c>
      <c r="E93" s="16">
        <f>E94+E95+E96+E109</f>
        <v>1831257</v>
      </c>
      <c r="F93" s="16">
        <f>F94+F95+F96+F109</f>
        <v>0</v>
      </c>
      <c r="G93" s="16">
        <f>D93+E93</f>
        <v>36786388</v>
      </c>
      <c r="H93" s="16">
        <f>H94+H95+H96+H109</f>
        <v>44089300</v>
      </c>
      <c r="I93" s="497">
        <f>I94+I95+I96+I109</f>
        <v>2444012</v>
      </c>
      <c r="J93" s="16">
        <f>J94+J95+J96+J109</f>
        <v>0</v>
      </c>
      <c r="K93" s="16">
        <f>H93+I93</f>
        <v>46533312</v>
      </c>
      <c r="L93" s="497">
        <f>L94+L95+L96+L109</f>
        <v>44492605</v>
      </c>
      <c r="M93" s="634">
        <f>M94+M95+M96+M109</f>
        <v>4566900</v>
      </c>
      <c r="N93" s="635"/>
      <c r="O93" s="626">
        <v>0</v>
      </c>
      <c r="P93" s="626"/>
      <c r="Q93" s="498">
        <f t="shared" ref="Q93:Q102" si="2">L93+M93</f>
        <v>49059505</v>
      </c>
    </row>
    <row r="94" spans="1:17" ht="16.5" customHeight="1" x14ac:dyDescent="0.25">
      <c r="A94" s="641">
        <v>2111</v>
      </c>
      <c r="B94" s="642"/>
      <c r="C94" s="15" t="s">
        <v>74</v>
      </c>
      <c r="D94" s="16">
        <v>26402564</v>
      </c>
      <c r="E94" s="497">
        <v>1329582</v>
      </c>
      <c r="F94" s="16">
        <v>0</v>
      </c>
      <c r="G94" s="16">
        <f t="shared" ref="G94:G120" si="3">D94+E94</f>
        <v>27732146</v>
      </c>
      <c r="H94" s="16">
        <v>33912700</v>
      </c>
      <c r="I94" s="497">
        <v>1834300</v>
      </c>
      <c r="J94" s="16">
        <v>0</v>
      </c>
      <c r="K94" s="16">
        <f t="shared" ref="K94:K120" si="4">H94+I94</f>
        <v>35747000</v>
      </c>
      <c r="L94" s="497">
        <v>34002300</v>
      </c>
      <c r="M94" s="641">
        <v>3503700</v>
      </c>
      <c r="N94" s="642"/>
      <c r="O94" s="626">
        <v>0</v>
      </c>
      <c r="P94" s="626"/>
      <c r="Q94" s="498">
        <f t="shared" si="2"/>
        <v>37506000</v>
      </c>
    </row>
    <row r="95" spans="1:17" ht="16.5" customHeight="1" x14ac:dyDescent="0.25">
      <c r="A95" s="641">
        <v>2120</v>
      </c>
      <c r="B95" s="642"/>
      <c r="C95" s="15" t="s">
        <v>75</v>
      </c>
      <c r="D95" s="16">
        <v>5708668</v>
      </c>
      <c r="E95" s="16">
        <v>266916</v>
      </c>
      <c r="F95" s="16">
        <v>0</v>
      </c>
      <c r="G95" s="16">
        <f t="shared" si="3"/>
        <v>5975584</v>
      </c>
      <c r="H95" s="16">
        <v>7345100</v>
      </c>
      <c r="I95" s="497">
        <v>390100</v>
      </c>
      <c r="J95" s="16">
        <v>0</v>
      </c>
      <c r="K95" s="16">
        <f t="shared" si="4"/>
        <v>7735200</v>
      </c>
      <c r="L95" s="497">
        <v>7426900</v>
      </c>
      <c r="M95" s="641">
        <v>750100</v>
      </c>
      <c r="N95" s="642"/>
      <c r="O95" s="626">
        <v>0</v>
      </c>
      <c r="P95" s="626"/>
      <c r="Q95" s="498">
        <f t="shared" si="2"/>
        <v>8177000</v>
      </c>
    </row>
    <row r="96" spans="1:17" ht="17.25" customHeight="1" x14ac:dyDescent="0.25">
      <c r="A96" s="641">
        <v>2200</v>
      </c>
      <c r="B96" s="642"/>
      <c r="C96" s="15" t="s">
        <v>354</v>
      </c>
      <c r="D96" s="16">
        <f>D97+D99+D100+D101+D102+D108</f>
        <v>2843899</v>
      </c>
      <c r="E96" s="16">
        <f>E97+E99+E100+E101+E102+E108</f>
        <v>234759</v>
      </c>
      <c r="F96" s="16">
        <f>F97+F99+F100+F101+F102+F108</f>
        <v>0</v>
      </c>
      <c r="G96" s="16">
        <f t="shared" si="3"/>
        <v>3078658</v>
      </c>
      <c r="H96" s="16">
        <f>H97+H99+H100+H101+H102+H108</f>
        <v>2831500</v>
      </c>
      <c r="I96" s="497">
        <f>I97+I99+I100+I101+I102+I108</f>
        <v>219612</v>
      </c>
      <c r="J96" s="16">
        <v>0</v>
      </c>
      <c r="K96" s="16">
        <f t="shared" si="4"/>
        <v>3051112</v>
      </c>
      <c r="L96" s="497">
        <f>L97+L99+L100+L101+L102+L108</f>
        <v>3063405</v>
      </c>
      <c r="M96" s="641">
        <f>M97+M98+M99+M100+M101+M102</f>
        <v>313100</v>
      </c>
      <c r="N96" s="642"/>
      <c r="O96" s="626">
        <v>0</v>
      </c>
      <c r="P96" s="626"/>
      <c r="Q96" s="498">
        <f t="shared" si="2"/>
        <v>3376505</v>
      </c>
    </row>
    <row r="97" spans="1:17" ht="32.25" customHeight="1" x14ac:dyDescent="0.25">
      <c r="A97" s="641">
        <v>2210</v>
      </c>
      <c r="B97" s="642"/>
      <c r="C97" s="15" t="s">
        <v>355</v>
      </c>
      <c r="D97" s="16">
        <v>535651</v>
      </c>
      <c r="E97" s="16">
        <v>122224</v>
      </c>
      <c r="F97" s="16">
        <v>0</v>
      </c>
      <c r="G97" s="16">
        <f t="shared" si="3"/>
        <v>657875</v>
      </c>
      <c r="H97" s="16">
        <v>320300</v>
      </c>
      <c r="I97" s="16">
        <v>104130</v>
      </c>
      <c r="J97" s="16">
        <v>0</v>
      </c>
      <c r="K97" s="16">
        <f t="shared" si="4"/>
        <v>424430</v>
      </c>
      <c r="L97" s="497">
        <v>309374</v>
      </c>
      <c r="M97" s="641">
        <v>100900</v>
      </c>
      <c r="N97" s="642"/>
      <c r="O97" s="626">
        <v>0</v>
      </c>
      <c r="P97" s="626"/>
      <c r="Q97" s="498">
        <f t="shared" si="2"/>
        <v>410274</v>
      </c>
    </row>
    <row r="98" spans="1:17" ht="32.25" customHeight="1" x14ac:dyDescent="0.25">
      <c r="A98" s="641">
        <v>2220</v>
      </c>
      <c r="B98" s="642"/>
      <c r="C98" s="15" t="s">
        <v>644</v>
      </c>
      <c r="D98" s="16">
        <v>0</v>
      </c>
      <c r="E98" s="16">
        <v>0</v>
      </c>
      <c r="F98" s="16">
        <v>0</v>
      </c>
      <c r="G98" s="16">
        <f t="shared" si="3"/>
        <v>0</v>
      </c>
      <c r="H98" s="16">
        <v>0</v>
      </c>
      <c r="I98" s="16">
        <v>0</v>
      </c>
      <c r="J98" s="16">
        <v>0</v>
      </c>
      <c r="K98" s="16">
        <f t="shared" si="4"/>
        <v>0</v>
      </c>
      <c r="L98" s="497">
        <f>H98*111/100</f>
        <v>0</v>
      </c>
      <c r="M98" s="641">
        <v>0</v>
      </c>
      <c r="N98" s="642"/>
      <c r="O98" s="626">
        <v>0</v>
      </c>
      <c r="P98" s="626"/>
      <c r="Q98" s="498">
        <f t="shared" si="2"/>
        <v>0</v>
      </c>
    </row>
    <row r="99" spans="1:17" ht="16.5" customHeight="1" x14ac:dyDescent="0.25">
      <c r="A99" s="641">
        <v>2230</v>
      </c>
      <c r="B99" s="642"/>
      <c r="C99" s="15" t="s">
        <v>76</v>
      </c>
      <c r="D99" s="16">
        <v>0</v>
      </c>
      <c r="E99" s="16">
        <v>0</v>
      </c>
      <c r="F99" s="16">
        <v>0</v>
      </c>
      <c r="G99" s="16">
        <f t="shared" si="3"/>
        <v>0</v>
      </c>
      <c r="H99" s="16">
        <v>0</v>
      </c>
      <c r="I99" s="16">
        <v>0</v>
      </c>
      <c r="J99" s="16">
        <v>0</v>
      </c>
      <c r="K99" s="16">
        <f t="shared" si="4"/>
        <v>0</v>
      </c>
      <c r="L99" s="497">
        <f>H99*111/100</f>
        <v>0</v>
      </c>
      <c r="M99" s="641">
        <v>0</v>
      </c>
      <c r="N99" s="642"/>
      <c r="O99" s="626">
        <v>0</v>
      </c>
      <c r="P99" s="626"/>
      <c r="Q99" s="498">
        <f t="shared" si="2"/>
        <v>0</v>
      </c>
    </row>
    <row r="100" spans="1:17" ht="18.75" customHeight="1" x14ac:dyDescent="0.25">
      <c r="A100" s="641">
        <v>2240</v>
      </c>
      <c r="B100" s="642"/>
      <c r="C100" s="15" t="s">
        <v>77</v>
      </c>
      <c r="D100" s="26">
        <v>1294390</v>
      </c>
      <c r="E100" s="16">
        <v>79557</v>
      </c>
      <c r="F100" s="16">
        <v>0</v>
      </c>
      <c r="G100" s="16">
        <f t="shared" si="3"/>
        <v>1373947</v>
      </c>
      <c r="H100" s="16">
        <v>1172600</v>
      </c>
      <c r="I100" s="16">
        <v>81528</v>
      </c>
      <c r="J100" s="16">
        <v>0</v>
      </c>
      <c r="K100" s="16">
        <f t="shared" si="4"/>
        <v>1254128</v>
      </c>
      <c r="L100" s="497">
        <v>1269061</v>
      </c>
      <c r="M100" s="641">
        <v>71000</v>
      </c>
      <c r="N100" s="642"/>
      <c r="O100" s="626">
        <v>0</v>
      </c>
      <c r="P100" s="626"/>
      <c r="Q100" s="498">
        <f t="shared" si="2"/>
        <v>1340061</v>
      </c>
    </row>
    <row r="101" spans="1:17" ht="18" customHeight="1" x14ac:dyDescent="0.25">
      <c r="A101" s="641">
        <v>2250</v>
      </c>
      <c r="B101" s="642"/>
      <c r="C101" s="15" t="s">
        <v>357</v>
      </c>
      <c r="D101" s="16">
        <v>12744</v>
      </c>
      <c r="E101" s="16">
        <v>8707</v>
      </c>
      <c r="F101" s="16">
        <v>0</v>
      </c>
      <c r="G101" s="16">
        <f t="shared" si="3"/>
        <v>21451</v>
      </c>
      <c r="H101" s="16">
        <v>21100</v>
      </c>
      <c r="I101" s="16">
        <v>0</v>
      </c>
      <c r="J101" s="16">
        <v>0</v>
      </c>
      <c r="K101" s="16">
        <f t="shared" si="4"/>
        <v>21100</v>
      </c>
      <c r="L101" s="497">
        <v>24670</v>
      </c>
      <c r="M101" s="641">
        <v>2000</v>
      </c>
      <c r="N101" s="642"/>
      <c r="O101" s="626">
        <v>0</v>
      </c>
      <c r="P101" s="626"/>
      <c r="Q101" s="498">
        <f t="shared" si="2"/>
        <v>26670</v>
      </c>
    </row>
    <row r="102" spans="1:17" ht="32.25" customHeight="1" x14ac:dyDescent="0.25">
      <c r="A102" s="641">
        <v>2270</v>
      </c>
      <c r="B102" s="642"/>
      <c r="C102" s="15" t="s">
        <v>358</v>
      </c>
      <c r="D102" s="16">
        <f>D103+D104+D105+D106+D107</f>
        <v>1000514</v>
      </c>
      <c r="E102" s="16">
        <f>E103+E104+E105+E106+E107</f>
        <v>23656</v>
      </c>
      <c r="F102" s="16">
        <f>F103+F104+F105+F106+F107</f>
        <v>0</v>
      </c>
      <c r="G102" s="16">
        <f t="shared" si="3"/>
        <v>1024170</v>
      </c>
      <c r="H102" s="26">
        <f>H103+H104+H105+H106+H107</f>
        <v>1315500</v>
      </c>
      <c r="I102" s="16">
        <f>I103+I104+I105+I106+I107</f>
        <v>33954</v>
      </c>
      <c r="J102" s="16">
        <f>J103+J104+J105+J106+J107</f>
        <v>0</v>
      </c>
      <c r="K102" s="16">
        <f t="shared" si="4"/>
        <v>1349454</v>
      </c>
      <c r="L102" s="497">
        <f>L103+L104+L105+L106+L107</f>
        <v>1458700</v>
      </c>
      <c r="M102" s="641">
        <f>M103+M104+M105+M106</f>
        <v>139200</v>
      </c>
      <c r="N102" s="642"/>
      <c r="O102" s="626">
        <v>0</v>
      </c>
      <c r="P102" s="626"/>
      <c r="Q102" s="498">
        <f t="shared" si="2"/>
        <v>1597900</v>
      </c>
    </row>
    <row r="103" spans="1:17" ht="18.75" customHeight="1" x14ac:dyDescent="0.25">
      <c r="A103" s="641">
        <v>2271</v>
      </c>
      <c r="B103" s="642"/>
      <c r="C103" s="15" t="s">
        <v>78</v>
      </c>
      <c r="D103" s="16">
        <v>746471</v>
      </c>
      <c r="E103" s="16">
        <v>10700</v>
      </c>
      <c r="F103" s="16">
        <v>0</v>
      </c>
      <c r="G103" s="16">
        <f t="shared" si="3"/>
        <v>757171</v>
      </c>
      <c r="H103" s="16">
        <v>1027500</v>
      </c>
      <c r="I103" s="497">
        <v>21016</v>
      </c>
      <c r="J103" s="16">
        <v>0</v>
      </c>
      <c r="K103" s="16">
        <f t="shared" si="4"/>
        <v>1048516</v>
      </c>
      <c r="L103" s="497">
        <v>1076700</v>
      </c>
      <c r="M103" s="641">
        <v>85200</v>
      </c>
      <c r="N103" s="642"/>
      <c r="O103" s="626">
        <v>0</v>
      </c>
      <c r="P103" s="626"/>
      <c r="Q103" s="498">
        <f t="shared" ref="Q103:Q120" si="5">L103+M103</f>
        <v>1161900</v>
      </c>
    </row>
    <row r="104" spans="1:17" ht="32.25" customHeight="1" x14ac:dyDescent="0.25">
      <c r="A104" s="641">
        <v>2272</v>
      </c>
      <c r="B104" s="642"/>
      <c r="C104" s="15" t="s">
        <v>79</v>
      </c>
      <c r="D104" s="16">
        <v>16423</v>
      </c>
      <c r="E104" s="16">
        <v>1390</v>
      </c>
      <c r="F104" s="16">
        <v>0</v>
      </c>
      <c r="G104" s="16">
        <f t="shared" si="3"/>
        <v>17813</v>
      </c>
      <c r="H104" s="16">
        <v>17700</v>
      </c>
      <c r="I104" s="16">
        <v>2500</v>
      </c>
      <c r="J104" s="16">
        <v>0</v>
      </c>
      <c r="K104" s="16">
        <f t="shared" si="4"/>
        <v>20200</v>
      </c>
      <c r="L104" s="497">
        <v>20000</v>
      </c>
      <c r="M104" s="641">
        <v>4700</v>
      </c>
      <c r="N104" s="642"/>
      <c r="O104" s="626">
        <v>0</v>
      </c>
      <c r="P104" s="626"/>
      <c r="Q104" s="498">
        <f t="shared" si="5"/>
        <v>24700</v>
      </c>
    </row>
    <row r="105" spans="1:17" ht="17.25" customHeight="1" x14ac:dyDescent="0.25">
      <c r="A105" s="641">
        <v>2273</v>
      </c>
      <c r="B105" s="642"/>
      <c r="C105" s="15" t="s">
        <v>80</v>
      </c>
      <c r="D105" s="16">
        <v>107026</v>
      </c>
      <c r="E105" s="16">
        <v>11566</v>
      </c>
      <c r="F105" s="16">
        <v>0</v>
      </c>
      <c r="G105" s="16">
        <f t="shared" si="3"/>
        <v>118592</v>
      </c>
      <c r="H105" s="26">
        <v>113900</v>
      </c>
      <c r="I105" s="497">
        <v>10438</v>
      </c>
      <c r="J105" s="16">
        <v>0</v>
      </c>
      <c r="K105" s="16">
        <f t="shared" si="4"/>
        <v>124338</v>
      </c>
      <c r="L105" s="497">
        <v>125500</v>
      </c>
      <c r="M105" s="641">
        <v>32800</v>
      </c>
      <c r="N105" s="642"/>
      <c r="O105" s="626">
        <v>0</v>
      </c>
      <c r="P105" s="626"/>
      <c r="Q105" s="498">
        <f t="shared" si="5"/>
        <v>158300</v>
      </c>
    </row>
    <row r="106" spans="1:17" ht="15.75" customHeight="1" x14ac:dyDescent="0.25">
      <c r="A106" s="641">
        <v>2274</v>
      </c>
      <c r="B106" s="642"/>
      <c r="C106" s="15" t="s">
        <v>359</v>
      </c>
      <c r="D106" s="16">
        <v>130594</v>
      </c>
      <c r="E106" s="16">
        <v>0</v>
      </c>
      <c r="F106" s="16">
        <v>0</v>
      </c>
      <c r="G106" s="16">
        <f t="shared" si="3"/>
        <v>130594</v>
      </c>
      <c r="H106" s="16">
        <v>156400</v>
      </c>
      <c r="I106" s="16">
        <v>0</v>
      </c>
      <c r="J106" s="16">
        <v>0</v>
      </c>
      <c r="K106" s="16">
        <f t="shared" si="4"/>
        <v>156400</v>
      </c>
      <c r="L106" s="497">
        <v>236500</v>
      </c>
      <c r="M106" s="641">
        <v>16500</v>
      </c>
      <c r="N106" s="642"/>
      <c r="O106" s="626">
        <v>0</v>
      </c>
      <c r="P106" s="626"/>
      <c r="Q106" s="498">
        <f t="shared" si="5"/>
        <v>253000</v>
      </c>
    </row>
    <row r="107" spans="1:17" ht="16.5" customHeight="1" x14ac:dyDescent="0.25">
      <c r="A107" s="641">
        <v>2275</v>
      </c>
      <c r="B107" s="642"/>
      <c r="C107" s="15" t="s">
        <v>81</v>
      </c>
      <c r="D107" s="16">
        <v>0</v>
      </c>
      <c r="E107" s="16">
        <v>0</v>
      </c>
      <c r="F107" s="16">
        <v>0</v>
      </c>
      <c r="G107" s="16">
        <f t="shared" si="3"/>
        <v>0</v>
      </c>
      <c r="H107" s="16">
        <v>0</v>
      </c>
      <c r="I107" s="16">
        <v>0</v>
      </c>
      <c r="J107" s="16">
        <v>0</v>
      </c>
      <c r="K107" s="16">
        <f t="shared" si="4"/>
        <v>0</v>
      </c>
      <c r="L107" s="497">
        <f t="shared" ref="L107:L117" si="6">H107*111/100</f>
        <v>0</v>
      </c>
      <c r="M107" s="641">
        <v>0</v>
      </c>
      <c r="N107" s="642"/>
      <c r="O107" s="626">
        <v>0</v>
      </c>
      <c r="P107" s="626"/>
      <c r="Q107" s="498">
        <f t="shared" si="5"/>
        <v>0</v>
      </c>
    </row>
    <row r="108" spans="1:17" ht="47.25" customHeight="1" x14ac:dyDescent="0.25">
      <c r="A108" s="641">
        <v>2282</v>
      </c>
      <c r="B108" s="642"/>
      <c r="C108" s="15" t="s">
        <v>360</v>
      </c>
      <c r="D108" s="16">
        <v>600</v>
      </c>
      <c r="E108" s="16">
        <v>615</v>
      </c>
      <c r="F108" s="16">
        <v>0</v>
      </c>
      <c r="G108" s="16">
        <f t="shared" si="3"/>
        <v>1215</v>
      </c>
      <c r="H108" s="26">
        <v>2000</v>
      </c>
      <c r="I108" s="16">
        <v>0</v>
      </c>
      <c r="J108" s="16">
        <v>0</v>
      </c>
      <c r="K108" s="497">
        <f t="shared" si="4"/>
        <v>2000</v>
      </c>
      <c r="L108" s="497">
        <v>1600</v>
      </c>
      <c r="M108" s="641">
        <v>0</v>
      </c>
      <c r="N108" s="642"/>
      <c r="O108" s="626">
        <v>0</v>
      </c>
      <c r="P108" s="626"/>
      <c r="Q108" s="498">
        <f t="shared" si="5"/>
        <v>1600</v>
      </c>
    </row>
    <row r="109" spans="1:17" ht="16.5" customHeight="1" x14ac:dyDescent="0.25">
      <c r="A109" s="641">
        <v>2800</v>
      </c>
      <c r="B109" s="642"/>
      <c r="C109" s="15" t="s">
        <v>361</v>
      </c>
      <c r="D109" s="16">
        <v>0</v>
      </c>
      <c r="E109" s="16"/>
      <c r="F109" s="16">
        <v>0</v>
      </c>
      <c r="G109" s="16">
        <f t="shared" si="3"/>
        <v>0</v>
      </c>
      <c r="H109" s="16">
        <v>0</v>
      </c>
      <c r="I109" s="16">
        <v>0</v>
      </c>
      <c r="J109" s="16">
        <v>0</v>
      </c>
      <c r="K109" s="497">
        <f t="shared" si="4"/>
        <v>0</v>
      </c>
      <c r="L109" s="497">
        <f t="shared" si="6"/>
        <v>0</v>
      </c>
      <c r="M109" s="641">
        <v>0</v>
      </c>
      <c r="N109" s="642"/>
      <c r="O109" s="626">
        <v>0</v>
      </c>
      <c r="P109" s="626"/>
      <c r="Q109" s="498">
        <f t="shared" si="5"/>
        <v>0</v>
      </c>
    </row>
    <row r="110" spans="1:17" ht="18" customHeight="1" x14ac:dyDescent="0.25">
      <c r="A110" s="641">
        <v>3000</v>
      </c>
      <c r="B110" s="642"/>
      <c r="C110" s="15" t="s">
        <v>82</v>
      </c>
      <c r="D110" s="16">
        <v>0</v>
      </c>
      <c r="E110" s="16">
        <f>E111+E112+E114+E117</f>
        <v>908265</v>
      </c>
      <c r="F110" s="16">
        <f>F111+F112+F114+F117</f>
        <v>606359</v>
      </c>
      <c r="G110" s="16">
        <f t="shared" si="3"/>
        <v>908265</v>
      </c>
      <c r="H110" s="16">
        <v>0</v>
      </c>
      <c r="I110" s="497">
        <f>I111+I112+I114+I117</f>
        <v>334563</v>
      </c>
      <c r="J110" s="497">
        <f>J111+J112+J114+J117</f>
        <v>60000</v>
      </c>
      <c r="K110" s="497">
        <f t="shared" si="4"/>
        <v>334563</v>
      </c>
      <c r="L110" s="497">
        <f t="shared" si="6"/>
        <v>0</v>
      </c>
      <c r="M110" s="641">
        <f>M111</f>
        <v>74300</v>
      </c>
      <c r="N110" s="642"/>
      <c r="O110" s="626">
        <v>0</v>
      </c>
      <c r="P110" s="626"/>
      <c r="Q110" s="498">
        <f t="shared" si="5"/>
        <v>74300</v>
      </c>
    </row>
    <row r="111" spans="1:17" ht="33.75" customHeight="1" x14ac:dyDescent="0.25">
      <c r="A111" s="641">
        <v>3110</v>
      </c>
      <c r="B111" s="642"/>
      <c r="C111" s="15" t="s">
        <v>362</v>
      </c>
      <c r="D111" s="16">
        <v>0</v>
      </c>
      <c r="E111" s="16">
        <v>750475</v>
      </c>
      <c r="F111" s="16">
        <v>606359</v>
      </c>
      <c r="G111" s="16">
        <f t="shared" si="3"/>
        <v>750475</v>
      </c>
      <c r="H111" s="16">
        <v>0</v>
      </c>
      <c r="I111" s="497">
        <v>81968</v>
      </c>
      <c r="J111" s="497">
        <v>60000</v>
      </c>
      <c r="K111" s="497">
        <f t="shared" si="4"/>
        <v>81968</v>
      </c>
      <c r="L111" s="497">
        <f t="shared" si="6"/>
        <v>0</v>
      </c>
      <c r="M111" s="641">
        <v>74300</v>
      </c>
      <c r="N111" s="642"/>
      <c r="O111" s="626">
        <v>0</v>
      </c>
      <c r="P111" s="626"/>
      <c r="Q111" s="498">
        <f t="shared" si="5"/>
        <v>74300</v>
      </c>
    </row>
    <row r="112" spans="1:17" ht="16.5" customHeight="1" x14ac:dyDescent="0.25">
      <c r="A112" s="641">
        <v>3130</v>
      </c>
      <c r="B112" s="642"/>
      <c r="C112" s="15" t="s">
        <v>83</v>
      </c>
      <c r="D112" s="16">
        <v>0</v>
      </c>
      <c r="E112" s="16">
        <f>E113</f>
        <v>157790</v>
      </c>
      <c r="F112" s="16">
        <v>0</v>
      </c>
      <c r="G112" s="16">
        <f t="shared" si="3"/>
        <v>157790</v>
      </c>
      <c r="H112" s="16">
        <v>0</v>
      </c>
      <c r="I112" s="497">
        <f>I113</f>
        <v>252595</v>
      </c>
      <c r="J112" s="16">
        <v>0</v>
      </c>
      <c r="K112" s="497">
        <f t="shared" si="4"/>
        <v>252595</v>
      </c>
      <c r="L112" s="497">
        <f t="shared" si="6"/>
        <v>0</v>
      </c>
      <c r="M112" s="641">
        <v>0</v>
      </c>
      <c r="N112" s="642"/>
      <c r="O112" s="626">
        <v>0</v>
      </c>
      <c r="P112" s="626"/>
      <c r="Q112" s="498">
        <f t="shared" si="5"/>
        <v>0</v>
      </c>
    </row>
    <row r="113" spans="1:17" ht="20.25" customHeight="1" x14ac:dyDescent="0.25">
      <c r="A113" s="641">
        <v>3132</v>
      </c>
      <c r="B113" s="642"/>
      <c r="C113" s="15" t="s">
        <v>645</v>
      </c>
      <c r="D113" s="16">
        <v>0</v>
      </c>
      <c r="E113" s="16">
        <v>157790</v>
      </c>
      <c r="F113" s="16">
        <v>0</v>
      </c>
      <c r="G113" s="16">
        <f t="shared" si="3"/>
        <v>157790</v>
      </c>
      <c r="H113" s="16">
        <v>0</v>
      </c>
      <c r="I113" s="497">
        <v>252595</v>
      </c>
      <c r="J113" s="16">
        <v>0</v>
      </c>
      <c r="K113" s="497">
        <f t="shared" si="4"/>
        <v>252595</v>
      </c>
      <c r="L113" s="497">
        <f t="shared" si="6"/>
        <v>0</v>
      </c>
      <c r="M113" s="641">
        <v>0</v>
      </c>
      <c r="N113" s="642"/>
      <c r="O113" s="626">
        <v>0</v>
      </c>
      <c r="P113" s="626"/>
      <c r="Q113" s="498">
        <f t="shared" si="5"/>
        <v>0</v>
      </c>
    </row>
    <row r="114" spans="1:17" ht="18.75" customHeight="1" x14ac:dyDescent="0.25">
      <c r="A114" s="641">
        <v>3140</v>
      </c>
      <c r="B114" s="642"/>
      <c r="C114" s="15" t="s">
        <v>365</v>
      </c>
      <c r="D114" s="16">
        <v>0</v>
      </c>
      <c r="E114" s="16">
        <v>0</v>
      </c>
      <c r="F114" s="16">
        <v>0</v>
      </c>
      <c r="G114" s="16">
        <f t="shared" si="3"/>
        <v>0</v>
      </c>
      <c r="H114" s="16">
        <v>0</v>
      </c>
      <c r="I114" s="16">
        <v>0</v>
      </c>
      <c r="J114" s="16">
        <v>0</v>
      </c>
      <c r="K114" s="16">
        <f t="shared" si="4"/>
        <v>0</v>
      </c>
      <c r="L114" s="497">
        <f t="shared" si="6"/>
        <v>0</v>
      </c>
      <c r="M114" s="641">
        <v>0</v>
      </c>
      <c r="N114" s="642"/>
      <c r="O114" s="626">
        <v>0</v>
      </c>
      <c r="P114" s="626"/>
      <c r="Q114" s="498">
        <f t="shared" si="5"/>
        <v>0</v>
      </c>
    </row>
    <row r="115" spans="1:17" ht="30.75" hidden="1" customHeight="1" x14ac:dyDescent="0.25">
      <c r="A115" s="641">
        <v>3142</v>
      </c>
      <c r="B115" s="642"/>
      <c r="C115" s="15" t="s">
        <v>646</v>
      </c>
      <c r="D115" s="16">
        <v>0</v>
      </c>
      <c r="E115" s="16">
        <v>0</v>
      </c>
      <c r="F115" s="16">
        <v>0</v>
      </c>
      <c r="G115" s="16">
        <f t="shared" si="3"/>
        <v>0</v>
      </c>
      <c r="H115" s="16">
        <v>0</v>
      </c>
      <c r="I115" s="16">
        <v>0</v>
      </c>
      <c r="J115" s="16">
        <v>0</v>
      </c>
      <c r="K115" s="16">
        <f t="shared" si="4"/>
        <v>0</v>
      </c>
      <c r="L115" s="497">
        <f t="shared" si="6"/>
        <v>0</v>
      </c>
      <c r="M115" s="641">
        <v>0</v>
      </c>
      <c r="N115" s="642"/>
      <c r="O115" s="626">
        <v>0</v>
      </c>
      <c r="P115" s="626"/>
      <c r="Q115" s="498">
        <f t="shared" si="5"/>
        <v>0</v>
      </c>
    </row>
    <row r="116" spans="1:17" ht="30" hidden="1" customHeight="1" x14ac:dyDescent="0.25">
      <c r="A116" s="641">
        <v>3143</v>
      </c>
      <c r="B116" s="642"/>
      <c r="C116" s="15" t="s">
        <v>647</v>
      </c>
      <c r="D116" s="16">
        <v>0</v>
      </c>
      <c r="E116" s="16">
        <v>0</v>
      </c>
      <c r="F116" s="16">
        <v>0</v>
      </c>
      <c r="G116" s="16">
        <f t="shared" si="3"/>
        <v>0</v>
      </c>
      <c r="H116" s="16">
        <v>0</v>
      </c>
      <c r="I116" s="16">
        <v>0</v>
      </c>
      <c r="J116" s="16">
        <v>0</v>
      </c>
      <c r="K116" s="16">
        <f t="shared" si="4"/>
        <v>0</v>
      </c>
      <c r="L116" s="497">
        <f t="shared" si="6"/>
        <v>0</v>
      </c>
      <c r="M116" s="641">
        <v>0</v>
      </c>
      <c r="N116" s="642"/>
      <c r="O116" s="626">
        <v>0</v>
      </c>
      <c r="P116" s="626"/>
      <c r="Q116" s="498">
        <f t="shared" si="5"/>
        <v>0</v>
      </c>
    </row>
    <row r="117" spans="1:17" ht="15.75" hidden="1" customHeight="1" x14ac:dyDescent="0.25">
      <c r="A117" s="641">
        <v>3210</v>
      </c>
      <c r="B117" s="642"/>
      <c r="C117" s="15" t="s">
        <v>367</v>
      </c>
      <c r="D117" s="16">
        <v>0</v>
      </c>
      <c r="E117" s="16">
        <v>0</v>
      </c>
      <c r="F117" s="16">
        <v>0</v>
      </c>
      <c r="G117" s="16">
        <f t="shared" si="3"/>
        <v>0</v>
      </c>
      <c r="H117" s="16">
        <v>0</v>
      </c>
      <c r="I117" s="16">
        <v>0</v>
      </c>
      <c r="J117" s="16">
        <v>0</v>
      </c>
      <c r="K117" s="16">
        <f t="shared" si="4"/>
        <v>0</v>
      </c>
      <c r="L117" s="497">
        <f t="shared" si="6"/>
        <v>0</v>
      </c>
      <c r="M117" s="641">
        <v>0</v>
      </c>
      <c r="N117" s="642"/>
      <c r="O117" s="641">
        <v>0</v>
      </c>
      <c r="P117" s="642"/>
      <c r="Q117" s="498">
        <f t="shared" si="5"/>
        <v>0</v>
      </c>
    </row>
    <row r="118" spans="1:17" ht="12.75" hidden="1" customHeight="1" x14ac:dyDescent="0.25">
      <c r="A118" s="16"/>
      <c r="B118" s="16"/>
      <c r="C118" s="16" t="s">
        <v>252</v>
      </c>
      <c r="D118" s="16">
        <f t="shared" ref="D118:M118" si="7">D67</f>
        <v>34955131</v>
      </c>
      <c r="E118" s="16">
        <f t="shared" si="7"/>
        <v>2739522</v>
      </c>
      <c r="F118" s="16">
        <f t="shared" si="7"/>
        <v>786359</v>
      </c>
      <c r="G118" s="16">
        <f t="shared" si="3"/>
        <v>37694653</v>
      </c>
      <c r="H118" s="16">
        <f t="shared" si="7"/>
        <v>44089300</v>
      </c>
      <c r="I118" s="16">
        <f t="shared" si="7"/>
        <v>2778575</v>
      </c>
      <c r="J118" s="16">
        <f t="shared" si="7"/>
        <v>60000</v>
      </c>
      <c r="K118" s="16">
        <f t="shared" si="4"/>
        <v>46867875</v>
      </c>
      <c r="L118" s="497">
        <f t="shared" si="7"/>
        <v>44492605</v>
      </c>
      <c r="M118" s="641">
        <f t="shared" si="7"/>
        <v>4641200</v>
      </c>
      <c r="N118" s="642"/>
      <c r="O118" s="626">
        <f>O67</f>
        <v>0</v>
      </c>
      <c r="P118" s="626"/>
      <c r="Q118" s="498">
        <f t="shared" si="5"/>
        <v>49133805</v>
      </c>
    </row>
    <row r="119" spans="1:17" ht="12.75" hidden="1" customHeight="1" x14ac:dyDescent="0.25">
      <c r="A119" s="16"/>
      <c r="B119" s="16"/>
      <c r="C119" s="16" t="s">
        <v>31</v>
      </c>
      <c r="D119" s="16"/>
      <c r="E119" s="16"/>
      <c r="F119" s="16"/>
      <c r="G119" s="16">
        <f t="shared" si="3"/>
        <v>0</v>
      </c>
      <c r="H119" s="16"/>
      <c r="I119" s="16"/>
      <c r="J119" s="16"/>
      <c r="K119" s="16">
        <f t="shared" si="4"/>
        <v>0</v>
      </c>
      <c r="L119" s="497"/>
      <c r="M119" s="641"/>
      <c r="N119" s="642"/>
      <c r="O119" s="626"/>
      <c r="P119" s="626"/>
      <c r="Q119" s="498">
        <f t="shared" si="5"/>
        <v>0</v>
      </c>
    </row>
    <row r="120" spans="1:17" ht="17.25" customHeight="1" x14ac:dyDescent="0.25">
      <c r="A120" s="641"/>
      <c r="B120" s="642"/>
      <c r="C120" s="16" t="s">
        <v>971</v>
      </c>
      <c r="D120" s="16">
        <f>D93</f>
        <v>34955131</v>
      </c>
      <c r="E120" s="497">
        <f>E93+E110</f>
        <v>2739522</v>
      </c>
      <c r="F120" s="499">
        <f>F93+F110</f>
        <v>606359</v>
      </c>
      <c r="G120" s="16">
        <f t="shared" si="3"/>
        <v>37694653</v>
      </c>
      <c r="H120" s="16">
        <f>H93</f>
        <v>44089300</v>
      </c>
      <c r="I120" s="497">
        <f>I93+I110</f>
        <v>2778575</v>
      </c>
      <c r="J120" s="497">
        <f>J93+J110</f>
        <v>60000</v>
      </c>
      <c r="K120" s="16">
        <f t="shared" si="4"/>
        <v>46867875</v>
      </c>
      <c r="L120" s="497">
        <f>L93</f>
        <v>44492605</v>
      </c>
      <c r="M120" s="1105">
        <f>M93+M110</f>
        <v>4641200</v>
      </c>
      <c r="N120" s="1106"/>
      <c r="O120" s="626">
        <f>O93</f>
        <v>0</v>
      </c>
      <c r="P120" s="626"/>
      <c r="Q120" s="498">
        <f t="shared" si="5"/>
        <v>49133805</v>
      </c>
    </row>
    <row r="121" spans="1:17" ht="12.75" hidden="1" customHeight="1" x14ac:dyDescent="0.25">
      <c r="A121" s="29"/>
      <c r="B121" s="29"/>
      <c r="C121" s="29"/>
      <c r="D121" s="29"/>
      <c r="E121" s="29"/>
      <c r="F121" s="29"/>
      <c r="G121" s="29"/>
      <c r="H121" s="29"/>
      <c r="I121" s="29"/>
      <c r="J121" s="29"/>
      <c r="K121" s="29"/>
      <c r="L121" s="29"/>
      <c r="M121" s="30"/>
      <c r="N121" s="30"/>
      <c r="O121" s="30"/>
      <c r="P121" s="30"/>
      <c r="Q121" s="29"/>
    </row>
    <row r="122" spans="1:17" ht="12.75" hidden="1" customHeight="1" x14ac:dyDescent="0.25">
      <c r="A122" s="29"/>
      <c r="B122" s="29"/>
      <c r="C122" s="29"/>
      <c r="D122" s="29"/>
      <c r="E122" s="29"/>
      <c r="F122" s="29"/>
      <c r="G122" s="29"/>
      <c r="H122" s="29"/>
      <c r="I122" s="29"/>
      <c r="J122" s="29"/>
      <c r="K122" s="29"/>
      <c r="L122" s="29"/>
      <c r="M122" s="29"/>
      <c r="N122" s="29"/>
      <c r="O122" s="29"/>
      <c r="P122" s="29"/>
      <c r="Q122" s="29"/>
    </row>
    <row r="123" spans="1:17" ht="3.75" customHeight="1" x14ac:dyDescent="0.25">
      <c r="A123" s="29"/>
      <c r="B123" s="29"/>
      <c r="C123" s="29"/>
      <c r="D123" s="29"/>
      <c r="E123" s="29"/>
      <c r="F123" s="29"/>
      <c r="G123" s="29"/>
      <c r="H123" s="29"/>
      <c r="I123" s="29"/>
      <c r="J123" s="29"/>
      <c r="K123" s="29"/>
      <c r="L123" s="29"/>
      <c r="M123" s="29"/>
      <c r="N123" s="29"/>
      <c r="O123" s="29"/>
      <c r="P123" s="29"/>
      <c r="Q123" s="29"/>
    </row>
    <row r="124" spans="1:17" ht="12.75" hidden="1" customHeight="1" x14ac:dyDescent="0.25">
      <c r="A124" s="29"/>
      <c r="B124" s="29"/>
      <c r="C124" s="29"/>
      <c r="D124" s="29"/>
      <c r="E124" s="29"/>
      <c r="F124" s="29"/>
      <c r="G124" s="29"/>
      <c r="H124" s="29"/>
      <c r="I124" s="29"/>
      <c r="J124" s="29"/>
      <c r="K124" s="29"/>
      <c r="L124" s="29"/>
      <c r="M124" s="29"/>
      <c r="N124" s="29"/>
      <c r="O124" s="29"/>
      <c r="P124" s="29"/>
      <c r="Q124" s="29"/>
    </row>
    <row r="125" spans="1:17" ht="12.75" hidden="1" customHeight="1" x14ac:dyDescent="0.25">
      <c r="A125" s="29"/>
      <c r="B125" s="29"/>
      <c r="C125" s="29"/>
      <c r="D125" s="29"/>
      <c r="E125" s="29"/>
      <c r="F125" s="29"/>
      <c r="G125" s="29"/>
      <c r="H125" s="29"/>
      <c r="I125" s="29"/>
      <c r="J125" s="29"/>
      <c r="K125" s="29"/>
      <c r="L125" s="29"/>
      <c r="M125" s="29"/>
      <c r="N125" s="29"/>
      <c r="O125" s="29"/>
      <c r="P125" s="29"/>
      <c r="Q125" s="29"/>
    </row>
    <row r="126" spans="1:17" ht="18" customHeight="1" x14ac:dyDescent="0.25">
      <c r="A126" s="331" t="s">
        <v>909</v>
      </c>
      <c r="B126" s="637" t="s">
        <v>999</v>
      </c>
      <c r="C126" s="637"/>
      <c r="D126" s="637"/>
      <c r="E126" s="637"/>
      <c r="F126" s="637"/>
      <c r="G126" s="637"/>
      <c r="H126" s="637"/>
      <c r="I126" s="637"/>
      <c r="J126" s="637"/>
      <c r="K126" s="637"/>
      <c r="L126" s="637"/>
      <c r="M126" s="637"/>
      <c r="N126" s="637"/>
      <c r="O126" s="637"/>
      <c r="P126" s="637"/>
      <c r="Q126" s="637"/>
    </row>
    <row r="127" spans="1:17" ht="12.75" customHeight="1" x14ac:dyDescent="0.25">
      <c r="A127" s="3"/>
      <c r="B127" s="3" t="s">
        <v>916</v>
      </c>
      <c r="C127" s="3"/>
      <c r="D127" s="3"/>
      <c r="E127" s="3"/>
      <c r="F127" s="3"/>
      <c r="G127" s="3"/>
      <c r="H127" s="3"/>
      <c r="I127" s="3"/>
      <c r="J127" s="3"/>
      <c r="K127" s="3"/>
      <c r="L127" s="3"/>
      <c r="M127" s="3"/>
      <c r="N127" s="3"/>
      <c r="O127" s="3"/>
      <c r="P127" s="3"/>
      <c r="Q127" s="3"/>
    </row>
    <row r="128" spans="1:17" ht="18.600000000000001" customHeight="1" x14ac:dyDescent="0.2">
      <c r="A128" s="1016" t="s">
        <v>920</v>
      </c>
      <c r="B128" s="1017"/>
      <c r="C128" s="667" t="s">
        <v>222</v>
      </c>
      <c r="D128" s="668"/>
      <c r="E128" s="671" t="s">
        <v>827</v>
      </c>
      <c r="F128" s="671"/>
      <c r="G128" s="671"/>
      <c r="H128" s="671"/>
      <c r="I128" s="671" t="s">
        <v>828</v>
      </c>
      <c r="J128" s="671"/>
      <c r="K128" s="671"/>
      <c r="L128" s="671"/>
      <c r="M128" s="671" t="s">
        <v>829</v>
      </c>
      <c r="N128" s="671"/>
      <c r="O128" s="671"/>
      <c r="P128" s="671"/>
      <c r="Q128" s="671"/>
    </row>
    <row r="129" spans="1:19" ht="102.75" customHeight="1" x14ac:dyDescent="0.2">
      <c r="A129" s="1018"/>
      <c r="B129" s="1019"/>
      <c r="C129" s="669"/>
      <c r="D129" s="670"/>
      <c r="E129" s="12" t="s">
        <v>71</v>
      </c>
      <c r="F129" s="12" t="s">
        <v>72</v>
      </c>
      <c r="G129" s="12" t="s">
        <v>14</v>
      </c>
      <c r="H129" s="12" t="s">
        <v>15</v>
      </c>
      <c r="I129" s="12" t="s">
        <v>71</v>
      </c>
      <c r="J129" s="12" t="s">
        <v>72</v>
      </c>
      <c r="K129" s="12" t="s">
        <v>14</v>
      </c>
      <c r="L129" s="12" t="s">
        <v>16</v>
      </c>
      <c r="M129" s="12" t="s">
        <v>71</v>
      </c>
      <c r="N129" s="12" t="s">
        <v>72</v>
      </c>
      <c r="O129" s="12" t="s">
        <v>14</v>
      </c>
      <c r="P129" s="602" t="s">
        <v>17</v>
      </c>
      <c r="Q129" s="607"/>
      <c r="R129" s="96"/>
      <c r="S129" s="97"/>
    </row>
    <row r="130" spans="1:19" ht="12.75" customHeight="1" x14ac:dyDescent="0.25">
      <c r="A130" s="641">
        <v>1</v>
      </c>
      <c r="B130" s="642"/>
      <c r="C130" s="641">
        <v>2</v>
      </c>
      <c r="D130" s="642"/>
      <c r="E130" s="11">
        <v>3</v>
      </c>
      <c r="F130" s="11">
        <v>4</v>
      </c>
      <c r="G130" s="11">
        <v>5</v>
      </c>
      <c r="H130" s="11">
        <v>6</v>
      </c>
      <c r="I130" s="11">
        <v>7</v>
      </c>
      <c r="J130" s="11">
        <v>8</v>
      </c>
      <c r="K130" s="11">
        <v>9</v>
      </c>
      <c r="L130" s="11">
        <v>10</v>
      </c>
      <c r="M130" s="11">
        <v>11</v>
      </c>
      <c r="N130" s="11">
        <v>12</v>
      </c>
      <c r="O130" s="11">
        <v>13</v>
      </c>
      <c r="P130" s="676">
        <v>14</v>
      </c>
      <c r="Q130" s="677"/>
    </row>
    <row r="131" spans="1:19" ht="15.75" customHeight="1" x14ac:dyDescent="0.25">
      <c r="A131" s="641"/>
      <c r="B131" s="767"/>
      <c r="C131" s="678"/>
      <c r="D131" s="679"/>
      <c r="E131" s="124"/>
      <c r="F131" s="124"/>
      <c r="G131" s="124"/>
      <c r="H131" s="124"/>
      <c r="I131" s="124"/>
      <c r="J131" s="124"/>
      <c r="K131" s="124"/>
      <c r="L131" s="124"/>
      <c r="M131" s="124"/>
      <c r="N131" s="126"/>
      <c r="O131" s="126"/>
      <c r="P131" s="602"/>
      <c r="Q131" s="607"/>
    </row>
    <row r="132" spans="1:19" ht="15.75" hidden="1" customHeight="1" x14ac:dyDescent="0.25">
      <c r="A132" s="641"/>
      <c r="B132" s="767"/>
      <c r="C132" s="672"/>
      <c r="D132" s="673"/>
      <c r="E132" s="124"/>
      <c r="F132" s="124"/>
      <c r="G132" s="124"/>
      <c r="H132" s="124"/>
      <c r="I132" s="124"/>
      <c r="J132" s="124"/>
      <c r="K132" s="124"/>
      <c r="L132" s="124"/>
      <c r="M132" s="124"/>
      <c r="N132" s="126"/>
      <c r="O132" s="126"/>
      <c r="P132" s="602"/>
      <c r="Q132" s="607"/>
    </row>
    <row r="133" spans="1:19" ht="13.7" hidden="1" customHeight="1" x14ac:dyDescent="0.25">
      <c r="A133" s="641"/>
      <c r="B133" s="767"/>
      <c r="C133" s="672"/>
      <c r="D133" s="673"/>
      <c r="E133" s="124"/>
      <c r="F133" s="124"/>
      <c r="G133" s="124"/>
      <c r="H133" s="124"/>
      <c r="I133" s="124"/>
      <c r="J133" s="124"/>
      <c r="K133" s="124"/>
      <c r="L133" s="124"/>
      <c r="M133" s="124"/>
      <c r="N133" s="126"/>
      <c r="O133" s="126"/>
      <c r="P133" s="602"/>
      <c r="Q133" s="607"/>
    </row>
    <row r="134" spans="1:19" ht="13.7" hidden="1" customHeight="1" x14ac:dyDescent="0.25">
      <c r="A134" s="641"/>
      <c r="B134" s="767"/>
      <c r="C134" s="672"/>
      <c r="D134" s="673"/>
      <c r="E134" s="124"/>
      <c r="F134" s="124"/>
      <c r="G134" s="124"/>
      <c r="H134" s="124"/>
      <c r="I134" s="124"/>
      <c r="J134" s="124"/>
      <c r="K134" s="124"/>
      <c r="L134" s="124"/>
      <c r="M134" s="124"/>
      <c r="N134" s="126"/>
      <c r="O134" s="126"/>
      <c r="P134" s="602"/>
      <c r="Q134" s="607"/>
    </row>
    <row r="135" spans="1:19" ht="18.600000000000001" customHeight="1" x14ac:dyDescent="0.25">
      <c r="A135" s="641"/>
      <c r="B135" s="767"/>
      <c r="C135" s="674" t="s">
        <v>971</v>
      </c>
      <c r="D135" s="675"/>
      <c r="E135" s="124"/>
      <c r="F135" s="124"/>
      <c r="G135" s="124"/>
      <c r="H135" s="124"/>
      <c r="I135" s="124"/>
      <c r="J135" s="124"/>
      <c r="K135" s="124"/>
      <c r="L135" s="124"/>
      <c r="M135" s="124"/>
      <c r="N135" s="126"/>
      <c r="O135" s="126"/>
      <c r="P135" s="602"/>
      <c r="Q135" s="607"/>
    </row>
    <row r="136" spans="1:19" ht="10.5" customHeight="1" x14ac:dyDescent="0.25">
      <c r="A136" s="29"/>
      <c r="B136" s="29"/>
      <c r="C136" s="4"/>
      <c r="D136" s="4"/>
      <c r="E136" s="65"/>
      <c r="F136" s="65"/>
      <c r="G136" s="65"/>
      <c r="H136" s="65"/>
      <c r="I136" s="65"/>
      <c r="J136" s="65"/>
      <c r="K136" s="65"/>
      <c r="L136" s="65"/>
      <c r="M136" s="65"/>
      <c r="N136" s="29"/>
      <c r="O136" s="29"/>
      <c r="P136" s="64"/>
      <c r="Q136" s="64"/>
    </row>
    <row r="137" spans="1:19" ht="19.5" customHeight="1" x14ac:dyDescent="0.25">
      <c r="A137" s="331" t="s">
        <v>910</v>
      </c>
      <c r="B137" s="637" t="s">
        <v>1019</v>
      </c>
      <c r="C137" s="637"/>
      <c r="D137" s="637"/>
      <c r="E137" s="637"/>
      <c r="F137" s="637"/>
      <c r="G137" s="637"/>
      <c r="H137" s="637"/>
      <c r="I137" s="637"/>
      <c r="J137" s="637"/>
      <c r="K137" s="637"/>
      <c r="L137" s="637"/>
      <c r="M137" s="637"/>
      <c r="N137" s="637"/>
      <c r="O137" s="637"/>
      <c r="P137" s="637"/>
      <c r="Q137" s="637"/>
    </row>
    <row r="138" spans="1:19" ht="14.25" customHeight="1" x14ac:dyDescent="0.25">
      <c r="A138" s="29"/>
      <c r="B138" s="29" t="s">
        <v>916</v>
      </c>
      <c r="C138" s="4"/>
      <c r="D138" s="4"/>
      <c r="E138" s="65"/>
      <c r="F138" s="65"/>
      <c r="G138" s="65"/>
      <c r="H138" s="65"/>
      <c r="I138" s="65"/>
      <c r="J138" s="65"/>
      <c r="K138" s="65"/>
      <c r="L138" s="65"/>
      <c r="M138" s="65"/>
      <c r="N138" s="29"/>
      <c r="O138" s="29"/>
      <c r="P138" s="64"/>
      <c r="Q138" s="64"/>
    </row>
    <row r="139" spans="1:19" ht="16.5" customHeight="1" x14ac:dyDescent="0.25">
      <c r="A139" s="737" t="s">
        <v>1020</v>
      </c>
      <c r="B139" s="739"/>
      <c r="C139" s="650" t="s">
        <v>259</v>
      </c>
      <c r="D139" s="651"/>
      <c r="E139" s="651"/>
      <c r="F139" s="651"/>
      <c r="G139" s="652"/>
      <c r="H139" s="626" t="s">
        <v>454</v>
      </c>
      <c r="I139" s="626"/>
      <c r="J139" s="626"/>
      <c r="K139" s="626"/>
      <c r="L139" s="626" t="s">
        <v>821</v>
      </c>
      <c r="M139" s="626"/>
      <c r="N139" s="626"/>
      <c r="O139" s="626"/>
      <c r="P139" s="626"/>
      <c r="Q139" s="626"/>
    </row>
    <row r="140" spans="1:19" ht="55.5" customHeight="1" x14ac:dyDescent="0.25">
      <c r="A140" s="740"/>
      <c r="B140" s="742"/>
      <c r="C140" s="653"/>
      <c r="D140" s="629"/>
      <c r="E140" s="629"/>
      <c r="F140" s="629"/>
      <c r="G140" s="654"/>
      <c r="H140" s="12" t="s">
        <v>71</v>
      </c>
      <c r="I140" s="12" t="s">
        <v>72</v>
      </c>
      <c r="J140" s="15" t="s">
        <v>14</v>
      </c>
      <c r="K140" s="12" t="s">
        <v>15</v>
      </c>
      <c r="L140" s="12" t="s">
        <v>71</v>
      </c>
      <c r="M140" s="655" t="s">
        <v>72</v>
      </c>
      <c r="N140" s="656"/>
      <c r="O140" s="15" t="s">
        <v>14</v>
      </c>
      <c r="P140" s="657" t="s">
        <v>16</v>
      </c>
      <c r="Q140" s="658"/>
    </row>
    <row r="141" spans="1:19" ht="15" customHeight="1" x14ac:dyDescent="0.25">
      <c r="A141" s="641">
        <v>1</v>
      </c>
      <c r="B141" s="642"/>
      <c r="C141" s="641">
        <v>2</v>
      </c>
      <c r="D141" s="645"/>
      <c r="E141" s="645"/>
      <c r="F141" s="645"/>
      <c r="G141" s="642"/>
      <c r="H141" s="11">
        <v>3</v>
      </c>
      <c r="I141" s="11">
        <v>4</v>
      </c>
      <c r="J141" s="11">
        <v>5</v>
      </c>
      <c r="K141" s="11">
        <v>6</v>
      </c>
      <c r="L141" s="11">
        <v>7</v>
      </c>
      <c r="M141" s="641">
        <v>8</v>
      </c>
      <c r="N141" s="642"/>
      <c r="O141" s="11">
        <v>9</v>
      </c>
      <c r="P141" s="641">
        <v>10</v>
      </c>
      <c r="Q141" s="642"/>
    </row>
    <row r="142" spans="1:19" ht="14.25" hidden="1" customHeight="1" x14ac:dyDescent="0.25">
      <c r="A142" s="16">
        <v>1011100</v>
      </c>
      <c r="B142" s="16"/>
      <c r="C142" s="646" t="s">
        <v>262</v>
      </c>
      <c r="D142" s="647"/>
      <c r="E142" s="647"/>
      <c r="F142" s="647"/>
      <c r="G142" s="648"/>
      <c r="H142" s="16"/>
      <c r="I142" s="16"/>
      <c r="J142" s="16"/>
      <c r="K142" s="16"/>
      <c r="L142" s="16"/>
      <c r="M142" s="626"/>
      <c r="N142" s="626"/>
      <c r="O142" s="16"/>
      <c r="P142" s="626"/>
      <c r="Q142" s="626"/>
    </row>
    <row r="143" spans="1:19" ht="17.25" customHeight="1" x14ac:dyDescent="0.25">
      <c r="A143" s="641">
        <v>2000</v>
      </c>
      <c r="B143" s="642"/>
      <c r="C143" s="638" t="s">
        <v>353</v>
      </c>
      <c r="D143" s="639"/>
      <c r="E143" s="639"/>
      <c r="F143" s="639"/>
      <c r="G143" s="640"/>
      <c r="H143" s="498">
        <f>H144+H145+H146</f>
        <v>48593955.680000007</v>
      </c>
      <c r="I143" s="498">
        <v>4988171</v>
      </c>
      <c r="J143" s="11"/>
      <c r="K143" s="498">
        <v>53582125</v>
      </c>
      <c r="L143" s="498">
        <f>L144+L145+L146</f>
        <v>52214374.108800009</v>
      </c>
      <c r="M143" s="1121">
        <f>M144+M145+M146</f>
        <v>5360885</v>
      </c>
      <c r="N143" s="1121"/>
      <c r="O143" s="11"/>
      <c r="P143" s="1121">
        <f t="shared" ref="P143:P148" si="8">L143+M143</f>
        <v>57575259.108800009</v>
      </c>
      <c r="Q143" s="1121"/>
    </row>
    <row r="144" spans="1:19" ht="18" customHeight="1" x14ac:dyDescent="0.25">
      <c r="A144" s="641">
        <v>2111</v>
      </c>
      <c r="B144" s="642"/>
      <c r="C144" s="638" t="s">
        <v>74</v>
      </c>
      <c r="D144" s="639"/>
      <c r="E144" s="639"/>
      <c r="F144" s="639"/>
      <c r="G144" s="640"/>
      <c r="H144" s="498">
        <f>L94*1.094</f>
        <v>37198516.200000003</v>
      </c>
      <c r="I144" s="498">
        <f>M94*1.094</f>
        <v>3833047.8000000003</v>
      </c>
      <c r="J144" s="11"/>
      <c r="K144" s="498">
        <f t="shared" ref="K144:K169" si="9">H144+I144</f>
        <v>41031564</v>
      </c>
      <c r="L144" s="498">
        <f>H144*1.076</f>
        <v>40025603.431200005</v>
      </c>
      <c r="M144" s="1121">
        <v>4124360</v>
      </c>
      <c r="N144" s="1121"/>
      <c r="O144" s="11"/>
      <c r="P144" s="1121">
        <f t="shared" si="8"/>
        <v>44149963.431200005</v>
      </c>
      <c r="Q144" s="1121"/>
    </row>
    <row r="145" spans="1:17" ht="18.600000000000001" customHeight="1" x14ac:dyDescent="0.25">
      <c r="A145" s="641">
        <v>2120</v>
      </c>
      <c r="B145" s="642"/>
      <c r="C145" s="638" t="s">
        <v>75</v>
      </c>
      <c r="D145" s="639"/>
      <c r="E145" s="639"/>
      <c r="F145" s="639"/>
      <c r="G145" s="640"/>
      <c r="H145" s="498">
        <f>L95*1.094</f>
        <v>8125028.6000000006</v>
      </c>
      <c r="I145" s="498">
        <f>M95*1.094</f>
        <v>820609.4</v>
      </c>
      <c r="J145" s="11"/>
      <c r="K145" s="498">
        <f t="shared" si="9"/>
        <v>8945638</v>
      </c>
      <c r="L145" s="498">
        <f>H145*1.076</f>
        <v>8742530.7736000009</v>
      </c>
      <c r="M145" s="1121">
        <v>882975</v>
      </c>
      <c r="N145" s="1121"/>
      <c r="O145" s="11"/>
      <c r="P145" s="1121">
        <f t="shared" si="8"/>
        <v>9625505.7736000009</v>
      </c>
      <c r="Q145" s="1121"/>
    </row>
    <row r="146" spans="1:17" ht="18.600000000000001" customHeight="1" x14ac:dyDescent="0.25">
      <c r="A146" s="641">
        <v>2200</v>
      </c>
      <c r="B146" s="642"/>
      <c r="C146" s="638" t="s">
        <v>354</v>
      </c>
      <c r="D146" s="639"/>
      <c r="E146" s="639"/>
      <c r="F146" s="639"/>
      <c r="G146" s="640"/>
      <c r="H146" s="498">
        <f>H147+H150+H151+H152+H160</f>
        <v>3270410.8800000004</v>
      </c>
      <c r="I146" s="498">
        <f>I147+I148+I149+I150+I151+I152+I158</f>
        <v>334514.40000000002</v>
      </c>
      <c r="J146" s="11"/>
      <c r="K146" s="498">
        <v>3604923</v>
      </c>
      <c r="L146" s="498">
        <f>L147+L150+L151+L152+L160</f>
        <v>3446239.9040000001</v>
      </c>
      <c r="M146" s="1121">
        <v>353550</v>
      </c>
      <c r="N146" s="1121"/>
      <c r="O146" s="11"/>
      <c r="P146" s="1121">
        <f t="shared" si="8"/>
        <v>3799789.9040000001</v>
      </c>
      <c r="Q146" s="1121"/>
    </row>
    <row r="147" spans="1:17" ht="18.600000000000001" customHeight="1" x14ac:dyDescent="0.25">
      <c r="A147" s="641">
        <v>2210</v>
      </c>
      <c r="B147" s="642"/>
      <c r="C147" s="659" t="s">
        <v>355</v>
      </c>
      <c r="D147" s="660"/>
      <c r="E147" s="660"/>
      <c r="F147" s="660"/>
      <c r="G147" s="661"/>
      <c r="H147" s="498">
        <f>L97*1.056</f>
        <v>326698.94400000002</v>
      </c>
      <c r="I147" s="498">
        <f>M97*1.056</f>
        <v>106550.40000000001</v>
      </c>
      <c r="J147" s="11"/>
      <c r="K147" s="498">
        <f t="shared" si="9"/>
        <v>433249.34400000004</v>
      </c>
      <c r="L147" s="498">
        <f>H147*1.05</f>
        <v>343033.89120000001</v>
      </c>
      <c r="M147" s="1121">
        <f>I147*1.05</f>
        <v>111877.92000000001</v>
      </c>
      <c r="N147" s="1121"/>
      <c r="O147" s="11"/>
      <c r="P147" s="1121">
        <f t="shared" si="8"/>
        <v>454911.8112</v>
      </c>
      <c r="Q147" s="1121"/>
    </row>
    <row r="148" spans="1:17" ht="18.600000000000001" customHeight="1" x14ac:dyDescent="0.25">
      <c r="A148" s="641">
        <v>2220</v>
      </c>
      <c r="B148" s="642"/>
      <c r="C148" s="638" t="s">
        <v>644</v>
      </c>
      <c r="D148" s="639"/>
      <c r="E148" s="639"/>
      <c r="F148" s="639"/>
      <c r="G148" s="640"/>
      <c r="H148" s="498">
        <f>L98*1.056</f>
        <v>0</v>
      </c>
      <c r="I148" s="498">
        <f>M98*110.3/100</f>
        <v>0</v>
      </c>
      <c r="J148" s="11"/>
      <c r="K148" s="498">
        <f t="shared" si="9"/>
        <v>0</v>
      </c>
      <c r="L148" s="498">
        <f>H148*108.7/100</f>
        <v>0</v>
      </c>
      <c r="M148" s="1121">
        <f>I148*108.7/100</f>
        <v>0</v>
      </c>
      <c r="N148" s="1121"/>
      <c r="O148" s="11"/>
      <c r="P148" s="1121">
        <f t="shared" si="8"/>
        <v>0</v>
      </c>
      <c r="Q148" s="1121"/>
    </row>
    <row r="149" spans="1:17" ht="18.600000000000001" customHeight="1" x14ac:dyDescent="0.25">
      <c r="A149" s="641">
        <v>2230</v>
      </c>
      <c r="B149" s="642"/>
      <c r="C149" s="638" t="s">
        <v>76</v>
      </c>
      <c r="D149" s="639"/>
      <c r="E149" s="639"/>
      <c r="F149" s="639"/>
      <c r="G149" s="640"/>
      <c r="H149" s="498">
        <f>L99*1.056</f>
        <v>0</v>
      </c>
      <c r="I149" s="498">
        <f>M99*110.3/100</f>
        <v>0</v>
      </c>
      <c r="J149" s="11"/>
      <c r="K149" s="498">
        <f t="shared" si="9"/>
        <v>0</v>
      </c>
      <c r="L149" s="498">
        <f>H149*108.7/100</f>
        <v>0</v>
      </c>
      <c r="M149" s="1121">
        <f>I149*108.7/100</f>
        <v>0</v>
      </c>
      <c r="N149" s="1121"/>
      <c r="O149" s="11"/>
      <c r="P149" s="1121">
        <f>L149+M149</f>
        <v>0</v>
      </c>
      <c r="Q149" s="1121"/>
    </row>
    <row r="150" spans="1:17" ht="15" customHeight="1" x14ac:dyDescent="0.25">
      <c r="A150" s="641">
        <v>2240</v>
      </c>
      <c r="B150" s="642"/>
      <c r="C150" s="638" t="s">
        <v>77</v>
      </c>
      <c r="D150" s="639"/>
      <c r="E150" s="639"/>
      <c r="F150" s="639"/>
      <c r="G150" s="640"/>
      <c r="H150" s="498">
        <f>L100*1.056</f>
        <v>1340128.416</v>
      </c>
      <c r="I150" s="498">
        <v>74977</v>
      </c>
      <c r="J150" s="11"/>
      <c r="K150" s="498">
        <f t="shared" si="9"/>
        <v>1415105.416</v>
      </c>
      <c r="L150" s="498">
        <f>H150*1.05</f>
        <v>1407134.8367999999</v>
      </c>
      <c r="M150" s="1121">
        <f>I150*1.05</f>
        <v>78725.850000000006</v>
      </c>
      <c r="N150" s="1121"/>
      <c r="O150" s="11"/>
      <c r="P150" s="1121">
        <f t="shared" ref="P150:P163" si="10">L150+M150</f>
        <v>1485860.6868</v>
      </c>
      <c r="Q150" s="1121"/>
    </row>
    <row r="151" spans="1:17" ht="18.600000000000001" customHeight="1" x14ac:dyDescent="0.25">
      <c r="A151" s="641">
        <v>2250</v>
      </c>
      <c r="B151" s="642"/>
      <c r="C151" s="638" t="s">
        <v>357</v>
      </c>
      <c r="D151" s="639"/>
      <c r="E151" s="639"/>
      <c r="F151" s="639"/>
      <c r="G151" s="640"/>
      <c r="H151" s="498">
        <f>L101*1.056</f>
        <v>26051.52</v>
      </c>
      <c r="I151" s="498">
        <v>2113</v>
      </c>
      <c r="J151" s="11"/>
      <c r="K151" s="498">
        <f t="shared" si="9"/>
        <v>28164.52</v>
      </c>
      <c r="L151" s="498">
        <f>H151*1.05</f>
        <v>27354.096000000001</v>
      </c>
      <c r="M151" s="1121">
        <f>I151*1.05</f>
        <v>2218.65</v>
      </c>
      <c r="N151" s="1121"/>
      <c r="O151" s="11"/>
      <c r="P151" s="1121">
        <f t="shared" si="10"/>
        <v>29572.746000000003</v>
      </c>
      <c r="Q151" s="1121"/>
    </row>
    <row r="152" spans="1:17" ht="15.75" customHeight="1" x14ac:dyDescent="0.25">
      <c r="A152" s="641">
        <v>2270</v>
      </c>
      <c r="B152" s="642"/>
      <c r="C152" s="638" t="s">
        <v>358</v>
      </c>
      <c r="D152" s="639"/>
      <c r="E152" s="639"/>
      <c r="F152" s="639"/>
      <c r="G152" s="640"/>
      <c r="H152" s="498">
        <f>H153+H154+H155+H156+H157</f>
        <v>1575842.4000000001</v>
      </c>
      <c r="I152" s="498">
        <v>150874</v>
      </c>
      <c r="J152" s="11"/>
      <c r="K152" s="498">
        <v>1726717</v>
      </c>
      <c r="L152" s="498">
        <v>1666943</v>
      </c>
      <c r="M152" s="1121">
        <v>160729</v>
      </c>
      <c r="N152" s="1121"/>
      <c r="O152" s="11"/>
      <c r="P152" s="1121">
        <f t="shared" si="10"/>
        <v>1827672</v>
      </c>
      <c r="Q152" s="1121"/>
    </row>
    <row r="153" spans="1:17" ht="16.5" customHeight="1" x14ac:dyDescent="0.25">
      <c r="A153" s="641">
        <v>2271</v>
      </c>
      <c r="B153" s="642"/>
      <c r="C153" s="638" t="s">
        <v>78</v>
      </c>
      <c r="D153" s="639"/>
      <c r="E153" s="639"/>
      <c r="F153" s="639"/>
      <c r="G153" s="640"/>
      <c r="H153" s="498">
        <f>L103*1.082</f>
        <v>1164989.4000000001</v>
      </c>
      <c r="I153" s="498">
        <f>M103*1.082</f>
        <v>92186.400000000009</v>
      </c>
      <c r="J153" s="11"/>
      <c r="K153" s="498">
        <f t="shared" si="9"/>
        <v>1257175.8</v>
      </c>
      <c r="L153" s="498">
        <f>H153*1.059</f>
        <v>1233723.7746000001</v>
      </c>
      <c r="M153" s="1121">
        <f>I153*1.059</f>
        <v>97625.397599999997</v>
      </c>
      <c r="N153" s="1121"/>
      <c r="O153" s="11"/>
      <c r="P153" s="1121">
        <f t="shared" si="10"/>
        <v>1331349.1722000001</v>
      </c>
      <c r="Q153" s="1121"/>
    </row>
    <row r="154" spans="1:17" ht="18.600000000000001" customHeight="1" x14ac:dyDescent="0.25">
      <c r="A154" s="641">
        <v>2272</v>
      </c>
      <c r="B154" s="642"/>
      <c r="C154" s="638" t="s">
        <v>79</v>
      </c>
      <c r="D154" s="639"/>
      <c r="E154" s="639"/>
      <c r="F154" s="639"/>
      <c r="G154" s="640"/>
      <c r="H154" s="498">
        <f>L104*1.082</f>
        <v>21640</v>
      </c>
      <c r="I154" s="498">
        <f>M104*1.082</f>
        <v>5085.4000000000005</v>
      </c>
      <c r="J154" s="11"/>
      <c r="K154" s="498">
        <f t="shared" si="9"/>
        <v>26725.4</v>
      </c>
      <c r="L154" s="498">
        <f>H154*1.059</f>
        <v>22916.76</v>
      </c>
      <c r="M154" s="1121">
        <f>I154*1.059</f>
        <v>5385.4386000000004</v>
      </c>
      <c r="N154" s="1121"/>
      <c r="O154" s="11"/>
      <c r="P154" s="1121">
        <f t="shared" si="10"/>
        <v>28302.1986</v>
      </c>
      <c r="Q154" s="1121"/>
    </row>
    <row r="155" spans="1:17" ht="18" customHeight="1" x14ac:dyDescent="0.25">
      <c r="A155" s="641">
        <v>2273</v>
      </c>
      <c r="B155" s="642"/>
      <c r="C155" s="638" t="s">
        <v>80</v>
      </c>
      <c r="D155" s="639"/>
      <c r="E155" s="639"/>
      <c r="F155" s="639"/>
      <c r="G155" s="640"/>
      <c r="H155" s="498">
        <f>L105*1.1</f>
        <v>138050</v>
      </c>
      <c r="I155" s="498">
        <f>M105*1.1</f>
        <v>36080</v>
      </c>
      <c r="J155" s="11"/>
      <c r="K155" s="498">
        <f t="shared" si="9"/>
        <v>174130</v>
      </c>
      <c r="L155" s="498">
        <f>H155*1.1</f>
        <v>151855</v>
      </c>
      <c r="M155" s="1121">
        <f>I155*1.1</f>
        <v>39688</v>
      </c>
      <c r="N155" s="1121"/>
      <c r="O155" s="11"/>
      <c r="P155" s="1121">
        <f t="shared" si="10"/>
        <v>191543</v>
      </c>
      <c r="Q155" s="1121"/>
    </row>
    <row r="156" spans="1:17" ht="18.600000000000001" customHeight="1" x14ac:dyDescent="0.25">
      <c r="A156" s="641">
        <v>2274</v>
      </c>
      <c r="B156" s="642"/>
      <c r="C156" s="638" t="s">
        <v>359</v>
      </c>
      <c r="D156" s="639"/>
      <c r="E156" s="639"/>
      <c r="F156" s="639"/>
      <c r="G156" s="640"/>
      <c r="H156" s="498">
        <f>L106*1.062</f>
        <v>251163</v>
      </c>
      <c r="I156" s="498">
        <f>M106*1.062</f>
        <v>17523</v>
      </c>
      <c r="J156" s="11"/>
      <c r="K156" s="498">
        <f t="shared" si="9"/>
        <v>268686</v>
      </c>
      <c r="L156" s="498">
        <f>H156*1.029</f>
        <v>258446.72699999998</v>
      </c>
      <c r="M156" s="1121">
        <f>I156*1.029</f>
        <v>18031.166999999998</v>
      </c>
      <c r="N156" s="1121"/>
      <c r="O156" s="11"/>
      <c r="P156" s="1121">
        <f t="shared" si="10"/>
        <v>276477.89399999997</v>
      </c>
      <c r="Q156" s="1121"/>
    </row>
    <row r="157" spans="1:17" ht="18.600000000000001" customHeight="1" x14ac:dyDescent="0.25">
      <c r="A157" s="641">
        <v>2275</v>
      </c>
      <c r="B157" s="642"/>
      <c r="C157" s="638" t="s">
        <v>81</v>
      </c>
      <c r="D157" s="639"/>
      <c r="E157" s="639"/>
      <c r="F157" s="639"/>
      <c r="G157" s="640"/>
      <c r="H157" s="498">
        <f t="shared" ref="H157:I159" si="11">L107*110.3/100</f>
        <v>0</v>
      </c>
      <c r="I157" s="498">
        <f t="shared" si="11"/>
        <v>0</v>
      </c>
      <c r="J157" s="11"/>
      <c r="K157" s="498">
        <f t="shared" si="9"/>
        <v>0</v>
      </c>
      <c r="L157" s="498">
        <f t="shared" ref="L157:M159" si="12">H157*108.7/100</f>
        <v>0</v>
      </c>
      <c r="M157" s="1121">
        <f t="shared" si="12"/>
        <v>0</v>
      </c>
      <c r="N157" s="1121"/>
      <c r="O157" s="11"/>
      <c r="P157" s="1121">
        <f t="shared" si="10"/>
        <v>0</v>
      </c>
      <c r="Q157" s="1121"/>
    </row>
    <row r="158" spans="1:17" ht="33" hidden="1" customHeight="1" x14ac:dyDescent="0.25">
      <c r="A158" s="16"/>
      <c r="B158" s="16">
        <v>2282</v>
      </c>
      <c r="C158" s="659" t="s">
        <v>360</v>
      </c>
      <c r="D158" s="660"/>
      <c r="E158" s="660"/>
      <c r="F158" s="660"/>
      <c r="G158" s="197"/>
      <c r="H158" s="498">
        <f t="shared" si="11"/>
        <v>1764.8</v>
      </c>
      <c r="I158" s="498">
        <f t="shared" si="11"/>
        <v>0</v>
      </c>
      <c r="J158" s="11"/>
      <c r="K158" s="498">
        <f t="shared" si="9"/>
        <v>1764.8</v>
      </c>
      <c r="L158" s="498">
        <f t="shared" si="12"/>
        <v>1918.3376000000001</v>
      </c>
      <c r="M158" s="1121">
        <f t="shared" si="12"/>
        <v>0</v>
      </c>
      <c r="N158" s="1121"/>
      <c r="O158" s="11"/>
      <c r="P158" s="1121">
        <f t="shared" si="10"/>
        <v>1918.3376000000001</v>
      </c>
      <c r="Q158" s="1121"/>
    </row>
    <row r="159" spans="1:17" ht="18.600000000000001" hidden="1" customHeight="1" x14ac:dyDescent="0.25">
      <c r="A159" s="16"/>
      <c r="B159" s="16">
        <v>2800</v>
      </c>
      <c r="C159" s="638" t="s">
        <v>361</v>
      </c>
      <c r="D159" s="639"/>
      <c r="E159" s="639"/>
      <c r="F159" s="639"/>
      <c r="G159" s="640"/>
      <c r="H159" s="498">
        <f t="shared" si="11"/>
        <v>0</v>
      </c>
      <c r="I159" s="498">
        <f t="shared" si="11"/>
        <v>0</v>
      </c>
      <c r="J159" s="11"/>
      <c r="K159" s="498">
        <f t="shared" si="9"/>
        <v>0</v>
      </c>
      <c r="L159" s="498">
        <f t="shared" si="12"/>
        <v>0</v>
      </c>
      <c r="M159" s="1121">
        <f t="shared" si="12"/>
        <v>0</v>
      </c>
      <c r="N159" s="1121"/>
      <c r="O159" s="11"/>
      <c r="P159" s="1121">
        <f t="shared" si="10"/>
        <v>0</v>
      </c>
      <c r="Q159" s="1121"/>
    </row>
    <row r="160" spans="1:17" ht="31.5" customHeight="1" x14ac:dyDescent="0.25">
      <c r="A160" s="641">
        <v>2282</v>
      </c>
      <c r="B160" s="642"/>
      <c r="C160" s="659" t="s">
        <v>360</v>
      </c>
      <c r="D160" s="660"/>
      <c r="E160" s="660"/>
      <c r="F160" s="660"/>
      <c r="G160" s="661"/>
      <c r="H160" s="498">
        <f>L108*1.056</f>
        <v>1689.6000000000001</v>
      </c>
      <c r="I160" s="498">
        <v>0</v>
      </c>
      <c r="J160" s="11"/>
      <c r="K160" s="498">
        <f t="shared" si="9"/>
        <v>1689.6000000000001</v>
      </c>
      <c r="L160" s="498">
        <f>H160*1.05</f>
        <v>1774.0800000000002</v>
      </c>
      <c r="M160" s="1105">
        <v>0</v>
      </c>
      <c r="N160" s="1106"/>
      <c r="O160" s="11"/>
      <c r="P160" s="1121">
        <f t="shared" si="10"/>
        <v>1774.0800000000002</v>
      </c>
      <c r="Q160" s="1121"/>
    </row>
    <row r="161" spans="1:17" ht="21" customHeight="1" x14ac:dyDescent="0.25">
      <c r="A161" s="641">
        <v>3000</v>
      </c>
      <c r="B161" s="642"/>
      <c r="C161" s="638" t="s">
        <v>82</v>
      </c>
      <c r="D161" s="639"/>
      <c r="E161" s="639"/>
      <c r="F161" s="639"/>
      <c r="G161" s="640"/>
      <c r="H161" s="498">
        <f>H162+H164</f>
        <v>0</v>
      </c>
      <c r="I161" s="498">
        <f>I162</f>
        <v>78460.800000000003</v>
      </c>
      <c r="J161" s="11"/>
      <c r="K161" s="498">
        <f t="shared" si="9"/>
        <v>78460.800000000003</v>
      </c>
      <c r="L161" s="498">
        <f t="shared" ref="L161:L168" si="13">H161*108.7/100</f>
        <v>0</v>
      </c>
      <c r="M161" s="1121">
        <f>M162+M164</f>
        <v>82383.840000000011</v>
      </c>
      <c r="N161" s="1121"/>
      <c r="O161" s="11"/>
      <c r="P161" s="1121">
        <f t="shared" si="10"/>
        <v>82383.840000000011</v>
      </c>
      <c r="Q161" s="1121"/>
    </row>
    <row r="162" spans="1:17" ht="18.600000000000001" customHeight="1" x14ac:dyDescent="0.25">
      <c r="A162" s="641">
        <v>3110</v>
      </c>
      <c r="B162" s="642"/>
      <c r="C162" s="659" t="s">
        <v>362</v>
      </c>
      <c r="D162" s="660"/>
      <c r="E162" s="660"/>
      <c r="F162" s="660"/>
      <c r="G162" s="661"/>
      <c r="H162" s="498">
        <f t="shared" ref="H162:H168" si="14">L111*110.3/100</f>
        <v>0</v>
      </c>
      <c r="I162" s="498">
        <f>M111*1.056</f>
        <v>78460.800000000003</v>
      </c>
      <c r="J162" s="11"/>
      <c r="K162" s="498">
        <f t="shared" si="9"/>
        <v>78460.800000000003</v>
      </c>
      <c r="L162" s="498">
        <f t="shared" si="13"/>
        <v>0</v>
      </c>
      <c r="M162" s="1121">
        <f>I162*1.05</f>
        <v>82383.840000000011</v>
      </c>
      <c r="N162" s="1121"/>
      <c r="O162" s="11"/>
      <c r="P162" s="1121">
        <f t="shared" si="10"/>
        <v>82383.840000000011</v>
      </c>
      <c r="Q162" s="1121"/>
    </row>
    <row r="163" spans="1:17" ht="18.600000000000001" customHeight="1" x14ac:dyDescent="0.25">
      <c r="A163" s="641">
        <v>3130</v>
      </c>
      <c r="B163" s="642"/>
      <c r="C163" s="638" t="s">
        <v>83</v>
      </c>
      <c r="D163" s="639"/>
      <c r="E163" s="639"/>
      <c r="F163" s="639"/>
      <c r="G163" s="640"/>
      <c r="H163" s="498">
        <f t="shared" si="14"/>
        <v>0</v>
      </c>
      <c r="I163" s="498">
        <f t="shared" ref="I163:I168" si="15">M112*110.3/100</f>
        <v>0</v>
      </c>
      <c r="J163" s="11"/>
      <c r="K163" s="498">
        <f t="shared" si="9"/>
        <v>0</v>
      </c>
      <c r="L163" s="498">
        <f t="shared" si="13"/>
        <v>0</v>
      </c>
      <c r="M163" s="1121">
        <f t="shared" ref="M163:M168" si="16">I163*108.7/100</f>
        <v>0</v>
      </c>
      <c r="N163" s="1121"/>
      <c r="O163" s="11"/>
      <c r="P163" s="1121">
        <f t="shared" si="10"/>
        <v>0</v>
      </c>
      <c r="Q163" s="1121"/>
    </row>
    <row r="164" spans="1:17" ht="18.600000000000001" hidden="1" customHeight="1" x14ac:dyDescent="0.25">
      <c r="A164" s="16"/>
      <c r="B164" s="16">
        <v>3132</v>
      </c>
      <c r="C164" s="638" t="s">
        <v>645</v>
      </c>
      <c r="D164" s="639"/>
      <c r="E164" s="639"/>
      <c r="F164" s="639"/>
      <c r="G164" s="640"/>
      <c r="H164" s="498">
        <f t="shared" si="14"/>
        <v>0</v>
      </c>
      <c r="I164" s="498">
        <f t="shared" si="15"/>
        <v>0</v>
      </c>
      <c r="J164" s="11"/>
      <c r="K164" s="498">
        <f t="shared" si="9"/>
        <v>0</v>
      </c>
      <c r="L164" s="498">
        <f t="shared" si="13"/>
        <v>0</v>
      </c>
      <c r="M164" s="1121">
        <f t="shared" si="16"/>
        <v>0</v>
      </c>
      <c r="N164" s="1121"/>
      <c r="O164" s="11"/>
      <c r="P164" s="1121">
        <f t="shared" ref="P164:P169" si="17">L164+M164</f>
        <v>0</v>
      </c>
      <c r="Q164" s="1121"/>
    </row>
    <row r="165" spans="1:17" ht="18.600000000000001" hidden="1" customHeight="1" x14ac:dyDescent="0.25">
      <c r="A165" s="16"/>
      <c r="B165" s="16">
        <v>3140</v>
      </c>
      <c r="C165" s="638" t="s">
        <v>365</v>
      </c>
      <c r="D165" s="639"/>
      <c r="E165" s="639"/>
      <c r="F165" s="639"/>
      <c r="G165" s="640"/>
      <c r="H165" s="498">
        <f t="shared" si="14"/>
        <v>0</v>
      </c>
      <c r="I165" s="498">
        <f t="shared" si="15"/>
        <v>0</v>
      </c>
      <c r="J165" s="11"/>
      <c r="K165" s="498">
        <f t="shared" si="9"/>
        <v>0</v>
      </c>
      <c r="L165" s="498">
        <f t="shared" si="13"/>
        <v>0</v>
      </c>
      <c r="M165" s="1121">
        <f t="shared" si="16"/>
        <v>0</v>
      </c>
      <c r="N165" s="1121"/>
      <c r="O165" s="11"/>
      <c r="P165" s="1121">
        <f t="shared" si="17"/>
        <v>0</v>
      </c>
      <c r="Q165" s="1121"/>
    </row>
    <row r="166" spans="1:17" ht="18.600000000000001" hidden="1" customHeight="1" x14ac:dyDescent="0.25">
      <c r="A166" s="16"/>
      <c r="B166" s="16">
        <v>3142</v>
      </c>
      <c r="C166" s="638" t="s">
        <v>646</v>
      </c>
      <c r="D166" s="639"/>
      <c r="E166" s="639"/>
      <c r="F166" s="639"/>
      <c r="G166" s="640"/>
      <c r="H166" s="498">
        <f t="shared" si="14"/>
        <v>0</v>
      </c>
      <c r="I166" s="498">
        <f t="shared" si="15"/>
        <v>0</v>
      </c>
      <c r="J166" s="11"/>
      <c r="K166" s="498">
        <f t="shared" si="9"/>
        <v>0</v>
      </c>
      <c r="L166" s="498">
        <f t="shared" si="13"/>
        <v>0</v>
      </c>
      <c r="M166" s="1121">
        <f t="shared" si="16"/>
        <v>0</v>
      </c>
      <c r="N166" s="1121"/>
      <c r="O166" s="11"/>
      <c r="P166" s="1121">
        <f t="shared" si="17"/>
        <v>0</v>
      </c>
      <c r="Q166" s="1121"/>
    </row>
    <row r="167" spans="1:17" ht="18.600000000000001" hidden="1" customHeight="1" x14ac:dyDescent="0.25">
      <c r="A167" s="16"/>
      <c r="B167" s="16">
        <v>3143</v>
      </c>
      <c r="C167" s="659" t="s">
        <v>647</v>
      </c>
      <c r="D167" s="660"/>
      <c r="E167" s="660"/>
      <c r="F167" s="660"/>
      <c r="G167" s="661"/>
      <c r="H167" s="498">
        <f t="shared" si="14"/>
        <v>0</v>
      </c>
      <c r="I167" s="498">
        <f t="shared" si="15"/>
        <v>0</v>
      </c>
      <c r="J167" s="11"/>
      <c r="K167" s="498">
        <f t="shared" si="9"/>
        <v>0</v>
      </c>
      <c r="L167" s="498">
        <f t="shared" si="13"/>
        <v>0</v>
      </c>
      <c r="M167" s="1121">
        <f t="shared" si="16"/>
        <v>0</v>
      </c>
      <c r="N167" s="1121"/>
      <c r="O167" s="11"/>
      <c r="P167" s="1121">
        <f t="shared" si="17"/>
        <v>0</v>
      </c>
      <c r="Q167" s="1121"/>
    </row>
    <row r="168" spans="1:17" ht="18.600000000000001" hidden="1" customHeight="1" x14ac:dyDescent="0.25">
      <c r="A168" s="16"/>
      <c r="B168" s="16">
        <v>3210</v>
      </c>
      <c r="C168" s="659" t="s">
        <v>367</v>
      </c>
      <c r="D168" s="660"/>
      <c r="E168" s="660"/>
      <c r="F168" s="660"/>
      <c r="G168" s="661"/>
      <c r="H168" s="498">
        <f t="shared" si="14"/>
        <v>0</v>
      </c>
      <c r="I168" s="498">
        <f t="shared" si="15"/>
        <v>0</v>
      </c>
      <c r="J168" s="11"/>
      <c r="K168" s="498">
        <f t="shared" si="9"/>
        <v>0</v>
      </c>
      <c r="L168" s="498">
        <f t="shared" si="13"/>
        <v>0</v>
      </c>
      <c r="M168" s="1121">
        <f t="shared" si="16"/>
        <v>0</v>
      </c>
      <c r="N168" s="1121"/>
      <c r="O168" s="11"/>
      <c r="P168" s="1121">
        <f t="shared" si="17"/>
        <v>0</v>
      </c>
      <c r="Q168" s="1121"/>
    </row>
    <row r="169" spans="1:17" ht="16.5" customHeight="1" x14ac:dyDescent="0.25">
      <c r="A169" s="641"/>
      <c r="B169" s="642"/>
      <c r="C169" s="638" t="s">
        <v>971</v>
      </c>
      <c r="D169" s="639"/>
      <c r="E169" s="639"/>
      <c r="F169" s="639"/>
      <c r="G169" s="640"/>
      <c r="H169" s="498">
        <f>H143+H161</f>
        <v>48593955.680000007</v>
      </c>
      <c r="I169" s="498">
        <f>I143+I161</f>
        <v>5066631.8</v>
      </c>
      <c r="J169" s="11"/>
      <c r="K169" s="498">
        <f t="shared" si="9"/>
        <v>53660587.480000004</v>
      </c>
      <c r="L169" s="498">
        <f>L143+L161</f>
        <v>52214374.108800009</v>
      </c>
      <c r="M169" s="1121">
        <f>M143+M161</f>
        <v>5443268.8399999999</v>
      </c>
      <c r="N169" s="1121"/>
      <c r="O169" s="11"/>
      <c r="P169" s="1121">
        <f t="shared" si="17"/>
        <v>57657642.948800012</v>
      </c>
      <c r="Q169" s="1121"/>
    </row>
    <row r="170" spans="1:17" ht="1.5" customHeight="1" x14ac:dyDescent="0.25">
      <c r="A170" s="29"/>
      <c r="B170" s="29"/>
      <c r="C170" s="4"/>
      <c r="D170" s="4"/>
      <c r="E170" s="65"/>
      <c r="F170" s="65"/>
      <c r="G170" s="65"/>
      <c r="H170" s="65"/>
      <c r="I170" s="65"/>
      <c r="J170" s="65"/>
      <c r="K170" s="65"/>
      <c r="L170" s="65"/>
      <c r="M170" s="65"/>
      <c r="N170" s="29"/>
      <c r="O170" s="29"/>
      <c r="P170" s="64"/>
      <c r="Q170" s="64"/>
    </row>
    <row r="171" spans="1:17" ht="23.25" customHeight="1" x14ac:dyDescent="0.25">
      <c r="A171" s="331" t="s">
        <v>922</v>
      </c>
      <c r="B171" s="637" t="s">
        <v>1001</v>
      </c>
      <c r="C171" s="637"/>
      <c r="D171" s="637"/>
      <c r="E171" s="637"/>
      <c r="F171" s="637"/>
      <c r="G171" s="637"/>
      <c r="H171" s="637"/>
      <c r="I171" s="637"/>
      <c r="J171" s="637"/>
      <c r="K171" s="637"/>
      <c r="L171" s="637"/>
      <c r="M171" s="637"/>
      <c r="N171" s="637"/>
      <c r="O171" s="637"/>
      <c r="P171" s="637"/>
      <c r="Q171" s="637"/>
    </row>
    <row r="172" spans="1:17" ht="15" customHeight="1" x14ac:dyDescent="0.25">
      <c r="A172" s="29"/>
      <c r="B172" s="29" t="s">
        <v>916</v>
      </c>
      <c r="C172" s="4"/>
      <c r="D172" s="4"/>
      <c r="E172" s="65"/>
      <c r="F172" s="65"/>
      <c r="G172" s="65"/>
      <c r="H172" s="65"/>
      <c r="I172" s="65"/>
      <c r="J172" s="65"/>
      <c r="K172" s="65"/>
      <c r="L172" s="65"/>
      <c r="M172" s="65"/>
      <c r="N172" s="29"/>
      <c r="O172" s="29"/>
      <c r="P172" s="64"/>
      <c r="Q172" s="64"/>
    </row>
    <row r="173" spans="1:17" ht="24.75" customHeight="1" x14ac:dyDescent="0.25">
      <c r="A173" s="737" t="s">
        <v>1021</v>
      </c>
      <c r="B173" s="739"/>
      <c r="C173" s="737" t="s">
        <v>259</v>
      </c>
      <c r="D173" s="738"/>
      <c r="E173" s="738"/>
      <c r="F173" s="738"/>
      <c r="G173" s="739"/>
      <c r="H173" s="626" t="s">
        <v>454</v>
      </c>
      <c r="I173" s="626"/>
      <c r="J173" s="626"/>
      <c r="K173" s="626"/>
      <c r="L173" s="626" t="s">
        <v>821</v>
      </c>
      <c r="M173" s="626"/>
      <c r="N173" s="626"/>
      <c r="O173" s="626"/>
      <c r="P173" s="626"/>
      <c r="Q173" s="626"/>
    </row>
    <row r="174" spans="1:17" ht="49.5" customHeight="1" x14ac:dyDescent="0.25">
      <c r="A174" s="740"/>
      <c r="B174" s="742"/>
      <c r="C174" s="740"/>
      <c r="D174" s="741"/>
      <c r="E174" s="741"/>
      <c r="F174" s="741"/>
      <c r="G174" s="742"/>
      <c r="H174" s="12" t="s">
        <v>71</v>
      </c>
      <c r="I174" s="12" t="s">
        <v>72</v>
      </c>
      <c r="J174" s="10" t="s">
        <v>14</v>
      </c>
      <c r="K174" s="12" t="s">
        <v>15</v>
      </c>
      <c r="L174" s="12" t="s">
        <v>71</v>
      </c>
      <c r="M174" s="655" t="s">
        <v>72</v>
      </c>
      <c r="N174" s="656"/>
      <c r="O174" s="10" t="s">
        <v>14</v>
      </c>
      <c r="P174" s="657" t="s">
        <v>16</v>
      </c>
      <c r="Q174" s="658"/>
    </row>
    <row r="175" spans="1:17" ht="14.25" customHeight="1" x14ac:dyDescent="0.25">
      <c r="A175" s="641">
        <v>1</v>
      </c>
      <c r="B175" s="642"/>
      <c r="C175" s="641">
        <v>2</v>
      </c>
      <c r="D175" s="645"/>
      <c r="E175" s="645"/>
      <c r="F175" s="645"/>
      <c r="G175" s="642"/>
      <c r="H175" s="11">
        <v>3</v>
      </c>
      <c r="I175" s="11">
        <v>4</v>
      </c>
      <c r="J175" s="11">
        <v>5</v>
      </c>
      <c r="K175" s="11">
        <v>6</v>
      </c>
      <c r="L175" s="11">
        <v>7</v>
      </c>
      <c r="M175" s="641">
        <v>8</v>
      </c>
      <c r="N175" s="642"/>
      <c r="O175" s="11">
        <v>9</v>
      </c>
      <c r="P175" s="641">
        <v>10</v>
      </c>
      <c r="Q175" s="642"/>
    </row>
    <row r="176" spans="1:17" ht="14.25" customHeight="1" x14ac:dyDescent="0.25">
      <c r="A176" s="641"/>
      <c r="B176" s="642"/>
      <c r="C176" s="646"/>
      <c r="D176" s="647"/>
      <c r="E176" s="647"/>
      <c r="F176" s="647"/>
      <c r="G176" s="648"/>
      <c r="H176" s="16"/>
      <c r="I176" s="16"/>
      <c r="J176" s="16"/>
      <c r="K176" s="16"/>
      <c r="L176" s="16"/>
      <c r="M176" s="626"/>
      <c r="N176" s="626"/>
      <c r="O176" s="16"/>
      <c r="P176" s="626"/>
      <c r="Q176" s="626"/>
    </row>
    <row r="177" spans="1:17" ht="14.25" hidden="1" customHeight="1" x14ac:dyDescent="0.25">
      <c r="A177" s="641"/>
      <c r="B177" s="642"/>
      <c r="C177" s="638"/>
      <c r="D177" s="639"/>
      <c r="E177" s="639"/>
      <c r="F177" s="639"/>
      <c r="G177" s="640"/>
      <c r="H177" s="11"/>
      <c r="I177" s="11"/>
      <c r="J177" s="11"/>
      <c r="K177" s="11"/>
      <c r="L177" s="11"/>
      <c r="M177" s="641"/>
      <c r="N177" s="642"/>
      <c r="O177" s="11"/>
      <c r="P177" s="641"/>
      <c r="Q177" s="642"/>
    </row>
    <row r="178" spans="1:17" ht="18.600000000000001" hidden="1" customHeight="1" x14ac:dyDescent="0.25">
      <c r="A178" s="16"/>
      <c r="B178" s="16"/>
      <c r="C178" s="646"/>
      <c r="D178" s="647"/>
      <c r="E178" s="647"/>
      <c r="F178" s="647"/>
      <c r="G178" s="648"/>
      <c r="H178" s="11"/>
      <c r="I178" s="11"/>
      <c r="J178" s="11"/>
      <c r="K178" s="11"/>
      <c r="L178" s="11"/>
      <c r="M178" s="626"/>
      <c r="N178" s="626"/>
      <c r="O178" s="11"/>
      <c r="P178" s="626"/>
      <c r="Q178" s="626"/>
    </row>
    <row r="179" spans="1:17" ht="18.600000000000001" hidden="1" customHeight="1" x14ac:dyDescent="0.25">
      <c r="A179" s="16"/>
      <c r="B179" s="16"/>
      <c r="C179" s="638" t="s">
        <v>31</v>
      </c>
      <c r="D179" s="639"/>
      <c r="E179" s="639"/>
      <c r="F179" s="639"/>
      <c r="G179" s="640"/>
      <c r="H179" s="11"/>
      <c r="I179" s="11"/>
      <c r="J179" s="11"/>
      <c r="K179" s="11"/>
      <c r="L179" s="11"/>
      <c r="M179" s="626"/>
      <c r="N179" s="626"/>
      <c r="O179" s="11"/>
      <c r="P179" s="626"/>
      <c r="Q179" s="626"/>
    </row>
    <row r="180" spans="1:17" ht="18" customHeight="1" x14ac:dyDescent="0.25">
      <c r="A180" s="641"/>
      <c r="B180" s="642"/>
      <c r="C180" s="638" t="s">
        <v>28</v>
      </c>
      <c r="D180" s="639"/>
      <c r="E180" s="639"/>
      <c r="F180" s="639"/>
      <c r="G180" s="640"/>
      <c r="H180" s="11"/>
      <c r="I180" s="11"/>
      <c r="J180" s="11"/>
      <c r="K180" s="11"/>
      <c r="L180" s="11"/>
      <c r="M180" s="626"/>
      <c r="N180" s="626"/>
      <c r="O180" s="11"/>
      <c r="P180" s="626"/>
      <c r="Q180" s="626"/>
    </row>
    <row r="181" spans="1:17" ht="9.75" customHeight="1" x14ac:dyDescent="0.25">
      <c r="A181" s="29"/>
      <c r="B181" s="29"/>
      <c r="C181" s="4"/>
      <c r="D181" s="4"/>
      <c r="E181" s="65"/>
      <c r="F181" s="65"/>
      <c r="G181" s="65"/>
      <c r="H181" s="65"/>
      <c r="I181" s="65"/>
      <c r="J181" s="65"/>
      <c r="K181" s="65"/>
      <c r="L181" s="65"/>
      <c r="M181" s="65"/>
      <c r="N181" s="29"/>
      <c r="O181" s="29"/>
      <c r="P181" s="64"/>
      <c r="Q181" s="64"/>
    </row>
    <row r="182" spans="1:17" ht="15" customHeight="1" x14ac:dyDescent="0.25">
      <c r="A182" s="67" t="s">
        <v>92</v>
      </c>
      <c r="B182" s="663" t="s">
        <v>923</v>
      </c>
      <c r="C182" s="663"/>
      <c r="D182" s="663"/>
      <c r="E182" s="663"/>
      <c r="F182" s="663"/>
      <c r="G182" s="663"/>
      <c r="H182" s="663"/>
      <c r="I182" s="663"/>
      <c r="J182" s="663"/>
      <c r="K182" s="663"/>
      <c r="L182" s="663"/>
      <c r="M182" s="663"/>
      <c r="N182" s="663"/>
      <c r="O182" s="663"/>
      <c r="P182" s="663"/>
      <c r="Q182" s="663"/>
    </row>
    <row r="183" spans="1:17" ht="5.25" customHeight="1" x14ac:dyDescent="0.25">
      <c r="A183" s="33"/>
      <c r="B183" s="67"/>
      <c r="C183" s="8"/>
      <c r="D183" s="3"/>
      <c r="E183" s="3"/>
      <c r="F183" s="3"/>
      <c r="G183" s="3"/>
      <c r="H183" s="3"/>
      <c r="I183" s="3"/>
      <c r="J183" s="3"/>
      <c r="K183" s="3"/>
      <c r="L183" s="3"/>
      <c r="M183" s="3"/>
      <c r="N183" s="3"/>
      <c r="O183" s="3"/>
      <c r="P183" s="3"/>
      <c r="Q183" s="3"/>
    </row>
    <row r="184" spans="1:17" ht="20.25" customHeight="1" x14ac:dyDescent="0.25">
      <c r="A184" s="70" t="s">
        <v>908</v>
      </c>
      <c r="B184" s="663" t="s">
        <v>1022</v>
      </c>
      <c r="C184" s="663"/>
      <c r="D184" s="663"/>
      <c r="E184" s="663"/>
      <c r="F184" s="663"/>
      <c r="G184" s="663"/>
      <c r="H184" s="663"/>
      <c r="I184" s="663"/>
      <c r="J184" s="663"/>
      <c r="K184" s="663"/>
      <c r="L184" s="663"/>
      <c r="M184" s="663"/>
      <c r="N184" s="663"/>
      <c r="O184" s="663"/>
      <c r="P184" s="663"/>
      <c r="Q184" s="663"/>
    </row>
    <row r="185" spans="1:17" ht="12.75" customHeight="1" x14ac:dyDescent="0.25">
      <c r="A185" s="93"/>
      <c r="B185" s="337" t="s">
        <v>916</v>
      </c>
      <c r="C185" s="3"/>
      <c r="D185" s="3"/>
      <c r="E185" s="3"/>
      <c r="F185" s="3"/>
      <c r="G185" s="3"/>
      <c r="H185" s="3"/>
      <c r="I185" s="3"/>
      <c r="J185" s="3"/>
      <c r="K185" s="3"/>
      <c r="L185" s="3"/>
      <c r="M185" s="3"/>
      <c r="N185" s="3"/>
      <c r="O185" s="3"/>
      <c r="P185" s="3"/>
      <c r="Q185" s="3"/>
    </row>
    <row r="186" spans="1:17" ht="16.5" customHeight="1" x14ac:dyDescent="0.2">
      <c r="A186" s="690" t="s">
        <v>1023</v>
      </c>
      <c r="B186" s="691" t="s">
        <v>1024</v>
      </c>
      <c r="C186" s="691"/>
      <c r="D186" s="691"/>
      <c r="E186" s="607" t="s">
        <v>827</v>
      </c>
      <c r="F186" s="671"/>
      <c r="G186" s="671"/>
      <c r="H186" s="671"/>
      <c r="I186" s="671" t="s">
        <v>828</v>
      </c>
      <c r="J186" s="671"/>
      <c r="K186" s="671"/>
      <c r="L186" s="671"/>
      <c r="M186" s="671" t="s">
        <v>849</v>
      </c>
      <c r="N186" s="671"/>
      <c r="O186" s="671"/>
      <c r="P186" s="671"/>
      <c r="Q186" s="671"/>
    </row>
    <row r="187" spans="1:17" ht="48" customHeight="1" x14ac:dyDescent="0.2">
      <c r="A187" s="690"/>
      <c r="B187" s="691"/>
      <c r="C187" s="691"/>
      <c r="D187" s="691"/>
      <c r="E187" s="176" t="s">
        <v>71</v>
      </c>
      <c r="F187" s="12" t="s">
        <v>72</v>
      </c>
      <c r="G187" s="12" t="s">
        <v>14</v>
      </c>
      <c r="H187" s="12" t="s">
        <v>15</v>
      </c>
      <c r="I187" s="12" t="s">
        <v>71</v>
      </c>
      <c r="J187" s="12" t="s">
        <v>72</v>
      </c>
      <c r="K187" s="12" t="s">
        <v>14</v>
      </c>
      <c r="L187" s="12" t="s">
        <v>16</v>
      </c>
      <c r="M187" s="12" t="s">
        <v>71</v>
      </c>
      <c r="N187" s="12" t="s">
        <v>72</v>
      </c>
      <c r="O187" s="12" t="s">
        <v>14</v>
      </c>
      <c r="P187" s="602" t="s">
        <v>17</v>
      </c>
      <c r="Q187" s="607"/>
    </row>
    <row r="188" spans="1:17" ht="15" customHeight="1" x14ac:dyDescent="0.25">
      <c r="A188" s="11">
        <v>1</v>
      </c>
      <c r="B188" s="687">
        <v>2</v>
      </c>
      <c r="C188" s="617"/>
      <c r="D188" s="688"/>
      <c r="E188" s="11">
        <v>3</v>
      </c>
      <c r="F188" s="11">
        <v>4</v>
      </c>
      <c r="G188" s="11">
        <v>5</v>
      </c>
      <c r="H188" s="11">
        <v>6</v>
      </c>
      <c r="I188" s="11">
        <v>7</v>
      </c>
      <c r="J188" s="11">
        <v>8</v>
      </c>
      <c r="K188" s="11">
        <v>9</v>
      </c>
      <c r="L188" s="11">
        <v>10</v>
      </c>
      <c r="M188" s="11">
        <v>11</v>
      </c>
      <c r="N188" s="11">
        <v>12</v>
      </c>
      <c r="O188" s="11">
        <v>13</v>
      </c>
      <c r="P188" s="676">
        <v>14</v>
      </c>
      <c r="Q188" s="677"/>
    </row>
    <row r="189" spans="1:17" ht="17.25" hidden="1" customHeight="1" x14ac:dyDescent="0.25">
      <c r="A189" s="16">
        <v>1011100</v>
      </c>
      <c r="B189" s="638" t="s">
        <v>250</v>
      </c>
      <c r="C189" s="639"/>
      <c r="D189" s="679"/>
      <c r="E189" s="124"/>
      <c r="F189" s="124"/>
      <c r="G189" s="124"/>
      <c r="H189" s="124"/>
      <c r="I189" s="124"/>
      <c r="J189" s="124"/>
      <c r="K189" s="124"/>
      <c r="L189" s="124"/>
      <c r="M189" s="124"/>
      <c r="N189" s="126"/>
      <c r="O189" s="126"/>
      <c r="P189" s="602"/>
      <c r="Q189" s="607"/>
    </row>
    <row r="190" spans="1:17" ht="17.25" hidden="1" customHeight="1" x14ac:dyDescent="0.25">
      <c r="A190" s="16"/>
      <c r="B190" s="659" t="s">
        <v>87</v>
      </c>
      <c r="C190" s="660"/>
      <c r="D190" s="673"/>
      <c r="E190" s="247">
        <f t="shared" ref="E190:P190" si="18">E191</f>
        <v>34955131</v>
      </c>
      <c r="F190" s="247">
        <f t="shared" si="18"/>
        <v>2739522</v>
      </c>
      <c r="G190" s="247">
        <f t="shared" si="18"/>
        <v>606359</v>
      </c>
      <c r="H190" s="247">
        <f t="shared" si="18"/>
        <v>37694653</v>
      </c>
      <c r="I190" s="247">
        <f t="shared" si="18"/>
        <v>44089300</v>
      </c>
      <c r="J190" s="247">
        <f t="shared" si="18"/>
        <v>2778575</v>
      </c>
      <c r="K190" s="247">
        <f t="shared" si="18"/>
        <v>60000</v>
      </c>
      <c r="L190" s="247">
        <f t="shared" si="18"/>
        <v>46867875</v>
      </c>
      <c r="M190" s="247">
        <f t="shared" si="18"/>
        <v>44492605</v>
      </c>
      <c r="N190" s="247">
        <f t="shared" si="18"/>
        <v>4641200</v>
      </c>
      <c r="O190" s="247">
        <f t="shared" si="18"/>
        <v>0</v>
      </c>
      <c r="P190" s="608">
        <f t="shared" si="18"/>
        <v>49133805</v>
      </c>
      <c r="Q190" s="615"/>
    </row>
    <row r="191" spans="1:17" ht="33.75" customHeight="1" x14ac:dyDescent="0.25">
      <c r="A191" s="110" t="s">
        <v>3</v>
      </c>
      <c r="B191" s="680" t="s">
        <v>428</v>
      </c>
      <c r="C191" s="681"/>
      <c r="D191" s="682"/>
      <c r="E191" s="247">
        <f>D120</f>
        <v>34955131</v>
      </c>
      <c r="F191" s="247">
        <f>E120</f>
        <v>2739522</v>
      </c>
      <c r="G191" s="247">
        <f>F120</f>
        <v>606359</v>
      </c>
      <c r="H191" s="247">
        <f>E191+F191</f>
        <v>37694653</v>
      </c>
      <c r="I191" s="247">
        <f>H120</f>
        <v>44089300</v>
      </c>
      <c r="J191" s="247">
        <f>I120</f>
        <v>2778575</v>
      </c>
      <c r="K191" s="247">
        <f>J120</f>
        <v>60000</v>
      </c>
      <c r="L191" s="247">
        <f>I191+J191</f>
        <v>46867875</v>
      </c>
      <c r="M191" s="247">
        <f>L120</f>
        <v>44492605</v>
      </c>
      <c r="N191" s="502">
        <f>M120</f>
        <v>4641200</v>
      </c>
      <c r="O191" s="502">
        <f>O120</f>
        <v>0</v>
      </c>
      <c r="P191" s="608">
        <f>M191+N191</f>
        <v>49133805</v>
      </c>
      <c r="Q191" s="615"/>
    </row>
    <row r="192" spans="1:17" ht="16.5" customHeight="1" x14ac:dyDescent="0.25">
      <c r="A192" s="126"/>
      <c r="B192" s="684" t="s">
        <v>971</v>
      </c>
      <c r="C192" s="685"/>
      <c r="D192" s="686"/>
      <c r="E192" s="247">
        <f t="shared" ref="E192:O192" si="19">E190</f>
        <v>34955131</v>
      </c>
      <c r="F192" s="247">
        <f t="shared" si="19"/>
        <v>2739522</v>
      </c>
      <c r="G192" s="247">
        <f t="shared" si="19"/>
        <v>606359</v>
      </c>
      <c r="H192" s="247">
        <f t="shared" si="19"/>
        <v>37694653</v>
      </c>
      <c r="I192" s="247">
        <f t="shared" si="19"/>
        <v>44089300</v>
      </c>
      <c r="J192" s="247">
        <f t="shared" si="19"/>
        <v>2778575</v>
      </c>
      <c r="K192" s="247">
        <f t="shared" si="19"/>
        <v>60000</v>
      </c>
      <c r="L192" s="247">
        <f t="shared" si="19"/>
        <v>46867875</v>
      </c>
      <c r="M192" s="247">
        <f t="shared" si="19"/>
        <v>44492605</v>
      </c>
      <c r="N192" s="247">
        <f t="shared" si="19"/>
        <v>4641200</v>
      </c>
      <c r="O192" s="247">
        <f t="shared" si="19"/>
        <v>0</v>
      </c>
      <c r="P192" s="1113">
        <f>P191</f>
        <v>49133805</v>
      </c>
      <c r="Q192" s="1113"/>
    </row>
    <row r="193" spans="1:17" ht="6.75" customHeight="1" x14ac:dyDescent="0.25">
      <c r="A193" s="29"/>
      <c r="B193" s="29"/>
      <c r="C193" s="616"/>
      <c r="D193" s="616"/>
      <c r="E193" s="619"/>
      <c r="F193" s="619"/>
      <c r="G193" s="30"/>
      <c r="H193" s="30"/>
      <c r="I193" s="30"/>
      <c r="J193" s="30"/>
      <c r="K193" s="30"/>
      <c r="L193" s="30"/>
      <c r="M193" s="30"/>
      <c r="N193" s="30"/>
      <c r="O193" s="30"/>
      <c r="P193" s="29"/>
      <c r="Q193" s="29"/>
    </row>
    <row r="194" spans="1:17" ht="15" customHeight="1" x14ac:dyDescent="0.25">
      <c r="A194" s="70" t="s">
        <v>909</v>
      </c>
      <c r="B194" s="663" t="s">
        <v>926</v>
      </c>
      <c r="C194" s="663"/>
      <c r="D194" s="663"/>
      <c r="E194" s="663"/>
      <c r="F194" s="663"/>
      <c r="G194" s="663"/>
      <c r="H194" s="663"/>
      <c r="I194" s="663"/>
      <c r="J194" s="663"/>
      <c r="K194" s="663"/>
      <c r="L194" s="663"/>
      <c r="M194" s="663"/>
      <c r="N194" s="663"/>
      <c r="O194" s="663"/>
      <c r="P194" s="663"/>
      <c r="Q194" s="663"/>
    </row>
    <row r="195" spans="1:17" ht="16.5" customHeight="1" x14ac:dyDescent="0.25">
      <c r="A195" s="70"/>
      <c r="B195" s="338" t="s">
        <v>916</v>
      </c>
      <c r="C195" s="8"/>
      <c r="D195" s="3"/>
      <c r="E195" s="3"/>
      <c r="F195" s="3"/>
      <c r="G195" s="3"/>
      <c r="H195" s="3"/>
      <c r="I195" s="3"/>
      <c r="J195" s="3"/>
      <c r="K195" s="3"/>
      <c r="L195" s="3"/>
      <c r="M195" s="3"/>
      <c r="N195" s="3"/>
      <c r="O195" s="3"/>
      <c r="P195" s="3"/>
      <c r="Q195" s="3"/>
    </row>
    <row r="196" spans="1:17" ht="14.25" customHeight="1" x14ac:dyDescent="0.25">
      <c r="A196" s="693" t="s">
        <v>1023</v>
      </c>
      <c r="B196" s="694"/>
      <c r="C196" s="650" t="s">
        <v>259</v>
      </c>
      <c r="D196" s="651"/>
      <c r="E196" s="651"/>
      <c r="F196" s="651"/>
      <c r="G196" s="652"/>
      <c r="H196" s="626" t="s">
        <v>454</v>
      </c>
      <c r="I196" s="626"/>
      <c r="J196" s="626"/>
      <c r="K196" s="626"/>
      <c r="L196" s="626" t="s">
        <v>821</v>
      </c>
      <c r="M196" s="626"/>
      <c r="N196" s="626"/>
      <c r="O196" s="626"/>
      <c r="P196" s="626"/>
      <c r="Q196" s="626"/>
    </row>
    <row r="197" spans="1:17" ht="47.25" customHeight="1" x14ac:dyDescent="0.25">
      <c r="A197" s="695"/>
      <c r="B197" s="696"/>
      <c r="C197" s="653"/>
      <c r="D197" s="629"/>
      <c r="E197" s="629"/>
      <c r="F197" s="629"/>
      <c r="G197" s="654"/>
      <c r="H197" s="12" t="s">
        <v>71</v>
      </c>
      <c r="I197" s="12" t="s">
        <v>72</v>
      </c>
      <c r="J197" s="15" t="s">
        <v>14</v>
      </c>
      <c r="K197" s="12" t="s">
        <v>15</v>
      </c>
      <c r="L197" s="12" t="s">
        <v>71</v>
      </c>
      <c r="M197" s="655" t="s">
        <v>72</v>
      </c>
      <c r="N197" s="656"/>
      <c r="O197" s="15" t="s">
        <v>14</v>
      </c>
      <c r="P197" s="657" t="s">
        <v>16</v>
      </c>
      <c r="Q197" s="658"/>
    </row>
    <row r="198" spans="1:17" ht="18" customHeight="1" x14ac:dyDescent="0.25">
      <c r="A198" s="641">
        <v>1</v>
      </c>
      <c r="B198" s="642"/>
      <c r="C198" s="641">
        <v>2</v>
      </c>
      <c r="D198" s="645"/>
      <c r="E198" s="645"/>
      <c r="F198" s="645"/>
      <c r="G198" s="642"/>
      <c r="H198" s="11">
        <v>3</v>
      </c>
      <c r="I198" s="11">
        <v>4</v>
      </c>
      <c r="J198" s="11">
        <v>5</v>
      </c>
      <c r="K198" s="11">
        <v>6</v>
      </c>
      <c r="L198" s="11">
        <v>7</v>
      </c>
      <c r="M198" s="641">
        <v>8</v>
      </c>
      <c r="N198" s="642"/>
      <c r="O198" s="11">
        <v>9</v>
      </c>
      <c r="P198" s="641">
        <v>10</v>
      </c>
      <c r="Q198" s="642"/>
    </row>
    <row r="199" spans="1:17" ht="18" hidden="1" customHeight="1" x14ac:dyDescent="0.25">
      <c r="A199" s="641">
        <v>1011100</v>
      </c>
      <c r="B199" s="642"/>
      <c r="C199" s="638" t="s">
        <v>262</v>
      </c>
      <c r="D199" s="639"/>
      <c r="E199" s="639"/>
      <c r="F199" s="639"/>
      <c r="G199" s="640"/>
      <c r="H199" s="16"/>
      <c r="I199" s="16"/>
      <c r="J199" s="16"/>
      <c r="K199" s="16"/>
      <c r="L199" s="16"/>
      <c r="M199" s="626"/>
      <c r="N199" s="626"/>
      <c r="O199" s="16"/>
      <c r="P199" s="626"/>
      <c r="Q199" s="626"/>
    </row>
    <row r="200" spans="1:17" ht="18" customHeight="1" x14ac:dyDescent="0.25">
      <c r="A200" s="66"/>
      <c r="B200" s="74"/>
      <c r="C200" s="638" t="s">
        <v>87</v>
      </c>
      <c r="D200" s="639"/>
      <c r="E200" s="639"/>
      <c r="F200" s="639"/>
      <c r="G200" s="640"/>
      <c r="H200" s="498">
        <f t="shared" ref="H200:M200" si="20">H201</f>
        <v>48593955.680000007</v>
      </c>
      <c r="I200" s="498">
        <f t="shared" si="20"/>
        <v>5066631.8</v>
      </c>
      <c r="J200" s="498">
        <f t="shared" si="20"/>
        <v>0</v>
      </c>
      <c r="K200" s="498">
        <f t="shared" si="20"/>
        <v>53660587.480000004</v>
      </c>
      <c r="L200" s="498">
        <f t="shared" si="20"/>
        <v>52214374.108800009</v>
      </c>
      <c r="M200" s="1105">
        <f t="shared" si="20"/>
        <v>5443268.8399999999</v>
      </c>
      <c r="N200" s="1106"/>
      <c r="O200" s="498">
        <f>O201</f>
        <v>0</v>
      </c>
      <c r="P200" s="1105">
        <f>P201</f>
        <v>57657642.948800012</v>
      </c>
      <c r="Q200" s="1106"/>
    </row>
    <row r="201" spans="1:17" ht="36" customHeight="1" x14ac:dyDescent="0.25">
      <c r="A201" s="641"/>
      <c r="B201" s="642"/>
      <c r="C201" s="659" t="s">
        <v>428</v>
      </c>
      <c r="D201" s="660"/>
      <c r="E201" s="660"/>
      <c r="F201" s="660"/>
      <c r="G201" s="661"/>
      <c r="H201" s="498">
        <f>H169</f>
        <v>48593955.680000007</v>
      </c>
      <c r="I201" s="498">
        <f>I169</f>
        <v>5066631.8</v>
      </c>
      <c r="J201" s="498">
        <f>J169</f>
        <v>0</v>
      </c>
      <c r="K201" s="498">
        <f>H201+I201</f>
        <v>53660587.480000004</v>
      </c>
      <c r="L201" s="498">
        <f>L169</f>
        <v>52214374.108800009</v>
      </c>
      <c r="M201" s="1105">
        <f>M169</f>
        <v>5443268.8399999999</v>
      </c>
      <c r="N201" s="1106"/>
      <c r="O201" s="498">
        <f>O169</f>
        <v>0</v>
      </c>
      <c r="P201" s="1105">
        <f>L201+M201</f>
        <v>57657642.948800012</v>
      </c>
      <c r="Q201" s="1122"/>
    </row>
    <row r="202" spans="1:17" ht="18" customHeight="1" x14ac:dyDescent="0.25">
      <c r="A202" s="641"/>
      <c r="B202" s="642"/>
      <c r="C202" s="638" t="s">
        <v>971</v>
      </c>
      <c r="D202" s="639"/>
      <c r="E202" s="639"/>
      <c r="F202" s="639"/>
      <c r="G202" s="640"/>
      <c r="H202" s="498">
        <f t="shared" ref="H202:M202" si="21">H200</f>
        <v>48593955.680000007</v>
      </c>
      <c r="I202" s="498">
        <f t="shared" si="21"/>
        <v>5066631.8</v>
      </c>
      <c r="J202" s="498">
        <f t="shared" si="21"/>
        <v>0</v>
      </c>
      <c r="K202" s="498">
        <f t="shared" si="21"/>
        <v>53660587.480000004</v>
      </c>
      <c r="L202" s="498">
        <f t="shared" si="21"/>
        <v>52214374.108800009</v>
      </c>
      <c r="M202" s="1105">
        <f t="shared" si="21"/>
        <v>5443268.8399999999</v>
      </c>
      <c r="N202" s="1106"/>
      <c r="O202" s="498">
        <f>O200</f>
        <v>0</v>
      </c>
      <c r="P202" s="1121">
        <f>P200</f>
        <v>57657642.948800012</v>
      </c>
      <c r="Q202" s="1121"/>
    </row>
    <row r="203" spans="1:17" ht="18" customHeight="1" x14ac:dyDescent="0.25">
      <c r="A203" s="29"/>
      <c r="B203" s="29"/>
      <c r="C203" s="616"/>
      <c r="D203" s="616"/>
      <c r="E203" s="619"/>
      <c r="F203" s="619"/>
      <c r="G203" s="619"/>
      <c r="H203" s="619"/>
      <c r="I203" s="619"/>
      <c r="J203" s="619"/>
      <c r="K203" s="619"/>
      <c r="L203" s="619"/>
      <c r="M203" s="30"/>
      <c r="N203" s="30"/>
      <c r="O203" s="30"/>
      <c r="P203" s="3"/>
      <c r="Q203" s="3"/>
    </row>
    <row r="204" spans="1:17" ht="17.25" customHeight="1" x14ac:dyDescent="0.25">
      <c r="A204" s="67" t="s">
        <v>193</v>
      </c>
      <c r="B204" s="663" t="s">
        <v>1085</v>
      </c>
      <c r="C204" s="663"/>
      <c r="D204" s="663"/>
      <c r="E204" s="663"/>
      <c r="F204" s="663"/>
      <c r="G204" s="663"/>
      <c r="H204" s="663"/>
      <c r="I204" s="663"/>
      <c r="J204" s="663"/>
      <c r="K204" s="663"/>
      <c r="L204" s="663"/>
      <c r="M204" s="663"/>
      <c r="N204" s="663"/>
      <c r="O204" s="663"/>
      <c r="P204" s="663"/>
      <c r="Q204" s="663"/>
    </row>
    <row r="205" spans="1:17" ht="17.25" customHeight="1" x14ac:dyDescent="0.25">
      <c r="A205" s="67" t="s">
        <v>908</v>
      </c>
      <c r="B205" s="663" t="s">
        <v>1200</v>
      </c>
      <c r="C205" s="663"/>
      <c r="D205" s="663"/>
      <c r="E205" s="663"/>
      <c r="F205" s="663"/>
      <c r="G205" s="663"/>
      <c r="H205" s="663"/>
      <c r="I205" s="663"/>
      <c r="J205" s="663"/>
      <c r="K205" s="663"/>
      <c r="L205" s="663"/>
      <c r="M205" s="663"/>
      <c r="N205" s="663"/>
      <c r="O205" s="663"/>
      <c r="P205" s="663"/>
      <c r="Q205" s="663"/>
    </row>
    <row r="206" spans="1:17" ht="17.25" customHeight="1" x14ac:dyDescent="0.25">
      <c r="A206" s="33"/>
      <c r="B206" s="32" t="s">
        <v>916</v>
      </c>
      <c r="C206" s="57"/>
      <c r="D206" s="57"/>
      <c r="E206" s="57"/>
      <c r="F206" s="57"/>
      <c r="G206" s="57"/>
      <c r="H206" s="57"/>
      <c r="I206" s="57"/>
      <c r="J206" s="57"/>
      <c r="K206" s="57"/>
      <c r="L206" s="57"/>
      <c r="M206" s="57"/>
      <c r="N206" s="57"/>
      <c r="O206" s="57"/>
      <c r="P206" s="57"/>
      <c r="Q206" s="57"/>
    </row>
    <row r="207" spans="1:17" ht="17.25" customHeight="1" x14ac:dyDescent="0.25">
      <c r="A207" s="693" t="s">
        <v>1023</v>
      </c>
      <c r="B207" s="694"/>
      <c r="C207" s="701" t="s">
        <v>94</v>
      </c>
      <c r="D207" s="703" t="s">
        <v>95</v>
      </c>
      <c r="E207" s="703" t="s">
        <v>96</v>
      </c>
      <c r="F207" s="705" t="s">
        <v>827</v>
      </c>
      <c r="G207" s="706"/>
      <c r="H207" s="706"/>
      <c r="I207" s="707"/>
      <c r="J207" s="705" t="s">
        <v>836</v>
      </c>
      <c r="K207" s="706"/>
      <c r="L207" s="706"/>
      <c r="M207" s="707"/>
      <c r="N207" s="705" t="s">
        <v>829</v>
      </c>
      <c r="O207" s="706"/>
      <c r="P207" s="706"/>
      <c r="Q207" s="707"/>
    </row>
    <row r="208" spans="1:17" ht="57" customHeight="1" x14ac:dyDescent="0.2">
      <c r="A208" s="695"/>
      <c r="B208" s="696"/>
      <c r="C208" s="702"/>
      <c r="D208" s="704"/>
      <c r="E208" s="704"/>
      <c r="F208" s="602" t="s">
        <v>197</v>
      </c>
      <c r="G208" s="607"/>
      <c r="H208" s="177" t="s">
        <v>198</v>
      </c>
      <c r="I208" s="177" t="s">
        <v>1025</v>
      </c>
      <c r="J208" s="602" t="s">
        <v>197</v>
      </c>
      <c r="K208" s="607"/>
      <c r="L208" s="177" t="s">
        <v>198</v>
      </c>
      <c r="M208" s="177" t="s">
        <v>930</v>
      </c>
      <c r="N208" s="602" t="s">
        <v>197</v>
      </c>
      <c r="O208" s="607"/>
      <c r="P208" s="124" t="s">
        <v>198</v>
      </c>
      <c r="Q208" s="124" t="s">
        <v>931</v>
      </c>
    </row>
    <row r="209" spans="1:17" ht="17.25" customHeight="1" x14ac:dyDescent="0.25">
      <c r="A209" s="705">
        <v>1</v>
      </c>
      <c r="B209" s="707"/>
      <c r="C209" s="202">
        <v>2</v>
      </c>
      <c r="D209" s="202">
        <v>3</v>
      </c>
      <c r="E209" s="202">
        <v>4</v>
      </c>
      <c r="F209" s="705">
        <v>5</v>
      </c>
      <c r="G209" s="707"/>
      <c r="H209" s="202">
        <v>6</v>
      </c>
      <c r="I209" s="202">
        <v>7</v>
      </c>
      <c r="J209" s="705">
        <v>8</v>
      </c>
      <c r="K209" s="707"/>
      <c r="L209" s="202">
        <v>9</v>
      </c>
      <c r="M209" s="202">
        <v>10</v>
      </c>
      <c r="N209" s="705">
        <v>11</v>
      </c>
      <c r="O209" s="707"/>
      <c r="P209" s="202">
        <v>12</v>
      </c>
      <c r="Q209" s="202">
        <v>13</v>
      </c>
    </row>
    <row r="210" spans="1:17" ht="17.25" hidden="1" customHeight="1" x14ac:dyDescent="0.25">
      <c r="A210" s="597"/>
      <c r="B210" s="598"/>
      <c r="C210" s="169" t="s">
        <v>262</v>
      </c>
      <c r="D210" s="126"/>
      <c r="E210" s="126"/>
      <c r="F210" s="602"/>
      <c r="G210" s="607"/>
      <c r="H210" s="602"/>
      <c r="I210" s="607"/>
      <c r="J210" s="602"/>
      <c r="K210" s="607"/>
      <c r="L210" s="602"/>
      <c r="M210" s="607"/>
      <c r="N210" s="602"/>
      <c r="O210" s="607"/>
      <c r="P210" s="602"/>
      <c r="Q210" s="607"/>
    </row>
    <row r="211" spans="1:17" ht="17.25" customHeight="1" x14ac:dyDescent="0.25">
      <c r="A211" s="597"/>
      <c r="B211" s="598"/>
      <c r="C211" s="171" t="s">
        <v>87</v>
      </c>
      <c r="D211" s="715" t="s">
        <v>519</v>
      </c>
      <c r="E211" s="716"/>
      <c r="F211" s="716"/>
      <c r="G211" s="716"/>
      <c r="H211" s="716"/>
      <c r="I211" s="716"/>
      <c r="J211" s="716"/>
      <c r="K211" s="716"/>
      <c r="L211" s="716"/>
      <c r="M211" s="716"/>
      <c r="N211" s="716"/>
      <c r="O211" s="716"/>
      <c r="P211" s="716"/>
      <c r="Q211" s="717"/>
    </row>
    <row r="212" spans="1:17" ht="17.25" customHeight="1" x14ac:dyDescent="0.25">
      <c r="A212" s="597">
        <v>1</v>
      </c>
      <c r="B212" s="598"/>
      <c r="C212" s="169" t="s">
        <v>228</v>
      </c>
      <c r="D212" s="203"/>
      <c r="E212" s="210"/>
      <c r="F212" s="602"/>
      <c r="G212" s="607"/>
      <c r="H212" s="602"/>
      <c r="I212" s="607"/>
      <c r="J212" s="602"/>
      <c r="K212" s="607"/>
      <c r="L212" s="602"/>
      <c r="M212" s="607"/>
      <c r="N212" s="602"/>
      <c r="O212" s="607"/>
      <c r="P212" s="602"/>
      <c r="Q212" s="607"/>
    </row>
    <row r="213" spans="1:17" ht="91.5" customHeight="1" x14ac:dyDescent="0.25">
      <c r="A213" s="1012" t="s">
        <v>939</v>
      </c>
      <c r="B213" s="1013"/>
      <c r="C213" s="204" t="s">
        <v>498</v>
      </c>
      <c r="D213" s="203" t="s">
        <v>99</v>
      </c>
      <c r="E213" s="713" t="s">
        <v>520</v>
      </c>
      <c r="F213" s="602">
        <v>6</v>
      </c>
      <c r="G213" s="607"/>
      <c r="H213" s="177">
        <v>0</v>
      </c>
      <c r="I213" s="177">
        <f>F213+H213</f>
        <v>6</v>
      </c>
      <c r="J213" s="602">
        <v>6</v>
      </c>
      <c r="K213" s="607"/>
      <c r="L213" s="177">
        <v>0</v>
      </c>
      <c r="M213" s="177">
        <f>J213+L213</f>
        <v>6</v>
      </c>
      <c r="N213" s="602">
        <v>6</v>
      </c>
      <c r="O213" s="607"/>
      <c r="P213" s="177">
        <v>0</v>
      </c>
      <c r="Q213" s="177">
        <f>N213+P213</f>
        <v>6</v>
      </c>
    </row>
    <row r="214" spans="1:17" ht="27.75" customHeight="1" x14ac:dyDescent="0.25">
      <c r="A214" s="1012" t="s">
        <v>940</v>
      </c>
      <c r="B214" s="1013"/>
      <c r="C214" s="204" t="s">
        <v>499</v>
      </c>
      <c r="D214" s="203" t="s">
        <v>99</v>
      </c>
      <c r="E214" s="718"/>
      <c r="F214" s="602">
        <v>5</v>
      </c>
      <c r="G214" s="607"/>
      <c r="H214" s="177">
        <v>0</v>
      </c>
      <c r="I214" s="177">
        <f>F214+H214</f>
        <v>5</v>
      </c>
      <c r="J214" s="602">
        <v>5</v>
      </c>
      <c r="K214" s="607"/>
      <c r="L214" s="177">
        <v>0</v>
      </c>
      <c r="M214" s="177">
        <f t="shared" ref="M214:M240" si="22">J214+L214</f>
        <v>5</v>
      </c>
      <c r="N214" s="602">
        <v>5</v>
      </c>
      <c r="O214" s="607"/>
      <c r="P214" s="177">
        <v>0</v>
      </c>
      <c r="Q214" s="177">
        <f t="shared" ref="Q214:Q240" si="23">N214+P214</f>
        <v>5</v>
      </c>
    </row>
    <row r="215" spans="1:17" ht="27.75" customHeight="1" x14ac:dyDescent="0.25">
      <c r="A215" s="1012" t="s">
        <v>941</v>
      </c>
      <c r="B215" s="1013"/>
      <c r="C215" s="204" t="s">
        <v>500</v>
      </c>
      <c r="D215" s="203" t="s">
        <v>99</v>
      </c>
      <c r="E215" s="718"/>
      <c r="F215" s="602">
        <v>1</v>
      </c>
      <c r="G215" s="607"/>
      <c r="H215" s="177">
        <v>0</v>
      </c>
      <c r="I215" s="177">
        <f>F215+H215</f>
        <v>1</v>
      </c>
      <c r="J215" s="602">
        <v>1</v>
      </c>
      <c r="K215" s="607"/>
      <c r="L215" s="177">
        <v>0</v>
      </c>
      <c r="M215" s="177">
        <f t="shared" si="22"/>
        <v>1</v>
      </c>
      <c r="N215" s="602">
        <v>1</v>
      </c>
      <c r="O215" s="607"/>
      <c r="P215" s="177">
        <v>0</v>
      </c>
      <c r="Q215" s="177">
        <f t="shared" si="23"/>
        <v>1</v>
      </c>
    </row>
    <row r="216" spans="1:17" ht="42.75" customHeight="1" x14ac:dyDescent="0.25">
      <c r="A216" s="1012" t="s">
        <v>942</v>
      </c>
      <c r="B216" s="1013"/>
      <c r="C216" s="204" t="s">
        <v>501</v>
      </c>
      <c r="D216" s="203" t="s">
        <v>99</v>
      </c>
      <c r="E216" s="714"/>
      <c r="F216" s="602">
        <v>0</v>
      </c>
      <c r="G216" s="607"/>
      <c r="H216" s="177">
        <v>0</v>
      </c>
      <c r="I216" s="177">
        <f t="shared" ref="I216:I240" si="24">F216+H216</f>
        <v>0</v>
      </c>
      <c r="J216" s="602">
        <v>0</v>
      </c>
      <c r="K216" s="607"/>
      <c r="L216" s="177">
        <v>0</v>
      </c>
      <c r="M216" s="177">
        <f t="shared" si="22"/>
        <v>0</v>
      </c>
      <c r="N216" s="602">
        <v>0</v>
      </c>
      <c r="O216" s="607"/>
      <c r="P216" s="177"/>
      <c r="Q216" s="177">
        <f t="shared" si="23"/>
        <v>0</v>
      </c>
    </row>
    <row r="217" spans="1:17" ht="36.75" customHeight="1" x14ac:dyDescent="0.25">
      <c r="A217" s="1012" t="s">
        <v>943</v>
      </c>
      <c r="B217" s="1013"/>
      <c r="C217" s="204" t="s">
        <v>486</v>
      </c>
      <c r="D217" s="203" t="s">
        <v>99</v>
      </c>
      <c r="E217" s="210" t="s">
        <v>101</v>
      </c>
      <c r="F217" s="602">
        <f>F218+F219+F220+F221+F222</f>
        <v>467.1</v>
      </c>
      <c r="G217" s="607"/>
      <c r="H217" s="177">
        <f>H218+H219+H220+H221+H222</f>
        <v>22.57</v>
      </c>
      <c r="I217" s="177">
        <f t="shared" si="24"/>
        <v>489.67</v>
      </c>
      <c r="J217" s="602">
        <f>J218+J219+J220+J221+J222</f>
        <v>467.14</v>
      </c>
      <c r="K217" s="607"/>
      <c r="L217" s="177">
        <f>L218+L219+L220+L221+L222</f>
        <v>22.57</v>
      </c>
      <c r="M217" s="177">
        <f>J217+L217</f>
        <v>489.71</v>
      </c>
      <c r="N217" s="602">
        <f>N218+N219+N220+N221+N222</f>
        <v>467.14</v>
      </c>
      <c r="O217" s="607"/>
      <c r="P217" s="177">
        <f>P218+P219+P220+P221+P222</f>
        <v>22.57</v>
      </c>
      <c r="Q217" s="177">
        <f t="shared" si="23"/>
        <v>489.71</v>
      </c>
    </row>
    <row r="218" spans="1:17" ht="34.5" customHeight="1" x14ac:dyDescent="0.25">
      <c r="A218" s="1012" t="s">
        <v>944</v>
      </c>
      <c r="B218" s="1013"/>
      <c r="C218" s="204" t="s">
        <v>502</v>
      </c>
      <c r="D218" s="203" t="s">
        <v>99</v>
      </c>
      <c r="E218" s="210" t="s">
        <v>101</v>
      </c>
      <c r="F218" s="602">
        <v>22.5</v>
      </c>
      <c r="G218" s="607"/>
      <c r="H218" s="177">
        <v>0</v>
      </c>
      <c r="I218" s="177">
        <f>F218+H218</f>
        <v>22.5</v>
      </c>
      <c r="J218" s="602">
        <v>22.5</v>
      </c>
      <c r="K218" s="607"/>
      <c r="L218" s="177">
        <v>0</v>
      </c>
      <c r="M218" s="177">
        <f t="shared" si="22"/>
        <v>22.5</v>
      </c>
      <c r="N218" s="602">
        <v>22.5</v>
      </c>
      <c r="O218" s="607"/>
      <c r="P218" s="177">
        <v>0</v>
      </c>
      <c r="Q218" s="177">
        <f t="shared" si="23"/>
        <v>22.5</v>
      </c>
    </row>
    <row r="219" spans="1:17" ht="36" customHeight="1" x14ac:dyDescent="0.25">
      <c r="A219" s="1012" t="s">
        <v>945</v>
      </c>
      <c r="B219" s="1013"/>
      <c r="C219" s="204" t="s">
        <v>503</v>
      </c>
      <c r="D219" s="203" t="s">
        <v>99</v>
      </c>
      <c r="E219" s="210" t="s">
        <v>101</v>
      </c>
      <c r="F219" s="602">
        <v>370.6</v>
      </c>
      <c r="G219" s="607"/>
      <c r="H219" s="177">
        <v>22.57</v>
      </c>
      <c r="I219" s="177">
        <f t="shared" si="24"/>
        <v>393.17</v>
      </c>
      <c r="J219" s="602">
        <v>370.64</v>
      </c>
      <c r="K219" s="607"/>
      <c r="L219" s="177">
        <v>22.57</v>
      </c>
      <c r="M219" s="177">
        <f t="shared" si="22"/>
        <v>393.21</v>
      </c>
      <c r="N219" s="602">
        <f>J219</f>
        <v>370.64</v>
      </c>
      <c r="O219" s="607"/>
      <c r="P219" s="177">
        <f>L219</f>
        <v>22.57</v>
      </c>
      <c r="Q219" s="177">
        <f t="shared" si="23"/>
        <v>393.21</v>
      </c>
    </row>
    <row r="220" spans="1:17" ht="30" customHeight="1" x14ac:dyDescent="0.25">
      <c r="A220" s="1012" t="s">
        <v>946</v>
      </c>
      <c r="B220" s="1013"/>
      <c r="C220" s="204" t="s">
        <v>504</v>
      </c>
      <c r="D220" s="203" t="s">
        <v>99</v>
      </c>
      <c r="E220" s="210" t="s">
        <v>101</v>
      </c>
      <c r="F220" s="602">
        <v>18.5</v>
      </c>
      <c r="G220" s="607"/>
      <c r="H220" s="177">
        <v>0</v>
      </c>
      <c r="I220" s="177">
        <f>F220+H220</f>
        <v>18.5</v>
      </c>
      <c r="J220" s="602">
        <v>17</v>
      </c>
      <c r="K220" s="607"/>
      <c r="L220" s="177">
        <v>0</v>
      </c>
      <c r="M220" s="177">
        <f>J220+L220</f>
        <v>17</v>
      </c>
      <c r="N220" s="602">
        <f>J220</f>
        <v>17</v>
      </c>
      <c r="O220" s="607"/>
      <c r="P220" s="177">
        <v>0</v>
      </c>
      <c r="Q220" s="177">
        <f t="shared" si="23"/>
        <v>17</v>
      </c>
    </row>
    <row r="221" spans="1:17" ht="34.5" customHeight="1" x14ac:dyDescent="0.25">
      <c r="A221" s="1012" t="s">
        <v>947</v>
      </c>
      <c r="B221" s="1013"/>
      <c r="C221" s="204" t="s">
        <v>505</v>
      </c>
      <c r="D221" s="203" t="s">
        <v>99</v>
      </c>
      <c r="E221" s="210" t="s">
        <v>101</v>
      </c>
      <c r="F221" s="602">
        <v>47.5</v>
      </c>
      <c r="G221" s="607"/>
      <c r="H221" s="177">
        <v>0</v>
      </c>
      <c r="I221" s="177">
        <f t="shared" si="24"/>
        <v>47.5</v>
      </c>
      <c r="J221" s="602">
        <v>49</v>
      </c>
      <c r="K221" s="607"/>
      <c r="L221" s="177">
        <v>0</v>
      </c>
      <c r="M221" s="177">
        <f t="shared" si="22"/>
        <v>49</v>
      </c>
      <c r="N221" s="602">
        <f>J221</f>
        <v>49</v>
      </c>
      <c r="O221" s="607"/>
      <c r="P221" s="177">
        <v>0</v>
      </c>
      <c r="Q221" s="177">
        <f t="shared" si="23"/>
        <v>49</v>
      </c>
    </row>
    <row r="222" spans="1:17" ht="51" customHeight="1" x14ac:dyDescent="0.25">
      <c r="A222" s="1012" t="s">
        <v>948</v>
      </c>
      <c r="B222" s="1013"/>
      <c r="C222" s="204" t="s">
        <v>506</v>
      </c>
      <c r="D222" s="203" t="s">
        <v>99</v>
      </c>
      <c r="E222" s="210" t="s">
        <v>101</v>
      </c>
      <c r="F222" s="602">
        <v>8</v>
      </c>
      <c r="G222" s="607"/>
      <c r="H222" s="177">
        <v>0</v>
      </c>
      <c r="I222" s="177">
        <f t="shared" si="24"/>
        <v>8</v>
      </c>
      <c r="J222" s="602">
        <v>8</v>
      </c>
      <c r="K222" s="607"/>
      <c r="L222" s="177">
        <v>0</v>
      </c>
      <c r="M222" s="177">
        <f t="shared" si="22"/>
        <v>8</v>
      </c>
      <c r="N222" s="602">
        <f>J222</f>
        <v>8</v>
      </c>
      <c r="O222" s="607"/>
      <c r="P222" s="177">
        <v>0</v>
      </c>
      <c r="Q222" s="177">
        <f t="shared" si="23"/>
        <v>8</v>
      </c>
    </row>
    <row r="223" spans="1:17" ht="32.25" customHeight="1" x14ac:dyDescent="0.25">
      <c r="A223" s="1012" t="s">
        <v>949</v>
      </c>
      <c r="B223" s="1013"/>
      <c r="C223" s="204" t="s">
        <v>507</v>
      </c>
      <c r="D223" s="203" t="s">
        <v>99</v>
      </c>
      <c r="E223" s="210" t="s">
        <v>152</v>
      </c>
      <c r="F223" s="602">
        <v>7</v>
      </c>
      <c r="G223" s="607"/>
      <c r="H223" s="177">
        <v>0</v>
      </c>
      <c r="I223" s="177">
        <f t="shared" si="24"/>
        <v>7</v>
      </c>
      <c r="J223" s="602">
        <v>7</v>
      </c>
      <c r="K223" s="607"/>
      <c r="L223" s="177">
        <v>0</v>
      </c>
      <c r="M223" s="177">
        <f>J223+L223</f>
        <v>7</v>
      </c>
      <c r="N223" s="602">
        <v>7</v>
      </c>
      <c r="O223" s="607"/>
      <c r="P223" s="177">
        <v>0</v>
      </c>
      <c r="Q223" s="177">
        <f t="shared" si="23"/>
        <v>7</v>
      </c>
    </row>
    <row r="224" spans="1:17" ht="30" customHeight="1" x14ac:dyDescent="0.25">
      <c r="A224" s="1012" t="s">
        <v>950</v>
      </c>
      <c r="B224" s="1013"/>
      <c r="C224" s="204" t="s">
        <v>508</v>
      </c>
      <c r="D224" s="203" t="s">
        <v>99</v>
      </c>
      <c r="E224" s="210" t="s">
        <v>152</v>
      </c>
      <c r="F224" s="602">
        <v>172</v>
      </c>
      <c r="G224" s="607"/>
      <c r="H224" s="177">
        <v>0</v>
      </c>
      <c r="I224" s="177">
        <f t="shared" si="24"/>
        <v>172</v>
      </c>
      <c r="J224" s="602">
        <v>161</v>
      </c>
      <c r="K224" s="607"/>
      <c r="L224" s="177">
        <v>0</v>
      </c>
      <c r="M224" s="177">
        <f t="shared" si="22"/>
        <v>161</v>
      </c>
      <c r="N224" s="602">
        <v>161</v>
      </c>
      <c r="O224" s="607"/>
      <c r="P224" s="177">
        <v>0</v>
      </c>
      <c r="Q224" s="177">
        <f t="shared" si="23"/>
        <v>161</v>
      </c>
    </row>
    <row r="225" spans="1:17" ht="64.5" customHeight="1" x14ac:dyDescent="0.25">
      <c r="A225" s="1012" t="s">
        <v>951</v>
      </c>
      <c r="B225" s="1013"/>
      <c r="C225" s="204" t="s">
        <v>509</v>
      </c>
      <c r="D225" s="203" t="s">
        <v>141</v>
      </c>
      <c r="E225" s="210" t="s">
        <v>133</v>
      </c>
      <c r="F225" s="602">
        <f>F226+F227</f>
        <v>34955131</v>
      </c>
      <c r="G225" s="607"/>
      <c r="H225" s="177">
        <f>H227</f>
        <v>2739522</v>
      </c>
      <c r="I225" s="177">
        <f t="shared" si="24"/>
        <v>37694653</v>
      </c>
      <c r="J225" s="602">
        <f>J226+J227</f>
        <v>44089300</v>
      </c>
      <c r="K225" s="607"/>
      <c r="L225" s="177">
        <f>L227</f>
        <v>2778575</v>
      </c>
      <c r="M225" s="177">
        <f t="shared" si="22"/>
        <v>46867875</v>
      </c>
      <c r="N225" s="608">
        <f>N226+N227</f>
        <v>44492605</v>
      </c>
      <c r="O225" s="615"/>
      <c r="P225" s="247">
        <f>P227</f>
        <v>2256800</v>
      </c>
      <c r="Q225" s="177">
        <f t="shared" si="23"/>
        <v>46749405</v>
      </c>
    </row>
    <row r="226" spans="1:17" ht="62.25" customHeight="1" x14ac:dyDescent="0.25">
      <c r="A226" s="1012" t="s">
        <v>952</v>
      </c>
      <c r="B226" s="1013"/>
      <c r="C226" s="204" t="s">
        <v>510</v>
      </c>
      <c r="D226" s="203" t="s">
        <v>141</v>
      </c>
      <c r="E226" s="210" t="s">
        <v>133</v>
      </c>
      <c r="F226" s="602">
        <f>D120</f>
        <v>34955131</v>
      </c>
      <c r="G226" s="607"/>
      <c r="H226" s="177">
        <v>0</v>
      </c>
      <c r="I226" s="177">
        <f t="shared" si="24"/>
        <v>34955131</v>
      </c>
      <c r="J226" s="602">
        <f>H120</f>
        <v>44089300</v>
      </c>
      <c r="K226" s="607"/>
      <c r="L226" s="177">
        <v>0</v>
      </c>
      <c r="M226" s="177">
        <f>J226+L226</f>
        <v>44089300</v>
      </c>
      <c r="N226" s="608">
        <f>L120</f>
        <v>44492605</v>
      </c>
      <c r="O226" s="615"/>
      <c r="P226" s="177">
        <v>0</v>
      </c>
      <c r="Q226" s="177">
        <f t="shared" si="23"/>
        <v>44492605</v>
      </c>
    </row>
    <row r="227" spans="1:17" ht="66.75" customHeight="1" x14ac:dyDescent="0.25">
      <c r="A227" s="1012" t="s">
        <v>1026</v>
      </c>
      <c r="B227" s="1013"/>
      <c r="C227" s="204" t="s">
        <v>511</v>
      </c>
      <c r="D227" s="203" t="s">
        <v>141</v>
      </c>
      <c r="E227" s="210" t="s">
        <v>133</v>
      </c>
      <c r="F227" s="611">
        <v>0</v>
      </c>
      <c r="G227" s="607"/>
      <c r="H227" s="194">
        <f>E120</f>
        <v>2739522</v>
      </c>
      <c r="I227" s="177">
        <f t="shared" si="24"/>
        <v>2739522</v>
      </c>
      <c r="J227" s="602">
        <v>0</v>
      </c>
      <c r="K227" s="607"/>
      <c r="L227" s="247">
        <f>I120</f>
        <v>2778575</v>
      </c>
      <c r="M227" s="177">
        <f t="shared" si="22"/>
        <v>2778575</v>
      </c>
      <c r="N227" s="602">
        <v>0</v>
      </c>
      <c r="O227" s="607"/>
      <c r="P227" s="177">
        <v>2256800</v>
      </c>
      <c r="Q227" s="177">
        <f t="shared" si="23"/>
        <v>2256800</v>
      </c>
    </row>
    <row r="228" spans="1:17" ht="65.25" customHeight="1" x14ac:dyDescent="0.25">
      <c r="A228" s="1012" t="s">
        <v>1027</v>
      </c>
      <c r="B228" s="1013"/>
      <c r="C228" s="204" t="s">
        <v>512</v>
      </c>
      <c r="D228" s="203" t="s">
        <v>141</v>
      </c>
      <c r="E228" s="210" t="s">
        <v>133</v>
      </c>
      <c r="F228" s="602">
        <v>0</v>
      </c>
      <c r="G228" s="607"/>
      <c r="H228" s="177">
        <v>2103928</v>
      </c>
      <c r="I228" s="177">
        <f t="shared" si="24"/>
        <v>2103928</v>
      </c>
      <c r="J228" s="611">
        <v>0</v>
      </c>
      <c r="K228" s="613"/>
      <c r="L228" s="247">
        <f>L227</f>
        <v>2778575</v>
      </c>
      <c r="M228" s="177">
        <f t="shared" si="22"/>
        <v>2778575</v>
      </c>
      <c r="N228" s="602">
        <v>0</v>
      </c>
      <c r="O228" s="607"/>
      <c r="P228" s="177">
        <v>2256800</v>
      </c>
      <c r="Q228" s="177">
        <f t="shared" si="23"/>
        <v>2256800</v>
      </c>
    </row>
    <row r="229" spans="1:17" ht="17.25" customHeight="1" x14ac:dyDescent="0.25">
      <c r="A229" s="597">
        <v>2</v>
      </c>
      <c r="B229" s="598"/>
      <c r="C229" s="169" t="s">
        <v>281</v>
      </c>
      <c r="D229" s="203"/>
      <c r="E229" s="210"/>
      <c r="F229" s="602"/>
      <c r="G229" s="607"/>
      <c r="H229" s="602"/>
      <c r="I229" s="607"/>
      <c r="J229" s="602"/>
      <c r="K229" s="607"/>
      <c r="L229" s="602"/>
      <c r="M229" s="607"/>
      <c r="N229" s="602"/>
      <c r="O229" s="607"/>
      <c r="P229" s="671"/>
      <c r="Q229" s="671"/>
    </row>
    <row r="230" spans="1:17" ht="78.75" customHeight="1" x14ac:dyDescent="0.25">
      <c r="A230" s="1012" t="s">
        <v>932</v>
      </c>
      <c r="B230" s="1013"/>
      <c r="C230" s="204" t="s">
        <v>153</v>
      </c>
      <c r="D230" s="203" t="s">
        <v>135</v>
      </c>
      <c r="E230" s="713" t="s">
        <v>520</v>
      </c>
      <c r="F230" s="602">
        <v>2380</v>
      </c>
      <c r="G230" s="607"/>
      <c r="H230" s="177">
        <v>0</v>
      </c>
      <c r="I230" s="177">
        <f t="shared" si="24"/>
        <v>2380</v>
      </c>
      <c r="J230" s="602">
        <v>2380</v>
      </c>
      <c r="K230" s="607"/>
      <c r="L230" s="177">
        <v>0</v>
      </c>
      <c r="M230" s="177">
        <f t="shared" si="22"/>
        <v>2380</v>
      </c>
      <c r="N230" s="602">
        <v>2380</v>
      </c>
      <c r="O230" s="607"/>
      <c r="P230" s="177">
        <v>0</v>
      </c>
      <c r="Q230" s="177">
        <f t="shared" si="23"/>
        <v>2380</v>
      </c>
    </row>
    <row r="231" spans="1:17" ht="110.25" customHeight="1" x14ac:dyDescent="0.25">
      <c r="A231" s="1012" t="s">
        <v>933</v>
      </c>
      <c r="B231" s="1013"/>
      <c r="C231" s="204" t="s">
        <v>513</v>
      </c>
      <c r="D231" s="203" t="s">
        <v>135</v>
      </c>
      <c r="E231" s="714"/>
      <c r="F231" s="602">
        <v>568</v>
      </c>
      <c r="G231" s="607"/>
      <c r="H231" s="177">
        <v>0</v>
      </c>
      <c r="I231" s="177">
        <f t="shared" si="24"/>
        <v>568</v>
      </c>
      <c r="J231" s="602">
        <v>572</v>
      </c>
      <c r="K231" s="607"/>
      <c r="L231" s="177">
        <v>0</v>
      </c>
      <c r="M231" s="177">
        <f t="shared" si="22"/>
        <v>572</v>
      </c>
      <c r="N231" s="602">
        <v>572</v>
      </c>
      <c r="O231" s="607"/>
      <c r="P231" s="177">
        <v>0</v>
      </c>
      <c r="Q231" s="177">
        <f t="shared" si="23"/>
        <v>572</v>
      </c>
    </row>
    <row r="232" spans="1:17" ht="17.25" customHeight="1" x14ac:dyDescent="0.25">
      <c r="A232" s="597">
        <v>3</v>
      </c>
      <c r="B232" s="598"/>
      <c r="C232" s="170" t="s">
        <v>282</v>
      </c>
      <c r="D232" s="199"/>
      <c r="E232" s="210"/>
      <c r="F232" s="602"/>
      <c r="G232" s="607"/>
      <c r="H232" s="671"/>
      <c r="I232" s="671"/>
      <c r="J232" s="602"/>
      <c r="K232" s="607"/>
      <c r="L232" s="602"/>
      <c r="M232" s="607"/>
      <c r="N232" s="602"/>
      <c r="O232" s="607"/>
      <c r="P232" s="671"/>
      <c r="Q232" s="671"/>
    </row>
    <row r="233" spans="1:17" ht="161.25" customHeight="1" x14ac:dyDescent="0.25">
      <c r="A233" s="1012" t="s">
        <v>953</v>
      </c>
      <c r="B233" s="1013"/>
      <c r="C233" s="204" t="s">
        <v>514</v>
      </c>
      <c r="D233" s="203" t="s">
        <v>135</v>
      </c>
      <c r="E233" s="210" t="s">
        <v>521</v>
      </c>
      <c r="F233" s="602">
        <v>6</v>
      </c>
      <c r="G233" s="607"/>
      <c r="H233" s="177">
        <v>0</v>
      </c>
      <c r="I233" s="177">
        <f t="shared" si="24"/>
        <v>6</v>
      </c>
      <c r="J233" s="602">
        <v>6</v>
      </c>
      <c r="K233" s="607"/>
      <c r="L233" s="177">
        <v>0</v>
      </c>
      <c r="M233" s="177">
        <f t="shared" si="22"/>
        <v>6</v>
      </c>
      <c r="N233" s="602">
        <v>6</v>
      </c>
      <c r="O233" s="607"/>
      <c r="P233" s="177">
        <v>0</v>
      </c>
      <c r="Q233" s="177">
        <f t="shared" si="23"/>
        <v>6</v>
      </c>
    </row>
    <row r="234" spans="1:17" ht="96.75" customHeight="1" x14ac:dyDescent="0.25">
      <c r="A234" s="1012" t="s">
        <v>954</v>
      </c>
      <c r="B234" s="1013"/>
      <c r="C234" s="204" t="s">
        <v>515</v>
      </c>
      <c r="D234" s="203" t="s">
        <v>154</v>
      </c>
      <c r="E234" s="210" t="s">
        <v>522</v>
      </c>
      <c r="F234" s="602">
        <v>591126</v>
      </c>
      <c r="G234" s="607"/>
      <c r="H234" s="177">
        <v>0</v>
      </c>
      <c r="I234" s="177">
        <f t="shared" si="24"/>
        <v>591126</v>
      </c>
      <c r="J234" s="602">
        <f>J230*J238</f>
        <v>597380</v>
      </c>
      <c r="K234" s="607"/>
      <c r="L234" s="177">
        <v>0</v>
      </c>
      <c r="M234" s="177">
        <f t="shared" si="22"/>
        <v>597380</v>
      </c>
      <c r="N234" s="602">
        <f>N230*N238</f>
        <v>597380</v>
      </c>
      <c r="O234" s="607"/>
      <c r="P234" s="177">
        <v>0</v>
      </c>
      <c r="Q234" s="177">
        <f t="shared" si="23"/>
        <v>597380</v>
      </c>
    </row>
    <row r="235" spans="1:17" ht="125.25" customHeight="1" x14ac:dyDescent="0.25">
      <c r="A235" s="1012" t="s">
        <v>955</v>
      </c>
      <c r="B235" s="1013"/>
      <c r="C235" s="204" t="s">
        <v>155</v>
      </c>
      <c r="D235" s="203" t="s">
        <v>113</v>
      </c>
      <c r="E235" s="210" t="s">
        <v>523</v>
      </c>
      <c r="F235" s="608">
        <f>F225/F230</f>
        <v>14687.029831932774</v>
      </c>
      <c r="G235" s="615"/>
      <c r="H235" s="177">
        <v>0</v>
      </c>
      <c r="I235" s="247">
        <f t="shared" si="24"/>
        <v>14687.029831932774</v>
      </c>
      <c r="J235" s="608">
        <f>J225/J230</f>
        <v>18524.915966386554</v>
      </c>
      <c r="K235" s="615"/>
      <c r="L235" s="177">
        <v>0</v>
      </c>
      <c r="M235" s="247">
        <f t="shared" si="22"/>
        <v>18524.915966386554</v>
      </c>
      <c r="N235" s="606">
        <v>22115.599999999999</v>
      </c>
      <c r="O235" s="719"/>
      <c r="P235" s="177">
        <v>0</v>
      </c>
      <c r="Q235" s="177">
        <f t="shared" si="23"/>
        <v>22115.599999999999</v>
      </c>
    </row>
    <row r="236" spans="1:17" ht="201.75" customHeight="1" x14ac:dyDescent="0.25">
      <c r="A236" s="1123" t="s">
        <v>956</v>
      </c>
      <c r="B236" s="1124"/>
      <c r="C236" s="204" t="s">
        <v>156</v>
      </c>
      <c r="D236" s="203" t="s">
        <v>113</v>
      </c>
      <c r="E236" s="210" t="s">
        <v>524</v>
      </c>
      <c r="F236" s="606">
        <f>F228/F230*1000</f>
        <v>0</v>
      </c>
      <c r="G236" s="719"/>
      <c r="H236" s="247">
        <f>H228/F230</f>
        <v>884.00336134453778</v>
      </c>
      <c r="I236" s="247">
        <f t="shared" si="24"/>
        <v>884.00336134453778</v>
      </c>
      <c r="J236" s="606">
        <v>0</v>
      </c>
      <c r="K236" s="719"/>
      <c r="L236" s="502">
        <f>L228/J230</f>
        <v>1167.4684873949579</v>
      </c>
      <c r="M236" s="247">
        <f t="shared" si="22"/>
        <v>1167.4684873949579</v>
      </c>
      <c r="N236" s="606">
        <f>N228/N230*1000</f>
        <v>0</v>
      </c>
      <c r="O236" s="719"/>
      <c r="P236" s="316">
        <f>P228/N230*1000</f>
        <v>948235.29411764711</v>
      </c>
      <c r="Q236" s="177">
        <f t="shared" si="23"/>
        <v>948235.29411764711</v>
      </c>
    </row>
    <row r="237" spans="1:17" ht="17.25" customHeight="1" x14ac:dyDescent="0.25">
      <c r="A237" s="597">
        <v>4</v>
      </c>
      <c r="B237" s="598"/>
      <c r="C237" s="170" t="s">
        <v>229</v>
      </c>
      <c r="D237" s="203"/>
      <c r="E237" s="210"/>
      <c r="F237" s="602"/>
      <c r="G237" s="607"/>
      <c r="H237" s="602"/>
      <c r="I237" s="607"/>
      <c r="J237" s="602"/>
      <c r="K237" s="607"/>
      <c r="L237" s="602"/>
      <c r="M237" s="607"/>
      <c r="N237" s="602"/>
      <c r="O237" s="607"/>
      <c r="P237" s="671"/>
      <c r="Q237" s="671"/>
    </row>
    <row r="238" spans="1:17" ht="45.75" customHeight="1" x14ac:dyDescent="0.25">
      <c r="A238" s="1012" t="s">
        <v>1002</v>
      </c>
      <c r="B238" s="1013"/>
      <c r="C238" s="204" t="s">
        <v>516</v>
      </c>
      <c r="D238" s="203" t="s">
        <v>154</v>
      </c>
      <c r="E238" s="210" t="s">
        <v>152</v>
      </c>
      <c r="F238" s="602">
        <v>249</v>
      </c>
      <c r="G238" s="607"/>
      <c r="H238" s="177">
        <v>0</v>
      </c>
      <c r="I238" s="177">
        <f t="shared" si="24"/>
        <v>249</v>
      </c>
      <c r="J238" s="602">
        <v>251</v>
      </c>
      <c r="K238" s="607"/>
      <c r="L238" s="177">
        <v>0</v>
      </c>
      <c r="M238" s="177">
        <f t="shared" si="22"/>
        <v>251</v>
      </c>
      <c r="N238" s="602">
        <v>251</v>
      </c>
      <c r="O238" s="607"/>
      <c r="P238" s="177">
        <v>0</v>
      </c>
      <c r="Q238" s="177">
        <f t="shared" si="23"/>
        <v>251</v>
      </c>
    </row>
    <row r="239" spans="1:17" ht="173.25" customHeight="1" x14ac:dyDescent="0.25">
      <c r="A239" s="1012" t="s">
        <v>1003</v>
      </c>
      <c r="B239" s="1013"/>
      <c r="C239" s="204" t="s">
        <v>517</v>
      </c>
      <c r="D239" s="203" t="s">
        <v>117</v>
      </c>
      <c r="E239" s="210" t="s">
        <v>525</v>
      </c>
      <c r="F239" s="602">
        <v>1.01</v>
      </c>
      <c r="G239" s="607"/>
      <c r="H239" s="177">
        <v>0</v>
      </c>
      <c r="I239" s="177">
        <f t="shared" si="24"/>
        <v>1.01</v>
      </c>
      <c r="J239" s="602">
        <v>1.01</v>
      </c>
      <c r="K239" s="607"/>
      <c r="L239" s="177">
        <v>0</v>
      </c>
      <c r="M239" s="177">
        <f t="shared" si="22"/>
        <v>1.01</v>
      </c>
      <c r="N239" s="602">
        <v>1.01</v>
      </c>
      <c r="O239" s="607"/>
      <c r="P239" s="177">
        <v>0</v>
      </c>
      <c r="Q239" s="177">
        <f t="shared" si="23"/>
        <v>1.01</v>
      </c>
    </row>
    <row r="240" spans="1:17" ht="123" customHeight="1" x14ac:dyDescent="0.25">
      <c r="A240" s="1012" t="s">
        <v>1028</v>
      </c>
      <c r="B240" s="1013"/>
      <c r="C240" s="204" t="s">
        <v>518</v>
      </c>
      <c r="D240" s="203" t="s">
        <v>117</v>
      </c>
      <c r="E240" s="210" t="s">
        <v>526</v>
      </c>
      <c r="F240" s="611">
        <v>0</v>
      </c>
      <c r="G240" s="613"/>
      <c r="H240" s="247">
        <f>H228/F225*100</f>
        <v>6.0189389649262077</v>
      </c>
      <c r="I240" s="247">
        <f t="shared" si="24"/>
        <v>6.0189389649262077</v>
      </c>
      <c r="J240" s="606">
        <v>0</v>
      </c>
      <c r="K240" s="719"/>
      <c r="L240" s="177">
        <v>5.4</v>
      </c>
      <c r="M240" s="177">
        <f t="shared" si="22"/>
        <v>5.4</v>
      </c>
      <c r="N240" s="611">
        <v>0</v>
      </c>
      <c r="O240" s="613"/>
      <c r="P240" s="177">
        <v>4.5</v>
      </c>
      <c r="Q240" s="177">
        <f t="shared" si="23"/>
        <v>4.5</v>
      </c>
    </row>
    <row r="241" spans="1:17" ht="108.75" customHeight="1" x14ac:dyDescent="0.25">
      <c r="A241" s="1125" t="s">
        <v>1030</v>
      </c>
      <c r="B241" s="1125"/>
      <c r="C241" s="204" t="s">
        <v>1201</v>
      </c>
      <c r="D241" s="203" t="s">
        <v>117</v>
      </c>
      <c r="E241" s="210" t="s">
        <v>1202</v>
      </c>
      <c r="F241" s="611"/>
      <c r="G241" s="613"/>
      <c r="H241" s="247"/>
      <c r="I241" s="247"/>
      <c r="J241" s="606"/>
      <c r="K241" s="719"/>
      <c r="L241" s="177"/>
      <c r="M241" s="177"/>
      <c r="N241" s="611"/>
      <c r="O241" s="613"/>
      <c r="P241" s="177"/>
      <c r="Q241" s="177"/>
    </row>
    <row r="242" spans="1:17" ht="17.25" customHeight="1" x14ac:dyDescent="0.25">
      <c r="A242" s="67" t="s">
        <v>909</v>
      </c>
      <c r="B242" s="663" t="s">
        <v>1207</v>
      </c>
      <c r="C242" s="663"/>
      <c r="D242" s="663"/>
      <c r="E242" s="663"/>
      <c r="F242" s="663"/>
      <c r="G242" s="663"/>
      <c r="H242" s="663"/>
      <c r="I242" s="663"/>
      <c r="J242" s="663"/>
      <c r="K242" s="663"/>
      <c r="L242" s="663"/>
      <c r="M242" s="663"/>
      <c r="N242" s="663"/>
      <c r="O242" s="663"/>
      <c r="P242" s="663"/>
      <c r="Q242" s="663"/>
    </row>
    <row r="243" spans="1:17" ht="17.25" customHeight="1" x14ac:dyDescent="0.25">
      <c r="A243" s="211"/>
      <c r="B243" s="30" t="s">
        <v>916</v>
      </c>
      <c r="C243" s="21"/>
      <c r="D243" s="212"/>
      <c r="E243" s="212"/>
      <c r="F243" s="64"/>
      <c r="G243" s="64"/>
      <c r="H243" s="64"/>
      <c r="I243" s="64"/>
      <c r="J243" s="64"/>
      <c r="K243" s="64"/>
      <c r="L243" s="64"/>
      <c r="M243" s="64"/>
      <c r="N243" s="64"/>
      <c r="O243" s="64"/>
      <c r="P243" s="64"/>
      <c r="Q243" s="64"/>
    </row>
    <row r="244" spans="1:17" ht="17.25" customHeight="1" x14ac:dyDescent="0.25">
      <c r="A244" s="693" t="s">
        <v>1023</v>
      </c>
      <c r="B244" s="694"/>
      <c r="C244" s="701" t="s">
        <v>94</v>
      </c>
      <c r="D244" s="703" t="s">
        <v>95</v>
      </c>
      <c r="E244" s="760" t="s">
        <v>96</v>
      </c>
      <c r="F244" s="689" t="s">
        <v>436</v>
      </c>
      <c r="G244" s="689"/>
      <c r="H244" s="689"/>
      <c r="I244" s="689"/>
      <c r="J244" s="689"/>
      <c r="K244" s="689"/>
      <c r="L244" s="689" t="s">
        <v>838</v>
      </c>
      <c r="M244" s="689"/>
      <c r="N244" s="689"/>
      <c r="O244" s="689"/>
      <c r="P244" s="689"/>
      <c r="Q244" s="689"/>
    </row>
    <row r="245" spans="1:17" ht="49.5" customHeight="1" x14ac:dyDescent="0.2">
      <c r="A245" s="695"/>
      <c r="B245" s="696"/>
      <c r="C245" s="702"/>
      <c r="D245" s="704"/>
      <c r="E245" s="762"/>
      <c r="F245" s="602" t="s">
        <v>197</v>
      </c>
      <c r="G245" s="603"/>
      <c r="H245" s="607"/>
      <c r="I245" s="671" t="s">
        <v>1029</v>
      </c>
      <c r="J245" s="671"/>
      <c r="K245" s="124" t="s">
        <v>929</v>
      </c>
      <c r="L245" s="602" t="s">
        <v>197</v>
      </c>
      <c r="M245" s="603"/>
      <c r="N245" s="607"/>
      <c r="O245" s="671" t="s">
        <v>198</v>
      </c>
      <c r="P245" s="671"/>
      <c r="Q245" s="177" t="s">
        <v>930</v>
      </c>
    </row>
    <row r="246" spans="1:17" ht="17.25" customHeight="1" x14ac:dyDescent="0.25">
      <c r="A246" s="705">
        <v>1</v>
      </c>
      <c r="B246" s="707"/>
      <c r="C246" s="202">
        <v>2</v>
      </c>
      <c r="D246" s="202">
        <v>3</v>
      </c>
      <c r="E246" s="200">
        <v>4</v>
      </c>
      <c r="F246" s="602">
        <v>5</v>
      </c>
      <c r="G246" s="603"/>
      <c r="H246" s="607"/>
      <c r="I246" s="671">
        <v>6</v>
      </c>
      <c r="J246" s="671"/>
      <c r="K246" s="177">
        <v>7</v>
      </c>
      <c r="L246" s="602">
        <v>8</v>
      </c>
      <c r="M246" s="603"/>
      <c r="N246" s="607"/>
      <c r="O246" s="671">
        <v>9</v>
      </c>
      <c r="P246" s="671"/>
      <c r="Q246" s="177">
        <v>10</v>
      </c>
    </row>
    <row r="247" spans="1:17" ht="17.25" hidden="1" customHeight="1" x14ac:dyDescent="0.25">
      <c r="A247" s="597">
        <v>1011100</v>
      </c>
      <c r="B247" s="598"/>
      <c r="C247" s="169" t="s">
        <v>262</v>
      </c>
      <c r="D247" s="126"/>
      <c r="E247" s="214"/>
      <c r="F247" s="602"/>
      <c r="G247" s="603"/>
      <c r="H247" s="607"/>
      <c r="I247" s="602"/>
      <c r="J247" s="603"/>
      <c r="K247" s="607"/>
      <c r="L247" s="602"/>
      <c r="M247" s="603"/>
      <c r="N247" s="607"/>
      <c r="O247" s="602">
        <v>0</v>
      </c>
      <c r="P247" s="603"/>
      <c r="Q247" s="607"/>
    </row>
    <row r="248" spans="1:17" ht="17.25" hidden="1" customHeight="1" x14ac:dyDescent="0.25">
      <c r="A248" s="597"/>
      <c r="B248" s="598"/>
      <c r="C248" s="171" t="s">
        <v>87</v>
      </c>
      <c r="D248" s="126"/>
      <c r="E248" s="214"/>
      <c r="F248" s="602"/>
      <c r="G248" s="603"/>
      <c r="H248" s="607"/>
      <c r="I248" s="602"/>
      <c r="J248" s="603"/>
      <c r="K248" s="607"/>
      <c r="L248" s="602"/>
      <c r="M248" s="603"/>
      <c r="N248" s="607"/>
      <c r="O248" s="602">
        <v>0</v>
      </c>
      <c r="P248" s="603"/>
      <c r="Q248" s="607"/>
    </row>
    <row r="249" spans="1:17" ht="17.25" customHeight="1" x14ac:dyDescent="0.25">
      <c r="A249" s="597">
        <v>1</v>
      </c>
      <c r="B249" s="598"/>
      <c r="C249" s="169" t="s">
        <v>228</v>
      </c>
      <c r="D249" s="126"/>
      <c r="E249" s="214"/>
      <c r="F249" s="602"/>
      <c r="G249" s="603"/>
      <c r="H249" s="607"/>
      <c r="I249" s="602"/>
      <c r="J249" s="603"/>
      <c r="K249" s="607"/>
      <c r="L249" s="602"/>
      <c r="M249" s="603"/>
      <c r="N249" s="607"/>
      <c r="O249" s="602"/>
      <c r="P249" s="603"/>
      <c r="Q249" s="607"/>
    </row>
    <row r="250" spans="1:17" ht="32.25" customHeight="1" x14ac:dyDescent="0.25">
      <c r="A250" s="1012" t="s">
        <v>939</v>
      </c>
      <c r="B250" s="1013"/>
      <c r="C250" s="204" t="s">
        <v>498</v>
      </c>
      <c r="D250" s="203" t="s">
        <v>99</v>
      </c>
      <c r="E250" s="713" t="s">
        <v>520</v>
      </c>
      <c r="F250" s="602">
        <f t="shared" ref="F250:F260" si="25">N213</f>
        <v>6</v>
      </c>
      <c r="G250" s="603"/>
      <c r="H250" s="607"/>
      <c r="I250" s="671">
        <v>0</v>
      </c>
      <c r="J250" s="671"/>
      <c r="K250" s="177">
        <f t="shared" ref="K250:K258" si="26">F250+I250</f>
        <v>6</v>
      </c>
      <c r="L250" s="602">
        <f t="shared" ref="L250:L261" si="27">F250</f>
        <v>6</v>
      </c>
      <c r="M250" s="603"/>
      <c r="N250" s="607"/>
      <c r="O250" s="1126">
        <v>0</v>
      </c>
      <c r="P250" s="1126"/>
      <c r="Q250" s="177">
        <f>L250+O250</f>
        <v>6</v>
      </c>
    </row>
    <row r="251" spans="1:17" ht="27.75" customHeight="1" x14ac:dyDescent="0.25">
      <c r="A251" s="1012" t="s">
        <v>940</v>
      </c>
      <c r="B251" s="1013"/>
      <c r="C251" s="204" t="s">
        <v>499</v>
      </c>
      <c r="D251" s="203" t="s">
        <v>99</v>
      </c>
      <c r="E251" s="718"/>
      <c r="F251" s="602">
        <f t="shared" si="25"/>
        <v>5</v>
      </c>
      <c r="G251" s="603"/>
      <c r="H251" s="607"/>
      <c r="I251" s="671">
        <v>0</v>
      </c>
      <c r="J251" s="671"/>
      <c r="K251" s="177">
        <f t="shared" si="26"/>
        <v>5</v>
      </c>
      <c r="L251" s="602">
        <f t="shared" si="27"/>
        <v>5</v>
      </c>
      <c r="M251" s="603"/>
      <c r="N251" s="607"/>
      <c r="O251" s="671">
        <v>0</v>
      </c>
      <c r="P251" s="671"/>
      <c r="Q251" s="177">
        <f>L251+O251</f>
        <v>5</v>
      </c>
    </row>
    <row r="252" spans="1:17" ht="27.75" customHeight="1" x14ac:dyDescent="0.25">
      <c r="A252" s="1012" t="s">
        <v>941</v>
      </c>
      <c r="B252" s="1013"/>
      <c r="C252" s="204" t="s">
        <v>500</v>
      </c>
      <c r="D252" s="203" t="s">
        <v>99</v>
      </c>
      <c r="E252" s="718"/>
      <c r="F252" s="602">
        <f t="shared" si="25"/>
        <v>1</v>
      </c>
      <c r="G252" s="603"/>
      <c r="H252" s="607"/>
      <c r="I252" s="671">
        <v>0</v>
      </c>
      <c r="J252" s="671"/>
      <c r="K252" s="177">
        <f t="shared" si="26"/>
        <v>1</v>
      </c>
      <c r="L252" s="602">
        <f t="shared" si="27"/>
        <v>1</v>
      </c>
      <c r="M252" s="603"/>
      <c r="N252" s="607"/>
      <c r="O252" s="671">
        <v>0</v>
      </c>
      <c r="P252" s="671"/>
      <c r="Q252" s="177">
        <f>L252+O252</f>
        <v>1</v>
      </c>
    </row>
    <row r="253" spans="1:17" ht="102" customHeight="1" x14ac:dyDescent="0.25">
      <c r="A253" s="1012" t="s">
        <v>942</v>
      </c>
      <c r="B253" s="1013"/>
      <c r="C253" s="204" t="s">
        <v>501</v>
      </c>
      <c r="D253" s="203" t="s">
        <v>99</v>
      </c>
      <c r="E253" s="714"/>
      <c r="F253" s="602">
        <f t="shared" si="25"/>
        <v>0</v>
      </c>
      <c r="G253" s="603"/>
      <c r="H253" s="607"/>
      <c r="I253" s="671">
        <v>0</v>
      </c>
      <c r="J253" s="671"/>
      <c r="K253" s="177">
        <f t="shared" si="26"/>
        <v>0</v>
      </c>
      <c r="L253" s="602">
        <f t="shared" si="27"/>
        <v>0</v>
      </c>
      <c r="M253" s="603"/>
      <c r="N253" s="607"/>
      <c r="O253" s="671">
        <v>0</v>
      </c>
      <c r="P253" s="671"/>
      <c r="Q253" s="177">
        <f>L253+O253</f>
        <v>0</v>
      </c>
    </row>
    <row r="254" spans="1:17" ht="37.5" customHeight="1" x14ac:dyDescent="0.25">
      <c r="A254" s="1012" t="s">
        <v>943</v>
      </c>
      <c r="B254" s="1013"/>
      <c r="C254" s="204" t="s">
        <v>486</v>
      </c>
      <c r="D254" s="203" t="s">
        <v>99</v>
      </c>
      <c r="E254" s="210" t="s">
        <v>101</v>
      </c>
      <c r="F254" s="602">
        <f>N217</f>
        <v>467.14</v>
      </c>
      <c r="G254" s="603"/>
      <c r="H254" s="607"/>
      <c r="I254" s="671">
        <f>L217</f>
        <v>22.57</v>
      </c>
      <c r="J254" s="671"/>
      <c r="K254" s="177">
        <f t="shared" si="26"/>
        <v>489.71</v>
      </c>
      <c r="L254" s="606">
        <f>L255+L256+L257+L258+L259+L260</f>
        <v>474.14</v>
      </c>
      <c r="M254" s="777"/>
      <c r="N254" s="719"/>
      <c r="O254" s="671">
        <f>O256</f>
        <v>22.57</v>
      </c>
      <c r="P254" s="671"/>
      <c r="Q254" s="177">
        <f t="shared" ref="Q254:Q272" si="28">L254+O254</f>
        <v>496.71</v>
      </c>
    </row>
    <row r="255" spans="1:17" ht="38.25" customHeight="1" x14ac:dyDescent="0.25">
      <c r="A255" s="1012" t="s">
        <v>944</v>
      </c>
      <c r="B255" s="1013"/>
      <c r="C255" s="204" t="s">
        <v>502</v>
      </c>
      <c r="D255" s="203" t="s">
        <v>99</v>
      </c>
      <c r="E255" s="210" t="s">
        <v>101</v>
      </c>
      <c r="F255" s="602">
        <f t="shared" si="25"/>
        <v>22.5</v>
      </c>
      <c r="G255" s="603"/>
      <c r="H255" s="607"/>
      <c r="I255" s="671">
        <f>L218</f>
        <v>0</v>
      </c>
      <c r="J255" s="671"/>
      <c r="K255" s="177">
        <f t="shared" si="26"/>
        <v>22.5</v>
      </c>
      <c r="L255" s="602">
        <f t="shared" si="27"/>
        <v>22.5</v>
      </c>
      <c r="M255" s="603"/>
      <c r="N255" s="607"/>
      <c r="O255" s="671">
        <v>0</v>
      </c>
      <c r="P255" s="671"/>
      <c r="Q255" s="177">
        <f t="shared" si="28"/>
        <v>22.5</v>
      </c>
    </row>
    <row r="256" spans="1:17" ht="36" customHeight="1" x14ac:dyDescent="0.25">
      <c r="A256" s="1012" t="s">
        <v>945</v>
      </c>
      <c r="B256" s="1013"/>
      <c r="C256" s="204" t="s">
        <v>503</v>
      </c>
      <c r="D256" s="203" t="s">
        <v>99</v>
      </c>
      <c r="E256" s="210" t="s">
        <v>101</v>
      </c>
      <c r="F256" s="602">
        <f t="shared" si="25"/>
        <v>370.64</v>
      </c>
      <c r="G256" s="603"/>
      <c r="H256" s="607"/>
      <c r="I256" s="671">
        <f>L219</f>
        <v>22.57</v>
      </c>
      <c r="J256" s="671"/>
      <c r="K256" s="177">
        <f t="shared" si="26"/>
        <v>393.21</v>
      </c>
      <c r="L256" s="606">
        <v>370.64</v>
      </c>
      <c r="M256" s="777"/>
      <c r="N256" s="719"/>
      <c r="O256" s="671">
        <f>I256</f>
        <v>22.57</v>
      </c>
      <c r="P256" s="671"/>
      <c r="Q256" s="177">
        <f t="shared" si="28"/>
        <v>393.21</v>
      </c>
    </row>
    <row r="257" spans="1:17" ht="37.5" customHeight="1" x14ac:dyDescent="0.25">
      <c r="A257" s="1012" t="s">
        <v>946</v>
      </c>
      <c r="B257" s="1013"/>
      <c r="C257" s="204" t="s">
        <v>504</v>
      </c>
      <c r="D257" s="203" t="s">
        <v>99</v>
      </c>
      <c r="E257" s="210" t="s">
        <v>101</v>
      </c>
      <c r="F257" s="602">
        <f>N220</f>
        <v>17</v>
      </c>
      <c r="G257" s="603"/>
      <c r="H257" s="607"/>
      <c r="I257" s="671">
        <v>0</v>
      </c>
      <c r="J257" s="671"/>
      <c r="K257" s="177">
        <f t="shared" si="26"/>
        <v>17</v>
      </c>
      <c r="L257" s="602">
        <v>17</v>
      </c>
      <c r="M257" s="603"/>
      <c r="N257" s="607"/>
      <c r="O257" s="671">
        <v>0</v>
      </c>
      <c r="P257" s="671"/>
      <c r="Q257" s="177">
        <f t="shared" si="28"/>
        <v>17</v>
      </c>
    </row>
    <row r="258" spans="1:17" ht="35.25" customHeight="1" x14ac:dyDescent="0.25">
      <c r="A258" s="1012" t="s">
        <v>947</v>
      </c>
      <c r="B258" s="1013"/>
      <c r="C258" s="204" t="s">
        <v>505</v>
      </c>
      <c r="D258" s="203" t="s">
        <v>99</v>
      </c>
      <c r="E258" s="210" t="s">
        <v>101</v>
      </c>
      <c r="F258" s="602">
        <f>N221</f>
        <v>49</v>
      </c>
      <c r="G258" s="603"/>
      <c r="H258" s="607"/>
      <c r="I258" s="671">
        <v>0</v>
      </c>
      <c r="J258" s="671"/>
      <c r="K258" s="177">
        <f t="shared" si="26"/>
        <v>49</v>
      </c>
      <c r="L258" s="602">
        <v>49</v>
      </c>
      <c r="M258" s="603"/>
      <c r="N258" s="607"/>
      <c r="O258" s="671">
        <v>0</v>
      </c>
      <c r="P258" s="671"/>
      <c r="Q258" s="177">
        <f t="shared" si="28"/>
        <v>49</v>
      </c>
    </row>
    <row r="259" spans="1:17" ht="51" customHeight="1" x14ac:dyDescent="0.25">
      <c r="A259" s="1012" t="s">
        <v>948</v>
      </c>
      <c r="B259" s="1013"/>
      <c r="C259" s="204" t="s">
        <v>506</v>
      </c>
      <c r="D259" s="203" t="s">
        <v>99</v>
      </c>
      <c r="E259" s="210" t="s">
        <v>101</v>
      </c>
      <c r="F259" s="602">
        <f t="shared" si="25"/>
        <v>8</v>
      </c>
      <c r="G259" s="603"/>
      <c r="H259" s="607"/>
      <c r="I259" s="671">
        <v>0</v>
      </c>
      <c r="J259" s="671"/>
      <c r="K259" s="177">
        <f t="shared" ref="K259:K278" si="29">F259+I259</f>
        <v>8</v>
      </c>
      <c r="L259" s="602">
        <f t="shared" si="27"/>
        <v>8</v>
      </c>
      <c r="M259" s="603"/>
      <c r="N259" s="607"/>
      <c r="O259" s="671">
        <v>0</v>
      </c>
      <c r="P259" s="671"/>
      <c r="Q259" s="177">
        <f t="shared" si="28"/>
        <v>8</v>
      </c>
    </row>
    <row r="260" spans="1:17" ht="33" customHeight="1" x14ac:dyDescent="0.25">
      <c r="A260" s="1012" t="s">
        <v>949</v>
      </c>
      <c r="B260" s="1013"/>
      <c r="C260" s="204" t="s">
        <v>507</v>
      </c>
      <c r="D260" s="203" t="s">
        <v>99</v>
      </c>
      <c r="E260" s="210" t="s">
        <v>152</v>
      </c>
      <c r="F260" s="602">
        <f t="shared" si="25"/>
        <v>7</v>
      </c>
      <c r="G260" s="603"/>
      <c r="H260" s="607"/>
      <c r="I260" s="671">
        <v>0</v>
      </c>
      <c r="J260" s="671"/>
      <c r="K260" s="177">
        <f t="shared" si="29"/>
        <v>7</v>
      </c>
      <c r="L260" s="602">
        <f t="shared" si="27"/>
        <v>7</v>
      </c>
      <c r="M260" s="603"/>
      <c r="N260" s="607"/>
      <c r="O260" s="671">
        <v>0</v>
      </c>
      <c r="P260" s="671"/>
      <c r="Q260" s="177">
        <f t="shared" si="28"/>
        <v>7</v>
      </c>
    </row>
    <row r="261" spans="1:17" ht="34.5" customHeight="1" x14ac:dyDescent="0.25">
      <c r="A261" s="1012" t="s">
        <v>950</v>
      </c>
      <c r="B261" s="1013"/>
      <c r="C261" s="204" t="s">
        <v>508</v>
      </c>
      <c r="D261" s="203" t="s">
        <v>99</v>
      </c>
      <c r="E261" s="210" t="s">
        <v>152</v>
      </c>
      <c r="F261" s="602">
        <v>172</v>
      </c>
      <c r="G261" s="603"/>
      <c r="H261" s="607"/>
      <c r="I261" s="671">
        <v>0</v>
      </c>
      <c r="J261" s="671"/>
      <c r="K261" s="177">
        <f>F261+I261</f>
        <v>172</v>
      </c>
      <c r="L261" s="602">
        <f t="shared" si="27"/>
        <v>172</v>
      </c>
      <c r="M261" s="603"/>
      <c r="N261" s="607"/>
      <c r="O261" s="671">
        <v>0</v>
      </c>
      <c r="P261" s="671"/>
      <c r="Q261" s="177">
        <f t="shared" si="28"/>
        <v>172</v>
      </c>
    </row>
    <row r="262" spans="1:17" ht="63.75" customHeight="1" x14ac:dyDescent="0.25">
      <c r="A262" s="1012" t="s">
        <v>951</v>
      </c>
      <c r="B262" s="1013"/>
      <c r="C262" s="204" t="s">
        <v>509</v>
      </c>
      <c r="D262" s="203" t="s">
        <v>141</v>
      </c>
      <c r="E262" s="210" t="s">
        <v>133</v>
      </c>
      <c r="F262" s="608">
        <f>F263+I264</f>
        <v>37694653</v>
      </c>
      <c r="G262" s="614"/>
      <c r="H262" s="615"/>
      <c r="I262" s="683">
        <f>I263+L264</f>
        <v>0</v>
      </c>
      <c r="J262" s="683"/>
      <c r="K262" s="177">
        <f t="shared" si="29"/>
        <v>37694653</v>
      </c>
      <c r="L262" s="608">
        <f>L263+O264</f>
        <v>57657642.948800012</v>
      </c>
      <c r="M262" s="614"/>
      <c r="N262" s="615"/>
      <c r="O262" s="671">
        <v>0</v>
      </c>
      <c r="P262" s="671"/>
      <c r="Q262" s="177">
        <f t="shared" si="28"/>
        <v>57657642.948800012</v>
      </c>
    </row>
    <row r="263" spans="1:17" ht="63.75" customHeight="1" x14ac:dyDescent="0.25">
      <c r="A263" s="1012" t="s">
        <v>952</v>
      </c>
      <c r="B263" s="1013"/>
      <c r="C263" s="204" t="s">
        <v>510</v>
      </c>
      <c r="D263" s="203" t="s">
        <v>141</v>
      </c>
      <c r="E263" s="210" t="s">
        <v>133</v>
      </c>
      <c r="F263" s="608">
        <f>D120</f>
        <v>34955131</v>
      </c>
      <c r="G263" s="614"/>
      <c r="H263" s="615"/>
      <c r="I263" s="671">
        <v>0</v>
      </c>
      <c r="J263" s="671"/>
      <c r="K263" s="177">
        <f t="shared" si="29"/>
        <v>34955131</v>
      </c>
      <c r="L263" s="608">
        <f>L169</f>
        <v>52214374.108800009</v>
      </c>
      <c r="M263" s="614"/>
      <c r="N263" s="615"/>
      <c r="O263" s="671">
        <v>0</v>
      </c>
      <c r="P263" s="671"/>
      <c r="Q263" s="177">
        <f t="shared" si="28"/>
        <v>52214374.108800009</v>
      </c>
    </row>
    <row r="264" spans="1:17" ht="61.5" customHeight="1" x14ac:dyDescent="0.25">
      <c r="A264" s="1012" t="s">
        <v>1026</v>
      </c>
      <c r="B264" s="1013"/>
      <c r="C264" s="204" t="s">
        <v>511</v>
      </c>
      <c r="D264" s="203" t="s">
        <v>141</v>
      </c>
      <c r="E264" s="210" t="s">
        <v>133</v>
      </c>
      <c r="F264" s="1114">
        <v>0</v>
      </c>
      <c r="G264" s="782"/>
      <c r="H264" s="783"/>
      <c r="I264" s="1113">
        <f>E120</f>
        <v>2739522</v>
      </c>
      <c r="J264" s="1113"/>
      <c r="K264" s="177">
        <f t="shared" si="29"/>
        <v>2739522</v>
      </c>
      <c r="L264" s="611">
        <v>0</v>
      </c>
      <c r="M264" s="612"/>
      <c r="N264" s="613"/>
      <c r="O264" s="1115">
        <f>M169</f>
        <v>5443268.8399999999</v>
      </c>
      <c r="P264" s="1115"/>
      <c r="Q264" s="503">
        <f t="shared" si="28"/>
        <v>5443268.8399999999</v>
      </c>
    </row>
    <row r="265" spans="1:17" ht="61.5" customHeight="1" x14ac:dyDescent="0.25">
      <c r="A265" s="1012" t="s">
        <v>1027</v>
      </c>
      <c r="B265" s="1013"/>
      <c r="C265" s="204" t="s">
        <v>512</v>
      </c>
      <c r="D265" s="203" t="s">
        <v>141</v>
      </c>
      <c r="E265" s="210" t="s">
        <v>133</v>
      </c>
      <c r="F265" s="602">
        <f>F264</f>
        <v>0</v>
      </c>
      <c r="G265" s="603"/>
      <c r="H265" s="607"/>
      <c r="I265" s="1113">
        <f>I264</f>
        <v>2739522</v>
      </c>
      <c r="J265" s="1113"/>
      <c r="K265" s="177">
        <f t="shared" si="29"/>
        <v>2739522</v>
      </c>
      <c r="L265" s="611">
        <f>L264</f>
        <v>0</v>
      </c>
      <c r="M265" s="603"/>
      <c r="N265" s="607"/>
      <c r="O265" s="1113">
        <f>O264</f>
        <v>5443268.8399999999</v>
      </c>
      <c r="P265" s="1113"/>
      <c r="Q265" s="247">
        <f t="shared" si="28"/>
        <v>5443268.8399999999</v>
      </c>
    </row>
    <row r="266" spans="1:17" ht="17.25" customHeight="1" x14ac:dyDescent="0.25">
      <c r="A266" s="597">
        <v>2</v>
      </c>
      <c r="B266" s="598"/>
      <c r="C266" s="169" t="s">
        <v>281</v>
      </c>
      <c r="D266" s="203"/>
      <c r="E266" s="210"/>
      <c r="F266" s="602"/>
      <c r="G266" s="603"/>
      <c r="H266" s="607"/>
      <c r="I266" s="602"/>
      <c r="J266" s="603"/>
      <c r="K266" s="607"/>
      <c r="L266" s="602"/>
      <c r="M266" s="603"/>
      <c r="N266" s="607"/>
      <c r="O266" s="602"/>
      <c r="P266" s="603"/>
      <c r="Q266" s="607"/>
    </row>
    <row r="267" spans="1:17" ht="162.75" customHeight="1" x14ac:dyDescent="0.25">
      <c r="A267" s="1012" t="s">
        <v>932</v>
      </c>
      <c r="B267" s="1013"/>
      <c r="C267" s="204" t="s">
        <v>153</v>
      </c>
      <c r="D267" s="203" t="s">
        <v>135</v>
      </c>
      <c r="E267" s="713" t="s">
        <v>520</v>
      </c>
      <c r="F267" s="602">
        <f>N230</f>
        <v>2380</v>
      </c>
      <c r="G267" s="603"/>
      <c r="H267" s="607"/>
      <c r="I267" s="671">
        <v>0</v>
      </c>
      <c r="J267" s="671"/>
      <c r="K267" s="177">
        <f t="shared" si="29"/>
        <v>2380</v>
      </c>
      <c r="L267" s="602">
        <f>F267</f>
        <v>2380</v>
      </c>
      <c r="M267" s="603"/>
      <c r="N267" s="607"/>
      <c r="O267" s="671">
        <v>0</v>
      </c>
      <c r="P267" s="671"/>
      <c r="Q267" s="177">
        <f t="shared" si="28"/>
        <v>2380</v>
      </c>
    </row>
    <row r="268" spans="1:17" ht="22.5" customHeight="1" x14ac:dyDescent="0.25">
      <c r="A268" s="1012" t="s">
        <v>933</v>
      </c>
      <c r="B268" s="1013"/>
      <c r="C268" s="204" t="s">
        <v>513</v>
      </c>
      <c r="D268" s="203" t="s">
        <v>135</v>
      </c>
      <c r="E268" s="714"/>
      <c r="F268" s="602">
        <v>568</v>
      </c>
      <c r="G268" s="603"/>
      <c r="H268" s="607"/>
      <c r="I268" s="602">
        <v>0</v>
      </c>
      <c r="J268" s="603"/>
      <c r="K268" s="177">
        <f t="shared" si="29"/>
        <v>568</v>
      </c>
      <c r="L268" s="602">
        <f>F268</f>
        <v>568</v>
      </c>
      <c r="M268" s="603"/>
      <c r="N268" s="607"/>
      <c r="O268" s="671">
        <v>0</v>
      </c>
      <c r="P268" s="671"/>
      <c r="Q268" s="177">
        <f t="shared" si="28"/>
        <v>568</v>
      </c>
    </row>
    <row r="269" spans="1:17" ht="17.25" customHeight="1" x14ac:dyDescent="0.25">
      <c r="A269" s="597">
        <v>3</v>
      </c>
      <c r="B269" s="598"/>
      <c r="C269" s="170" t="s">
        <v>282</v>
      </c>
      <c r="D269" s="199"/>
      <c r="E269" s="210"/>
      <c r="F269" s="602"/>
      <c r="G269" s="603"/>
      <c r="H269" s="607"/>
      <c r="I269" s="602"/>
      <c r="J269" s="603"/>
      <c r="K269" s="607"/>
      <c r="L269" s="602"/>
      <c r="M269" s="603"/>
      <c r="N269" s="607"/>
      <c r="O269" s="671"/>
      <c r="P269" s="671"/>
      <c r="Q269" s="671"/>
    </row>
    <row r="270" spans="1:17" ht="159.75" customHeight="1" x14ac:dyDescent="0.25">
      <c r="A270" s="1012" t="s">
        <v>953</v>
      </c>
      <c r="B270" s="1013"/>
      <c r="C270" s="204" t="s">
        <v>514</v>
      </c>
      <c r="D270" s="203" t="s">
        <v>135</v>
      </c>
      <c r="E270" s="210" t="s">
        <v>521</v>
      </c>
      <c r="F270" s="602">
        <f>N233</f>
        <v>6</v>
      </c>
      <c r="G270" s="603"/>
      <c r="H270" s="607"/>
      <c r="I270" s="671">
        <v>0</v>
      </c>
      <c r="J270" s="671"/>
      <c r="K270" s="177">
        <f t="shared" si="29"/>
        <v>6</v>
      </c>
      <c r="L270" s="602">
        <f>F270</f>
        <v>6</v>
      </c>
      <c r="M270" s="603"/>
      <c r="N270" s="607"/>
      <c r="O270" s="671">
        <v>0</v>
      </c>
      <c r="P270" s="671"/>
      <c r="Q270" s="177">
        <f t="shared" si="28"/>
        <v>6</v>
      </c>
    </row>
    <row r="271" spans="1:17" ht="93.75" customHeight="1" x14ac:dyDescent="0.25">
      <c r="A271" s="1012" t="s">
        <v>954</v>
      </c>
      <c r="B271" s="1013"/>
      <c r="C271" s="204" t="s">
        <v>515</v>
      </c>
      <c r="D271" s="203" t="s">
        <v>154</v>
      </c>
      <c r="E271" s="210" t="s">
        <v>522</v>
      </c>
      <c r="F271" s="602">
        <f>F267*F275</f>
        <v>592620</v>
      </c>
      <c r="G271" s="603"/>
      <c r="H271" s="607"/>
      <c r="I271" s="671">
        <v>0</v>
      </c>
      <c r="J271" s="671"/>
      <c r="K271" s="177">
        <f t="shared" si="29"/>
        <v>592620</v>
      </c>
      <c r="L271" s="602">
        <f>L267*L275</f>
        <v>597380</v>
      </c>
      <c r="M271" s="603"/>
      <c r="N271" s="607"/>
      <c r="O271" s="671">
        <v>0</v>
      </c>
      <c r="P271" s="671"/>
      <c r="Q271" s="177">
        <f t="shared" si="28"/>
        <v>597380</v>
      </c>
    </row>
    <row r="272" spans="1:17" ht="133.5" customHeight="1" x14ac:dyDescent="0.25">
      <c r="A272" s="1012" t="s">
        <v>955</v>
      </c>
      <c r="B272" s="1013"/>
      <c r="C272" s="204" t="s">
        <v>155</v>
      </c>
      <c r="D272" s="203" t="s">
        <v>113</v>
      </c>
      <c r="E272" s="210" t="s">
        <v>523</v>
      </c>
      <c r="F272" s="608">
        <f>F262/F267</f>
        <v>15838.08949579832</v>
      </c>
      <c r="G272" s="614"/>
      <c r="H272" s="615"/>
      <c r="I272" s="671">
        <v>0</v>
      </c>
      <c r="J272" s="671"/>
      <c r="K272" s="247">
        <f t="shared" si="29"/>
        <v>15838.08949579832</v>
      </c>
      <c r="L272" s="608">
        <f>L262/L267</f>
        <v>24225.900398655467</v>
      </c>
      <c r="M272" s="614"/>
      <c r="N272" s="615"/>
      <c r="O272" s="671">
        <v>0</v>
      </c>
      <c r="P272" s="671"/>
      <c r="Q272" s="247">
        <f t="shared" si="28"/>
        <v>24225.900398655467</v>
      </c>
    </row>
    <row r="273" spans="1:18" ht="216.75" customHeight="1" x14ac:dyDescent="0.25">
      <c r="A273" s="1012" t="s">
        <v>956</v>
      </c>
      <c r="B273" s="1013"/>
      <c r="C273" s="204" t="s">
        <v>156</v>
      </c>
      <c r="D273" s="203" t="s">
        <v>113</v>
      </c>
      <c r="E273" s="210" t="s">
        <v>524</v>
      </c>
      <c r="F273" s="606">
        <v>0</v>
      </c>
      <c r="G273" s="777"/>
      <c r="H273" s="719"/>
      <c r="I273" s="1113">
        <v>732.7</v>
      </c>
      <c r="J273" s="1113"/>
      <c r="K273" s="247">
        <f t="shared" si="29"/>
        <v>732.7</v>
      </c>
      <c r="L273" s="602">
        <v>0</v>
      </c>
      <c r="M273" s="603"/>
      <c r="N273" s="607"/>
      <c r="O273" s="1113">
        <f>O265/L267</f>
        <v>2287.0877478991597</v>
      </c>
      <c r="P273" s="1113"/>
      <c r="Q273" s="247">
        <f>L273+O273</f>
        <v>2287.0877478991597</v>
      </c>
    </row>
    <row r="274" spans="1:18" ht="24.75" customHeight="1" x14ac:dyDescent="0.25">
      <c r="A274" s="597">
        <v>4</v>
      </c>
      <c r="B274" s="598"/>
      <c r="C274" s="170" t="s">
        <v>229</v>
      </c>
      <c r="D274" s="203"/>
      <c r="E274" s="210"/>
      <c r="F274" s="602"/>
      <c r="G274" s="603"/>
      <c r="H274" s="607"/>
      <c r="I274" s="671"/>
      <c r="J274" s="671"/>
      <c r="K274" s="671"/>
      <c r="L274" s="602"/>
      <c r="M274" s="603"/>
      <c r="N274" s="607"/>
      <c r="O274" s="602"/>
      <c r="P274" s="603"/>
      <c r="Q274" s="607"/>
    </row>
    <row r="275" spans="1:18" ht="56.25" customHeight="1" x14ac:dyDescent="0.25">
      <c r="A275" s="1012" t="s">
        <v>1002</v>
      </c>
      <c r="B275" s="1013"/>
      <c r="C275" s="204" t="s">
        <v>516</v>
      </c>
      <c r="D275" s="203" t="s">
        <v>154</v>
      </c>
      <c r="E275" s="210" t="s">
        <v>152</v>
      </c>
      <c r="F275" s="602">
        <v>249</v>
      </c>
      <c r="G275" s="603"/>
      <c r="H275" s="607"/>
      <c r="I275" s="671">
        <v>0</v>
      </c>
      <c r="J275" s="671"/>
      <c r="K275" s="177">
        <f t="shared" si="29"/>
        <v>249</v>
      </c>
      <c r="L275" s="602">
        <v>251</v>
      </c>
      <c r="M275" s="603"/>
      <c r="N275" s="607"/>
      <c r="O275" s="671">
        <v>0</v>
      </c>
      <c r="P275" s="671"/>
      <c r="Q275" s="316">
        <f>L275+O275</f>
        <v>251</v>
      </c>
    </row>
    <row r="276" spans="1:18" ht="172.5" customHeight="1" x14ac:dyDescent="0.25">
      <c r="A276" s="1012" t="s">
        <v>1003</v>
      </c>
      <c r="B276" s="1013"/>
      <c r="C276" s="204" t="s">
        <v>517</v>
      </c>
      <c r="D276" s="203" t="s">
        <v>117</v>
      </c>
      <c r="E276" s="210" t="s">
        <v>525</v>
      </c>
      <c r="F276" s="602">
        <v>1.01</v>
      </c>
      <c r="G276" s="603"/>
      <c r="H276" s="607"/>
      <c r="I276" s="671">
        <v>0</v>
      </c>
      <c r="J276" s="671"/>
      <c r="K276" s="177">
        <f t="shared" si="29"/>
        <v>1.01</v>
      </c>
      <c r="L276" s="602">
        <v>1.01</v>
      </c>
      <c r="M276" s="603"/>
      <c r="N276" s="607"/>
      <c r="O276" s="671">
        <v>0</v>
      </c>
      <c r="P276" s="671"/>
      <c r="Q276" s="177">
        <v>1.01</v>
      </c>
    </row>
    <row r="277" spans="1:18" ht="141.75" customHeight="1" x14ac:dyDescent="0.25">
      <c r="A277" s="1012" t="s">
        <v>1028</v>
      </c>
      <c r="B277" s="1013"/>
      <c r="C277" s="204" t="s">
        <v>518</v>
      </c>
      <c r="D277" s="203" t="s">
        <v>117</v>
      </c>
      <c r="E277" s="210" t="s">
        <v>526</v>
      </c>
      <c r="F277" s="611">
        <v>5.54</v>
      </c>
      <c r="G277" s="612"/>
      <c r="H277" s="613"/>
      <c r="I277" s="683">
        <v>0</v>
      </c>
      <c r="J277" s="683"/>
      <c r="K277" s="194">
        <f t="shared" si="29"/>
        <v>5.54</v>
      </c>
      <c r="L277" s="611">
        <v>5.5</v>
      </c>
      <c r="M277" s="612"/>
      <c r="N277" s="613"/>
      <c r="O277" s="671">
        <v>0</v>
      </c>
      <c r="P277" s="671"/>
      <c r="Q277" s="177">
        <v>5.5</v>
      </c>
    </row>
    <row r="278" spans="1:18" ht="140.25" customHeight="1" x14ac:dyDescent="0.25">
      <c r="A278" s="1012" t="s">
        <v>1030</v>
      </c>
      <c r="B278" s="1013"/>
      <c r="C278" s="204" t="s">
        <v>883</v>
      </c>
      <c r="D278" s="203" t="s">
        <v>117</v>
      </c>
      <c r="E278" s="210" t="s">
        <v>884</v>
      </c>
      <c r="F278" s="1120">
        <v>0.02</v>
      </c>
      <c r="G278" s="1120"/>
      <c r="H278" s="1120"/>
      <c r="I278" s="683">
        <v>0</v>
      </c>
      <c r="J278" s="683"/>
      <c r="K278" s="177">
        <f t="shared" si="29"/>
        <v>0.02</v>
      </c>
      <c r="L278" s="683">
        <v>0.02</v>
      </c>
      <c r="M278" s="683"/>
      <c r="N278" s="683"/>
      <c r="O278" s="671">
        <v>0</v>
      </c>
      <c r="P278" s="671"/>
      <c r="Q278" s="177">
        <v>0.02</v>
      </c>
    </row>
    <row r="279" spans="1:18" ht="17.25" customHeight="1" x14ac:dyDescent="0.25">
      <c r="A279" s="211"/>
      <c r="B279" s="211"/>
      <c r="C279" s="21"/>
      <c r="D279" s="212"/>
      <c r="E279" s="212"/>
      <c r="F279" s="64"/>
      <c r="G279" s="64"/>
      <c r="H279" s="64"/>
      <c r="I279" s="64"/>
      <c r="J279" s="64"/>
      <c r="K279" s="64"/>
      <c r="L279" s="64"/>
      <c r="M279" s="64"/>
      <c r="N279" s="64"/>
      <c r="O279" s="64"/>
      <c r="P279" s="64"/>
      <c r="Q279" s="64"/>
    </row>
    <row r="280" spans="1:18" s="28" customFormat="1" ht="22.5" customHeight="1" x14ac:dyDescent="0.25">
      <c r="A280" s="21" t="s">
        <v>1031</v>
      </c>
      <c r="B280" s="21"/>
      <c r="C280" s="21"/>
      <c r="D280" s="7"/>
      <c r="E280" s="7"/>
      <c r="F280" s="29"/>
      <c r="G280" s="29"/>
      <c r="H280" s="29"/>
      <c r="I280" s="29"/>
      <c r="J280" s="29"/>
      <c r="K280" s="29"/>
      <c r="L280" s="29"/>
      <c r="M280" s="29"/>
      <c r="N280" s="29"/>
      <c r="O280" s="29"/>
      <c r="P280" s="29"/>
      <c r="Q280" s="29"/>
    </row>
    <row r="281" spans="1:18" s="28" customFormat="1" ht="12.75" customHeight="1" x14ac:dyDescent="0.25">
      <c r="A281" s="35" t="s">
        <v>916</v>
      </c>
      <c r="B281" s="21"/>
      <c r="C281" s="21"/>
      <c r="D281" s="7"/>
      <c r="E281" s="7"/>
      <c r="F281" s="29"/>
      <c r="G281" s="29"/>
      <c r="H281" s="29"/>
      <c r="I281" s="29"/>
      <c r="J281" s="29"/>
      <c r="K281" s="29"/>
      <c r="L281" s="29"/>
      <c r="M281" s="29"/>
      <c r="N281" s="29"/>
      <c r="O281" s="29"/>
      <c r="P281" s="29"/>
      <c r="Q281" s="29"/>
    </row>
    <row r="282" spans="1:18" s="19" customFormat="1" ht="35.25" customHeight="1" x14ac:dyDescent="0.2">
      <c r="A282" s="667" t="s">
        <v>222</v>
      </c>
      <c r="B282" s="750"/>
      <c r="C282" s="668"/>
      <c r="D282" s="602" t="s">
        <v>827</v>
      </c>
      <c r="E282" s="607"/>
      <c r="F282" s="602" t="s">
        <v>836</v>
      </c>
      <c r="G282" s="607"/>
      <c r="H282" s="602" t="s">
        <v>839</v>
      </c>
      <c r="I282" s="607"/>
      <c r="J282" s="602" t="s">
        <v>436</v>
      </c>
      <c r="K282" s="607"/>
      <c r="L282" s="602" t="s">
        <v>821</v>
      </c>
      <c r="M282" s="607"/>
      <c r="N282" s="65"/>
      <c r="O282" s="65"/>
      <c r="P282" s="65"/>
      <c r="Q282" s="65"/>
    </row>
    <row r="283" spans="1:18" s="19" customFormat="1" ht="54.75" customHeight="1" x14ac:dyDescent="0.2">
      <c r="A283" s="731"/>
      <c r="B283" s="751"/>
      <c r="C283" s="732"/>
      <c r="D283" s="124" t="s">
        <v>197</v>
      </c>
      <c r="E283" s="124" t="s">
        <v>198</v>
      </c>
      <c r="F283" s="124" t="s">
        <v>197</v>
      </c>
      <c r="G283" s="124" t="s">
        <v>198</v>
      </c>
      <c r="H283" s="124" t="s">
        <v>197</v>
      </c>
      <c r="I283" s="124" t="s">
        <v>198</v>
      </c>
      <c r="J283" s="124" t="s">
        <v>197</v>
      </c>
      <c r="K283" s="124" t="s">
        <v>198</v>
      </c>
      <c r="L283" s="124" t="s">
        <v>197</v>
      </c>
      <c r="M283" s="124" t="s">
        <v>198</v>
      </c>
      <c r="N283" s="65"/>
      <c r="O283" s="65"/>
      <c r="P283" s="65"/>
      <c r="Q283" s="65"/>
    </row>
    <row r="284" spans="1:18" ht="18" customHeight="1" x14ac:dyDescent="0.2">
      <c r="A284" s="602">
        <v>1</v>
      </c>
      <c r="B284" s="603"/>
      <c r="C284" s="607"/>
      <c r="D284" s="177">
        <v>3</v>
      </c>
      <c r="E284" s="177">
        <v>4</v>
      </c>
      <c r="F284" s="177">
        <v>5</v>
      </c>
      <c r="G284" s="177">
        <v>6</v>
      </c>
      <c r="H284" s="177">
        <v>7</v>
      </c>
      <c r="I284" s="177">
        <v>8</v>
      </c>
      <c r="J284" s="177">
        <v>9</v>
      </c>
      <c r="K284" s="177">
        <v>10</v>
      </c>
      <c r="L284" s="177">
        <v>11</v>
      </c>
      <c r="M284" s="177">
        <v>12</v>
      </c>
      <c r="N284" s="65"/>
      <c r="O284" s="65"/>
      <c r="P284" s="65"/>
      <c r="Q284" s="65"/>
      <c r="R284" s="19"/>
    </row>
    <row r="285" spans="1:18" ht="31.5" hidden="1" customHeight="1" x14ac:dyDescent="0.2">
      <c r="A285" s="602" t="s">
        <v>287</v>
      </c>
      <c r="B285" s="603"/>
      <c r="C285" s="607"/>
      <c r="D285" s="124"/>
      <c r="E285" s="124"/>
      <c r="F285" s="124"/>
      <c r="G285" s="124"/>
      <c r="H285" s="124"/>
      <c r="I285" s="124"/>
      <c r="J285" s="124"/>
      <c r="K285" s="124"/>
      <c r="L285" s="124"/>
      <c r="M285" s="124"/>
      <c r="N285" s="65"/>
      <c r="O285" s="65"/>
      <c r="P285" s="65"/>
      <c r="Q285" s="65"/>
    </row>
    <row r="286" spans="1:18" ht="18" customHeight="1" x14ac:dyDescent="0.2">
      <c r="A286" s="602" t="s">
        <v>577</v>
      </c>
      <c r="B286" s="603"/>
      <c r="C286" s="607"/>
      <c r="D286" s="507">
        <v>23338807</v>
      </c>
      <c r="E286" s="507">
        <v>1329582</v>
      </c>
      <c r="F286" s="124">
        <v>30311331</v>
      </c>
      <c r="G286" s="168">
        <v>1834300</v>
      </c>
      <c r="H286" s="124">
        <v>30391615</v>
      </c>
      <c r="I286" s="168">
        <v>3503700</v>
      </c>
      <c r="J286" s="507">
        <v>33248427</v>
      </c>
      <c r="K286" s="124">
        <v>3833048</v>
      </c>
      <c r="L286" s="124">
        <v>35775307</v>
      </c>
      <c r="M286" s="168">
        <v>4124360</v>
      </c>
      <c r="N286" s="65"/>
      <c r="O286" s="65"/>
      <c r="P286" s="65"/>
      <c r="Q286" s="65"/>
    </row>
    <row r="287" spans="1:18" ht="23.25" customHeight="1" x14ac:dyDescent="0.2">
      <c r="A287" s="602" t="s">
        <v>572</v>
      </c>
      <c r="B287" s="603"/>
      <c r="C287" s="607"/>
      <c r="D287" s="507">
        <v>505460</v>
      </c>
      <c r="E287" s="507"/>
      <c r="F287" s="124">
        <v>353328</v>
      </c>
      <c r="G287" s="124"/>
      <c r="H287" s="124">
        <v>354262</v>
      </c>
      <c r="I287" s="124"/>
      <c r="J287" s="507">
        <v>387563</v>
      </c>
      <c r="K287" s="124"/>
      <c r="L287" s="124">
        <v>417018</v>
      </c>
      <c r="M287" s="124"/>
      <c r="N287" s="65"/>
      <c r="O287" s="65"/>
      <c r="P287" s="65"/>
      <c r="Q287" s="65"/>
    </row>
    <row r="288" spans="1:18" ht="21.75" customHeight="1" x14ac:dyDescent="0.2">
      <c r="A288" s="602" t="s">
        <v>459</v>
      </c>
      <c r="B288" s="603"/>
      <c r="C288" s="607"/>
      <c r="D288" s="507">
        <v>378531</v>
      </c>
      <c r="E288" s="507"/>
      <c r="F288" s="124"/>
      <c r="G288" s="124"/>
      <c r="H288" s="124">
        <v>0</v>
      </c>
      <c r="I288" s="124"/>
      <c r="J288" s="507"/>
      <c r="K288" s="124"/>
      <c r="L288" s="124"/>
      <c r="M288" s="124"/>
      <c r="N288" s="65"/>
      <c r="O288" s="65"/>
      <c r="P288" s="65"/>
      <c r="Q288" s="65"/>
    </row>
    <row r="289" spans="1:17" ht="18" customHeight="1" x14ac:dyDescent="0.2">
      <c r="A289" s="602" t="s">
        <v>460</v>
      </c>
      <c r="B289" s="603"/>
      <c r="C289" s="607"/>
      <c r="D289" s="507">
        <v>1311385</v>
      </c>
      <c r="E289" s="507"/>
      <c r="F289" s="124">
        <v>2042257</v>
      </c>
      <c r="G289" s="124"/>
      <c r="H289" s="168">
        <v>2047653</v>
      </c>
      <c r="I289" s="124"/>
      <c r="J289" s="507">
        <v>2240132</v>
      </c>
      <c r="K289" s="124"/>
      <c r="L289" s="124">
        <v>2410382</v>
      </c>
      <c r="M289" s="124"/>
      <c r="N289" s="65"/>
      <c r="O289" s="65"/>
      <c r="P289" s="65"/>
      <c r="Q289" s="65"/>
    </row>
    <row r="290" spans="1:17" ht="30" customHeight="1" x14ac:dyDescent="0.2">
      <c r="A290" s="602" t="s">
        <v>578</v>
      </c>
      <c r="B290" s="603"/>
      <c r="C290" s="607"/>
      <c r="D290" s="507">
        <v>868381</v>
      </c>
      <c r="E290" s="507"/>
      <c r="F290" s="124">
        <v>1205784</v>
      </c>
      <c r="G290" s="124"/>
      <c r="H290" s="124">
        <v>1208770</v>
      </c>
      <c r="I290" s="124"/>
      <c r="J290" s="507">
        <v>1322394</v>
      </c>
      <c r="K290" s="124"/>
      <c r="L290" s="124">
        <v>1422896</v>
      </c>
      <c r="M290" s="124"/>
      <c r="N290" s="65"/>
      <c r="O290" s="65"/>
      <c r="P290" s="65"/>
      <c r="Q290" s="65"/>
    </row>
    <row r="291" spans="1:17" ht="18" hidden="1" customHeight="1" x14ac:dyDescent="0.2">
      <c r="A291" s="602"/>
      <c r="B291" s="607"/>
      <c r="C291" s="124" t="s">
        <v>203</v>
      </c>
      <c r="D291" s="507"/>
      <c r="E291" s="507"/>
      <c r="F291" s="124"/>
      <c r="G291" s="124"/>
      <c r="H291" s="124"/>
      <c r="I291" s="124"/>
      <c r="J291" s="507"/>
      <c r="K291" s="124"/>
      <c r="L291" s="124"/>
      <c r="M291" s="124"/>
      <c r="N291" s="65"/>
      <c r="O291" s="65"/>
      <c r="P291" s="65"/>
      <c r="Q291" s="65"/>
    </row>
    <row r="292" spans="1:17" ht="18.75" customHeight="1" x14ac:dyDescent="0.2">
      <c r="A292" s="602" t="s">
        <v>971</v>
      </c>
      <c r="B292" s="603"/>
      <c r="C292" s="607"/>
      <c r="D292" s="507">
        <f t="shared" ref="D292:M292" si="30">SUM(D286:D291)</f>
        <v>26402564</v>
      </c>
      <c r="E292" s="507">
        <f t="shared" si="30"/>
        <v>1329582</v>
      </c>
      <c r="F292" s="124">
        <f t="shared" si="30"/>
        <v>33912700</v>
      </c>
      <c r="G292" s="168">
        <f t="shared" si="30"/>
        <v>1834300</v>
      </c>
      <c r="H292" s="124">
        <f t="shared" si="30"/>
        <v>34002300</v>
      </c>
      <c r="I292" s="168">
        <f t="shared" si="30"/>
        <v>3503700</v>
      </c>
      <c r="J292" s="507">
        <f t="shared" si="30"/>
        <v>37198516</v>
      </c>
      <c r="K292" s="124">
        <f t="shared" si="30"/>
        <v>3833048</v>
      </c>
      <c r="L292" s="124">
        <f t="shared" si="30"/>
        <v>40025603</v>
      </c>
      <c r="M292" s="168">
        <f t="shared" si="30"/>
        <v>4124360</v>
      </c>
      <c r="N292" s="65"/>
      <c r="O292" s="65"/>
      <c r="P292" s="65"/>
      <c r="Q292" s="65"/>
    </row>
    <row r="293" spans="1:17" ht="48.75" customHeight="1" x14ac:dyDescent="0.2">
      <c r="A293" s="734" t="s">
        <v>289</v>
      </c>
      <c r="B293" s="757"/>
      <c r="C293" s="735"/>
      <c r="D293" s="124"/>
      <c r="E293" s="124"/>
      <c r="F293" s="124"/>
      <c r="G293" s="124"/>
      <c r="H293" s="124"/>
      <c r="I293" s="124"/>
      <c r="J293" s="124"/>
      <c r="K293" s="124"/>
      <c r="L293" s="124"/>
      <c r="M293" s="124"/>
      <c r="N293" s="65"/>
      <c r="O293" s="65"/>
      <c r="P293" s="65"/>
      <c r="Q293" s="65"/>
    </row>
    <row r="294" spans="1:17" ht="12.75" hidden="1" customHeight="1" x14ac:dyDescent="0.25">
      <c r="A294" s="3"/>
      <c r="B294" s="3"/>
      <c r="C294" s="3"/>
      <c r="D294" s="3"/>
      <c r="E294" s="3"/>
      <c r="F294" s="3"/>
      <c r="G294" s="3"/>
      <c r="H294" s="3"/>
      <c r="I294" s="3"/>
      <c r="J294" s="3"/>
      <c r="K294" s="3"/>
      <c r="L294" s="3"/>
      <c r="M294" s="3"/>
      <c r="N294" s="619"/>
      <c r="O294" s="619"/>
      <c r="P294" s="619"/>
      <c r="Q294" s="3"/>
    </row>
    <row r="295" spans="1:17" ht="9.75" customHeight="1" x14ac:dyDescent="0.25">
      <c r="A295" s="3"/>
      <c r="B295" s="3"/>
      <c r="C295" s="3"/>
      <c r="D295" s="3"/>
      <c r="E295" s="3"/>
      <c r="F295" s="3"/>
      <c r="G295" s="3"/>
      <c r="H295" s="3"/>
      <c r="I295" s="3"/>
      <c r="J295" s="3"/>
      <c r="K295" s="3"/>
      <c r="L295" s="3"/>
      <c r="M295" s="3"/>
      <c r="N295" s="30"/>
      <c r="O295" s="30"/>
      <c r="P295" s="30"/>
      <c r="Q295" s="3"/>
    </row>
    <row r="296" spans="1:17" ht="31.5" customHeight="1" x14ac:dyDescent="0.25">
      <c r="A296" s="334" t="s">
        <v>290</v>
      </c>
      <c r="B296" s="637" t="s">
        <v>1004</v>
      </c>
      <c r="C296" s="637"/>
      <c r="D296" s="637"/>
      <c r="E296" s="637"/>
      <c r="F296" s="637"/>
      <c r="G296" s="637"/>
      <c r="H296" s="637"/>
      <c r="I296" s="637"/>
      <c r="J296" s="637"/>
      <c r="K296" s="637"/>
      <c r="L296" s="637"/>
      <c r="M296" s="637"/>
      <c r="N296" s="637"/>
      <c r="O296" s="637"/>
      <c r="P296" s="637"/>
      <c r="Q296" s="637"/>
    </row>
    <row r="297" spans="1:17" ht="14.25" customHeight="1" x14ac:dyDescent="0.25">
      <c r="A297" s="57"/>
      <c r="B297" s="57"/>
      <c r="C297" s="57"/>
      <c r="D297" s="57"/>
      <c r="E297" s="57"/>
      <c r="F297" s="57"/>
      <c r="G297" s="57"/>
      <c r="H297" s="57"/>
      <c r="I297" s="57"/>
      <c r="J297" s="57"/>
      <c r="K297" s="57"/>
      <c r="L297" s="57"/>
      <c r="M297" s="57"/>
      <c r="N297" s="57"/>
      <c r="O297" s="57"/>
      <c r="P297" s="57"/>
      <c r="Q297" s="3"/>
    </row>
    <row r="298" spans="1:17" ht="26.25" customHeight="1" x14ac:dyDescent="0.2">
      <c r="A298" s="609" t="s">
        <v>341</v>
      </c>
      <c r="B298" s="667" t="s">
        <v>196</v>
      </c>
      <c r="C298" s="668"/>
      <c r="D298" s="602" t="s">
        <v>840</v>
      </c>
      <c r="E298" s="603"/>
      <c r="F298" s="603"/>
      <c r="G298" s="607"/>
      <c r="H298" s="602" t="s">
        <v>841</v>
      </c>
      <c r="I298" s="603"/>
      <c r="J298" s="603"/>
      <c r="K298" s="607"/>
      <c r="L298" s="602" t="s">
        <v>464</v>
      </c>
      <c r="M298" s="607"/>
      <c r="N298" s="602" t="s">
        <v>465</v>
      </c>
      <c r="O298" s="607"/>
      <c r="P298" s="602" t="s">
        <v>842</v>
      </c>
      <c r="Q298" s="607"/>
    </row>
    <row r="299" spans="1:17" ht="28.5" customHeight="1" x14ac:dyDescent="0.2">
      <c r="A299" s="728"/>
      <c r="B299" s="729"/>
      <c r="C299" s="730"/>
      <c r="D299" s="602" t="s">
        <v>197</v>
      </c>
      <c r="E299" s="607"/>
      <c r="F299" s="602" t="s">
        <v>198</v>
      </c>
      <c r="G299" s="607"/>
      <c r="H299" s="602" t="s">
        <v>197</v>
      </c>
      <c r="I299" s="607"/>
      <c r="J299" s="602" t="s">
        <v>198</v>
      </c>
      <c r="K299" s="607"/>
      <c r="L299" s="726" t="s">
        <v>197</v>
      </c>
      <c r="M299" s="726" t="s">
        <v>198</v>
      </c>
      <c r="N299" s="726" t="s">
        <v>197</v>
      </c>
      <c r="O299" s="726" t="s">
        <v>198</v>
      </c>
      <c r="P299" s="726" t="s">
        <v>197</v>
      </c>
      <c r="Q299" s="726" t="s">
        <v>198</v>
      </c>
    </row>
    <row r="300" spans="1:17" ht="41.25" customHeight="1" x14ac:dyDescent="0.25">
      <c r="A300" s="610"/>
      <c r="B300" s="731"/>
      <c r="C300" s="732"/>
      <c r="D300" s="204" t="s">
        <v>293</v>
      </c>
      <c r="E300" s="204" t="s">
        <v>294</v>
      </c>
      <c r="F300" s="204" t="s">
        <v>293</v>
      </c>
      <c r="G300" s="204" t="s">
        <v>294</v>
      </c>
      <c r="H300" s="171" t="s">
        <v>293</v>
      </c>
      <c r="I300" s="204" t="s">
        <v>294</v>
      </c>
      <c r="J300" s="204" t="s">
        <v>293</v>
      </c>
      <c r="K300" s="204" t="s">
        <v>294</v>
      </c>
      <c r="L300" s="727"/>
      <c r="M300" s="727"/>
      <c r="N300" s="727"/>
      <c r="O300" s="727"/>
      <c r="P300" s="727"/>
      <c r="Q300" s="727"/>
    </row>
    <row r="301" spans="1:17" ht="13.5" customHeight="1" x14ac:dyDescent="0.25">
      <c r="A301" s="216">
        <v>1</v>
      </c>
      <c r="B301" s="602">
        <v>2</v>
      </c>
      <c r="C301" s="607"/>
      <c r="D301" s="171">
        <v>3</v>
      </c>
      <c r="E301" s="171">
        <v>4</v>
      </c>
      <c r="F301" s="171">
        <v>5</v>
      </c>
      <c r="G301" s="171">
        <v>6</v>
      </c>
      <c r="H301" s="171">
        <v>7</v>
      </c>
      <c r="I301" s="171">
        <v>8</v>
      </c>
      <c r="J301" s="171">
        <v>9</v>
      </c>
      <c r="K301" s="171">
        <v>10</v>
      </c>
      <c r="L301" s="207">
        <v>11</v>
      </c>
      <c r="M301" s="207">
        <v>12</v>
      </c>
      <c r="N301" s="207">
        <v>13</v>
      </c>
      <c r="O301" s="207">
        <v>14</v>
      </c>
      <c r="P301" s="207">
        <v>15</v>
      </c>
      <c r="Q301" s="207">
        <v>16</v>
      </c>
    </row>
    <row r="302" spans="1:17" ht="15" hidden="1" customHeight="1" x14ac:dyDescent="0.25">
      <c r="A302" s="216">
        <v>1011100</v>
      </c>
      <c r="B302" s="734" t="s">
        <v>262</v>
      </c>
      <c r="C302" s="735"/>
      <c r="D302" s="171"/>
      <c r="E302" s="171"/>
      <c r="F302" s="171"/>
      <c r="G302" s="171"/>
      <c r="H302" s="171"/>
      <c r="I302" s="171"/>
      <c r="J302" s="171"/>
      <c r="K302" s="171"/>
      <c r="L302" s="207"/>
      <c r="M302" s="207"/>
      <c r="N302" s="207"/>
      <c r="O302" s="207"/>
      <c r="P302" s="207"/>
      <c r="Q302" s="207"/>
    </row>
    <row r="303" spans="1:17" ht="15.75" customHeight="1" x14ac:dyDescent="0.25">
      <c r="A303" s="216">
        <v>1</v>
      </c>
      <c r="B303" s="734" t="s">
        <v>199</v>
      </c>
      <c r="C303" s="735"/>
      <c r="D303" s="171">
        <v>6</v>
      </c>
      <c r="E303" s="171">
        <v>6</v>
      </c>
      <c r="F303" s="171">
        <v>0</v>
      </c>
      <c r="G303" s="171">
        <v>0</v>
      </c>
      <c r="H303" s="171">
        <v>6</v>
      </c>
      <c r="I303" s="171">
        <v>6</v>
      </c>
      <c r="J303" s="171">
        <v>0</v>
      </c>
      <c r="K303" s="171">
        <v>0</v>
      </c>
      <c r="L303" s="207">
        <v>6</v>
      </c>
      <c r="M303" s="207">
        <v>0</v>
      </c>
      <c r="N303" s="207">
        <v>6</v>
      </c>
      <c r="O303" s="207">
        <v>0</v>
      </c>
      <c r="P303" s="207">
        <v>6</v>
      </c>
      <c r="Q303" s="207">
        <v>0</v>
      </c>
    </row>
    <row r="304" spans="1:17" ht="17.25" customHeight="1" x14ac:dyDescent="0.25">
      <c r="A304" s="216">
        <v>2</v>
      </c>
      <c r="B304" s="734" t="s">
        <v>527</v>
      </c>
      <c r="C304" s="735"/>
      <c r="D304" s="171">
        <v>22.5</v>
      </c>
      <c r="E304" s="171">
        <v>22.5</v>
      </c>
      <c r="F304" s="171"/>
      <c r="G304" s="171"/>
      <c r="H304" s="171">
        <v>22.5</v>
      </c>
      <c r="I304" s="171">
        <v>22.5</v>
      </c>
      <c r="J304" s="171"/>
      <c r="K304" s="171"/>
      <c r="L304" s="207">
        <f t="shared" ref="L304:L309" si="31">H304</f>
        <v>22.5</v>
      </c>
      <c r="M304" s="207">
        <f t="shared" ref="M304:M309" si="32">J304</f>
        <v>0</v>
      </c>
      <c r="N304" s="207">
        <f t="shared" ref="N304:Q309" si="33">L304</f>
        <v>22.5</v>
      </c>
      <c r="O304" s="207">
        <f t="shared" si="33"/>
        <v>0</v>
      </c>
      <c r="P304" s="207">
        <f t="shared" si="33"/>
        <v>22.5</v>
      </c>
      <c r="Q304" s="207">
        <f t="shared" si="33"/>
        <v>0</v>
      </c>
    </row>
    <row r="305" spans="1:17" ht="18" customHeight="1" x14ac:dyDescent="0.25">
      <c r="A305" s="216">
        <v>3</v>
      </c>
      <c r="B305" s="734" t="s">
        <v>200</v>
      </c>
      <c r="C305" s="735"/>
      <c r="D305" s="171">
        <v>370.6</v>
      </c>
      <c r="E305" s="171">
        <v>370.6</v>
      </c>
      <c r="F305" s="171">
        <v>22.57</v>
      </c>
      <c r="G305" s="171">
        <v>22.57</v>
      </c>
      <c r="H305" s="171">
        <v>370.6</v>
      </c>
      <c r="I305" s="171">
        <v>370.6</v>
      </c>
      <c r="J305" s="171">
        <v>22.57</v>
      </c>
      <c r="K305" s="171">
        <v>22.57</v>
      </c>
      <c r="L305" s="207">
        <f t="shared" si="31"/>
        <v>370.6</v>
      </c>
      <c r="M305" s="207">
        <f t="shared" si="32"/>
        <v>22.57</v>
      </c>
      <c r="N305" s="207">
        <f t="shared" si="33"/>
        <v>370.6</v>
      </c>
      <c r="O305" s="207">
        <f t="shared" si="33"/>
        <v>22.57</v>
      </c>
      <c r="P305" s="207">
        <f t="shared" si="33"/>
        <v>370.6</v>
      </c>
      <c r="Q305" s="207">
        <f t="shared" si="33"/>
        <v>22.57</v>
      </c>
    </row>
    <row r="306" spans="1:17" ht="16.5" customHeight="1" x14ac:dyDescent="0.25">
      <c r="A306" s="216">
        <v>4</v>
      </c>
      <c r="B306" s="734" t="s">
        <v>528</v>
      </c>
      <c r="C306" s="735"/>
      <c r="D306" s="171">
        <v>17</v>
      </c>
      <c r="E306" s="171">
        <v>17</v>
      </c>
      <c r="F306" s="171"/>
      <c r="G306" s="171"/>
      <c r="H306" s="171">
        <v>17</v>
      </c>
      <c r="I306" s="171">
        <v>17</v>
      </c>
      <c r="J306" s="171"/>
      <c r="K306" s="171"/>
      <c r="L306" s="207">
        <f t="shared" si="31"/>
        <v>17</v>
      </c>
      <c r="M306" s="207">
        <f t="shared" si="32"/>
        <v>0</v>
      </c>
      <c r="N306" s="207">
        <f t="shared" si="33"/>
        <v>17</v>
      </c>
      <c r="O306" s="207">
        <f t="shared" si="33"/>
        <v>0</v>
      </c>
      <c r="P306" s="207">
        <f t="shared" si="33"/>
        <v>17</v>
      </c>
      <c r="Q306" s="207">
        <f t="shared" si="33"/>
        <v>0</v>
      </c>
    </row>
    <row r="307" spans="1:17" ht="19.5" customHeight="1" x14ac:dyDescent="0.25">
      <c r="A307" s="202">
        <v>5</v>
      </c>
      <c r="B307" s="734" t="s">
        <v>529</v>
      </c>
      <c r="C307" s="735"/>
      <c r="D307" s="171">
        <v>8</v>
      </c>
      <c r="E307" s="171">
        <v>8</v>
      </c>
      <c r="F307" s="171"/>
      <c r="G307" s="171"/>
      <c r="H307" s="171">
        <v>8</v>
      </c>
      <c r="I307" s="171">
        <v>8</v>
      </c>
      <c r="J307" s="126"/>
      <c r="K307" s="126"/>
      <c r="L307" s="207">
        <f t="shared" si="31"/>
        <v>8</v>
      </c>
      <c r="M307" s="207">
        <f t="shared" si="32"/>
        <v>0</v>
      </c>
      <c r="N307" s="207">
        <f t="shared" si="33"/>
        <v>8</v>
      </c>
      <c r="O307" s="207">
        <f t="shared" si="33"/>
        <v>0</v>
      </c>
      <c r="P307" s="207">
        <f t="shared" si="33"/>
        <v>8</v>
      </c>
      <c r="Q307" s="207">
        <f t="shared" si="33"/>
        <v>0</v>
      </c>
    </row>
    <row r="308" spans="1:17" ht="16.5" customHeight="1" x14ac:dyDescent="0.25">
      <c r="A308" s="202">
        <v>6</v>
      </c>
      <c r="B308" s="734" t="s">
        <v>203</v>
      </c>
      <c r="C308" s="735"/>
      <c r="D308" s="204">
        <v>49</v>
      </c>
      <c r="E308" s="204">
        <v>48.5</v>
      </c>
      <c r="F308" s="204"/>
      <c r="G308" s="204"/>
      <c r="H308" s="204">
        <v>49</v>
      </c>
      <c r="I308" s="204">
        <v>47</v>
      </c>
      <c r="J308" s="203"/>
      <c r="K308" s="203"/>
      <c r="L308" s="207">
        <f t="shared" si="31"/>
        <v>49</v>
      </c>
      <c r="M308" s="207">
        <f t="shared" si="32"/>
        <v>0</v>
      </c>
      <c r="N308" s="207">
        <f t="shared" si="33"/>
        <v>49</v>
      </c>
      <c r="O308" s="207">
        <f t="shared" si="33"/>
        <v>0</v>
      </c>
      <c r="P308" s="207">
        <f t="shared" si="33"/>
        <v>49</v>
      </c>
      <c r="Q308" s="207">
        <f t="shared" si="33"/>
        <v>0</v>
      </c>
    </row>
    <row r="309" spans="1:17" ht="17.25" customHeight="1" x14ac:dyDescent="0.25">
      <c r="A309" s="126"/>
      <c r="B309" s="734" t="s">
        <v>975</v>
      </c>
      <c r="C309" s="735"/>
      <c r="D309" s="171">
        <f t="shared" ref="D309:K309" si="34">SUM(D304:D308)</f>
        <v>467.1</v>
      </c>
      <c r="E309" s="171">
        <f t="shared" si="34"/>
        <v>466.6</v>
      </c>
      <c r="F309" s="171">
        <f t="shared" si="34"/>
        <v>22.57</v>
      </c>
      <c r="G309" s="171">
        <f t="shared" si="34"/>
        <v>22.57</v>
      </c>
      <c r="H309" s="171">
        <f t="shared" si="34"/>
        <v>467.1</v>
      </c>
      <c r="I309" s="171">
        <f t="shared" si="34"/>
        <v>465.1</v>
      </c>
      <c r="J309" s="171">
        <f t="shared" si="34"/>
        <v>22.57</v>
      </c>
      <c r="K309" s="171">
        <f t="shared" si="34"/>
        <v>22.57</v>
      </c>
      <c r="L309" s="207">
        <f t="shared" si="31"/>
        <v>467.1</v>
      </c>
      <c r="M309" s="207">
        <f t="shared" si="32"/>
        <v>22.57</v>
      </c>
      <c r="N309" s="207">
        <f t="shared" si="33"/>
        <v>467.1</v>
      </c>
      <c r="O309" s="207">
        <f t="shared" si="33"/>
        <v>22.57</v>
      </c>
      <c r="P309" s="207">
        <f t="shared" si="33"/>
        <v>467.1</v>
      </c>
      <c r="Q309" s="207">
        <f t="shared" si="33"/>
        <v>22.57</v>
      </c>
    </row>
    <row r="310" spans="1:17" ht="38.25" customHeight="1" x14ac:dyDescent="0.25">
      <c r="A310" s="126"/>
      <c r="B310" s="734" t="s">
        <v>205</v>
      </c>
      <c r="C310" s="735"/>
      <c r="D310" s="204" t="s">
        <v>194</v>
      </c>
      <c r="E310" s="171" t="s">
        <v>194</v>
      </c>
      <c r="F310" s="171"/>
      <c r="G310" s="171"/>
      <c r="H310" s="171" t="s">
        <v>194</v>
      </c>
      <c r="I310" s="171" t="s">
        <v>194</v>
      </c>
      <c r="J310" s="203"/>
      <c r="K310" s="203"/>
      <c r="L310" s="120" t="s">
        <v>194</v>
      </c>
      <c r="M310" s="120"/>
      <c r="N310" s="120" t="s">
        <v>194</v>
      </c>
      <c r="O310" s="120"/>
      <c r="P310" s="171" t="s">
        <v>194</v>
      </c>
      <c r="Q310" s="171"/>
    </row>
    <row r="311" spans="1:17" s="82" customFormat="1" ht="16.5" customHeight="1" x14ac:dyDescent="0.25">
      <c r="A311" s="86"/>
      <c r="B311" s="86"/>
      <c r="C311" s="628"/>
      <c r="D311" s="628"/>
      <c r="E311" s="628"/>
      <c r="F311" s="628"/>
      <c r="G311" s="628"/>
      <c r="H311" s="628"/>
      <c r="I311" s="628"/>
      <c r="J311" s="628"/>
      <c r="K311" s="628"/>
      <c r="L311" s="628"/>
      <c r="M311" s="628"/>
      <c r="N311" s="628"/>
      <c r="O311" s="628"/>
      <c r="P311" s="628"/>
      <c r="Q311" s="628"/>
    </row>
    <row r="312" spans="1:17" s="82" customFormat="1" ht="14.1" customHeight="1" x14ac:dyDescent="0.25">
      <c r="A312" s="70" t="s">
        <v>297</v>
      </c>
      <c r="B312" s="736" t="s">
        <v>1203</v>
      </c>
      <c r="C312" s="736"/>
      <c r="D312" s="736"/>
      <c r="E312" s="736"/>
      <c r="F312" s="736"/>
      <c r="G312" s="736"/>
      <c r="H312" s="736"/>
      <c r="I312" s="736"/>
      <c r="J312" s="736"/>
      <c r="K312" s="736"/>
      <c r="L312" s="736"/>
      <c r="M312" s="736"/>
      <c r="N312" s="736"/>
      <c r="O312" s="736"/>
      <c r="P312" s="736"/>
      <c r="Q312" s="736"/>
    </row>
    <row r="313" spans="1:17" s="82" customFormat="1" ht="10.5" customHeight="1" x14ac:dyDescent="0.25">
      <c r="A313" s="86"/>
      <c r="B313" s="86"/>
      <c r="C313" s="109"/>
      <c r="D313" s="109"/>
      <c r="E313" s="109"/>
      <c r="F313" s="109"/>
      <c r="G313" s="109"/>
      <c r="H313" s="109"/>
      <c r="I313" s="109"/>
      <c r="J313" s="109"/>
      <c r="K313" s="109"/>
      <c r="L313" s="109"/>
      <c r="M313" s="109"/>
      <c r="N313" s="109"/>
      <c r="O313" s="109"/>
      <c r="P313" s="109"/>
      <c r="Q313" s="109"/>
    </row>
    <row r="314" spans="1:17" s="82" customFormat="1" ht="14.1" customHeight="1" x14ac:dyDescent="0.25">
      <c r="A314" s="70" t="s">
        <v>908</v>
      </c>
      <c r="B314" s="736" t="s">
        <v>1204</v>
      </c>
      <c r="C314" s="736"/>
      <c r="D314" s="736"/>
      <c r="E314" s="736"/>
      <c r="F314" s="736"/>
      <c r="G314" s="736"/>
      <c r="H314" s="736"/>
      <c r="I314" s="736"/>
      <c r="J314" s="736"/>
      <c r="K314" s="736"/>
      <c r="L314" s="736"/>
      <c r="M314" s="736"/>
      <c r="N314" s="736"/>
      <c r="O314" s="736"/>
      <c r="P314" s="736"/>
      <c r="Q314" s="736"/>
    </row>
    <row r="315" spans="1:17" s="82" customFormat="1" ht="14.1" customHeight="1" x14ac:dyDescent="0.25">
      <c r="A315" s="86"/>
      <c r="B315" s="91" t="s">
        <v>916</v>
      </c>
      <c r="C315" s="217"/>
      <c r="D315" s="217"/>
      <c r="E315" s="109"/>
      <c r="F315" s="109"/>
      <c r="G315" s="109"/>
      <c r="H315" s="109"/>
      <c r="I315" s="109"/>
      <c r="J315" s="109"/>
      <c r="K315" s="217"/>
      <c r="L315" s="217"/>
      <c r="M315" s="218"/>
      <c r="N315" s="91"/>
      <c r="O315" s="3"/>
      <c r="P315" s="218"/>
      <c r="Q315" s="91"/>
    </row>
    <row r="316" spans="1:17" ht="40.5" customHeight="1" x14ac:dyDescent="0.25">
      <c r="A316" s="625" t="s">
        <v>341</v>
      </c>
      <c r="B316" s="737" t="s">
        <v>1032</v>
      </c>
      <c r="C316" s="738"/>
      <c r="D316" s="738"/>
      <c r="E316" s="667" t="s">
        <v>206</v>
      </c>
      <c r="F316" s="750"/>
      <c r="G316" s="750"/>
      <c r="H316" s="671" t="s">
        <v>840</v>
      </c>
      <c r="I316" s="671"/>
      <c r="J316" s="671"/>
      <c r="K316" s="1098" t="s">
        <v>844</v>
      </c>
      <c r="L316" s="743"/>
      <c r="M316" s="743"/>
      <c r="N316" s="671" t="s">
        <v>825</v>
      </c>
      <c r="O316" s="671"/>
      <c r="P316" s="671"/>
      <c r="Q316" s="3"/>
    </row>
    <row r="317" spans="1:17" ht="34.5" customHeight="1" x14ac:dyDescent="0.25">
      <c r="A317" s="625"/>
      <c r="B317" s="740"/>
      <c r="C317" s="741"/>
      <c r="D317" s="741"/>
      <c r="E317" s="731"/>
      <c r="F317" s="751"/>
      <c r="G317" s="751"/>
      <c r="H317" s="227" t="s">
        <v>71</v>
      </c>
      <c r="I317" s="227" t="s">
        <v>72</v>
      </c>
      <c r="J317" s="227" t="s">
        <v>961</v>
      </c>
      <c r="K317" s="299" t="s">
        <v>71</v>
      </c>
      <c r="L317" s="10" t="s">
        <v>72</v>
      </c>
      <c r="M317" s="10" t="s">
        <v>962</v>
      </c>
      <c r="N317" s="326" t="s">
        <v>71</v>
      </c>
      <c r="O317" s="343" t="s">
        <v>72</v>
      </c>
      <c r="P317" s="343" t="s">
        <v>963</v>
      </c>
      <c r="Q317" s="3"/>
    </row>
    <row r="318" spans="1:17" ht="12.75" customHeight="1" x14ac:dyDescent="0.25">
      <c r="A318" s="11">
        <v>1</v>
      </c>
      <c r="B318" s="641">
        <v>2</v>
      </c>
      <c r="C318" s="645"/>
      <c r="D318" s="645"/>
      <c r="E318" s="705">
        <v>3</v>
      </c>
      <c r="F318" s="706"/>
      <c r="G318" s="706"/>
      <c r="H318" s="171">
        <v>4</v>
      </c>
      <c r="I318" s="202">
        <v>5</v>
      </c>
      <c r="J318" s="227">
        <v>6</v>
      </c>
      <c r="K318" s="299">
        <v>7</v>
      </c>
      <c r="L318" s="11">
        <v>8</v>
      </c>
      <c r="M318" s="11">
        <v>9</v>
      </c>
      <c r="N318" s="342">
        <v>10</v>
      </c>
      <c r="O318" s="202">
        <v>11</v>
      </c>
      <c r="P318" s="126">
        <v>12</v>
      </c>
      <c r="Q318" s="3"/>
    </row>
    <row r="319" spans="1:17" ht="42" customHeight="1" x14ac:dyDescent="0.25">
      <c r="A319" s="11">
        <v>1</v>
      </c>
      <c r="B319" s="659" t="s">
        <v>652</v>
      </c>
      <c r="C319" s="660"/>
      <c r="D319" s="660"/>
      <c r="E319" s="1107" t="s">
        <v>653</v>
      </c>
      <c r="F319" s="1108"/>
      <c r="G319" s="1108"/>
      <c r="H319" s="504">
        <f>D120</f>
        <v>34955131</v>
      </c>
      <c r="I319" s="504">
        <f>E120</f>
        <v>2739522</v>
      </c>
      <c r="J319" s="496">
        <f>H319+I319</f>
        <v>37694653</v>
      </c>
      <c r="K319" s="501"/>
      <c r="L319" s="498"/>
      <c r="M319" s="498"/>
      <c r="N319" s="505"/>
      <c r="O319" s="496"/>
      <c r="P319" s="496"/>
      <c r="Q319" s="3"/>
    </row>
    <row r="320" spans="1:17" ht="51" customHeight="1" x14ac:dyDescent="0.25">
      <c r="A320" s="11">
        <v>2</v>
      </c>
      <c r="B320" s="659" t="s">
        <v>810</v>
      </c>
      <c r="C320" s="660"/>
      <c r="D320" s="660"/>
      <c r="E320" s="1107" t="s">
        <v>811</v>
      </c>
      <c r="F320" s="1108"/>
      <c r="G320" s="1108"/>
      <c r="H320" s="504"/>
      <c r="I320" s="504"/>
      <c r="J320" s="496"/>
      <c r="K320" s="501">
        <f>H120</f>
        <v>44089300</v>
      </c>
      <c r="L320" s="498">
        <f>I120</f>
        <v>2778575</v>
      </c>
      <c r="M320" s="498">
        <f>K320+L320</f>
        <v>46867875</v>
      </c>
      <c r="N320" s="505">
        <f>L120</f>
        <v>44492605</v>
      </c>
      <c r="O320" s="496">
        <f>M120</f>
        <v>4641200</v>
      </c>
      <c r="P320" s="496">
        <f>N320+O320</f>
        <v>49133805</v>
      </c>
      <c r="Q320" s="3"/>
    </row>
    <row r="321" spans="1:17" ht="12.75" hidden="1" customHeight="1" x14ac:dyDescent="0.25">
      <c r="A321" s="16"/>
      <c r="B321" s="638"/>
      <c r="C321" s="639"/>
      <c r="D321" s="639"/>
      <c r="E321" s="1109"/>
      <c r="F321" s="1109"/>
      <c r="G321" s="1109"/>
      <c r="H321" s="1109"/>
      <c r="I321" s="1109"/>
      <c r="J321" s="496"/>
      <c r="K321" s="501"/>
      <c r="L321" s="498"/>
      <c r="M321" s="498"/>
      <c r="N321" s="505"/>
      <c r="O321" s="496"/>
      <c r="P321" s="496"/>
      <c r="Q321" s="3"/>
    </row>
    <row r="322" spans="1:17" ht="12.75" hidden="1" customHeight="1" x14ac:dyDescent="0.25">
      <c r="A322" s="16"/>
      <c r="B322" s="638"/>
      <c r="C322" s="639"/>
      <c r="D322" s="639"/>
      <c r="E322" s="1109"/>
      <c r="F322" s="1109"/>
      <c r="G322" s="1109"/>
      <c r="H322" s="1109"/>
      <c r="I322" s="1109"/>
      <c r="J322" s="496"/>
      <c r="K322" s="501"/>
      <c r="L322" s="498"/>
      <c r="M322" s="498"/>
      <c r="N322" s="505"/>
      <c r="O322" s="496"/>
      <c r="P322" s="496"/>
      <c r="Q322" s="3"/>
    </row>
    <row r="323" spans="1:17" ht="26.25" customHeight="1" x14ac:dyDescent="0.25">
      <c r="A323" s="16"/>
      <c r="B323" s="638" t="s">
        <v>971</v>
      </c>
      <c r="C323" s="639"/>
      <c r="D323" s="639"/>
      <c r="E323" s="1032"/>
      <c r="F323" s="1033"/>
      <c r="G323" s="1033"/>
      <c r="H323" s="496">
        <f>H319+H320</f>
        <v>34955131</v>
      </c>
      <c r="I323" s="496">
        <f>I319+I320</f>
        <v>2739522</v>
      </c>
      <c r="J323" s="496">
        <f>J319</f>
        <v>37694653</v>
      </c>
      <c r="K323" s="501">
        <f t="shared" ref="K323:P323" si="35">K320</f>
        <v>44089300</v>
      </c>
      <c r="L323" s="498">
        <f t="shared" si="35"/>
        <v>2778575</v>
      </c>
      <c r="M323" s="498">
        <f t="shared" si="35"/>
        <v>46867875</v>
      </c>
      <c r="N323" s="505">
        <f t="shared" si="35"/>
        <v>44492605</v>
      </c>
      <c r="O323" s="505">
        <f t="shared" si="35"/>
        <v>4641200</v>
      </c>
      <c r="P323" s="505">
        <f t="shared" si="35"/>
        <v>49133805</v>
      </c>
      <c r="Q323" s="3"/>
    </row>
    <row r="324" spans="1:17" ht="12.75" hidden="1" customHeight="1" x14ac:dyDescent="0.25">
      <c r="A324" s="3"/>
      <c r="B324" s="3"/>
      <c r="C324" s="3"/>
      <c r="D324" s="3"/>
      <c r="E324" s="3"/>
      <c r="F324" s="3"/>
      <c r="G324" s="3"/>
      <c r="H324" s="3"/>
      <c r="I324" s="3"/>
      <c r="J324" s="3"/>
      <c r="K324" s="3"/>
      <c r="L324" s="3"/>
      <c r="M324" s="3"/>
      <c r="N324" s="83"/>
      <c r="O324" s="83"/>
      <c r="P324" s="3"/>
      <c r="Q324" s="3"/>
    </row>
    <row r="325" spans="1:17" ht="12.75" customHeight="1" x14ac:dyDescent="0.25">
      <c r="A325" s="8"/>
      <c r="B325" s="8"/>
      <c r="C325" s="8"/>
      <c r="D325" s="8"/>
      <c r="E325" s="8"/>
      <c r="F325" s="8"/>
      <c r="G325" s="3"/>
      <c r="H325" s="3"/>
      <c r="I325" s="3"/>
      <c r="J325" s="3"/>
      <c r="K325" s="3"/>
      <c r="L325" s="3"/>
      <c r="M325" s="3"/>
      <c r="N325" s="3"/>
      <c r="O325" s="3"/>
      <c r="P325" s="3"/>
      <c r="Q325" s="3"/>
    </row>
    <row r="326" spans="1:17" ht="12.75" customHeight="1" x14ac:dyDescent="0.25">
      <c r="A326" s="67" t="s">
        <v>909</v>
      </c>
      <c r="B326" s="663" t="s">
        <v>1206</v>
      </c>
      <c r="C326" s="663"/>
      <c r="D326" s="663"/>
      <c r="E326" s="663"/>
      <c r="F326" s="663"/>
      <c r="G326" s="663"/>
      <c r="H326" s="663"/>
      <c r="I326" s="663"/>
      <c r="J326" s="663"/>
      <c r="K326" s="663"/>
      <c r="L326" s="663"/>
      <c r="M326" s="663"/>
      <c r="N326" s="663"/>
      <c r="O326" s="663"/>
      <c r="P326" s="3"/>
      <c r="Q326" s="3"/>
    </row>
    <row r="327" spans="1:17" ht="12.75" customHeight="1" x14ac:dyDescent="0.25">
      <c r="A327" s="8"/>
      <c r="B327" s="3" t="s">
        <v>916</v>
      </c>
      <c r="C327" s="8"/>
      <c r="D327" s="8"/>
      <c r="E327" s="8"/>
      <c r="F327" s="8"/>
      <c r="G327" s="8"/>
      <c r="H327" s="8"/>
      <c r="I327" s="8"/>
      <c r="J327" s="8"/>
      <c r="K327" s="3"/>
      <c r="L327" s="3"/>
      <c r="M327" s="3"/>
      <c r="N327" s="3"/>
      <c r="O327" s="3"/>
      <c r="P327" s="3"/>
      <c r="Q327" s="29"/>
    </row>
    <row r="328" spans="1:17" ht="19.5" customHeight="1" x14ac:dyDescent="0.2">
      <c r="A328" s="671" t="s">
        <v>86</v>
      </c>
      <c r="B328" s="671" t="s">
        <v>1032</v>
      </c>
      <c r="C328" s="671"/>
      <c r="D328" s="671"/>
      <c r="E328" s="671" t="s">
        <v>206</v>
      </c>
      <c r="F328" s="671"/>
      <c r="G328" s="671"/>
      <c r="H328" s="602" t="s">
        <v>454</v>
      </c>
      <c r="I328" s="603"/>
      <c r="J328" s="603"/>
      <c r="K328" s="607"/>
      <c r="L328" s="671" t="s">
        <v>838</v>
      </c>
      <c r="M328" s="671"/>
      <c r="N328" s="671"/>
      <c r="O328" s="671"/>
      <c r="P328" s="671"/>
      <c r="Q328" s="65"/>
    </row>
    <row r="329" spans="1:17" ht="36" customHeight="1" x14ac:dyDescent="0.25">
      <c r="A329" s="671"/>
      <c r="B329" s="671"/>
      <c r="C329" s="671"/>
      <c r="D329" s="671"/>
      <c r="E329" s="671"/>
      <c r="F329" s="671"/>
      <c r="G329" s="671"/>
      <c r="H329" s="1050" t="s">
        <v>71</v>
      </c>
      <c r="I329" s="1050"/>
      <c r="J329" s="204" t="s">
        <v>72</v>
      </c>
      <c r="K329" s="204" t="s">
        <v>961</v>
      </c>
      <c r="L329" s="1050" t="s">
        <v>71</v>
      </c>
      <c r="M329" s="1050"/>
      <c r="N329" s="1050" t="s">
        <v>72</v>
      </c>
      <c r="O329" s="1050"/>
      <c r="P329" s="204" t="s">
        <v>962</v>
      </c>
      <c r="Q329" s="330"/>
    </row>
    <row r="330" spans="1:17" ht="12.75" customHeight="1" x14ac:dyDescent="0.25">
      <c r="A330" s="202">
        <v>1</v>
      </c>
      <c r="B330" s="689">
        <v>2</v>
      </c>
      <c r="C330" s="689"/>
      <c r="D330" s="689"/>
      <c r="E330" s="689">
        <v>3</v>
      </c>
      <c r="F330" s="689"/>
      <c r="G330" s="689"/>
      <c r="H330" s="705">
        <v>4</v>
      </c>
      <c r="I330" s="707"/>
      <c r="J330" s="227">
        <v>5</v>
      </c>
      <c r="K330" s="227">
        <v>6</v>
      </c>
      <c r="L330" s="689">
        <v>7</v>
      </c>
      <c r="M330" s="689"/>
      <c r="N330" s="1050">
        <v>8</v>
      </c>
      <c r="O330" s="1050"/>
      <c r="P330" s="202">
        <v>9</v>
      </c>
      <c r="Q330" s="35"/>
    </row>
    <row r="331" spans="1:17" ht="55.5" customHeight="1" x14ac:dyDescent="0.25">
      <c r="A331" s="126"/>
      <c r="B331" s="770" t="s">
        <v>810</v>
      </c>
      <c r="C331" s="770"/>
      <c r="D331" s="770"/>
      <c r="E331" s="1050" t="s">
        <v>811</v>
      </c>
      <c r="F331" s="1050"/>
      <c r="G331" s="1050"/>
      <c r="H331" s="1116">
        <f>H169</f>
        <v>48593955.680000007</v>
      </c>
      <c r="I331" s="1116"/>
      <c r="J331" s="496">
        <f>I169</f>
        <v>5066631.8</v>
      </c>
      <c r="K331" s="496">
        <f>H331+J331</f>
        <v>53660587.480000004</v>
      </c>
      <c r="L331" s="723"/>
      <c r="M331" s="689"/>
      <c r="N331" s="723"/>
      <c r="O331" s="689"/>
      <c r="P331" s="199"/>
      <c r="Q331" s="30"/>
    </row>
    <row r="332" spans="1:17" ht="17.25" customHeight="1" x14ac:dyDescent="0.25">
      <c r="A332" s="126"/>
      <c r="B332" s="1117" t="s">
        <v>1205</v>
      </c>
      <c r="C332" s="1117"/>
      <c r="D332" s="1117"/>
      <c r="E332" s="1050"/>
      <c r="F332" s="1050"/>
      <c r="G332" s="1050"/>
      <c r="H332" s="1050"/>
      <c r="I332" s="1050"/>
      <c r="J332" s="496"/>
      <c r="K332" s="496">
        <f>H332+J332</f>
        <v>0</v>
      </c>
      <c r="L332" s="1109">
        <f>L169</f>
        <v>52214374.108800009</v>
      </c>
      <c r="M332" s="1109"/>
      <c r="N332" s="1109">
        <f>M169</f>
        <v>5443268.8399999999</v>
      </c>
      <c r="O332" s="1109"/>
      <c r="P332" s="496">
        <f>L332+N332</f>
        <v>57657642.948800012</v>
      </c>
      <c r="Q332" s="30"/>
    </row>
    <row r="333" spans="1:17" ht="12.75" hidden="1" customHeight="1" x14ac:dyDescent="0.25">
      <c r="A333" s="126"/>
      <c r="B333" s="1117"/>
      <c r="C333" s="1117"/>
      <c r="D333" s="1117"/>
      <c r="E333" s="689"/>
      <c r="F333" s="689"/>
      <c r="G333" s="689"/>
      <c r="H333" s="689"/>
      <c r="I333" s="689"/>
      <c r="J333" s="1109"/>
      <c r="K333" s="1109"/>
      <c r="L333" s="1109"/>
      <c r="M333" s="1109"/>
      <c r="N333" s="1109"/>
      <c r="O333" s="1109"/>
      <c r="P333" s="689"/>
      <c r="Q333" s="1118"/>
    </row>
    <row r="334" spans="1:17" ht="12.75" hidden="1" customHeight="1" x14ac:dyDescent="0.25">
      <c r="A334" s="126"/>
      <c r="B334" s="1117"/>
      <c r="C334" s="1117"/>
      <c r="D334" s="1117"/>
      <c r="E334" s="689"/>
      <c r="F334" s="689"/>
      <c r="G334" s="689"/>
      <c r="H334" s="689"/>
      <c r="I334" s="689"/>
      <c r="J334" s="1109"/>
      <c r="K334" s="1109"/>
      <c r="L334" s="1109"/>
      <c r="M334" s="1109"/>
      <c r="N334" s="1109"/>
      <c r="O334" s="1109"/>
      <c r="P334" s="689"/>
      <c r="Q334" s="1119"/>
    </row>
    <row r="335" spans="1:17" ht="18" customHeight="1" x14ac:dyDescent="0.25">
      <c r="A335" s="126"/>
      <c r="B335" s="1117" t="s">
        <v>971</v>
      </c>
      <c r="C335" s="1117"/>
      <c r="D335" s="1117"/>
      <c r="E335" s="689"/>
      <c r="F335" s="689"/>
      <c r="G335" s="689"/>
      <c r="H335" s="1109">
        <f>H331+H332</f>
        <v>48593955.680000007</v>
      </c>
      <c r="I335" s="1109"/>
      <c r="J335" s="496">
        <f>J331+J332</f>
        <v>5066631.8</v>
      </c>
      <c r="K335" s="496">
        <f>H335+J335</f>
        <v>53660587.480000004</v>
      </c>
      <c r="L335" s="1109">
        <f>L332</f>
        <v>52214374.108800009</v>
      </c>
      <c r="M335" s="1109"/>
      <c r="N335" s="1109">
        <f>N332</f>
        <v>5443268.8399999999</v>
      </c>
      <c r="O335" s="1109"/>
      <c r="P335" s="496">
        <f>L335+N335</f>
        <v>57657642.948800012</v>
      </c>
      <c r="Q335" s="30"/>
    </row>
    <row r="336" spans="1:17" ht="12.75" customHeight="1" x14ac:dyDescent="0.25">
      <c r="A336" s="29"/>
      <c r="B336" s="29"/>
      <c r="C336" s="35"/>
      <c r="D336" s="35"/>
      <c r="E336" s="29"/>
      <c r="F336" s="29"/>
      <c r="G336" s="29"/>
      <c r="H336" s="29"/>
      <c r="I336" s="29"/>
      <c r="J336" s="29"/>
      <c r="K336" s="29"/>
      <c r="L336" s="29"/>
      <c r="M336" s="29"/>
      <c r="N336" s="35"/>
      <c r="O336" s="35"/>
      <c r="P336" s="3"/>
      <c r="Q336" s="3"/>
    </row>
    <row r="337" spans="1:17" ht="30.75" customHeight="1" x14ac:dyDescent="0.25">
      <c r="A337" s="67" t="s">
        <v>214</v>
      </c>
      <c r="B337" s="663" t="s">
        <v>1209</v>
      </c>
      <c r="C337" s="663"/>
      <c r="D337" s="663"/>
      <c r="E337" s="663"/>
      <c r="F337" s="663"/>
      <c r="G337" s="663"/>
      <c r="H337" s="663"/>
      <c r="I337" s="663"/>
      <c r="J337" s="663"/>
      <c r="K337" s="663"/>
      <c r="L337" s="663"/>
      <c r="M337" s="663"/>
      <c r="N337" s="663"/>
      <c r="O337" s="663"/>
      <c r="P337" s="663"/>
      <c r="Q337" s="663"/>
    </row>
    <row r="338" spans="1:17" ht="11.25" customHeight="1" x14ac:dyDescent="0.25">
      <c r="A338" s="67"/>
      <c r="B338" s="32" t="s">
        <v>916</v>
      </c>
      <c r="C338" s="91"/>
      <c r="D338" s="91"/>
      <c r="E338" s="91"/>
      <c r="F338" s="91"/>
      <c r="G338" s="91"/>
      <c r="H338" s="91"/>
      <c r="I338" s="91"/>
      <c r="J338" s="91"/>
      <c r="K338" s="91"/>
      <c r="L338" s="91"/>
      <c r="M338" s="91"/>
      <c r="N338" s="91"/>
      <c r="O338" s="91"/>
      <c r="P338" s="3"/>
      <c r="Q338" s="3"/>
    </row>
    <row r="339" spans="1:17" ht="21.75" hidden="1" customHeight="1" x14ac:dyDescent="0.25">
      <c r="A339" s="67"/>
      <c r="B339" s="663"/>
      <c r="C339" s="663"/>
      <c r="D339" s="663"/>
      <c r="E339" s="663"/>
      <c r="F339" s="663"/>
      <c r="G339" s="663"/>
      <c r="H339" s="663"/>
      <c r="I339" s="663"/>
      <c r="J339" s="663"/>
      <c r="K339" s="663"/>
      <c r="L339" s="663"/>
      <c r="M339" s="663"/>
      <c r="N339" s="663"/>
      <c r="O339" s="663"/>
      <c r="P339" s="663"/>
      <c r="Q339" s="663"/>
    </row>
    <row r="340" spans="1:17" ht="11.25" customHeight="1" x14ac:dyDescent="0.25">
      <c r="A340" s="67"/>
      <c r="B340" s="67"/>
      <c r="C340" s="91"/>
      <c r="D340" s="91"/>
      <c r="E340" s="91"/>
      <c r="F340" s="91"/>
      <c r="G340" s="91"/>
      <c r="H340" s="91"/>
      <c r="I340" s="91"/>
      <c r="J340" s="91"/>
      <c r="K340" s="91"/>
      <c r="L340" s="91"/>
      <c r="M340" s="91"/>
      <c r="N340" s="35"/>
      <c r="O340" s="35"/>
      <c r="P340" s="3"/>
      <c r="Q340" s="3"/>
    </row>
    <row r="341" spans="1:17" ht="39" customHeight="1" x14ac:dyDescent="0.25">
      <c r="A341" s="744" t="s">
        <v>1033</v>
      </c>
      <c r="B341" s="746" t="s">
        <v>970</v>
      </c>
      <c r="C341" s="747"/>
      <c r="D341" s="671" t="s">
        <v>972</v>
      </c>
      <c r="E341" s="603" t="s">
        <v>840</v>
      </c>
      <c r="F341" s="607"/>
      <c r="G341" s="671" t="s">
        <v>848</v>
      </c>
      <c r="H341" s="671"/>
      <c r="I341" s="671" t="s">
        <v>849</v>
      </c>
      <c r="J341" s="671"/>
      <c r="K341" s="671" t="s">
        <v>1005</v>
      </c>
      <c r="L341" s="671"/>
      <c r="M341" s="671" t="s">
        <v>1006</v>
      </c>
      <c r="N341" s="671"/>
      <c r="O341" s="65"/>
      <c r="P341" s="29"/>
      <c r="Q341" s="29"/>
    </row>
    <row r="342" spans="1:17" ht="147.75" customHeight="1" x14ac:dyDescent="0.25">
      <c r="A342" s="745"/>
      <c r="B342" s="748"/>
      <c r="C342" s="749"/>
      <c r="D342" s="671"/>
      <c r="E342" s="339" t="s">
        <v>973</v>
      </c>
      <c r="F342" s="124" t="s">
        <v>1034</v>
      </c>
      <c r="G342" s="339" t="s">
        <v>973</v>
      </c>
      <c r="H342" s="124" t="s">
        <v>1034</v>
      </c>
      <c r="I342" s="339" t="s">
        <v>973</v>
      </c>
      <c r="J342" s="124" t="s">
        <v>1034</v>
      </c>
      <c r="K342" s="339" t="s">
        <v>973</v>
      </c>
      <c r="L342" s="124" t="s">
        <v>1034</v>
      </c>
      <c r="M342" s="339" t="s">
        <v>973</v>
      </c>
      <c r="N342" s="124" t="s">
        <v>1034</v>
      </c>
      <c r="O342" s="65"/>
      <c r="P342" s="29"/>
      <c r="Q342" s="29"/>
    </row>
    <row r="343" spans="1:17" ht="17.25" customHeight="1" x14ac:dyDescent="0.25">
      <c r="A343" s="219">
        <v>1</v>
      </c>
      <c r="B343" s="758">
        <v>2</v>
      </c>
      <c r="C343" s="759"/>
      <c r="D343" s="177">
        <v>3</v>
      </c>
      <c r="E343" s="177">
        <v>4</v>
      </c>
      <c r="F343" s="177">
        <v>5</v>
      </c>
      <c r="G343" s="177">
        <v>6</v>
      </c>
      <c r="H343" s="177">
        <v>7</v>
      </c>
      <c r="I343" s="177">
        <v>8</v>
      </c>
      <c r="J343" s="177">
        <v>9</v>
      </c>
      <c r="K343" s="177">
        <v>10</v>
      </c>
      <c r="L343" s="177">
        <v>11</v>
      </c>
      <c r="M343" s="177">
        <v>12</v>
      </c>
      <c r="N343" s="177">
        <v>13</v>
      </c>
      <c r="O343" s="65"/>
      <c r="P343" s="29"/>
      <c r="Q343" s="29"/>
    </row>
    <row r="344" spans="1:17" ht="14.1" customHeight="1" x14ac:dyDescent="0.25">
      <c r="A344" s="220"/>
      <c r="B344" s="752"/>
      <c r="C344" s="753"/>
      <c r="D344" s="124"/>
      <c r="E344" s="124"/>
      <c r="F344" s="124"/>
      <c r="G344" s="124"/>
      <c r="H344" s="124"/>
      <c r="I344" s="124"/>
      <c r="J344" s="124"/>
      <c r="K344" s="124"/>
      <c r="L344" s="177"/>
      <c r="M344" s="124"/>
      <c r="N344" s="124"/>
      <c r="O344" s="65"/>
      <c r="P344" s="29"/>
      <c r="Q344" s="29"/>
    </row>
    <row r="345" spans="1:17" ht="16.5" customHeight="1" x14ac:dyDescent="0.25">
      <c r="A345" s="202"/>
      <c r="B345" s="752"/>
      <c r="C345" s="753"/>
      <c r="D345" s="202"/>
      <c r="E345" s="202"/>
      <c r="F345" s="171"/>
      <c r="G345" s="171"/>
      <c r="H345" s="171"/>
      <c r="I345" s="171"/>
      <c r="J345" s="171"/>
      <c r="K345" s="171"/>
      <c r="L345" s="202"/>
      <c r="M345" s="124"/>
      <c r="N345" s="124"/>
      <c r="O345" s="65"/>
      <c r="P345" s="29"/>
      <c r="Q345" s="29"/>
    </row>
    <row r="346" spans="1:17" ht="32.25" hidden="1" customHeight="1" x14ac:dyDescent="0.25">
      <c r="A346" s="202"/>
      <c r="B346" s="752"/>
      <c r="C346" s="753"/>
      <c r="D346" s="202"/>
      <c r="E346" s="202"/>
      <c r="F346" s="171"/>
      <c r="G346" s="171"/>
      <c r="H346" s="171"/>
      <c r="I346" s="171"/>
      <c r="J346" s="171"/>
      <c r="K346" s="171"/>
      <c r="L346" s="202"/>
      <c r="M346" s="671"/>
      <c r="N346" s="671"/>
      <c r="O346" s="728"/>
      <c r="P346" s="29"/>
      <c r="Q346" s="29"/>
    </row>
    <row r="347" spans="1:17" ht="15" hidden="1" customHeight="1" x14ac:dyDescent="0.25">
      <c r="A347" s="126"/>
      <c r="B347" s="752"/>
      <c r="C347" s="753"/>
      <c r="D347" s="126"/>
      <c r="E347" s="126"/>
      <c r="F347" s="171"/>
      <c r="G347" s="171"/>
      <c r="H347" s="199"/>
      <c r="I347" s="171"/>
      <c r="J347" s="120"/>
      <c r="K347" s="171"/>
      <c r="L347" s="203"/>
      <c r="M347" s="204"/>
      <c r="N347" s="204"/>
      <c r="O347" s="330"/>
      <c r="P347" s="29"/>
      <c r="Q347" s="29"/>
    </row>
    <row r="348" spans="1:17" ht="23.25" hidden="1" customHeight="1" x14ac:dyDescent="0.25">
      <c r="A348" s="126"/>
      <c r="B348" s="752"/>
      <c r="C348" s="753"/>
      <c r="D348" s="126" t="s">
        <v>194</v>
      </c>
      <c r="E348" s="203"/>
      <c r="F348" s="199"/>
      <c r="G348" s="202" t="s">
        <v>194</v>
      </c>
      <c r="H348" s="202"/>
      <c r="I348" s="202"/>
      <c r="J348" s="202" t="s">
        <v>194</v>
      </c>
      <c r="K348" s="202"/>
      <c r="L348" s="126"/>
      <c r="M348" s="124"/>
      <c r="N348" s="124"/>
      <c r="O348" s="65"/>
      <c r="P348" s="29"/>
      <c r="Q348" s="29"/>
    </row>
    <row r="349" spans="1:17" ht="18" hidden="1" customHeight="1" x14ac:dyDescent="0.25">
      <c r="A349" s="126"/>
      <c r="B349" s="752"/>
      <c r="C349" s="753"/>
      <c r="D349" s="202"/>
      <c r="E349" s="202"/>
      <c r="F349" s="171"/>
      <c r="G349" s="171"/>
      <c r="H349" s="171"/>
      <c r="I349" s="171"/>
      <c r="J349" s="171"/>
      <c r="K349" s="171"/>
      <c r="L349" s="202"/>
      <c r="M349" s="671"/>
      <c r="N349" s="671"/>
      <c r="O349" s="610"/>
      <c r="P349" s="29"/>
      <c r="Q349" s="29"/>
    </row>
    <row r="350" spans="1:17" ht="14.1" hidden="1" customHeight="1" x14ac:dyDescent="0.25">
      <c r="A350" s="126"/>
      <c r="B350" s="752"/>
      <c r="C350" s="753"/>
      <c r="D350" s="202"/>
      <c r="E350" s="202"/>
      <c r="F350" s="171"/>
      <c r="G350" s="171"/>
      <c r="H350" s="171"/>
      <c r="I350" s="171"/>
      <c r="J350" s="171"/>
      <c r="K350" s="171"/>
      <c r="L350" s="126"/>
      <c r="M350" s="671"/>
      <c r="N350" s="671"/>
      <c r="O350" s="609"/>
      <c r="P350" s="29"/>
      <c r="Q350" s="29"/>
    </row>
    <row r="351" spans="1:17" ht="14.1" hidden="1" customHeight="1" x14ac:dyDescent="0.25">
      <c r="A351" s="126"/>
      <c r="B351" s="752"/>
      <c r="C351" s="753"/>
      <c r="D351" s="202"/>
      <c r="E351" s="202"/>
      <c r="F351" s="171"/>
      <c r="G351" s="171"/>
      <c r="H351" s="199"/>
      <c r="I351" s="171"/>
      <c r="J351" s="120"/>
      <c r="K351" s="120"/>
      <c r="L351" s="203"/>
      <c r="M351" s="124"/>
      <c r="N351" s="124"/>
      <c r="O351" s="65"/>
      <c r="P351" s="29"/>
      <c r="Q351" s="29"/>
    </row>
    <row r="352" spans="1:17" ht="34.5" customHeight="1" x14ac:dyDescent="0.25">
      <c r="A352" s="67" t="s">
        <v>224</v>
      </c>
      <c r="B352" s="736" t="s">
        <v>1035</v>
      </c>
      <c r="C352" s="736"/>
      <c r="D352" s="736"/>
      <c r="E352" s="736"/>
      <c r="F352" s="736"/>
      <c r="G352" s="736"/>
      <c r="H352" s="736"/>
      <c r="I352" s="736"/>
      <c r="J352" s="736"/>
      <c r="K352" s="736"/>
      <c r="L352" s="736"/>
      <c r="M352" s="736"/>
      <c r="N352" s="736"/>
      <c r="O352" s="736"/>
      <c r="P352" s="736"/>
      <c r="Q352" s="736"/>
    </row>
    <row r="353" spans="1:17" ht="14.25" customHeight="1" x14ac:dyDescent="0.25">
      <c r="A353" s="624" t="s">
        <v>760</v>
      </c>
      <c r="B353" s="624"/>
      <c r="C353" s="624"/>
      <c r="D353" s="624"/>
      <c r="E353" s="624"/>
      <c r="F353" s="624"/>
      <c r="G353" s="624"/>
      <c r="H353" s="624"/>
      <c r="I353" s="624"/>
      <c r="J353" s="624"/>
      <c r="K353" s="624"/>
      <c r="L353" s="624"/>
      <c r="M353" s="624"/>
      <c r="N353" s="624"/>
      <c r="O353" s="624"/>
      <c r="P353" s="624"/>
      <c r="Q353" s="624"/>
    </row>
    <row r="354" spans="1:17" ht="61.5" customHeight="1" x14ac:dyDescent="0.25">
      <c r="A354" s="764" t="s">
        <v>670</v>
      </c>
      <c r="B354" s="764"/>
      <c r="C354" s="764"/>
      <c r="D354" s="764"/>
      <c r="E354" s="764"/>
      <c r="F354" s="764"/>
      <c r="G354" s="764"/>
      <c r="H354" s="764"/>
      <c r="I354" s="764"/>
      <c r="J354" s="764"/>
      <c r="K354" s="764"/>
      <c r="L354" s="764"/>
      <c r="M354" s="764"/>
      <c r="N354" s="764"/>
      <c r="O354" s="764"/>
      <c r="P354" s="764"/>
      <c r="Q354" s="764"/>
    </row>
    <row r="355" spans="1:17" ht="48" customHeight="1" x14ac:dyDescent="0.25">
      <c r="A355" s="764" t="s">
        <v>671</v>
      </c>
      <c r="B355" s="764"/>
      <c r="C355" s="764"/>
      <c r="D355" s="764"/>
      <c r="E355" s="764"/>
      <c r="F355" s="764"/>
      <c r="G355" s="764"/>
      <c r="H355" s="764"/>
      <c r="I355" s="764"/>
      <c r="J355" s="764"/>
      <c r="K355" s="764"/>
      <c r="L355" s="764"/>
      <c r="M355" s="764"/>
      <c r="N355" s="764"/>
      <c r="O355" s="764"/>
      <c r="P355" s="764"/>
      <c r="Q355" s="764"/>
    </row>
    <row r="356" spans="1:17" ht="63.75" customHeight="1" x14ac:dyDescent="0.25">
      <c r="A356" s="764" t="s">
        <v>1210</v>
      </c>
      <c r="B356" s="764"/>
      <c r="C356" s="764"/>
      <c r="D356" s="764"/>
      <c r="E356" s="764"/>
      <c r="F356" s="764"/>
      <c r="G356" s="764"/>
      <c r="H356" s="764"/>
      <c r="I356" s="764"/>
      <c r="J356" s="764"/>
      <c r="K356" s="764"/>
      <c r="L356" s="764"/>
      <c r="M356" s="764"/>
      <c r="N356" s="764"/>
      <c r="O356" s="764"/>
      <c r="P356" s="764"/>
      <c r="Q356" s="764"/>
    </row>
    <row r="357" spans="1:17" ht="63.75" customHeight="1" x14ac:dyDescent="0.25">
      <c r="A357" s="764" t="s">
        <v>1211</v>
      </c>
      <c r="B357" s="764"/>
      <c r="C357" s="764"/>
      <c r="D357" s="764"/>
      <c r="E357" s="764"/>
      <c r="F357" s="764"/>
      <c r="G357" s="764"/>
      <c r="H357" s="764"/>
      <c r="I357" s="764"/>
      <c r="J357" s="764"/>
      <c r="K357" s="764"/>
      <c r="L357" s="764"/>
      <c r="M357" s="764"/>
      <c r="N357" s="764"/>
      <c r="O357" s="764"/>
      <c r="P357" s="764"/>
      <c r="Q357" s="764"/>
    </row>
    <row r="358" spans="1:17" ht="63.75" customHeight="1" x14ac:dyDescent="0.25">
      <c r="A358" s="764" t="s">
        <v>1237</v>
      </c>
      <c r="B358" s="764"/>
      <c r="C358" s="764"/>
      <c r="D358" s="764"/>
      <c r="E358" s="764"/>
      <c r="F358" s="764"/>
      <c r="G358" s="764"/>
      <c r="H358" s="764"/>
      <c r="I358" s="764"/>
      <c r="J358" s="764"/>
      <c r="K358" s="764"/>
      <c r="L358" s="764"/>
      <c r="M358" s="764"/>
      <c r="N358" s="764"/>
      <c r="O358" s="764"/>
      <c r="P358" s="764"/>
      <c r="Q358" s="764"/>
    </row>
    <row r="359" spans="1:17" ht="63.75" customHeight="1" x14ac:dyDescent="0.25">
      <c r="A359" s="764" t="s">
        <v>1212</v>
      </c>
      <c r="B359" s="764"/>
      <c r="C359" s="764"/>
      <c r="D359" s="764"/>
      <c r="E359" s="764"/>
      <c r="F359" s="764"/>
      <c r="G359" s="764"/>
      <c r="H359" s="764"/>
      <c r="I359" s="764"/>
      <c r="J359" s="764"/>
      <c r="K359" s="764"/>
      <c r="L359" s="764"/>
      <c r="M359" s="764"/>
      <c r="N359" s="764"/>
      <c r="O359" s="764"/>
      <c r="P359" s="764"/>
      <c r="Q359" s="764"/>
    </row>
    <row r="360" spans="1:17" ht="63.75" customHeight="1" x14ac:dyDescent="0.25">
      <c r="A360" s="764" t="s">
        <v>1213</v>
      </c>
      <c r="B360" s="764"/>
      <c r="C360" s="764"/>
      <c r="D360" s="764"/>
      <c r="E360" s="764"/>
      <c r="F360" s="764"/>
      <c r="G360" s="764"/>
      <c r="H360" s="764"/>
      <c r="I360" s="764"/>
      <c r="J360" s="764"/>
      <c r="K360" s="764"/>
      <c r="L360" s="764"/>
      <c r="M360" s="764"/>
      <c r="N360" s="764"/>
      <c r="O360" s="764"/>
      <c r="P360" s="764"/>
      <c r="Q360" s="764"/>
    </row>
    <row r="361" spans="1:17" ht="17.25" customHeight="1" x14ac:dyDescent="0.25">
      <c r="A361" s="67" t="s">
        <v>225</v>
      </c>
      <c r="B361" s="736" t="s">
        <v>1208</v>
      </c>
      <c r="C361" s="736"/>
      <c r="D361" s="736"/>
      <c r="E361" s="736"/>
      <c r="F361" s="736"/>
      <c r="G361" s="736"/>
      <c r="H361" s="736"/>
      <c r="I361" s="736"/>
      <c r="J361" s="736"/>
      <c r="K361" s="736"/>
      <c r="L361" s="736"/>
      <c r="M361" s="736"/>
      <c r="N361" s="736"/>
      <c r="O361" s="736"/>
      <c r="P361" s="736"/>
      <c r="Q361" s="736"/>
    </row>
    <row r="362" spans="1:17" ht="7.5" customHeight="1" x14ac:dyDescent="0.25">
      <c r="A362" s="67"/>
      <c r="B362" s="37"/>
      <c r="C362" s="37"/>
      <c r="D362" s="37"/>
      <c r="E362" s="37"/>
      <c r="F362" s="37"/>
      <c r="G362" s="37"/>
      <c r="H362" s="37"/>
      <c r="I362" s="37"/>
      <c r="J362" s="37"/>
      <c r="K362" s="37"/>
      <c r="L362" s="37"/>
      <c r="M362" s="37"/>
      <c r="N362" s="37"/>
      <c r="O362" s="37"/>
      <c r="P362" s="37"/>
      <c r="Q362" s="37"/>
    </row>
    <row r="363" spans="1:17" ht="17.25" customHeight="1" x14ac:dyDescent="0.25">
      <c r="A363" s="67" t="s">
        <v>908</v>
      </c>
      <c r="B363" s="736" t="s">
        <v>1036</v>
      </c>
      <c r="C363" s="736"/>
      <c r="D363" s="736"/>
      <c r="E363" s="736"/>
      <c r="F363" s="736"/>
      <c r="G363" s="736"/>
      <c r="H363" s="736"/>
      <c r="I363" s="736"/>
      <c r="J363" s="736"/>
      <c r="K363" s="736"/>
      <c r="L363" s="736"/>
      <c r="M363" s="736"/>
      <c r="N363" s="736"/>
      <c r="O363" s="736"/>
      <c r="P363" s="736"/>
      <c r="Q363" s="736"/>
    </row>
    <row r="364" spans="1:17" ht="15.75" customHeight="1" x14ac:dyDescent="0.25">
      <c r="A364" s="67"/>
      <c r="B364" s="310" t="s">
        <v>916</v>
      </c>
      <c r="C364" s="37"/>
      <c r="D364" s="37"/>
      <c r="E364" s="37"/>
      <c r="F364" s="37"/>
      <c r="G364" s="37"/>
      <c r="H364" s="37"/>
      <c r="I364" s="37"/>
      <c r="J364" s="37"/>
      <c r="K364" s="37"/>
      <c r="L364" s="37"/>
      <c r="M364" s="37"/>
      <c r="N364" s="37"/>
      <c r="O364" s="37"/>
      <c r="P364" s="37"/>
      <c r="Q364" s="37"/>
    </row>
    <row r="365" spans="1:17" ht="12.75" customHeight="1" x14ac:dyDescent="0.2">
      <c r="A365" s="737" t="s">
        <v>1037</v>
      </c>
      <c r="B365" s="739"/>
      <c r="C365" s="625" t="s">
        <v>222</v>
      </c>
      <c r="D365" s="625" t="s">
        <v>217</v>
      </c>
      <c r="E365" s="625" t="s">
        <v>218</v>
      </c>
      <c r="F365" s="625" t="s">
        <v>978</v>
      </c>
      <c r="G365" s="625"/>
      <c r="H365" s="625" t="s">
        <v>979</v>
      </c>
      <c r="I365" s="625"/>
      <c r="J365" s="625" t="s">
        <v>980</v>
      </c>
      <c r="K365" s="655"/>
      <c r="L365" s="671" t="s">
        <v>318</v>
      </c>
      <c r="M365" s="671"/>
      <c r="N365" s="671"/>
      <c r="O365" s="602"/>
      <c r="P365" s="667" t="s">
        <v>981</v>
      </c>
      <c r="Q365" s="668"/>
    </row>
    <row r="366" spans="1:17" ht="18.75" customHeight="1" x14ac:dyDescent="0.2">
      <c r="A366" s="1035"/>
      <c r="B366" s="1036"/>
      <c r="C366" s="625"/>
      <c r="D366" s="625"/>
      <c r="E366" s="625"/>
      <c r="F366" s="625"/>
      <c r="G366" s="625"/>
      <c r="H366" s="625"/>
      <c r="I366" s="625"/>
      <c r="J366" s="625"/>
      <c r="K366" s="655"/>
      <c r="L366" s="671"/>
      <c r="M366" s="671"/>
      <c r="N366" s="671"/>
      <c r="O366" s="602"/>
      <c r="P366" s="729"/>
      <c r="Q366" s="730"/>
    </row>
    <row r="367" spans="1:17" ht="81.75" customHeight="1" x14ac:dyDescent="0.2">
      <c r="A367" s="740"/>
      <c r="B367" s="742"/>
      <c r="C367" s="625"/>
      <c r="D367" s="625"/>
      <c r="E367" s="625"/>
      <c r="F367" s="625"/>
      <c r="G367" s="625"/>
      <c r="H367" s="625"/>
      <c r="I367" s="625"/>
      <c r="J367" s="625"/>
      <c r="K367" s="655"/>
      <c r="L367" s="671" t="s">
        <v>220</v>
      </c>
      <c r="M367" s="671"/>
      <c r="N367" s="671" t="s">
        <v>319</v>
      </c>
      <c r="O367" s="602"/>
      <c r="P367" s="731"/>
      <c r="Q367" s="732"/>
    </row>
    <row r="368" spans="1:17" ht="15.75" customHeight="1" x14ac:dyDescent="0.25">
      <c r="A368" s="641">
        <v>1</v>
      </c>
      <c r="B368" s="642"/>
      <c r="C368" s="11">
        <v>2</v>
      </c>
      <c r="D368" s="11">
        <v>3</v>
      </c>
      <c r="E368" s="11">
        <v>4</v>
      </c>
      <c r="F368" s="626">
        <v>5</v>
      </c>
      <c r="G368" s="626"/>
      <c r="H368" s="626">
        <v>6</v>
      </c>
      <c r="I368" s="626"/>
      <c r="J368" s="626">
        <v>7</v>
      </c>
      <c r="K368" s="626"/>
      <c r="L368" s="765">
        <v>8</v>
      </c>
      <c r="M368" s="765"/>
      <c r="N368" s="765">
        <v>9</v>
      </c>
      <c r="O368" s="687"/>
      <c r="P368" s="689">
        <v>10</v>
      </c>
      <c r="Q368" s="689"/>
    </row>
    <row r="369" spans="1:17" ht="16.5" hidden="1" customHeight="1" x14ac:dyDescent="0.25">
      <c r="A369" s="16"/>
      <c r="B369" s="16"/>
      <c r="C369" s="16" t="s">
        <v>262</v>
      </c>
      <c r="D369" s="16"/>
      <c r="E369" s="16"/>
      <c r="F369" s="626"/>
      <c r="G369" s="626"/>
      <c r="H369" s="626"/>
      <c r="I369" s="626"/>
      <c r="J369" s="626"/>
      <c r="K369" s="626"/>
      <c r="L369" s="626"/>
      <c r="M369" s="626"/>
      <c r="N369" s="626"/>
      <c r="O369" s="641"/>
      <c r="P369" s="689"/>
      <c r="Q369" s="689"/>
    </row>
    <row r="370" spans="1:17" ht="16.5" hidden="1" customHeight="1" x14ac:dyDescent="0.25">
      <c r="A370" s="16"/>
      <c r="B370" s="98"/>
      <c r="C370" s="98"/>
      <c r="D370" s="16"/>
      <c r="E370" s="16"/>
      <c r="F370" s="626"/>
      <c r="G370" s="626"/>
      <c r="H370" s="626"/>
      <c r="I370" s="626"/>
      <c r="J370" s="626"/>
      <c r="K370" s="626"/>
      <c r="L370" s="626"/>
      <c r="M370" s="626"/>
      <c r="N370" s="626"/>
      <c r="O370" s="641"/>
      <c r="P370" s="689"/>
      <c r="Q370" s="689"/>
    </row>
    <row r="371" spans="1:17" ht="16.5" customHeight="1" x14ac:dyDescent="0.25">
      <c r="A371" s="641">
        <v>2000</v>
      </c>
      <c r="B371" s="642"/>
      <c r="C371" s="16" t="s">
        <v>353</v>
      </c>
      <c r="D371" s="497">
        <f>D372+D373+D374</f>
        <v>35054138</v>
      </c>
      <c r="E371" s="497">
        <f t="shared" ref="E371:E396" si="36">D93</f>
        <v>34955131</v>
      </c>
      <c r="F371" s="626">
        <v>0</v>
      </c>
      <c r="G371" s="626"/>
      <c r="H371" s="626">
        <v>0</v>
      </c>
      <c r="I371" s="626"/>
      <c r="J371" s="626">
        <f>H371-F371</f>
        <v>0</v>
      </c>
      <c r="K371" s="626"/>
      <c r="L371" s="626">
        <v>0</v>
      </c>
      <c r="M371" s="626"/>
      <c r="N371" s="626">
        <v>0</v>
      </c>
      <c r="O371" s="641"/>
      <c r="P371" s="1032">
        <f>E371+H371</f>
        <v>34955131</v>
      </c>
      <c r="Q371" s="1034"/>
    </row>
    <row r="372" spans="1:17" ht="16.5" customHeight="1" x14ac:dyDescent="0.25">
      <c r="A372" s="641">
        <v>2111</v>
      </c>
      <c r="B372" s="642"/>
      <c r="C372" s="16" t="s">
        <v>74</v>
      </c>
      <c r="D372" s="497">
        <v>26462200</v>
      </c>
      <c r="E372" s="497">
        <f t="shared" si="36"/>
        <v>26402564</v>
      </c>
      <c r="F372" s="626">
        <v>0</v>
      </c>
      <c r="G372" s="626"/>
      <c r="H372" s="641">
        <v>0</v>
      </c>
      <c r="I372" s="642"/>
      <c r="J372" s="626">
        <f t="shared" ref="J372:J396" si="37">H372-F372</f>
        <v>0</v>
      </c>
      <c r="K372" s="626"/>
      <c r="L372" s="626">
        <v>0</v>
      </c>
      <c r="M372" s="626"/>
      <c r="N372" s="626">
        <v>0</v>
      </c>
      <c r="O372" s="641"/>
      <c r="P372" s="1032">
        <f t="shared" ref="P372:P396" si="38">E372+H372</f>
        <v>26402564</v>
      </c>
      <c r="Q372" s="1034"/>
    </row>
    <row r="373" spans="1:17" ht="19.5" customHeight="1" x14ac:dyDescent="0.25">
      <c r="A373" s="641">
        <v>2120</v>
      </c>
      <c r="B373" s="642"/>
      <c r="C373" s="16" t="s">
        <v>75</v>
      </c>
      <c r="D373" s="497">
        <v>5732309</v>
      </c>
      <c r="E373" s="497">
        <f t="shared" si="36"/>
        <v>5708668</v>
      </c>
      <c r="F373" s="626">
        <v>0</v>
      </c>
      <c r="G373" s="626"/>
      <c r="H373" s="641">
        <v>0</v>
      </c>
      <c r="I373" s="642"/>
      <c r="J373" s="626">
        <f t="shared" si="37"/>
        <v>0</v>
      </c>
      <c r="K373" s="626"/>
      <c r="L373" s="626">
        <v>0</v>
      </c>
      <c r="M373" s="626"/>
      <c r="N373" s="626">
        <v>0</v>
      </c>
      <c r="O373" s="641"/>
      <c r="P373" s="1032">
        <f t="shared" si="38"/>
        <v>5708668</v>
      </c>
      <c r="Q373" s="1034"/>
    </row>
    <row r="374" spans="1:17" ht="21" customHeight="1" x14ac:dyDescent="0.25">
      <c r="A374" s="641">
        <v>2200</v>
      </c>
      <c r="B374" s="642"/>
      <c r="C374" s="16" t="s">
        <v>354</v>
      </c>
      <c r="D374" s="497">
        <f>D375+D376+D377+D378+D379+D380+D386</f>
        <v>2859629</v>
      </c>
      <c r="E374" s="497">
        <f t="shared" si="36"/>
        <v>2843899</v>
      </c>
      <c r="F374" s="626">
        <v>0</v>
      </c>
      <c r="G374" s="626"/>
      <c r="H374" s="641">
        <v>0</v>
      </c>
      <c r="I374" s="642"/>
      <c r="J374" s="626">
        <f t="shared" si="37"/>
        <v>0</v>
      </c>
      <c r="K374" s="626"/>
      <c r="L374" s="626">
        <v>0</v>
      </c>
      <c r="M374" s="626"/>
      <c r="N374" s="626">
        <v>0</v>
      </c>
      <c r="O374" s="641"/>
      <c r="P374" s="1032">
        <f t="shared" si="38"/>
        <v>2843899</v>
      </c>
      <c r="Q374" s="1034"/>
    </row>
    <row r="375" spans="1:17" ht="31.5" customHeight="1" x14ac:dyDescent="0.25">
      <c r="A375" s="641">
        <v>2210</v>
      </c>
      <c r="B375" s="642"/>
      <c r="C375" s="15" t="s">
        <v>355</v>
      </c>
      <c r="D375" s="497">
        <v>535666</v>
      </c>
      <c r="E375" s="497">
        <f t="shared" si="36"/>
        <v>535651</v>
      </c>
      <c r="F375" s="626">
        <v>0</v>
      </c>
      <c r="G375" s="626"/>
      <c r="H375" s="641">
        <v>0</v>
      </c>
      <c r="I375" s="642"/>
      <c r="J375" s="626">
        <f t="shared" si="37"/>
        <v>0</v>
      </c>
      <c r="K375" s="626"/>
      <c r="L375" s="626">
        <v>0</v>
      </c>
      <c r="M375" s="626"/>
      <c r="N375" s="626">
        <v>0</v>
      </c>
      <c r="O375" s="641"/>
      <c r="P375" s="1032">
        <f t="shared" si="38"/>
        <v>535651</v>
      </c>
      <c r="Q375" s="1034"/>
    </row>
    <row r="376" spans="1:17" ht="32.25" customHeight="1" x14ac:dyDescent="0.25">
      <c r="A376" s="641">
        <v>2220</v>
      </c>
      <c r="B376" s="642"/>
      <c r="C376" s="15" t="s">
        <v>644</v>
      </c>
      <c r="D376" s="497">
        <v>0</v>
      </c>
      <c r="E376" s="497">
        <f t="shared" si="36"/>
        <v>0</v>
      </c>
      <c r="F376" s="626">
        <v>0</v>
      </c>
      <c r="G376" s="626"/>
      <c r="H376" s="641">
        <v>0</v>
      </c>
      <c r="I376" s="642"/>
      <c r="J376" s="626">
        <f t="shared" si="37"/>
        <v>0</v>
      </c>
      <c r="K376" s="626"/>
      <c r="L376" s="626">
        <v>0</v>
      </c>
      <c r="M376" s="626"/>
      <c r="N376" s="626">
        <v>0</v>
      </c>
      <c r="O376" s="641"/>
      <c r="P376" s="1032">
        <f t="shared" si="38"/>
        <v>0</v>
      </c>
      <c r="Q376" s="1034"/>
    </row>
    <row r="377" spans="1:17" ht="16.5" customHeight="1" x14ac:dyDescent="0.25">
      <c r="A377" s="641">
        <v>2230</v>
      </c>
      <c r="B377" s="642"/>
      <c r="C377" s="16" t="s">
        <v>76</v>
      </c>
      <c r="D377" s="497">
        <v>0</v>
      </c>
      <c r="E377" s="497">
        <f t="shared" si="36"/>
        <v>0</v>
      </c>
      <c r="F377" s="626">
        <v>0</v>
      </c>
      <c r="G377" s="626"/>
      <c r="H377" s="641">
        <v>0</v>
      </c>
      <c r="I377" s="642"/>
      <c r="J377" s="626">
        <f t="shared" si="37"/>
        <v>0</v>
      </c>
      <c r="K377" s="626"/>
      <c r="L377" s="626">
        <v>0</v>
      </c>
      <c r="M377" s="626"/>
      <c r="N377" s="626">
        <v>0</v>
      </c>
      <c r="O377" s="641"/>
      <c r="P377" s="1032">
        <f t="shared" si="38"/>
        <v>0</v>
      </c>
      <c r="Q377" s="1034"/>
    </row>
    <row r="378" spans="1:17" ht="16.5" customHeight="1" x14ac:dyDescent="0.25">
      <c r="A378" s="641">
        <v>2240</v>
      </c>
      <c r="B378" s="642"/>
      <c r="C378" s="16" t="s">
        <v>77</v>
      </c>
      <c r="D378" s="497">
        <v>1294390</v>
      </c>
      <c r="E378" s="497">
        <f t="shared" si="36"/>
        <v>1294390</v>
      </c>
      <c r="F378" s="626">
        <v>0</v>
      </c>
      <c r="G378" s="626"/>
      <c r="H378" s="641">
        <v>0</v>
      </c>
      <c r="I378" s="642"/>
      <c r="J378" s="626">
        <f t="shared" si="37"/>
        <v>0</v>
      </c>
      <c r="K378" s="626"/>
      <c r="L378" s="626">
        <v>0</v>
      </c>
      <c r="M378" s="626"/>
      <c r="N378" s="626">
        <v>0</v>
      </c>
      <c r="O378" s="641"/>
      <c r="P378" s="1032">
        <f t="shared" si="38"/>
        <v>1294390</v>
      </c>
      <c r="Q378" s="1034"/>
    </row>
    <row r="379" spans="1:17" ht="16.5" customHeight="1" x14ac:dyDescent="0.25">
      <c r="A379" s="641">
        <v>2250</v>
      </c>
      <c r="B379" s="642"/>
      <c r="C379" s="16" t="s">
        <v>357</v>
      </c>
      <c r="D379" s="497">
        <v>13758</v>
      </c>
      <c r="E379" s="497">
        <f t="shared" si="36"/>
        <v>12744</v>
      </c>
      <c r="F379" s="626">
        <v>0</v>
      </c>
      <c r="G379" s="626"/>
      <c r="H379" s="641">
        <v>0</v>
      </c>
      <c r="I379" s="642"/>
      <c r="J379" s="626">
        <f t="shared" si="37"/>
        <v>0</v>
      </c>
      <c r="K379" s="626"/>
      <c r="L379" s="626">
        <v>0</v>
      </c>
      <c r="M379" s="626"/>
      <c r="N379" s="626">
        <v>0</v>
      </c>
      <c r="O379" s="641"/>
      <c r="P379" s="1032">
        <f t="shared" si="38"/>
        <v>12744</v>
      </c>
      <c r="Q379" s="1034"/>
    </row>
    <row r="380" spans="1:17" ht="32.25" customHeight="1" x14ac:dyDescent="0.25">
      <c r="A380" s="641">
        <v>2270</v>
      </c>
      <c r="B380" s="642"/>
      <c r="C380" s="15" t="s">
        <v>358</v>
      </c>
      <c r="D380" s="497">
        <f>D381+D382+D383+D384+D385</f>
        <v>1015215</v>
      </c>
      <c r="E380" s="497">
        <f t="shared" si="36"/>
        <v>1000514</v>
      </c>
      <c r="F380" s="626">
        <v>0</v>
      </c>
      <c r="G380" s="626"/>
      <c r="H380" s="641">
        <v>0</v>
      </c>
      <c r="I380" s="642"/>
      <c r="J380" s="626">
        <f t="shared" si="37"/>
        <v>0</v>
      </c>
      <c r="K380" s="626"/>
      <c r="L380" s="626">
        <v>0</v>
      </c>
      <c r="M380" s="626"/>
      <c r="N380" s="626">
        <v>0</v>
      </c>
      <c r="O380" s="641"/>
      <c r="P380" s="1032">
        <f t="shared" si="38"/>
        <v>1000514</v>
      </c>
      <c r="Q380" s="1034"/>
    </row>
    <row r="381" spans="1:17" ht="16.5" customHeight="1" x14ac:dyDescent="0.25">
      <c r="A381" s="641">
        <v>2271</v>
      </c>
      <c r="B381" s="642"/>
      <c r="C381" s="16" t="s">
        <v>78</v>
      </c>
      <c r="D381" s="497">
        <v>746541</v>
      </c>
      <c r="E381" s="497">
        <f t="shared" si="36"/>
        <v>746471</v>
      </c>
      <c r="F381" s="626">
        <v>0</v>
      </c>
      <c r="G381" s="626"/>
      <c r="H381" s="641">
        <v>0</v>
      </c>
      <c r="I381" s="642"/>
      <c r="J381" s="626">
        <f t="shared" si="37"/>
        <v>0</v>
      </c>
      <c r="K381" s="626"/>
      <c r="L381" s="626">
        <v>0</v>
      </c>
      <c r="M381" s="626"/>
      <c r="N381" s="626">
        <v>0</v>
      </c>
      <c r="O381" s="641"/>
      <c r="P381" s="1032">
        <f t="shared" si="38"/>
        <v>746471</v>
      </c>
      <c r="Q381" s="1034"/>
    </row>
    <row r="382" spans="1:17" ht="28.5" customHeight="1" x14ac:dyDescent="0.25">
      <c r="A382" s="641">
        <v>2272</v>
      </c>
      <c r="B382" s="642"/>
      <c r="C382" s="15" t="s">
        <v>79</v>
      </c>
      <c r="D382" s="497">
        <v>16461</v>
      </c>
      <c r="E382" s="497">
        <f t="shared" si="36"/>
        <v>16423</v>
      </c>
      <c r="F382" s="626">
        <v>0</v>
      </c>
      <c r="G382" s="626"/>
      <c r="H382" s="626">
        <v>0</v>
      </c>
      <c r="I382" s="626"/>
      <c r="J382" s="626">
        <f t="shared" si="37"/>
        <v>0</v>
      </c>
      <c r="K382" s="626"/>
      <c r="L382" s="626">
        <v>0</v>
      </c>
      <c r="M382" s="626"/>
      <c r="N382" s="626">
        <v>0</v>
      </c>
      <c r="O382" s="641"/>
      <c r="P382" s="1032">
        <f t="shared" si="38"/>
        <v>16423</v>
      </c>
      <c r="Q382" s="1034"/>
    </row>
    <row r="383" spans="1:17" ht="16.5" customHeight="1" x14ac:dyDescent="0.25">
      <c r="A383" s="641">
        <v>2273</v>
      </c>
      <c r="B383" s="642"/>
      <c r="C383" s="16" t="s">
        <v>80</v>
      </c>
      <c r="D383" s="497">
        <v>108013</v>
      </c>
      <c r="E383" s="497">
        <f t="shared" si="36"/>
        <v>107026</v>
      </c>
      <c r="F383" s="626">
        <v>0</v>
      </c>
      <c r="G383" s="626"/>
      <c r="H383" s="626">
        <v>0</v>
      </c>
      <c r="I383" s="626"/>
      <c r="J383" s="626">
        <f t="shared" si="37"/>
        <v>0</v>
      </c>
      <c r="K383" s="626"/>
      <c r="L383" s="626">
        <v>0</v>
      </c>
      <c r="M383" s="626"/>
      <c r="N383" s="626">
        <v>0</v>
      </c>
      <c r="O383" s="641"/>
      <c r="P383" s="1032">
        <f t="shared" si="38"/>
        <v>107026</v>
      </c>
      <c r="Q383" s="1034"/>
    </row>
    <row r="384" spans="1:17" ht="16.5" customHeight="1" x14ac:dyDescent="0.25">
      <c r="A384" s="641">
        <v>2274</v>
      </c>
      <c r="B384" s="642"/>
      <c r="C384" s="16" t="s">
        <v>359</v>
      </c>
      <c r="D384" s="497">
        <v>144200</v>
      </c>
      <c r="E384" s="497">
        <f t="shared" si="36"/>
        <v>130594</v>
      </c>
      <c r="F384" s="626">
        <v>0</v>
      </c>
      <c r="G384" s="626"/>
      <c r="H384" s="626">
        <v>0</v>
      </c>
      <c r="I384" s="626"/>
      <c r="J384" s="626">
        <f t="shared" si="37"/>
        <v>0</v>
      </c>
      <c r="K384" s="626"/>
      <c r="L384" s="626">
        <v>0</v>
      </c>
      <c r="M384" s="626"/>
      <c r="N384" s="626">
        <v>0</v>
      </c>
      <c r="O384" s="641"/>
      <c r="P384" s="1032">
        <f t="shared" si="38"/>
        <v>130594</v>
      </c>
      <c r="Q384" s="1034"/>
    </row>
    <row r="385" spans="1:17" ht="16.5" customHeight="1" x14ac:dyDescent="0.25">
      <c r="A385" s="641">
        <v>2275</v>
      </c>
      <c r="B385" s="642"/>
      <c r="C385" s="16" t="s">
        <v>81</v>
      </c>
      <c r="D385" s="497">
        <v>0</v>
      </c>
      <c r="E385" s="497">
        <f t="shared" si="36"/>
        <v>0</v>
      </c>
      <c r="F385" s="626">
        <v>0</v>
      </c>
      <c r="G385" s="626"/>
      <c r="H385" s="626">
        <v>0</v>
      </c>
      <c r="I385" s="626"/>
      <c r="J385" s="626">
        <f t="shared" si="37"/>
        <v>0</v>
      </c>
      <c r="K385" s="626"/>
      <c r="L385" s="626">
        <v>0</v>
      </c>
      <c r="M385" s="626"/>
      <c r="N385" s="626">
        <v>0</v>
      </c>
      <c r="O385" s="641"/>
      <c r="P385" s="1032">
        <f t="shared" si="38"/>
        <v>0</v>
      </c>
      <c r="Q385" s="1034"/>
    </row>
    <row r="386" spans="1:17" ht="48" customHeight="1" x14ac:dyDescent="0.25">
      <c r="A386" s="641">
        <v>2282</v>
      </c>
      <c r="B386" s="642"/>
      <c r="C386" s="15" t="s">
        <v>360</v>
      </c>
      <c r="D386" s="497">
        <v>600</v>
      </c>
      <c r="E386" s="497">
        <f t="shared" si="36"/>
        <v>600</v>
      </c>
      <c r="F386" s="626">
        <v>0</v>
      </c>
      <c r="G386" s="626"/>
      <c r="H386" s="626">
        <v>0</v>
      </c>
      <c r="I386" s="626"/>
      <c r="J386" s="626">
        <f t="shared" si="37"/>
        <v>0</v>
      </c>
      <c r="K386" s="626"/>
      <c r="L386" s="626">
        <v>0</v>
      </c>
      <c r="M386" s="626"/>
      <c r="N386" s="626">
        <v>0</v>
      </c>
      <c r="O386" s="641"/>
      <c r="P386" s="1032">
        <f t="shared" si="38"/>
        <v>600</v>
      </c>
      <c r="Q386" s="1034"/>
    </row>
    <row r="387" spans="1:17" ht="16.5" customHeight="1" x14ac:dyDescent="0.25">
      <c r="A387" s="641">
        <v>2800</v>
      </c>
      <c r="B387" s="642"/>
      <c r="C387" s="16" t="s">
        <v>361</v>
      </c>
      <c r="D387" s="497">
        <v>0</v>
      </c>
      <c r="E387" s="497">
        <f t="shared" si="36"/>
        <v>0</v>
      </c>
      <c r="F387" s="626">
        <v>0</v>
      </c>
      <c r="G387" s="626"/>
      <c r="H387" s="626">
        <v>0</v>
      </c>
      <c r="I387" s="626"/>
      <c r="J387" s="626">
        <f t="shared" si="37"/>
        <v>0</v>
      </c>
      <c r="K387" s="626"/>
      <c r="L387" s="626">
        <v>0</v>
      </c>
      <c r="M387" s="626"/>
      <c r="N387" s="626">
        <v>0</v>
      </c>
      <c r="O387" s="641"/>
      <c r="P387" s="1032">
        <f t="shared" si="38"/>
        <v>0</v>
      </c>
      <c r="Q387" s="1034"/>
    </row>
    <row r="388" spans="1:17" ht="16.5" customHeight="1" x14ac:dyDescent="0.25">
      <c r="A388" s="641">
        <v>3000</v>
      </c>
      <c r="B388" s="642"/>
      <c r="C388" s="16" t="s">
        <v>82</v>
      </c>
      <c r="D388" s="497">
        <v>0</v>
      </c>
      <c r="E388" s="497">
        <f t="shared" si="36"/>
        <v>0</v>
      </c>
      <c r="F388" s="626">
        <v>0</v>
      </c>
      <c r="G388" s="626"/>
      <c r="H388" s="626">
        <v>0</v>
      </c>
      <c r="I388" s="626"/>
      <c r="J388" s="626">
        <f t="shared" si="37"/>
        <v>0</v>
      </c>
      <c r="K388" s="626"/>
      <c r="L388" s="626">
        <v>0</v>
      </c>
      <c r="M388" s="626"/>
      <c r="N388" s="626">
        <v>0</v>
      </c>
      <c r="O388" s="641"/>
      <c r="P388" s="1032">
        <f t="shared" si="38"/>
        <v>0</v>
      </c>
      <c r="Q388" s="1034"/>
    </row>
    <row r="389" spans="1:17" ht="33" customHeight="1" x14ac:dyDescent="0.25">
      <c r="A389" s="641">
        <v>3110</v>
      </c>
      <c r="B389" s="642"/>
      <c r="C389" s="15" t="s">
        <v>362</v>
      </c>
      <c r="D389" s="497">
        <v>0</v>
      </c>
      <c r="E389" s="497">
        <f t="shared" si="36"/>
        <v>0</v>
      </c>
      <c r="F389" s="626">
        <v>0</v>
      </c>
      <c r="G389" s="626"/>
      <c r="H389" s="626">
        <v>0</v>
      </c>
      <c r="I389" s="626"/>
      <c r="J389" s="626">
        <f t="shared" si="37"/>
        <v>0</v>
      </c>
      <c r="K389" s="626"/>
      <c r="L389" s="626">
        <v>0</v>
      </c>
      <c r="M389" s="626"/>
      <c r="N389" s="626">
        <v>0</v>
      </c>
      <c r="O389" s="641"/>
      <c r="P389" s="1032">
        <f t="shared" si="38"/>
        <v>0</v>
      </c>
      <c r="Q389" s="1034"/>
    </row>
    <row r="390" spans="1:17" ht="16.5" customHeight="1" x14ac:dyDescent="0.25">
      <c r="A390" s="641">
        <v>3130</v>
      </c>
      <c r="B390" s="642"/>
      <c r="C390" s="16" t="s">
        <v>83</v>
      </c>
      <c r="D390" s="497">
        <v>0</v>
      </c>
      <c r="E390" s="497">
        <f t="shared" si="36"/>
        <v>0</v>
      </c>
      <c r="F390" s="626">
        <v>0</v>
      </c>
      <c r="G390" s="626"/>
      <c r="H390" s="626">
        <v>0</v>
      </c>
      <c r="I390" s="626"/>
      <c r="J390" s="626">
        <f t="shared" si="37"/>
        <v>0</v>
      </c>
      <c r="K390" s="626"/>
      <c r="L390" s="626">
        <v>0</v>
      </c>
      <c r="M390" s="626"/>
      <c r="N390" s="626">
        <v>0</v>
      </c>
      <c r="O390" s="641"/>
      <c r="P390" s="1032">
        <f t="shared" si="38"/>
        <v>0</v>
      </c>
      <c r="Q390" s="1034"/>
    </row>
    <row r="391" spans="1:17" ht="16.5" customHeight="1" x14ac:dyDescent="0.25">
      <c r="A391" s="641">
        <v>3132</v>
      </c>
      <c r="B391" s="642"/>
      <c r="C391" s="16" t="s">
        <v>645</v>
      </c>
      <c r="D391" s="497">
        <v>0</v>
      </c>
      <c r="E391" s="497">
        <f t="shared" si="36"/>
        <v>0</v>
      </c>
      <c r="F391" s="626">
        <v>0</v>
      </c>
      <c r="G391" s="626"/>
      <c r="H391" s="626">
        <v>0</v>
      </c>
      <c r="I391" s="626"/>
      <c r="J391" s="626">
        <f t="shared" si="37"/>
        <v>0</v>
      </c>
      <c r="K391" s="626"/>
      <c r="L391" s="626">
        <v>0</v>
      </c>
      <c r="M391" s="626"/>
      <c r="N391" s="626">
        <v>0</v>
      </c>
      <c r="O391" s="641"/>
      <c r="P391" s="1032">
        <f t="shared" si="38"/>
        <v>0</v>
      </c>
      <c r="Q391" s="1034"/>
    </row>
    <row r="392" spans="1:17" ht="16.5" customHeight="1" x14ac:dyDescent="0.25">
      <c r="A392" s="641">
        <v>3140</v>
      </c>
      <c r="B392" s="642"/>
      <c r="C392" s="16" t="s">
        <v>365</v>
      </c>
      <c r="D392" s="497">
        <v>0</v>
      </c>
      <c r="E392" s="497">
        <f t="shared" si="36"/>
        <v>0</v>
      </c>
      <c r="F392" s="626">
        <v>0</v>
      </c>
      <c r="G392" s="626"/>
      <c r="H392" s="626">
        <v>0</v>
      </c>
      <c r="I392" s="626"/>
      <c r="J392" s="626">
        <f t="shared" si="37"/>
        <v>0</v>
      </c>
      <c r="K392" s="626"/>
      <c r="L392" s="626">
        <v>0</v>
      </c>
      <c r="M392" s="626"/>
      <c r="N392" s="626">
        <v>0</v>
      </c>
      <c r="O392" s="641"/>
      <c r="P392" s="1032">
        <f t="shared" si="38"/>
        <v>0</v>
      </c>
      <c r="Q392" s="1034"/>
    </row>
    <row r="393" spans="1:17" ht="32.25" customHeight="1" x14ac:dyDescent="0.25">
      <c r="A393" s="641">
        <v>3142</v>
      </c>
      <c r="B393" s="642"/>
      <c r="C393" s="15" t="s">
        <v>646</v>
      </c>
      <c r="D393" s="497">
        <v>0</v>
      </c>
      <c r="E393" s="497">
        <f t="shared" si="36"/>
        <v>0</v>
      </c>
      <c r="F393" s="626">
        <v>0</v>
      </c>
      <c r="G393" s="626"/>
      <c r="H393" s="626">
        <v>0</v>
      </c>
      <c r="I393" s="626"/>
      <c r="J393" s="626">
        <f t="shared" si="37"/>
        <v>0</v>
      </c>
      <c r="K393" s="626"/>
      <c r="L393" s="626">
        <v>0</v>
      </c>
      <c r="M393" s="626"/>
      <c r="N393" s="626">
        <v>0</v>
      </c>
      <c r="O393" s="641"/>
      <c r="P393" s="1032">
        <f t="shared" si="38"/>
        <v>0</v>
      </c>
      <c r="Q393" s="1034"/>
    </row>
    <row r="394" spans="1:17" ht="30.75" customHeight="1" x14ac:dyDescent="0.25">
      <c r="A394" s="641">
        <v>3143</v>
      </c>
      <c r="B394" s="642"/>
      <c r="C394" s="15" t="s">
        <v>647</v>
      </c>
      <c r="D394" s="497">
        <v>0</v>
      </c>
      <c r="E394" s="497">
        <f t="shared" si="36"/>
        <v>0</v>
      </c>
      <c r="F394" s="626">
        <v>0</v>
      </c>
      <c r="G394" s="626"/>
      <c r="H394" s="626">
        <v>0</v>
      </c>
      <c r="I394" s="626"/>
      <c r="J394" s="626">
        <f t="shared" si="37"/>
        <v>0</v>
      </c>
      <c r="K394" s="626"/>
      <c r="L394" s="626">
        <v>0</v>
      </c>
      <c r="M394" s="626"/>
      <c r="N394" s="626">
        <v>0</v>
      </c>
      <c r="O394" s="641"/>
      <c r="P394" s="1032">
        <f t="shared" si="38"/>
        <v>0</v>
      </c>
      <c r="Q394" s="1034"/>
    </row>
    <row r="395" spans="1:17" ht="48.75" customHeight="1" x14ac:dyDescent="0.25">
      <c r="A395" s="641">
        <v>3210</v>
      </c>
      <c r="B395" s="642"/>
      <c r="C395" s="15" t="s">
        <v>367</v>
      </c>
      <c r="D395" s="497">
        <v>0</v>
      </c>
      <c r="E395" s="497">
        <f t="shared" si="36"/>
        <v>0</v>
      </c>
      <c r="F395" s="626">
        <v>0</v>
      </c>
      <c r="G395" s="626"/>
      <c r="H395" s="626">
        <v>0</v>
      </c>
      <c r="I395" s="626"/>
      <c r="J395" s="626">
        <f t="shared" si="37"/>
        <v>0</v>
      </c>
      <c r="K395" s="626"/>
      <c r="L395" s="626">
        <v>0</v>
      </c>
      <c r="M395" s="626"/>
      <c r="N395" s="626">
        <v>0</v>
      </c>
      <c r="O395" s="641"/>
      <c r="P395" s="1032">
        <f t="shared" si="38"/>
        <v>0</v>
      </c>
      <c r="Q395" s="1034"/>
    </row>
    <row r="396" spans="1:17" ht="15.75" customHeight="1" x14ac:dyDescent="0.25">
      <c r="A396" s="641"/>
      <c r="B396" s="642"/>
      <c r="C396" s="222" t="s">
        <v>971</v>
      </c>
      <c r="D396" s="506">
        <f>D371+D388</f>
        <v>35054138</v>
      </c>
      <c r="E396" s="497">
        <f t="shared" si="36"/>
        <v>34955131</v>
      </c>
      <c r="F396" s="626">
        <v>0</v>
      </c>
      <c r="G396" s="626"/>
      <c r="H396" s="626">
        <v>0</v>
      </c>
      <c r="I396" s="626"/>
      <c r="J396" s="626">
        <f t="shared" si="37"/>
        <v>0</v>
      </c>
      <c r="K396" s="626"/>
      <c r="L396" s="626">
        <v>0</v>
      </c>
      <c r="M396" s="626"/>
      <c r="N396" s="626">
        <v>0</v>
      </c>
      <c r="O396" s="641"/>
      <c r="P396" s="1032">
        <f t="shared" si="38"/>
        <v>34955131</v>
      </c>
      <c r="Q396" s="1034"/>
    </row>
    <row r="397" spans="1:17" ht="12.75" customHeight="1" x14ac:dyDescent="0.25">
      <c r="A397" s="3"/>
      <c r="B397" s="3"/>
      <c r="C397" s="3"/>
      <c r="D397" s="3"/>
      <c r="E397" s="3"/>
      <c r="F397" s="3"/>
      <c r="G397" s="3"/>
      <c r="H397" s="3"/>
      <c r="I397" s="3"/>
      <c r="J397" s="3"/>
      <c r="K397" s="3"/>
      <c r="L397" s="3"/>
      <c r="M397" s="3"/>
      <c r="N397" s="3"/>
      <c r="O397" s="3"/>
      <c r="P397" s="3"/>
      <c r="Q397" s="3"/>
    </row>
    <row r="398" spans="1:17" ht="24.75" customHeight="1" x14ac:dyDescent="0.25">
      <c r="A398" s="67" t="s">
        <v>909</v>
      </c>
      <c r="B398" s="663" t="s">
        <v>1040</v>
      </c>
      <c r="C398" s="663"/>
      <c r="D398" s="663"/>
      <c r="E398" s="663"/>
      <c r="F398" s="663"/>
      <c r="G398" s="663"/>
      <c r="H398" s="663"/>
      <c r="I398" s="663"/>
      <c r="J398" s="663"/>
      <c r="K398" s="663"/>
      <c r="L398" s="663"/>
      <c r="M398" s="663"/>
      <c r="N398" s="663"/>
      <c r="O398" s="663"/>
      <c r="P398" s="663"/>
      <c r="Q398" s="663"/>
    </row>
    <row r="399" spans="1:17" ht="16.5" customHeight="1" x14ac:dyDescent="0.25">
      <c r="A399" s="67"/>
      <c r="B399" s="32" t="s">
        <v>916</v>
      </c>
      <c r="C399" s="57"/>
      <c r="D399" s="57"/>
      <c r="E399" s="57"/>
      <c r="F399" s="57"/>
      <c r="G399" s="57"/>
      <c r="H399" s="57"/>
      <c r="I399" s="57"/>
      <c r="J399" s="57"/>
      <c r="K399" s="57"/>
      <c r="L399" s="57"/>
      <c r="M399" s="3"/>
      <c r="N399" s="57"/>
      <c r="O399" s="57"/>
      <c r="P399" s="57"/>
      <c r="Q399" s="57"/>
    </row>
    <row r="400" spans="1:17" ht="16.5" customHeight="1" x14ac:dyDescent="0.2">
      <c r="A400" s="737" t="s">
        <v>1037</v>
      </c>
      <c r="B400" s="739"/>
      <c r="C400" s="609" t="s">
        <v>222</v>
      </c>
      <c r="D400" s="602" t="s">
        <v>481</v>
      </c>
      <c r="E400" s="603"/>
      <c r="F400" s="603"/>
      <c r="G400" s="603"/>
      <c r="H400" s="607"/>
      <c r="I400" s="671" t="s">
        <v>854</v>
      </c>
      <c r="J400" s="671"/>
      <c r="K400" s="671"/>
      <c r="L400" s="671"/>
      <c r="M400" s="671"/>
      <c r="N400" s="671"/>
      <c r="O400" s="766"/>
      <c r="P400" s="766"/>
      <c r="Q400" s="766"/>
    </row>
    <row r="401" spans="1:17" ht="93.75" customHeight="1" x14ac:dyDescent="0.2">
      <c r="A401" s="1035"/>
      <c r="B401" s="1036"/>
      <c r="C401" s="728"/>
      <c r="D401" s="609" t="s">
        <v>326</v>
      </c>
      <c r="E401" s="609" t="s">
        <v>1038</v>
      </c>
      <c r="F401" s="602" t="s">
        <v>328</v>
      </c>
      <c r="G401" s="607"/>
      <c r="H401" s="609" t="s">
        <v>1010</v>
      </c>
      <c r="I401" s="671" t="s">
        <v>330</v>
      </c>
      <c r="J401" s="671" t="s">
        <v>1039</v>
      </c>
      <c r="K401" s="671" t="s">
        <v>328</v>
      </c>
      <c r="L401" s="671"/>
      <c r="M401" s="671" t="s">
        <v>332</v>
      </c>
      <c r="N401" s="671"/>
      <c r="O401" s="766"/>
      <c r="P401" s="766"/>
      <c r="Q401" s="766"/>
    </row>
    <row r="402" spans="1:17" ht="143.25" customHeight="1" x14ac:dyDescent="0.25">
      <c r="A402" s="740"/>
      <c r="B402" s="742"/>
      <c r="C402" s="610"/>
      <c r="D402" s="610"/>
      <c r="E402" s="610"/>
      <c r="F402" s="183" t="s">
        <v>220</v>
      </c>
      <c r="G402" s="183" t="s">
        <v>319</v>
      </c>
      <c r="H402" s="610"/>
      <c r="I402" s="671"/>
      <c r="J402" s="671"/>
      <c r="K402" s="177" t="s">
        <v>220</v>
      </c>
      <c r="L402" s="177" t="s">
        <v>319</v>
      </c>
      <c r="M402" s="671"/>
      <c r="N402" s="671"/>
      <c r="O402" s="115"/>
      <c r="P402" s="115"/>
      <c r="Q402" s="115"/>
    </row>
    <row r="403" spans="1:17" ht="16.5" customHeight="1" x14ac:dyDescent="0.25">
      <c r="A403" s="1103">
        <v>1</v>
      </c>
      <c r="B403" s="1104"/>
      <c r="C403" s="177">
        <v>2</v>
      </c>
      <c r="D403" s="177">
        <v>3</v>
      </c>
      <c r="E403" s="177">
        <v>4</v>
      </c>
      <c r="F403" s="177">
        <v>5</v>
      </c>
      <c r="G403" s="177">
        <v>6</v>
      </c>
      <c r="H403" s="177">
        <v>7</v>
      </c>
      <c r="I403" s="177">
        <v>8</v>
      </c>
      <c r="J403" s="177">
        <v>9</v>
      </c>
      <c r="K403" s="177">
        <v>10</v>
      </c>
      <c r="L403" s="177">
        <v>11</v>
      </c>
      <c r="M403" s="671">
        <v>12</v>
      </c>
      <c r="N403" s="671"/>
      <c r="O403" s="115"/>
      <c r="P403" s="115"/>
      <c r="Q403" s="115"/>
    </row>
    <row r="404" spans="1:17" ht="16.5" hidden="1" customHeight="1" x14ac:dyDescent="0.25">
      <c r="A404" s="177"/>
      <c r="B404" s="177"/>
      <c r="C404" s="177"/>
      <c r="D404" s="177"/>
      <c r="E404" s="177"/>
      <c r="F404" s="177"/>
      <c r="G404" s="177"/>
      <c r="H404" s="177"/>
      <c r="I404" s="177"/>
      <c r="J404" s="177"/>
      <c r="K404" s="177"/>
      <c r="L404" s="177"/>
      <c r="M404" s="602"/>
      <c r="N404" s="607"/>
      <c r="O404" s="115"/>
      <c r="P404" s="115"/>
      <c r="Q404" s="115"/>
    </row>
    <row r="405" spans="1:17" ht="16.5" hidden="1" customHeight="1" x14ac:dyDescent="0.25">
      <c r="A405" s="177"/>
      <c r="B405" s="177"/>
      <c r="C405" s="177"/>
      <c r="D405" s="177"/>
      <c r="E405" s="177"/>
      <c r="F405" s="177"/>
      <c r="G405" s="177"/>
      <c r="H405" s="177"/>
      <c r="I405" s="177"/>
      <c r="J405" s="177"/>
      <c r="K405" s="177"/>
      <c r="L405" s="177"/>
      <c r="M405" s="602"/>
      <c r="N405" s="607"/>
      <c r="O405" s="115"/>
      <c r="P405" s="115"/>
      <c r="Q405" s="115"/>
    </row>
    <row r="406" spans="1:17" ht="16.5" customHeight="1" x14ac:dyDescent="0.25">
      <c r="A406" s="689">
        <v>2000</v>
      </c>
      <c r="B406" s="689"/>
      <c r="C406" s="270" t="s">
        <v>353</v>
      </c>
      <c r="D406" s="247">
        <f>H93</f>
        <v>44089300</v>
      </c>
      <c r="E406" s="247">
        <v>0</v>
      </c>
      <c r="F406" s="247">
        <v>0</v>
      </c>
      <c r="G406" s="247">
        <v>0</v>
      </c>
      <c r="H406" s="247">
        <f>D406-F406</f>
        <v>44089300</v>
      </c>
      <c r="I406" s="247">
        <f>L93</f>
        <v>44492605</v>
      </c>
      <c r="J406" s="247">
        <f>E406-F406-G406</f>
        <v>0</v>
      </c>
      <c r="K406" s="247">
        <v>0</v>
      </c>
      <c r="L406" s="247">
        <v>0</v>
      </c>
      <c r="M406" s="608">
        <f>I406-K406</f>
        <v>44492605</v>
      </c>
      <c r="N406" s="615"/>
      <c r="O406" s="115"/>
      <c r="P406" s="115"/>
      <c r="Q406" s="115"/>
    </row>
    <row r="407" spans="1:17" ht="16.5" customHeight="1" x14ac:dyDescent="0.25">
      <c r="A407" s="689">
        <v>2111</v>
      </c>
      <c r="B407" s="689"/>
      <c r="C407" s="270" t="s">
        <v>74</v>
      </c>
      <c r="D407" s="247">
        <f>H94</f>
        <v>33912700</v>
      </c>
      <c r="E407" s="247">
        <v>0</v>
      </c>
      <c r="F407" s="247">
        <v>0</v>
      </c>
      <c r="G407" s="247">
        <v>0</v>
      </c>
      <c r="H407" s="247">
        <f t="shared" ref="H407:H431" si="39">D407-F407</f>
        <v>33912700</v>
      </c>
      <c r="I407" s="247">
        <f t="shared" ref="I407:I431" si="40">L94</f>
        <v>34002300</v>
      </c>
      <c r="J407" s="247">
        <f t="shared" ref="J407:J431" si="41">E407-F407-G407</f>
        <v>0</v>
      </c>
      <c r="K407" s="247">
        <v>0</v>
      </c>
      <c r="L407" s="247">
        <v>0</v>
      </c>
      <c r="M407" s="608">
        <f t="shared" ref="M407:M417" si="42">I407-K407</f>
        <v>34002300</v>
      </c>
      <c r="N407" s="615"/>
      <c r="O407" s="115"/>
      <c r="P407" s="115"/>
      <c r="Q407" s="115"/>
    </row>
    <row r="408" spans="1:17" ht="16.5" customHeight="1" x14ac:dyDescent="0.25">
      <c r="A408" s="689">
        <v>2120</v>
      </c>
      <c r="B408" s="689"/>
      <c r="C408" s="270" t="s">
        <v>75</v>
      </c>
      <c r="D408" s="247">
        <f>H95</f>
        <v>7345100</v>
      </c>
      <c r="E408" s="247">
        <v>0</v>
      </c>
      <c r="F408" s="247">
        <v>0</v>
      </c>
      <c r="G408" s="247">
        <v>0</v>
      </c>
      <c r="H408" s="247">
        <f t="shared" si="39"/>
        <v>7345100</v>
      </c>
      <c r="I408" s="247">
        <f t="shared" si="40"/>
        <v>7426900</v>
      </c>
      <c r="J408" s="247">
        <f t="shared" si="41"/>
        <v>0</v>
      </c>
      <c r="K408" s="247">
        <v>0</v>
      </c>
      <c r="L408" s="247">
        <v>0</v>
      </c>
      <c r="M408" s="608">
        <f t="shared" si="42"/>
        <v>7426900</v>
      </c>
      <c r="N408" s="615"/>
      <c r="O408" s="115"/>
      <c r="P408" s="115"/>
      <c r="Q408" s="115"/>
    </row>
    <row r="409" spans="1:17" ht="16.5" customHeight="1" x14ac:dyDescent="0.25">
      <c r="A409" s="689">
        <v>2200</v>
      </c>
      <c r="B409" s="689"/>
      <c r="C409" s="270" t="s">
        <v>354</v>
      </c>
      <c r="D409" s="247">
        <f>H96</f>
        <v>2831500</v>
      </c>
      <c r="E409" s="247">
        <v>0</v>
      </c>
      <c r="F409" s="247">
        <v>0</v>
      </c>
      <c r="G409" s="247">
        <v>0</v>
      </c>
      <c r="H409" s="247">
        <f t="shared" si="39"/>
        <v>2831500</v>
      </c>
      <c r="I409" s="247">
        <f t="shared" si="40"/>
        <v>3063405</v>
      </c>
      <c r="J409" s="247">
        <f t="shared" si="41"/>
        <v>0</v>
      </c>
      <c r="K409" s="247">
        <v>0</v>
      </c>
      <c r="L409" s="247">
        <v>0</v>
      </c>
      <c r="M409" s="608">
        <f t="shared" si="42"/>
        <v>3063405</v>
      </c>
      <c r="N409" s="615"/>
      <c r="O409" s="115"/>
      <c r="P409" s="115"/>
      <c r="Q409" s="115"/>
    </row>
    <row r="410" spans="1:17" ht="33.75" customHeight="1" x14ac:dyDescent="0.25">
      <c r="A410" s="689">
        <v>2210</v>
      </c>
      <c r="B410" s="689"/>
      <c r="C410" s="270" t="s">
        <v>355</v>
      </c>
      <c r="D410" s="247">
        <f>H97</f>
        <v>320300</v>
      </c>
      <c r="E410" s="247">
        <v>0</v>
      </c>
      <c r="F410" s="247">
        <v>0</v>
      </c>
      <c r="G410" s="247">
        <v>0</v>
      </c>
      <c r="H410" s="247">
        <f t="shared" si="39"/>
        <v>320300</v>
      </c>
      <c r="I410" s="247">
        <f t="shared" si="40"/>
        <v>309374</v>
      </c>
      <c r="J410" s="247">
        <f t="shared" si="41"/>
        <v>0</v>
      </c>
      <c r="K410" s="247">
        <v>0</v>
      </c>
      <c r="L410" s="247">
        <v>0</v>
      </c>
      <c r="M410" s="608">
        <f t="shared" si="42"/>
        <v>309374</v>
      </c>
      <c r="N410" s="615"/>
      <c r="O410" s="115"/>
      <c r="P410" s="115"/>
      <c r="Q410" s="115"/>
    </row>
    <row r="411" spans="1:17" ht="33.75" customHeight="1" x14ac:dyDescent="0.25">
      <c r="A411" s="689">
        <v>2220</v>
      </c>
      <c r="B411" s="689"/>
      <c r="C411" s="270" t="s">
        <v>644</v>
      </c>
      <c r="D411" s="247">
        <f t="shared" ref="D411:D431" si="43">H98</f>
        <v>0</v>
      </c>
      <c r="E411" s="247">
        <v>0</v>
      </c>
      <c r="F411" s="247">
        <v>0</v>
      </c>
      <c r="G411" s="247">
        <v>0</v>
      </c>
      <c r="H411" s="247">
        <f t="shared" si="39"/>
        <v>0</v>
      </c>
      <c r="I411" s="247">
        <f t="shared" si="40"/>
        <v>0</v>
      </c>
      <c r="J411" s="247">
        <f t="shared" si="41"/>
        <v>0</v>
      </c>
      <c r="K411" s="247">
        <v>0</v>
      </c>
      <c r="L411" s="247">
        <v>0</v>
      </c>
      <c r="M411" s="608">
        <f t="shared" si="42"/>
        <v>0</v>
      </c>
      <c r="N411" s="615"/>
      <c r="O411" s="115"/>
      <c r="P411" s="115"/>
      <c r="Q411" s="115"/>
    </row>
    <row r="412" spans="1:17" ht="16.5" customHeight="1" x14ac:dyDescent="0.25">
      <c r="A412" s="689">
        <v>2230</v>
      </c>
      <c r="B412" s="689"/>
      <c r="C412" s="270" t="s">
        <v>76</v>
      </c>
      <c r="D412" s="247">
        <f t="shared" si="43"/>
        <v>0</v>
      </c>
      <c r="E412" s="247">
        <v>0</v>
      </c>
      <c r="F412" s="247">
        <v>0</v>
      </c>
      <c r="G412" s="247">
        <v>0</v>
      </c>
      <c r="H412" s="247">
        <f t="shared" si="39"/>
        <v>0</v>
      </c>
      <c r="I412" s="247">
        <f t="shared" si="40"/>
        <v>0</v>
      </c>
      <c r="J412" s="247">
        <f t="shared" si="41"/>
        <v>0</v>
      </c>
      <c r="K412" s="247">
        <v>0</v>
      </c>
      <c r="L412" s="247"/>
      <c r="M412" s="608">
        <f t="shared" si="42"/>
        <v>0</v>
      </c>
      <c r="N412" s="615"/>
      <c r="O412" s="115"/>
      <c r="P412" s="115"/>
      <c r="Q412" s="115"/>
    </row>
    <row r="413" spans="1:17" ht="16.5" customHeight="1" x14ac:dyDescent="0.25">
      <c r="A413" s="689">
        <v>2240</v>
      </c>
      <c r="B413" s="689"/>
      <c r="C413" s="270" t="s">
        <v>77</v>
      </c>
      <c r="D413" s="247">
        <f t="shared" si="43"/>
        <v>1172600</v>
      </c>
      <c r="E413" s="247">
        <v>0</v>
      </c>
      <c r="F413" s="247">
        <v>0</v>
      </c>
      <c r="G413" s="247">
        <v>0</v>
      </c>
      <c r="H413" s="247">
        <f t="shared" si="39"/>
        <v>1172600</v>
      </c>
      <c r="I413" s="247">
        <f t="shared" si="40"/>
        <v>1269061</v>
      </c>
      <c r="J413" s="247">
        <f t="shared" si="41"/>
        <v>0</v>
      </c>
      <c r="K413" s="247">
        <v>0</v>
      </c>
      <c r="L413" s="247">
        <v>0</v>
      </c>
      <c r="M413" s="608">
        <f t="shared" si="42"/>
        <v>1269061</v>
      </c>
      <c r="N413" s="615"/>
      <c r="O413" s="115"/>
      <c r="P413" s="115"/>
      <c r="Q413" s="115"/>
    </row>
    <row r="414" spans="1:17" ht="16.5" customHeight="1" x14ac:dyDescent="0.25">
      <c r="A414" s="689">
        <v>2250</v>
      </c>
      <c r="B414" s="689"/>
      <c r="C414" s="270" t="s">
        <v>357</v>
      </c>
      <c r="D414" s="247">
        <f t="shared" si="43"/>
        <v>21100</v>
      </c>
      <c r="E414" s="247">
        <v>0</v>
      </c>
      <c r="F414" s="247">
        <v>0</v>
      </c>
      <c r="G414" s="247">
        <v>0</v>
      </c>
      <c r="H414" s="247">
        <f t="shared" si="39"/>
        <v>21100</v>
      </c>
      <c r="I414" s="247">
        <f t="shared" si="40"/>
        <v>24670</v>
      </c>
      <c r="J414" s="247">
        <f t="shared" si="41"/>
        <v>0</v>
      </c>
      <c r="K414" s="247">
        <v>0</v>
      </c>
      <c r="L414" s="247">
        <v>0</v>
      </c>
      <c r="M414" s="608">
        <f t="shared" si="42"/>
        <v>24670</v>
      </c>
      <c r="N414" s="615"/>
      <c r="O414" s="115"/>
      <c r="P414" s="115"/>
      <c r="Q414" s="115"/>
    </row>
    <row r="415" spans="1:17" ht="33" customHeight="1" x14ac:dyDescent="0.25">
      <c r="A415" s="689">
        <v>2270</v>
      </c>
      <c r="B415" s="689"/>
      <c r="C415" s="270" t="s">
        <v>358</v>
      </c>
      <c r="D415" s="247">
        <f t="shared" si="43"/>
        <v>1315500</v>
      </c>
      <c r="E415" s="247">
        <v>0</v>
      </c>
      <c r="F415" s="247">
        <v>0</v>
      </c>
      <c r="G415" s="247">
        <v>0</v>
      </c>
      <c r="H415" s="247">
        <f t="shared" si="39"/>
        <v>1315500</v>
      </c>
      <c r="I415" s="247">
        <f t="shared" si="40"/>
        <v>1458700</v>
      </c>
      <c r="J415" s="247">
        <f t="shared" si="41"/>
        <v>0</v>
      </c>
      <c r="K415" s="247">
        <v>0</v>
      </c>
      <c r="L415" s="247"/>
      <c r="M415" s="608">
        <f t="shared" si="42"/>
        <v>1458700</v>
      </c>
      <c r="N415" s="615"/>
      <c r="O415" s="115"/>
      <c r="P415" s="115"/>
      <c r="Q415" s="115"/>
    </row>
    <row r="416" spans="1:17" ht="16.5" customHeight="1" x14ac:dyDescent="0.25">
      <c r="A416" s="689">
        <v>2271</v>
      </c>
      <c r="B416" s="689"/>
      <c r="C416" s="270" t="s">
        <v>78</v>
      </c>
      <c r="D416" s="247">
        <f t="shared" si="43"/>
        <v>1027500</v>
      </c>
      <c r="E416" s="247">
        <v>0</v>
      </c>
      <c r="F416" s="247">
        <v>0</v>
      </c>
      <c r="G416" s="247">
        <v>0</v>
      </c>
      <c r="H416" s="247">
        <f t="shared" si="39"/>
        <v>1027500</v>
      </c>
      <c r="I416" s="247">
        <f t="shared" si="40"/>
        <v>1076700</v>
      </c>
      <c r="J416" s="247">
        <f t="shared" si="41"/>
        <v>0</v>
      </c>
      <c r="K416" s="247">
        <v>0</v>
      </c>
      <c r="L416" s="247">
        <v>0</v>
      </c>
      <c r="M416" s="608">
        <f t="shared" si="42"/>
        <v>1076700</v>
      </c>
      <c r="N416" s="615"/>
      <c r="O416" s="115"/>
      <c r="P416" s="115"/>
      <c r="Q416" s="115"/>
    </row>
    <row r="417" spans="1:17" ht="30.75" customHeight="1" x14ac:dyDescent="0.25">
      <c r="A417" s="689">
        <v>2272</v>
      </c>
      <c r="B417" s="689"/>
      <c r="C417" s="270" t="s">
        <v>79</v>
      </c>
      <c r="D417" s="247">
        <f t="shared" si="43"/>
        <v>17700</v>
      </c>
      <c r="E417" s="247">
        <v>0</v>
      </c>
      <c r="F417" s="247">
        <v>0</v>
      </c>
      <c r="G417" s="247">
        <v>0</v>
      </c>
      <c r="H417" s="247">
        <f t="shared" si="39"/>
        <v>17700</v>
      </c>
      <c r="I417" s="247">
        <f t="shared" si="40"/>
        <v>20000</v>
      </c>
      <c r="J417" s="247">
        <f t="shared" si="41"/>
        <v>0</v>
      </c>
      <c r="K417" s="247">
        <v>0</v>
      </c>
      <c r="L417" s="247">
        <v>0</v>
      </c>
      <c r="M417" s="608">
        <f t="shared" si="42"/>
        <v>20000</v>
      </c>
      <c r="N417" s="615"/>
      <c r="O417" s="115"/>
      <c r="P417" s="115"/>
      <c r="Q417" s="115"/>
    </row>
    <row r="418" spans="1:17" ht="16.5" customHeight="1" x14ac:dyDescent="0.25">
      <c r="A418" s="689">
        <v>2273</v>
      </c>
      <c r="B418" s="689"/>
      <c r="C418" s="270" t="s">
        <v>80</v>
      </c>
      <c r="D418" s="247">
        <f t="shared" si="43"/>
        <v>113900</v>
      </c>
      <c r="E418" s="247">
        <v>0</v>
      </c>
      <c r="F418" s="247">
        <v>0</v>
      </c>
      <c r="G418" s="247">
        <v>0</v>
      </c>
      <c r="H418" s="247">
        <f t="shared" si="39"/>
        <v>113900</v>
      </c>
      <c r="I418" s="247">
        <f t="shared" si="40"/>
        <v>125500</v>
      </c>
      <c r="J418" s="247">
        <f t="shared" si="41"/>
        <v>0</v>
      </c>
      <c r="K418" s="247">
        <v>0</v>
      </c>
      <c r="L418" s="247">
        <v>0</v>
      </c>
      <c r="M418" s="608">
        <f>I418-K418</f>
        <v>125500</v>
      </c>
      <c r="N418" s="615"/>
      <c r="O418" s="115"/>
      <c r="P418" s="115"/>
      <c r="Q418" s="115"/>
    </row>
    <row r="419" spans="1:17" ht="16.5" customHeight="1" x14ac:dyDescent="0.25">
      <c r="A419" s="689">
        <v>2274</v>
      </c>
      <c r="B419" s="689"/>
      <c r="C419" s="270" t="s">
        <v>359</v>
      </c>
      <c r="D419" s="247">
        <f t="shared" si="43"/>
        <v>156400</v>
      </c>
      <c r="E419" s="247">
        <v>0</v>
      </c>
      <c r="F419" s="247">
        <v>0</v>
      </c>
      <c r="G419" s="247">
        <v>0</v>
      </c>
      <c r="H419" s="247">
        <f t="shared" si="39"/>
        <v>156400</v>
      </c>
      <c r="I419" s="247">
        <f t="shared" si="40"/>
        <v>236500</v>
      </c>
      <c r="J419" s="247">
        <f t="shared" si="41"/>
        <v>0</v>
      </c>
      <c r="K419" s="247">
        <v>0</v>
      </c>
      <c r="L419" s="247"/>
      <c r="M419" s="608">
        <f t="shared" ref="M419:M425" si="44">I419-K419</f>
        <v>236500</v>
      </c>
      <c r="N419" s="615"/>
      <c r="O419" s="115"/>
      <c r="P419" s="115"/>
      <c r="Q419" s="115"/>
    </row>
    <row r="420" spans="1:17" ht="18.75" customHeight="1" x14ac:dyDescent="0.25">
      <c r="A420" s="689">
        <v>2275</v>
      </c>
      <c r="B420" s="689"/>
      <c r="C420" s="270" t="s">
        <v>81</v>
      </c>
      <c r="D420" s="247">
        <f t="shared" si="43"/>
        <v>0</v>
      </c>
      <c r="E420" s="247">
        <v>0</v>
      </c>
      <c r="F420" s="247">
        <v>0</v>
      </c>
      <c r="G420" s="247">
        <v>0</v>
      </c>
      <c r="H420" s="247">
        <f t="shared" si="39"/>
        <v>0</v>
      </c>
      <c r="I420" s="247">
        <f t="shared" si="40"/>
        <v>0</v>
      </c>
      <c r="J420" s="247">
        <f t="shared" si="41"/>
        <v>0</v>
      </c>
      <c r="K420" s="247">
        <v>0</v>
      </c>
      <c r="L420" s="247">
        <v>0</v>
      </c>
      <c r="M420" s="608">
        <f t="shared" si="44"/>
        <v>0</v>
      </c>
      <c r="N420" s="615"/>
      <c r="O420" s="115"/>
      <c r="P420" s="115"/>
      <c r="Q420" s="115"/>
    </row>
    <row r="421" spans="1:17" ht="53.25" customHeight="1" x14ac:dyDescent="0.25">
      <c r="A421" s="689">
        <v>2282</v>
      </c>
      <c r="B421" s="689"/>
      <c r="C421" s="270" t="s">
        <v>360</v>
      </c>
      <c r="D421" s="247">
        <f t="shared" si="43"/>
        <v>2000</v>
      </c>
      <c r="E421" s="247">
        <v>0</v>
      </c>
      <c r="F421" s="247">
        <v>0</v>
      </c>
      <c r="G421" s="247">
        <v>0</v>
      </c>
      <c r="H421" s="247">
        <f t="shared" si="39"/>
        <v>2000</v>
      </c>
      <c r="I421" s="247">
        <f>L108</f>
        <v>1600</v>
      </c>
      <c r="J421" s="247">
        <f t="shared" si="41"/>
        <v>0</v>
      </c>
      <c r="K421" s="247">
        <v>0</v>
      </c>
      <c r="L421" s="247">
        <v>0</v>
      </c>
      <c r="M421" s="608">
        <f t="shared" si="44"/>
        <v>1600</v>
      </c>
      <c r="N421" s="615"/>
      <c r="O421" s="115"/>
      <c r="P421" s="115"/>
      <c r="Q421" s="115"/>
    </row>
    <row r="422" spans="1:17" ht="16.5" customHeight="1" x14ac:dyDescent="0.25">
      <c r="A422" s="689">
        <v>2800</v>
      </c>
      <c r="B422" s="689"/>
      <c r="C422" s="270" t="s">
        <v>361</v>
      </c>
      <c r="D422" s="247">
        <f t="shared" si="43"/>
        <v>0</v>
      </c>
      <c r="E422" s="247">
        <v>0</v>
      </c>
      <c r="F422" s="247">
        <v>0</v>
      </c>
      <c r="G422" s="247">
        <v>0</v>
      </c>
      <c r="H422" s="247">
        <f t="shared" si="39"/>
        <v>0</v>
      </c>
      <c r="I422" s="247">
        <f t="shared" si="40"/>
        <v>0</v>
      </c>
      <c r="J422" s="247">
        <f t="shared" si="41"/>
        <v>0</v>
      </c>
      <c r="K422" s="247">
        <v>0</v>
      </c>
      <c r="L422" s="247"/>
      <c r="M422" s="608">
        <f t="shared" si="44"/>
        <v>0</v>
      </c>
      <c r="N422" s="615"/>
      <c r="O422" s="115"/>
      <c r="P422" s="115"/>
      <c r="Q422" s="115"/>
    </row>
    <row r="423" spans="1:17" ht="16.5" customHeight="1" x14ac:dyDescent="0.25">
      <c r="A423" s="689">
        <v>3000</v>
      </c>
      <c r="B423" s="689"/>
      <c r="C423" s="270" t="s">
        <v>82</v>
      </c>
      <c r="D423" s="247">
        <f t="shared" si="43"/>
        <v>0</v>
      </c>
      <c r="E423" s="247">
        <v>0</v>
      </c>
      <c r="F423" s="247">
        <v>0</v>
      </c>
      <c r="G423" s="247">
        <v>0</v>
      </c>
      <c r="H423" s="247">
        <f t="shared" si="39"/>
        <v>0</v>
      </c>
      <c r="I423" s="247">
        <f t="shared" si="40"/>
        <v>0</v>
      </c>
      <c r="J423" s="247">
        <f t="shared" si="41"/>
        <v>0</v>
      </c>
      <c r="K423" s="247">
        <v>0</v>
      </c>
      <c r="L423" s="247">
        <v>0</v>
      </c>
      <c r="M423" s="608">
        <f t="shared" si="44"/>
        <v>0</v>
      </c>
      <c r="N423" s="615"/>
      <c r="O423" s="115"/>
      <c r="P423" s="115"/>
      <c r="Q423" s="115"/>
    </row>
    <row r="424" spans="1:17" ht="30" customHeight="1" x14ac:dyDescent="0.25">
      <c r="A424" s="689">
        <v>3110</v>
      </c>
      <c r="B424" s="689"/>
      <c r="C424" s="270" t="s">
        <v>362</v>
      </c>
      <c r="D424" s="247">
        <f t="shared" si="43"/>
        <v>0</v>
      </c>
      <c r="E424" s="247">
        <v>0</v>
      </c>
      <c r="F424" s="247">
        <v>0</v>
      </c>
      <c r="G424" s="247">
        <v>0</v>
      </c>
      <c r="H424" s="247">
        <f t="shared" si="39"/>
        <v>0</v>
      </c>
      <c r="I424" s="247">
        <f t="shared" si="40"/>
        <v>0</v>
      </c>
      <c r="J424" s="247">
        <f t="shared" si="41"/>
        <v>0</v>
      </c>
      <c r="K424" s="247">
        <v>0</v>
      </c>
      <c r="L424" s="247">
        <v>0</v>
      </c>
      <c r="M424" s="608">
        <f t="shared" si="44"/>
        <v>0</v>
      </c>
      <c r="N424" s="615"/>
      <c r="O424" s="115"/>
      <c r="P424" s="115"/>
      <c r="Q424" s="115"/>
    </row>
    <row r="425" spans="1:17" ht="16.5" customHeight="1" x14ac:dyDescent="0.25">
      <c r="A425" s="689">
        <v>3130</v>
      </c>
      <c r="B425" s="689"/>
      <c r="C425" s="270" t="s">
        <v>83</v>
      </c>
      <c r="D425" s="247">
        <f t="shared" si="43"/>
        <v>0</v>
      </c>
      <c r="E425" s="247">
        <v>0</v>
      </c>
      <c r="F425" s="247">
        <v>0</v>
      </c>
      <c r="G425" s="247">
        <v>0</v>
      </c>
      <c r="H425" s="247">
        <f t="shared" si="39"/>
        <v>0</v>
      </c>
      <c r="I425" s="247">
        <f t="shared" si="40"/>
        <v>0</v>
      </c>
      <c r="J425" s="247">
        <f t="shared" si="41"/>
        <v>0</v>
      </c>
      <c r="K425" s="247">
        <v>0</v>
      </c>
      <c r="L425" s="247">
        <v>0</v>
      </c>
      <c r="M425" s="608">
        <f t="shared" si="44"/>
        <v>0</v>
      </c>
      <c r="N425" s="615"/>
      <c r="O425" s="115"/>
      <c r="P425" s="115"/>
      <c r="Q425" s="115"/>
    </row>
    <row r="426" spans="1:17" ht="16.5" customHeight="1" x14ac:dyDescent="0.25">
      <c r="A426" s="689">
        <v>3132</v>
      </c>
      <c r="B426" s="689"/>
      <c r="C426" s="270" t="s">
        <v>645</v>
      </c>
      <c r="D426" s="247">
        <f t="shared" si="43"/>
        <v>0</v>
      </c>
      <c r="E426" s="247">
        <v>0</v>
      </c>
      <c r="F426" s="247">
        <v>0</v>
      </c>
      <c r="G426" s="247">
        <v>0</v>
      </c>
      <c r="H426" s="247">
        <f t="shared" si="39"/>
        <v>0</v>
      </c>
      <c r="I426" s="247">
        <f t="shared" si="40"/>
        <v>0</v>
      </c>
      <c r="J426" s="247">
        <f t="shared" si="41"/>
        <v>0</v>
      </c>
      <c r="K426" s="247">
        <v>0</v>
      </c>
      <c r="L426" s="247">
        <v>0</v>
      </c>
      <c r="M426" s="608">
        <f t="shared" ref="M426:M431" si="45">I426-K426</f>
        <v>0</v>
      </c>
      <c r="N426" s="615"/>
      <c r="O426" s="115"/>
      <c r="P426" s="115"/>
      <c r="Q426" s="115"/>
    </row>
    <row r="427" spans="1:17" ht="16.5" customHeight="1" x14ac:dyDescent="0.25">
      <c r="A427" s="689">
        <v>3140</v>
      </c>
      <c r="B427" s="689"/>
      <c r="C427" s="270" t="s">
        <v>365</v>
      </c>
      <c r="D427" s="247">
        <f t="shared" si="43"/>
        <v>0</v>
      </c>
      <c r="E427" s="247">
        <v>0</v>
      </c>
      <c r="F427" s="247">
        <v>0</v>
      </c>
      <c r="G427" s="247">
        <v>0</v>
      </c>
      <c r="H427" s="247">
        <f t="shared" si="39"/>
        <v>0</v>
      </c>
      <c r="I427" s="247">
        <f>L114</f>
        <v>0</v>
      </c>
      <c r="J427" s="247">
        <f t="shared" si="41"/>
        <v>0</v>
      </c>
      <c r="K427" s="247">
        <v>0</v>
      </c>
      <c r="L427" s="247">
        <v>0</v>
      </c>
      <c r="M427" s="608">
        <f t="shared" si="45"/>
        <v>0</v>
      </c>
      <c r="N427" s="615"/>
      <c r="O427" s="115"/>
      <c r="P427" s="115"/>
      <c r="Q427" s="115"/>
    </row>
    <row r="428" spans="1:17" ht="32.25" customHeight="1" x14ac:dyDescent="0.25">
      <c r="A428" s="689">
        <v>3142</v>
      </c>
      <c r="B428" s="689"/>
      <c r="C428" s="270" t="s">
        <v>646</v>
      </c>
      <c r="D428" s="247">
        <f t="shared" si="43"/>
        <v>0</v>
      </c>
      <c r="E428" s="247">
        <v>0</v>
      </c>
      <c r="F428" s="247">
        <v>0</v>
      </c>
      <c r="G428" s="247">
        <v>0</v>
      </c>
      <c r="H428" s="247">
        <f t="shared" si="39"/>
        <v>0</v>
      </c>
      <c r="I428" s="247">
        <f t="shared" si="40"/>
        <v>0</v>
      </c>
      <c r="J428" s="247">
        <f t="shared" si="41"/>
        <v>0</v>
      </c>
      <c r="K428" s="247">
        <v>0</v>
      </c>
      <c r="L428" s="247">
        <v>0</v>
      </c>
      <c r="M428" s="608">
        <f t="shared" si="45"/>
        <v>0</v>
      </c>
      <c r="N428" s="615"/>
      <c r="O428" s="115"/>
      <c r="P428" s="115"/>
      <c r="Q428" s="115"/>
    </row>
    <row r="429" spans="1:17" ht="31.5" customHeight="1" x14ac:dyDescent="0.25">
      <c r="A429" s="689">
        <v>3143</v>
      </c>
      <c r="B429" s="689"/>
      <c r="C429" s="270" t="s">
        <v>647</v>
      </c>
      <c r="D429" s="247">
        <f t="shared" si="43"/>
        <v>0</v>
      </c>
      <c r="E429" s="247">
        <v>0</v>
      </c>
      <c r="F429" s="247">
        <v>0</v>
      </c>
      <c r="G429" s="247">
        <v>0</v>
      </c>
      <c r="H429" s="247">
        <f t="shared" si="39"/>
        <v>0</v>
      </c>
      <c r="I429" s="247">
        <f t="shared" si="40"/>
        <v>0</v>
      </c>
      <c r="J429" s="247">
        <f t="shared" si="41"/>
        <v>0</v>
      </c>
      <c r="K429" s="247">
        <v>0</v>
      </c>
      <c r="L429" s="247">
        <v>0</v>
      </c>
      <c r="M429" s="608">
        <f t="shared" si="45"/>
        <v>0</v>
      </c>
      <c r="N429" s="615"/>
      <c r="O429" s="115"/>
      <c r="P429" s="115"/>
      <c r="Q429" s="115"/>
    </row>
    <row r="430" spans="1:17" ht="33" customHeight="1" x14ac:dyDescent="0.25">
      <c r="A430" s="689">
        <v>3210</v>
      </c>
      <c r="B430" s="689"/>
      <c r="C430" s="270" t="s">
        <v>367</v>
      </c>
      <c r="D430" s="247">
        <f t="shared" si="43"/>
        <v>0</v>
      </c>
      <c r="E430" s="247">
        <v>0</v>
      </c>
      <c r="F430" s="247">
        <v>0</v>
      </c>
      <c r="G430" s="247">
        <v>0</v>
      </c>
      <c r="H430" s="247">
        <f t="shared" si="39"/>
        <v>0</v>
      </c>
      <c r="I430" s="247">
        <f t="shared" si="40"/>
        <v>0</v>
      </c>
      <c r="J430" s="247">
        <f t="shared" si="41"/>
        <v>0</v>
      </c>
      <c r="K430" s="247">
        <v>0</v>
      </c>
      <c r="L430" s="247">
        <v>0</v>
      </c>
      <c r="M430" s="608">
        <f t="shared" si="45"/>
        <v>0</v>
      </c>
      <c r="N430" s="615"/>
      <c r="O430" s="115"/>
      <c r="P430" s="115"/>
      <c r="Q430" s="115"/>
    </row>
    <row r="431" spans="1:17" ht="17.25" customHeight="1" x14ac:dyDescent="0.25">
      <c r="A431" s="705"/>
      <c r="B431" s="707"/>
      <c r="C431" s="182" t="s">
        <v>971</v>
      </c>
      <c r="D431" s="247">
        <f t="shared" si="43"/>
        <v>44089300</v>
      </c>
      <c r="E431" s="496">
        <v>0</v>
      </c>
      <c r="F431" s="496">
        <v>0</v>
      </c>
      <c r="G431" s="496">
        <v>0</v>
      </c>
      <c r="H431" s="247">
        <f t="shared" si="39"/>
        <v>44089300</v>
      </c>
      <c r="I431" s="247">
        <f t="shared" si="40"/>
        <v>44492605</v>
      </c>
      <c r="J431" s="247">
        <f t="shared" si="41"/>
        <v>0</v>
      </c>
      <c r="K431" s="496">
        <v>0</v>
      </c>
      <c r="L431" s="496">
        <v>0</v>
      </c>
      <c r="M431" s="608">
        <f t="shared" si="45"/>
        <v>44492605</v>
      </c>
      <c r="N431" s="615"/>
      <c r="O431" s="35"/>
      <c r="P431" s="29"/>
      <c r="Q431" s="29"/>
    </row>
    <row r="432" spans="1:17" ht="17.25" customHeight="1" x14ac:dyDescent="0.25">
      <c r="A432" s="29"/>
      <c r="B432" s="29"/>
      <c r="C432" s="4"/>
      <c r="D432" s="35"/>
      <c r="E432" s="35"/>
      <c r="F432" s="35"/>
      <c r="G432" s="35"/>
      <c r="H432" s="35"/>
      <c r="I432" s="35"/>
      <c r="J432" s="35"/>
      <c r="K432" s="35"/>
      <c r="L432" s="35"/>
      <c r="M432" s="211"/>
      <c r="N432" s="211"/>
      <c r="O432" s="35"/>
      <c r="P432" s="29"/>
      <c r="Q432" s="29"/>
    </row>
    <row r="433" spans="1:17" ht="17.25" customHeight="1" x14ac:dyDescent="0.25">
      <c r="A433" s="67" t="s">
        <v>910</v>
      </c>
      <c r="B433" s="663" t="s">
        <v>1041</v>
      </c>
      <c r="C433" s="663"/>
      <c r="D433" s="663"/>
      <c r="E433" s="663"/>
      <c r="F433" s="663"/>
      <c r="G433" s="663"/>
      <c r="H433" s="663"/>
      <c r="I433" s="663"/>
      <c r="J433" s="663"/>
      <c r="K433" s="663"/>
      <c r="L433" s="663"/>
      <c r="M433" s="663"/>
      <c r="N433" s="663"/>
      <c r="O433" s="663"/>
      <c r="P433" s="663"/>
      <c r="Q433" s="663"/>
    </row>
    <row r="434" spans="1:17" ht="17.25" customHeight="1" x14ac:dyDescent="0.25">
      <c r="A434" s="29"/>
      <c r="B434" s="29" t="s">
        <v>916</v>
      </c>
      <c r="C434" s="4"/>
      <c r="D434" s="35"/>
      <c r="E434" s="35"/>
      <c r="F434" s="35"/>
      <c r="G434" s="35"/>
      <c r="H434" s="35"/>
      <c r="I434" s="35"/>
      <c r="J434" s="35"/>
      <c r="K434" s="35"/>
      <c r="L434" s="35"/>
      <c r="M434" s="211"/>
      <c r="N434" s="211"/>
      <c r="O434" s="3"/>
      <c r="P434" s="29"/>
      <c r="Q434" s="29"/>
    </row>
    <row r="435" spans="1:17" ht="17.25" customHeight="1" x14ac:dyDescent="0.2">
      <c r="A435" s="737" t="s">
        <v>1042</v>
      </c>
      <c r="B435" s="739"/>
      <c r="C435" s="625" t="s">
        <v>222</v>
      </c>
      <c r="D435" s="625" t="s">
        <v>217</v>
      </c>
      <c r="E435" s="625" t="s">
        <v>218</v>
      </c>
      <c r="F435" s="625" t="s">
        <v>574</v>
      </c>
      <c r="G435" s="625"/>
      <c r="H435" s="625" t="s">
        <v>856</v>
      </c>
      <c r="I435" s="625"/>
      <c r="J435" s="625" t="s">
        <v>582</v>
      </c>
      <c r="K435" s="655"/>
      <c r="L435" s="671" t="s">
        <v>221</v>
      </c>
      <c r="M435" s="671"/>
      <c r="N435" s="671" t="s">
        <v>338</v>
      </c>
      <c r="O435" s="671"/>
      <c r="P435" s="766"/>
      <c r="Q435" s="766"/>
    </row>
    <row r="436" spans="1:17" ht="17.25" customHeight="1" x14ac:dyDescent="0.2">
      <c r="A436" s="1035"/>
      <c r="B436" s="1036"/>
      <c r="C436" s="625"/>
      <c r="D436" s="625"/>
      <c r="E436" s="625"/>
      <c r="F436" s="625"/>
      <c r="G436" s="625"/>
      <c r="H436" s="625"/>
      <c r="I436" s="625"/>
      <c r="J436" s="625"/>
      <c r="K436" s="655"/>
      <c r="L436" s="671"/>
      <c r="M436" s="671"/>
      <c r="N436" s="671"/>
      <c r="O436" s="671"/>
      <c r="P436" s="766"/>
      <c r="Q436" s="766"/>
    </row>
    <row r="437" spans="1:17" ht="89.25" customHeight="1" x14ac:dyDescent="0.2">
      <c r="A437" s="740"/>
      <c r="B437" s="742"/>
      <c r="C437" s="625"/>
      <c r="D437" s="625"/>
      <c r="E437" s="625"/>
      <c r="F437" s="625"/>
      <c r="G437" s="625"/>
      <c r="H437" s="625"/>
      <c r="I437" s="625"/>
      <c r="J437" s="625"/>
      <c r="K437" s="655"/>
      <c r="L437" s="671"/>
      <c r="M437" s="671"/>
      <c r="N437" s="671"/>
      <c r="O437" s="671"/>
      <c r="P437" s="766"/>
      <c r="Q437" s="766"/>
    </row>
    <row r="438" spans="1:17" ht="17.25" customHeight="1" x14ac:dyDescent="0.25">
      <c r="A438" s="641">
        <v>1</v>
      </c>
      <c r="B438" s="642"/>
      <c r="C438" s="11">
        <v>2</v>
      </c>
      <c r="D438" s="11">
        <v>3</v>
      </c>
      <c r="E438" s="11">
        <v>4</v>
      </c>
      <c r="F438" s="626">
        <v>5</v>
      </c>
      <c r="G438" s="626"/>
      <c r="H438" s="626">
        <v>6</v>
      </c>
      <c r="I438" s="626"/>
      <c r="J438" s="626">
        <v>7</v>
      </c>
      <c r="K438" s="641"/>
      <c r="L438" s="705">
        <v>8</v>
      </c>
      <c r="M438" s="707"/>
      <c r="N438" s="705">
        <v>9</v>
      </c>
      <c r="O438" s="707"/>
      <c r="P438" s="619"/>
      <c r="Q438" s="619"/>
    </row>
    <row r="439" spans="1:17" ht="17.25" hidden="1" customHeight="1" x14ac:dyDescent="0.25">
      <c r="A439" s="11"/>
      <c r="B439" s="11"/>
      <c r="C439" s="11"/>
      <c r="D439" s="11"/>
      <c r="E439" s="11"/>
      <c r="F439" s="641"/>
      <c r="G439" s="642"/>
      <c r="H439" s="641"/>
      <c r="I439" s="642"/>
      <c r="J439" s="641"/>
      <c r="K439" s="767"/>
      <c r="L439" s="200"/>
      <c r="M439" s="201"/>
      <c r="N439" s="200"/>
      <c r="O439" s="201"/>
      <c r="P439" s="30"/>
      <c r="Q439" s="30"/>
    </row>
    <row r="440" spans="1:17" ht="17.25" hidden="1" customHeight="1" x14ac:dyDescent="0.25">
      <c r="A440" s="11"/>
      <c r="B440" s="11"/>
      <c r="C440" s="11"/>
      <c r="D440" s="11"/>
      <c r="E440" s="11"/>
      <c r="F440" s="641"/>
      <c r="G440" s="642"/>
      <c r="H440" s="641"/>
      <c r="I440" s="642"/>
      <c r="J440" s="641"/>
      <c r="K440" s="767"/>
      <c r="L440" s="200"/>
      <c r="M440" s="201"/>
      <c r="N440" s="200"/>
      <c r="O440" s="201"/>
      <c r="P440" s="30"/>
      <c r="Q440" s="30"/>
    </row>
    <row r="441" spans="1:17" ht="17.25" customHeight="1" x14ac:dyDescent="0.25">
      <c r="A441" s="641">
        <v>2000</v>
      </c>
      <c r="B441" s="642"/>
      <c r="C441" s="15" t="s">
        <v>353</v>
      </c>
      <c r="D441" s="498">
        <f>D371</f>
        <v>35054138</v>
      </c>
      <c r="E441" s="498">
        <f>E371</f>
        <v>34955131</v>
      </c>
      <c r="F441" s="641">
        <v>0</v>
      </c>
      <c r="G441" s="642"/>
      <c r="H441" s="641">
        <v>0</v>
      </c>
      <c r="I441" s="642"/>
      <c r="J441" s="641">
        <v>0</v>
      </c>
      <c r="K441" s="767"/>
      <c r="L441" s="200"/>
      <c r="M441" s="201"/>
      <c r="N441" s="200"/>
      <c r="O441" s="201"/>
      <c r="P441" s="30"/>
      <c r="Q441" s="30"/>
    </row>
    <row r="442" spans="1:17" ht="17.25" customHeight="1" x14ac:dyDescent="0.25">
      <c r="A442" s="641">
        <v>2111</v>
      </c>
      <c r="B442" s="642"/>
      <c r="C442" s="15" t="s">
        <v>74</v>
      </c>
      <c r="D442" s="498">
        <f t="shared" ref="D442:E466" si="46">D372</f>
        <v>26462200</v>
      </c>
      <c r="E442" s="498">
        <f t="shared" si="46"/>
        <v>26402564</v>
      </c>
      <c r="F442" s="641">
        <v>0</v>
      </c>
      <c r="G442" s="642"/>
      <c r="H442" s="641">
        <v>0</v>
      </c>
      <c r="I442" s="642"/>
      <c r="J442" s="641">
        <v>0</v>
      </c>
      <c r="K442" s="767"/>
      <c r="L442" s="200"/>
      <c r="M442" s="201"/>
      <c r="N442" s="200"/>
      <c r="O442" s="201"/>
      <c r="P442" s="30"/>
      <c r="Q442" s="30"/>
    </row>
    <row r="443" spans="1:17" ht="17.25" customHeight="1" x14ac:dyDescent="0.25">
      <c r="A443" s="641">
        <v>2120</v>
      </c>
      <c r="B443" s="642"/>
      <c r="C443" s="15" t="s">
        <v>75</v>
      </c>
      <c r="D443" s="498">
        <f t="shared" si="46"/>
        <v>5732309</v>
      </c>
      <c r="E443" s="498">
        <f t="shared" si="46"/>
        <v>5708668</v>
      </c>
      <c r="F443" s="641">
        <v>0</v>
      </c>
      <c r="G443" s="642"/>
      <c r="H443" s="641">
        <v>0</v>
      </c>
      <c r="I443" s="642"/>
      <c r="J443" s="641">
        <v>0</v>
      </c>
      <c r="K443" s="767"/>
      <c r="L443" s="200"/>
      <c r="M443" s="201"/>
      <c r="N443" s="200"/>
      <c r="O443" s="201"/>
      <c r="P443" s="30"/>
      <c r="Q443" s="30"/>
    </row>
    <row r="444" spans="1:17" ht="17.25" customHeight="1" x14ac:dyDescent="0.25">
      <c r="A444" s="641">
        <v>2200</v>
      </c>
      <c r="B444" s="642"/>
      <c r="C444" s="15" t="s">
        <v>354</v>
      </c>
      <c r="D444" s="498">
        <f t="shared" si="46"/>
        <v>2859629</v>
      </c>
      <c r="E444" s="498">
        <f t="shared" si="46"/>
        <v>2843899</v>
      </c>
      <c r="F444" s="641">
        <v>0</v>
      </c>
      <c r="G444" s="642"/>
      <c r="H444" s="641">
        <v>0</v>
      </c>
      <c r="I444" s="642"/>
      <c r="J444" s="641">
        <v>0</v>
      </c>
      <c r="K444" s="767"/>
      <c r="L444" s="200"/>
      <c r="M444" s="201"/>
      <c r="N444" s="200"/>
      <c r="O444" s="201"/>
      <c r="P444" s="30"/>
      <c r="Q444" s="30"/>
    </row>
    <row r="445" spans="1:17" ht="33" customHeight="1" x14ac:dyDescent="0.25">
      <c r="A445" s="641">
        <v>2210</v>
      </c>
      <c r="B445" s="642"/>
      <c r="C445" s="15" t="s">
        <v>355</v>
      </c>
      <c r="D445" s="498">
        <f t="shared" si="46"/>
        <v>535666</v>
      </c>
      <c r="E445" s="498">
        <f t="shared" si="46"/>
        <v>535651</v>
      </c>
      <c r="F445" s="641">
        <v>0</v>
      </c>
      <c r="G445" s="642"/>
      <c r="H445" s="641">
        <v>0</v>
      </c>
      <c r="I445" s="642"/>
      <c r="J445" s="641">
        <v>0</v>
      </c>
      <c r="K445" s="767"/>
      <c r="L445" s="200"/>
      <c r="M445" s="201"/>
      <c r="N445" s="200"/>
      <c r="O445" s="201"/>
      <c r="P445" s="30"/>
      <c r="Q445" s="30"/>
    </row>
    <row r="446" spans="1:17" ht="17.25" customHeight="1" x14ac:dyDescent="0.25">
      <c r="A446" s="641">
        <v>2220</v>
      </c>
      <c r="B446" s="642"/>
      <c r="C446" s="15" t="s">
        <v>644</v>
      </c>
      <c r="D446" s="498">
        <f t="shared" si="46"/>
        <v>0</v>
      </c>
      <c r="E446" s="498">
        <f t="shared" si="46"/>
        <v>0</v>
      </c>
      <c r="F446" s="641">
        <v>0</v>
      </c>
      <c r="G446" s="642"/>
      <c r="H446" s="641">
        <v>0</v>
      </c>
      <c r="I446" s="642"/>
      <c r="J446" s="641">
        <v>0</v>
      </c>
      <c r="K446" s="767"/>
      <c r="L446" s="200"/>
      <c r="M446" s="201"/>
      <c r="N446" s="200"/>
      <c r="O446" s="201"/>
      <c r="P446" s="30"/>
      <c r="Q446" s="30"/>
    </row>
    <row r="447" spans="1:17" ht="17.25" customHeight="1" x14ac:dyDescent="0.25">
      <c r="A447" s="641">
        <v>2230</v>
      </c>
      <c r="B447" s="642"/>
      <c r="C447" s="15" t="s">
        <v>76</v>
      </c>
      <c r="D447" s="498">
        <f t="shared" si="46"/>
        <v>0</v>
      </c>
      <c r="E447" s="498">
        <f t="shared" si="46"/>
        <v>0</v>
      </c>
      <c r="F447" s="641">
        <v>0</v>
      </c>
      <c r="G447" s="642"/>
      <c r="H447" s="641">
        <v>0</v>
      </c>
      <c r="I447" s="642"/>
      <c r="J447" s="641"/>
      <c r="K447" s="767"/>
      <c r="L447" s="200"/>
      <c r="M447" s="201"/>
      <c r="N447" s="200"/>
      <c r="O447" s="201"/>
      <c r="P447" s="30"/>
      <c r="Q447" s="30"/>
    </row>
    <row r="448" spans="1:17" ht="17.25" customHeight="1" x14ac:dyDescent="0.25">
      <c r="A448" s="641">
        <v>2240</v>
      </c>
      <c r="B448" s="642"/>
      <c r="C448" s="15" t="s">
        <v>77</v>
      </c>
      <c r="D448" s="498">
        <f t="shared" si="46"/>
        <v>1294390</v>
      </c>
      <c r="E448" s="498">
        <f t="shared" si="46"/>
        <v>1294390</v>
      </c>
      <c r="F448" s="641">
        <v>0</v>
      </c>
      <c r="G448" s="642"/>
      <c r="H448" s="641">
        <v>0</v>
      </c>
      <c r="I448" s="642"/>
      <c r="J448" s="641">
        <v>0</v>
      </c>
      <c r="K448" s="767"/>
      <c r="L448" s="200"/>
      <c r="M448" s="201"/>
      <c r="N448" s="200"/>
      <c r="O448" s="201"/>
      <c r="P448" s="30"/>
      <c r="Q448" s="30"/>
    </row>
    <row r="449" spans="1:17" ht="17.25" customHeight="1" x14ac:dyDescent="0.25">
      <c r="A449" s="641">
        <v>2250</v>
      </c>
      <c r="B449" s="642"/>
      <c r="C449" s="15" t="s">
        <v>357</v>
      </c>
      <c r="D449" s="498">
        <f t="shared" si="46"/>
        <v>13758</v>
      </c>
      <c r="E449" s="498">
        <f t="shared" si="46"/>
        <v>12744</v>
      </c>
      <c r="F449" s="641">
        <v>0</v>
      </c>
      <c r="G449" s="642"/>
      <c r="H449" s="641">
        <v>0</v>
      </c>
      <c r="I449" s="642"/>
      <c r="J449" s="641">
        <v>0</v>
      </c>
      <c r="K449" s="767"/>
      <c r="L449" s="200"/>
      <c r="M449" s="201"/>
      <c r="N449" s="200"/>
      <c r="O449" s="201"/>
      <c r="P449" s="30"/>
      <c r="Q449" s="30"/>
    </row>
    <row r="450" spans="1:17" ht="31.5" customHeight="1" x14ac:dyDescent="0.25">
      <c r="A450" s="641">
        <v>2270</v>
      </c>
      <c r="B450" s="642"/>
      <c r="C450" s="15" t="s">
        <v>358</v>
      </c>
      <c r="D450" s="498">
        <f t="shared" si="46"/>
        <v>1015215</v>
      </c>
      <c r="E450" s="498">
        <f t="shared" si="46"/>
        <v>1000514</v>
      </c>
      <c r="F450" s="641">
        <v>0</v>
      </c>
      <c r="G450" s="642"/>
      <c r="H450" s="641">
        <v>0</v>
      </c>
      <c r="I450" s="642"/>
      <c r="J450" s="641">
        <v>0</v>
      </c>
      <c r="K450" s="767"/>
      <c r="L450" s="200"/>
      <c r="M450" s="201"/>
      <c r="N450" s="200"/>
      <c r="O450" s="201"/>
      <c r="P450" s="30"/>
      <c r="Q450" s="30"/>
    </row>
    <row r="451" spans="1:17" ht="17.25" customHeight="1" x14ac:dyDescent="0.25">
      <c r="A451" s="641">
        <v>2271</v>
      </c>
      <c r="B451" s="642"/>
      <c r="C451" s="15" t="s">
        <v>78</v>
      </c>
      <c r="D451" s="498">
        <f t="shared" si="46"/>
        <v>746541</v>
      </c>
      <c r="E451" s="498">
        <f t="shared" ref="E451:E466" si="47">E381</f>
        <v>746471</v>
      </c>
      <c r="F451" s="641">
        <v>0</v>
      </c>
      <c r="G451" s="642"/>
      <c r="H451" s="641">
        <v>0</v>
      </c>
      <c r="I451" s="642"/>
      <c r="J451" s="641"/>
      <c r="K451" s="767"/>
      <c r="L451" s="200"/>
      <c r="M451" s="201"/>
      <c r="N451" s="200"/>
      <c r="O451" s="201"/>
      <c r="P451" s="30"/>
      <c r="Q451" s="30"/>
    </row>
    <row r="452" spans="1:17" ht="30" customHeight="1" x14ac:dyDescent="0.25">
      <c r="A452" s="641">
        <v>2272</v>
      </c>
      <c r="B452" s="642"/>
      <c r="C452" s="15" t="s">
        <v>79</v>
      </c>
      <c r="D452" s="498">
        <f t="shared" si="46"/>
        <v>16461</v>
      </c>
      <c r="E452" s="498">
        <f t="shared" si="47"/>
        <v>16423</v>
      </c>
      <c r="F452" s="641">
        <v>0</v>
      </c>
      <c r="G452" s="642"/>
      <c r="H452" s="641">
        <v>0</v>
      </c>
      <c r="I452" s="642"/>
      <c r="J452" s="641">
        <v>0</v>
      </c>
      <c r="K452" s="767"/>
      <c r="L452" s="200"/>
      <c r="M452" s="201"/>
      <c r="N452" s="200"/>
      <c r="O452" s="201"/>
      <c r="P452" s="30"/>
      <c r="Q452" s="30"/>
    </row>
    <row r="453" spans="1:17" ht="17.25" customHeight="1" x14ac:dyDescent="0.25">
      <c r="A453" s="641">
        <v>2273</v>
      </c>
      <c r="B453" s="642"/>
      <c r="C453" s="15" t="s">
        <v>80</v>
      </c>
      <c r="D453" s="498">
        <f t="shared" si="46"/>
        <v>108013</v>
      </c>
      <c r="E453" s="498">
        <f t="shared" si="47"/>
        <v>107026</v>
      </c>
      <c r="F453" s="641">
        <v>0</v>
      </c>
      <c r="G453" s="642"/>
      <c r="H453" s="641">
        <v>0</v>
      </c>
      <c r="I453" s="642"/>
      <c r="J453" s="641">
        <v>0</v>
      </c>
      <c r="K453" s="767"/>
      <c r="L453" s="200"/>
      <c r="M453" s="201"/>
      <c r="N453" s="200"/>
      <c r="O453" s="201"/>
      <c r="P453" s="30"/>
      <c r="Q453" s="30"/>
    </row>
    <row r="454" spans="1:17" ht="17.25" customHeight="1" x14ac:dyDescent="0.25">
      <c r="A454" s="641">
        <v>2274</v>
      </c>
      <c r="B454" s="642"/>
      <c r="C454" s="15" t="s">
        <v>359</v>
      </c>
      <c r="D454" s="498">
        <f t="shared" si="46"/>
        <v>144200</v>
      </c>
      <c r="E454" s="498">
        <f t="shared" si="47"/>
        <v>130594</v>
      </c>
      <c r="F454" s="641">
        <v>0</v>
      </c>
      <c r="G454" s="642"/>
      <c r="H454" s="641">
        <v>0</v>
      </c>
      <c r="I454" s="642"/>
      <c r="J454" s="641"/>
      <c r="K454" s="767"/>
      <c r="L454" s="200"/>
      <c r="M454" s="201"/>
      <c r="N454" s="200"/>
      <c r="O454" s="201"/>
      <c r="P454" s="30"/>
      <c r="Q454" s="30"/>
    </row>
    <row r="455" spans="1:17" ht="22.5" customHeight="1" x14ac:dyDescent="0.25">
      <c r="A455" s="641">
        <v>2275</v>
      </c>
      <c r="B455" s="642"/>
      <c r="C455" s="15" t="s">
        <v>81</v>
      </c>
      <c r="D455" s="498">
        <f>D385</f>
        <v>0</v>
      </c>
      <c r="E455" s="498">
        <f t="shared" si="47"/>
        <v>0</v>
      </c>
      <c r="F455" s="641">
        <v>0</v>
      </c>
      <c r="G455" s="642"/>
      <c r="H455" s="641">
        <v>0</v>
      </c>
      <c r="I455" s="642"/>
      <c r="J455" s="641">
        <v>0</v>
      </c>
      <c r="K455" s="767"/>
      <c r="L455" s="200"/>
      <c r="M455" s="201"/>
      <c r="N455" s="200"/>
      <c r="O455" s="201"/>
      <c r="P455" s="30"/>
      <c r="Q455" s="30"/>
    </row>
    <row r="456" spans="1:17" ht="48.75" customHeight="1" x14ac:dyDescent="0.25">
      <c r="A456" s="641">
        <v>2282</v>
      </c>
      <c r="B456" s="642"/>
      <c r="C456" s="15" t="s">
        <v>360</v>
      </c>
      <c r="D456" s="498">
        <f t="shared" si="46"/>
        <v>600</v>
      </c>
      <c r="E456" s="498">
        <f t="shared" si="47"/>
        <v>600</v>
      </c>
      <c r="F456" s="641">
        <v>0</v>
      </c>
      <c r="G456" s="642"/>
      <c r="H456" s="641">
        <v>0</v>
      </c>
      <c r="I456" s="642"/>
      <c r="J456" s="641">
        <v>0</v>
      </c>
      <c r="K456" s="767"/>
      <c r="L456" s="200"/>
      <c r="M456" s="201"/>
      <c r="N456" s="200"/>
      <c r="O456" s="201"/>
      <c r="P456" s="30"/>
      <c r="Q456" s="30"/>
    </row>
    <row r="457" spans="1:17" ht="17.25" customHeight="1" x14ac:dyDescent="0.25">
      <c r="A457" s="641">
        <v>2800</v>
      </c>
      <c r="B457" s="642"/>
      <c r="C457" s="15" t="s">
        <v>361</v>
      </c>
      <c r="D457" s="498">
        <f t="shared" si="46"/>
        <v>0</v>
      </c>
      <c r="E457" s="498">
        <f t="shared" si="47"/>
        <v>0</v>
      </c>
      <c r="F457" s="641">
        <v>0</v>
      </c>
      <c r="G457" s="642"/>
      <c r="H457" s="641">
        <v>0</v>
      </c>
      <c r="I457" s="642"/>
      <c r="J457" s="641">
        <v>0</v>
      </c>
      <c r="K457" s="767"/>
      <c r="L457" s="200"/>
      <c r="M457" s="201"/>
      <c r="N457" s="200"/>
      <c r="O457" s="201"/>
      <c r="P457" s="30"/>
      <c r="Q457" s="30"/>
    </row>
    <row r="458" spans="1:17" ht="17.25" customHeight="1" x14ac:dyDescent="0.25">
      <c r="A458" s="641">
        <v>3000</v>
      </c>
      <c r="B458" s="642"/>
      <c r="C458" s="15" t="s">
        <v>82</v>
      </c>
      <c r="D458" s="498">
        <f t="shared" si="46"/>
        <v>0</v>
      </c>
      <c r="E458" s="498">
        <f t="shared" si="47"/>
        <v>0</v>
      </c>
      <c r="F458" s="641">
        <v>0</v>
      </c>
      <c r="G458" s="642"/>
      <c r="H458" s="641">
        <v>0</v>
      </c>
      <c r="I458" s="642"/>
      <c r="J458" s="641"/>
      <c r="K458" s="767"/>
      <c r="L458" s="200"/>
      <c r="M458" s="201"/>
      <c r="N458" s="200"/>
      <c r="O458" s="201"/>
      <c r="P458" s="30"/>
      <c r="Q458" s="30"/>
    </row>
    <row r="459" spans="1:17" ht="30.75" customHeight="1" x14ac:dyDescent="0.25">
      <c r="A459" s="641">
        <v>3110</v>
      </c>
      <c r="B459" s="642"/>
      <c r="C459" s="15" t="s">
        <v>362</v>
      </c>
      <c r="D459" s="498">
        <f t="shared" si="46"/>
        <v>0</v>
      </c>
      <c r="E459" s="498">
        <f t="shared" si="47"/>
        <v>0</v>
      </c>
      <c r="F459" s="641">
        <v>0</v>
      </c>
      <c r="G459" s="642"/>
      <c r="H459" s="641">
        <v>0</v>
      </c>
      <c r="I459" s="642"/>
      <c r="J459" s="641">
        <v>0</v>
      </c>
      <c r="K459" s="767"/>
      <c r="L459" s="200"/>
      <c r="M459" s="201"/>
      <c r="N459" s="200"/>
      <c r="O459" s="201"/>
      <c r="P459" s="30"/>
      <c r="Q459" s="30"/>
    </row>
    <row r="460" spans="1:17" ht="17.25" customHeight="1" x14ac:dyDescent="0.25">
      <c r="A460" s="641">
        <v>3130</v>
      </c>
      <c r="B460" s="642"/>
      <c r="C460" s="15" t="s">
        <v>83</v>
      </c>
      <c r="D460" s="498">
        <f t="shared" si="46"/>
        <v>0</v>
      </c>
      <c r="E460" s="498">
        <f t="shared" si="47"/>
        <v>0</v>
      </c>
      <c r="F460" s="641">
        <v>0</v>
      </c>
      <c r="G460" s="642"/>
      <c r="H460" s="641">
        <v>0</v>
      </c>
      <c r="I460" s="642"/>
      <c r="J460" s="641">
        <v>0</v>
      </c>
      <c r="K460" s="767"/>
      <c r="L460" s="200"/>
      <c r="M460" s="201"/>
      <c r="N460" s="200"/>
      <c r="O460" s="201"/>
      <c r="P460" s="30"/>
      <c r="Q460" s="30"/>
    </row>
    <row r="461" spans="1:17" ht="17.25" customHeight="1" x14ac:dyDescent="0.25">
      <c r="A461" s="641">
        <v>3132</v>
      </c>
      <c r="B461" s="642"/>
      <c r="C461" s="15" t="s">
        <v>645</v>
      </c>
      <c r="D461" s="498">
        <f t="shared" si="46"/>
        <v>0</v>
      </c>
      <c r="E461" s="498">
        <f t="shared" si="47"/>
        <v>0</v>
      </c>
      <c r="F461" s="641">
        <v>0</v>
      </c>
      <c r="G461" s="642"/>
      <c r="H461" s="641">
        <v>0</v>
      </c>
      <c r="I461" s="642"/>
      <c r="J461" s="641">
        <v>0</v>
      </c>
      <c r="K461" s="767"/>
      <c r="L461" s="200"/>
      <c r="M461" s="201"/>
      <c r="N461" s="200"/>
      <c r="O461" s="201"/>
      <c r="P461" s="30"/>
      <c r="Q461" s="30"/>
    </row>
    <row r="462" spans="1:17" ht="17.25" customHeight="1" x14ac:dyDescent="0.25">
      <c r="A462" s="641">
        <v>3140</v>
      </c>
      <c r="B462" s="642"/>
      <c r="C462" s="15" t="s">
        <v>365</v>
      </c>
      <c r="D462" s="498">
        <f t="shared" si="46"/>
        <v>0</v>
      </c>
      <c r="E462" s="498">
        <f t="shared" si="47"/>
        <v>0</v>
      </c>
      <c r="F462" s="641">
        <v>0</v>
      </c>
      <c r="G462" s="642"/>
      <c r="H462" s="641">
        <v>0</v>
      </c>
      <c r="I462" s="642"/>
      <c r="J462" s="641"/>
      <c r="K462" s="767"/>
      <c r="L462" s="200"/>
      <c r="M462" s="201"/>
      <c r="N462" s="200"/>
      <c r="O462" s="201"/>
      <c r="P462" s="30"/>
      <c r="Q462" s="30"/>
    </row>
    <row r="463" spans="1:17" ht="32.25" customHeight="1" x14ac:dyDescent="0.25">
      <c r="A463" s="641">
        <v>3142</v>
      </c>
      <c r="B463" s="642"/>
      <c r="C463" s="15" t="s">
        <v>646</v>
      </c>
      <c r="D463" s="498">
        <f t="shared" si="46"/>
        <v>0</v>
      </c>
      <c r="E463" s="498">
        <f t="shared" si="47"/>
        <v>0</v>
      </c>
      <c r="F463" s="641">
        <v>0</v>
      </c>
      <c r="G463" s="642"/>
      <c r="H463" s="641">
        <v>0</v>
      </c>
      <c r="I463" s="642"/>
      <c r="J463" s="641">
        <v>0</v>
      </c>
      <c r="K463" s="767"/>
      <c r="L463" s="200"/>
      <c r="M463" s="201"/>
      <c r="N463" s="200"/>
      <c r="O463" s="201"/>
      <c r="P463" s="30"/>
      <c r="Q463" s="30"/>
    </row>
    <row r="464" spans="1:17" ht="30.75" customHeight="1" x14ac:dyDescent="0.25">
      <c r="A464" s="641">
        <v>3143</v>
      </c>
      <c r="B464" s="642"/>
      <c r="C464" s="15" t="s">
        <v>647</v>
      </c>
      <c r="D464" s="498">
        <f t="shared" si="46"/>
        <v>0</v>
      </c>
      <c r="E464" s="498">
        <f t="shared" si="47"/>
        <v>0</v>
      </c>
      <c r="F464" s="641">
        <v>0</v>
      </c>
      <c r="G464" s="642"/>
      <c r="H464" s="641">
        <v>0</v>
      </c>
      <c r="I464" s="642"/>
      <c r="J464" s="641">
        <v>0</v>
      </c>
      <c r="K464" s="767"/>
      <c r="L464" s="200"/>
      <c r="M464" s="201"/>
      <c r="N464" s="200"/>
      <c r="O464" s="201"/>
      <c r="P464" s="30"/>
      <c r="Q464" s="30"/>
    </row>
    <row r="465" spans="1:17" ht="48.75" customHeight="1" x14ac:dyDescent="0.25">
      <c r="A465" s="641">
        <v>3210</v>
      </c>
      <c r="B465" s="642"/>
      <c r="C465" s="15" t="s">
        <v>367</v>
      </c>
      <c r="D465" s="498">
        <f t="shared" si="46"/>
        <v>0</v>
      </c>
      <c r="E465" s="498">
        <f t="shared" si="47"/>
        <v>0</v>
      </c>
      <c r="F465" s="641">
        <v>0</v>
      </c>
      <c r="G465" s="642"/>
      <c r="H465" s="641">
        <v>0</v>
      </c>
      <c r="I465" s="642"/>
      <c r="J465" s="641">
        <v>0</v>
      </c>
      <c r="K465" s="767"/>
      <c r="L465" s="200"/>
      <c r="M465" s="201"/>
      <c r="N465" s="200"/>
      <c r="O465" s="201"/>
      <c r="P465" s="30"/>
      <c r="Q465" s="30"/>
    </row>
    <row r="466" spans="1:17" ht="17.25" customHeight="1" x14ac:dyDescent="0.25">
      <c r="A466" s="641"/>
      <c r="B466" s="642"/>
      <c r="C466" s="222" t="s">
        <v>971</v>
      </c>
      <c r="D466" s="498">
        <f t="shared" si="46"/>
        <v>35054138</v>
      </c>
      <c r="E466" s="498">
        <f t="shared" si="47"/>
        <v>34955131</v>
      </c>
      <c r="F466" s="626">
        <v>0</v>
      </c>
      <c r="G466" s="626"/>
      <c r="H466" s="626">
        <v>0</v>
      </c>
      <c r="I466" s="626"/>
      <c r="J466" s="626">
        <v>0</v>
      </c>
      <c r="K466" s="641"/>
      <c r="L466" s="705"/>
      <c r="M466" s="707"/>
      <c r="N466" s="705"/>
      <c r="O466" s="707"/>
      <c r="P466" s="619"/>
      <c r="Q466" s="619"/>
    </row>
    <row r="467" spans="1:17" ht="17.25" customHeight="1" x14ac:dyDescent="0.25">
      <c r="A467" s="29"/>
      <c r="B467" s="29"/>
      <c r="C467" s="4"/>
      <c r="D467" s="35"/>
      <c r="E467" s="35"/>
      <c r="F467" s="35"/>
      <c r="G467" s="35"/>
      <c r="H467" s="35"/>
      <c r="I467" s="35"/>
      <c r="J467" s="35"/>
      <c r="K467" s="35"/>
      <c r="L467" s="35"/>
      <c r="M467" s="211"/>
      <c r="N467" s="211"/>
      <c r="O467" s="35"/>
      <c r="P467" s="29"/>
      <c r="Q467" s="29"/>
    </row>
    <row r="468" spans="1:17" ht="17.25" hidden="1" customHeight="1" x14ac:dyDescent="0.25">
      <c r="A468" s="67" t="s">
        <v>339</v>
      </c>
      <c r="B468" s="663" t="s">
        <v>340</v>
      </c>
      <c r="C468" s="663"/>
      <c r="D468" s="663"/>
      <c r="E468" s="663"/>
      <c r="F468" s="663"/>
      <c r="G468" s="663"/>
      <c r="H468" s="663"/>
      <c r="I468" s="663"/>
      <c r="J468" s="663"/>
      <c r="K468" s="663"/>
      <c r="L468" s="663"/>
      <c r="M468" s="663"/>
      <c r="N468" s="663"/>
      <c r="O468" s="663"/>
      <c r="P468" s="663"/>
      <c r="Q468" s="663"/>
    </row>
    <row r="469" spans="1:17" ht="17.25" hidden="1" customHeight="1" x14ac:dyDescent="0.25">
      <c r="A469" s="29"/>
      <c r="B469" s="29"/>
      <c r="C469" s="4"/>
      <c r="D469" s="35"/>
      <c r="E469" s="35"/>
      <c r="F469" s="35"/>
      <c r="G469" s="35"/>
      <c r="H469" s="35"/>
      <c r="I469" s="35"/>
      <c r="J469" s="35"/>
      <c r="K469" s="35"/>
      <c r="L469" s="35"/>
      <c r="M469" s="211"/>
      <c r="N469" s="211"/>
      <c r="O469" s="35"/>
      <c r="P469" s="29"/>
      <c r="Q469" s="29"/>
    </row>
    <row r="470" spans="1:17" ht="94.5" hidden="1" customHeight="1" x14ac:dyDescent="0.25">
      <c r="A470" s="126" t="s">
        <v>341</v>
      </c>
      <c r="B470" s="689" t="s">
        <v>222</v>
      </c>
      <c r="C470" s="689"/>
      <c r="D470" s="754" t="s">
        <v>342</v>
      </c>
      <c r="E470" s="756"/>
      <c r="F470" s="754" t="s">
        <v>343</v>
      </c>
      <c r="G470" s="755"/>
      <c r="H470" s="756"/>
      <c r="I470" s="754" t="s">
        <v>344</v>
      </c>
      <c r="J470" s="756"/>
      <c r="K470" s="754" t="s">
        <v>345</v>
      </c>
      <c r="L470" s="755"/>
      <c r="M470" s="756"/>
      <c r="N470" s="754" t="s">
        <v>346</v>
      </c>
      <c r="O470" s="755"/>
      <c r="P470" s="756"/>
      <c r="Q470" s="29"/>
    </row>
    <row r="471" spans="1:17" ht="17.25" hidden="1" customHeight="1" x14ac:dyDescent="0.25">
      <c r="A471" s="126">
        <v>1</v>
      </c>
      <c r="B471" s="689">
        <v>2</v>
      </c>
      <c r="C471" s="689"/>
      <c r="D471" s="705">
        <v>3</v>
      </c>
      <c r="E471" s="707"/>
      <c r="F471" s="705">
        <v>4</v>
      </c>
      <c r="G471" s="706"/>
      <c r="H471" s="707"/>
      <c r="I471" s="705">
        <v>5</v>
      </c>
      <c r="J471" s="707"/>
      <c r="K471" s="705">
        <v>6</v>
      </c>
      <c r="L471" s="706"/>
      <c r="M471" s="707"/>
      <c r="N471" s="705">
        <v>7</v>
      </c>
      <c r="O471" s="706"/>
      <c r="P471" s="707"/>
      <c r="Q471" s="29"/>
    </row>
    <row r="472" spans="1:17" ht="17.25" hidden="1" customHeight="1" x14ac:dyDescent="0.25">
      <c r="A472" s="126"/>
      <c r="B472" s="770" t="s">
        <v>223</v>
      </c>
      <c r="C472" s="770"/>
      <c r="D472" s="705"/>
      <c r="E472" s="707"/>
      <c r="F472" s="705"/>
      <c r="G472" s="706"/>
      <c r="H472" s="707"/>
      <c r="I472" s="705"/>
      <c r="J472" s="707"/>
      <c r="K472" s="705"/>
      <c r="L472" s="706"/>
      <c r="M472" s="707"/>
      <c r="N472" s="771"/>
      <c r="O472" s="771"/>
      <c r="P472" s="771"/>
      <c r="Q472" s="29"/>
    </row>
    <row r="473" spans="1:17" ht="29.25" hidden="1" customHeight="1" x14ac:dyDescent="0.25">
      <c r="A473" s="126"/>
      <c r="B473" s="770" t="s">
        <v>347</v>
      </c>
      <c r="C473" s="770"/>
      <c r="D473" s="705"/>
      <c r="E473" s="707"/>
      <c r="F473" s="705"/>
      <c r="G473" s="706"/>
      <c r="H473" s="707"/>
      <c r="I473" s="705"/>
      <c r="J473" s="707"/>
      <c r="K473" s="705"/>
      <c r="L473" s="706"/>
      <c r="M473" s="707"/>
      <c r="N473" s="771"/>
      <c r="O473" s="771"/>
      <c r="P473" s="771"/>
      <c r="Q473" s="29"/>
    </row>
    <row r="474" spans="1:17" ht="17.25" hidden="1" customHeight="1" x14ac:dyDescent="0.25">
      <c r="A474" s="126"/>
      <c r="B474" s="770" t="s">
        <v>28</v>
      </c>
      <c r="C474" s="770"/>
      <c r="D474" s="705"/>
      <c r="E474" s="707"/>
      <c r="F474" s="705"/>
      <c r="G474" s="706"/>
      <c r="H474" s="707"/>
      <c r="I474" s="705"/>
      <c r="J474" s="707"/>
      <c r="K474" s="705"/>
      <c r="L474" s="706"/>
      <c r="M474" s="707"/>
      <c r="N474" s="771"/>
      <c r="O474" s="771"/>
      <c r="P474" s="771"/>
      <c r="Q474" s="29"/>
    </row>
    <row r="475" spans="1:17" ht="17.25" customHeight="1" x14ac:dyDescent="0.25">
      <c r="A475" s="29"/>
      <c r="B475" s="29"/>
      <c r="C475" s="4"/>
      <c r="D475" s="35"/>
      <c r="E475" s="35"/>
      <c r="F475" s="35"/>
      <c r="G475" s="35"/>
      <c r="H475" s="35"/>
      <c r="I475" s="35"/>
      <c r="J475" s="35"/>
      <c r="K475" s="35"/>
      <c r="L475" s="35"/>
      <c r="M475" s="211"/>
      <c r="N475" s="211"/>
      <c r="O475" s="35"/>
      <c r="P475" s="29"/>
      <c r="Q475" s="29"/>
    </row>
    <row r="476" spans="1:17" ht="17.25" customHeight="1" x14ac:dyDescent="0.25">
      <c r="A476" s="67" t="s">
        <v>922</v>
      </c>
      <c r="B476" s="663" t="s">
        <v>1043</v>
      </c>
      <c r="C476" s="663"/>
      <c r="D476" s="663"/>
      <c r="E476" s="663"/>
      <c r="F476" s="663"/>
      <c r="G476" s="663"/>
      <c r="H476" s="663"/>
      <c r="I476" s="663"/>
      <c r="J476" s="663"/>
      <c r="K476" s="663"/>
      <c r="L476" s="663"/>
      <c r="M476" s="663"/>
      <c r="N476" s="663"/>
      <c r="O476" s="663"/>
      <c r="P476" s="663"/>
      <c r="Q476" s="663"/>
    </row>
    <row r="477" spans="1:17" ht="62.25" customHeight="1" x14ac:dyDescent="0.25">
      <c r="A477" s="764" t="s">
        <v>1238</v>
      </c>
      <c r="B477" s="764"/>
      <c r="C477" s="764"/>
      <c r="D477" s="764"/>
      <c r="E477" s="764"/>
      <c r="F477" s="764"/>
      <c r="G477" s="764"/>
      <c r="H477" s="764"/>
      <c r="I477" s="764"/>
      <c r="J477" s="764"/>
      <c r="K477" s="764"/>
      <c r="L477" s="764"/>
      <c r="M477" s="764"/>
      <c r="N477" s="764"/>
      <c r="O477" s="764"/>
      <c r="P477" s="764"/>
      <c r="Q477" s="764"/>
    </row>
    <row r="478" spans="1:17" ht="17.25" hidden="1" customHeight="1" x14ac:dyDescent="0.25">
      <c r="A478" s="769"/>
      <c r="B478" s="769"/>
      <c r="C478" s="769"/>
      <c r="D478" s="769"/>
      <c r="E478" s="769"/>
      <c r="F478" s="769"/>
      <c r="G478" s="769"/>
      <c r="H478" s="769"/>
      <c r="I478" s="769"/>
      <c r="J478" s="769"/>
      <c r="K478" s="769"/>
      <c r="L478" s="769"/>
      <c r="M478" s="769"/>
      <c r="N478" s="769"/>
      <c r="O478" s="769"/>
      <c r="P478" s="769"/>
      <c r="Q478" s="769"/>
    </row>
    <row r="479" spans="1:17" ht="17.25" hidden="1" customHeight="1" x14ac:dyDescent="0.25">
      <c r="A479" s="769"/>
      <c r="B479" s="769"/>
      <c r="C479" s="769"/>
      <c r="D479" s="769"/>
      <c r="E479" s="769"/>
      <c r="F479" s="769"/>
      <c r="G479" s="769"/>
      <c r="H479" s="769"/>
      <c r="I479" s="769"/>
      <c r="J479" s="769"/>
      <c r="K479" s="769"/>
      <c r="L479" s="769"/>
      <c r="M479" s="769"/>
      <c r="N479" s="769"/>
      <c r="O479" s="769"/>
      <c r="P479" s="769"/>
      <c r="Q479" s="769"/>
    </row>
    <row r="480" spans="1:17" ht="17.25" hidden="1" customHeight="1" x14ac:dyDescent="0.25">
      <c r="A480" s="769"/>
      <c r="B480" s="769"/>
      <c r="C480" s="769"/>
      <c r="D480" s="769"/>
      <c r="E480" s="769"/>
      <c r="F480" s="769"/>
      <c r="G480" s="769"/>
      <c r="H480" s="769"/>
      <c r="I480" s="769"/>
      <c r="J480" s="769"/>
      <c r="K480" s="769"/>
      <c r="L480" s="769"/>
      <c r="M480" s="769"/>
      <c r="N480" s="769"/>
      <c r="O480" s="769"/>
      <c r="P480" s="769"/>
      <c r="Q480" s="769"/>
    </row>
    <row r="481" spans="1:17" ht="17.25" hidden="1" customHeight="1" x14ac:dyDescent="0.25">
      <c r="A481" s="619"/>
      <c r="B481" s="619"/>
      <c r="C481" s="619"/>
      <c r="D481" s="619"/>
      <c r="E481" s="619"/>
      <c r="F481" s="619"/>
      <c r="G481" s="619"/>
      <c r="H481" s="619"/>
      <c r="I481" s="619"/>
      <c r="J481" s="619"/>
      <c r="K481" s="619"/>
      <c r="L481" s="619"/>
      <c r="M481" s="619"/>
      <c r="N481" s="619"/>
      <c r="O481" s="619"/>
      <c r="P481" s="619"/>
      <c r="Q481" s="619"/>
    </row>
    <row r="482" spans="1:17" ht="36.75" customHeight="1" x14ac:dyDescent="0.25">
      <c r="A482" s="67" t="s">
        <v>795</v>
      </c>
      <c r="B482" s="736" t="s">
        <v>1044</v>
      </c>
      <c r="C482" s="736"/>
      <c r="D482" s="736"/>
      <c r="E482" s="736"/>
      <c r="F482" s="736"/>
      <c r="G482" s="736"/>
      <c r="H482" s="736"/>
      <c r="I482" s="736"/>
      <c r="J482" s="736"/>
      <c r="K482" s="736"/>
      <c r="L482" s="736"/>
      <c r="M482" s="736"/>
      <c r="N482" s="736"/>
      <c r="O482" s="736"/>
      <c r="P482" s="736"/>
      <c r="Q482" s="736"/>
    </row>
    <row r="483" spans="1:17" ht="52.5" customHeight="1" x14ac:dyDescent="0.25">
      <c r="A483" s="768" t="s">
        <v>1214</v>
      </c>
      <c r="B483" s="768"/>
      <c r="C483" s="768"/>
      <c r="D483" s="768"/>
      <c r="E483" s="768"/>
      <c r="F483" s="768"/>
      <c r="G483" s="768"/>
      <c r="H483" s="768"/>
      <c r="I483" s="768"/>
      <c r="J483" s="768"/>
      <c r="K483" s="768"/>
      <c r="L483" s="768"/>
      <c r="M483" s="768"/>
      <c r="N483" s="768"/>
      <c r="O483" s="768"/>
      <c r="P483" s="768"/>
      <c r="Q483" s="768"/>
    </row>
    <row r="484" spans="1:17" ht="37.5" customHeight="1" x14ac:dyDescent="0.25">
      <c r="A484" s="768" t="s">
        <v>1215</v>
      </c>
      <c r="B484" s="768"/>
      <c r="C484" s="768"/>
      <c r="D484" s="768"/>
      <c r="E484" s="768"/>
      <c r="F484" s="768"/>
      <c r="G484" s="768"/>
      <c r="H484" s="768"/>
      <c r="I484" s="768"/>
      <c r="J484" s="768"/>
      <c r="K484" s="768"/>
      <c r="L484" s="768"/>
      <c r="M484" s="768"/>
      <c r="N484" s="768"/>
      <c r="O484" s="768"/>
      <c r="P484" s="768"/>
      <c r="Q484" s="768"/>
    </row>
    <row r="485" spans="1:17" ht="33.75" customHeight="1" x14ac:dyDescent="0.25">
      <c r="A485" s="768" t="s">
        <v>1216</v>
      </c>
      <c r="B485" s="768"/>
      <c r="C485" s="768"/>
      <c r="D485" s="768"/>
      <c r="E485" s="768"/>
      <c r="F485" s="768"/>
      <c r="G485" s="768"/>
      <c r="H485" s="768"/>
      <c r="I485" s="768"/>
      <c r="J485" s="768"/>
      <c r="K485" s="768"/>
      <c r="L485" s="768"/>
      <c r="M485" s="768"/>
      <c r="N485" s="768"/>
      <c r="O485" s="768"/>
      <c r="P485" s="768"/>
      <c r="Q485" s="768"/>
    </row>
    <row r="486" spans="1:17" ht="30" customHeight="1" x14ac:dyDescent="0.25">
      <c r="A486" s="768" t="s">
        <v>1217</v>
      </c>
      <c r="B486" s="768"/>
      <c r="C486" s="768"/>
      <c r="D486" s="768"/>
      <c r="E486" s="768"/>
      <c r="F486" s="768"/>
      <c r="G486" s="768"/>
      <c r="H486" s="768"/>
      <c r="I486" s="768"/>
      <c r="J486" s="768"/>
      <c r="K486" s="768"/>
      <c r="L486" s="768"/>
      <c r="M486" s="768"/>
      <c r="N486" s="768"/>
      <c r="O486" s="768"/>
      <c r="P486" s="768"/>
      <c r="Q486" s="768"/>
    </row>
    <row r="487" spans="1:17" ht="32.25" customHeight="1" x14ac:dyDescent="0.25">
      <c r="A487" s="768" t="s">
        <v>1218</v>
      </c>
      <c r="B487" s="768"/>
      <c r="C487" s="768"/>
      <c r="D487" s="768"/>
      <c r="E487" s="768"/>
      <c r="F487" s="768"/>
      <c r="G487" s="768"/>
      <c r="H487" s="768"/>
      <c r="I487" s="768"/>
      <c r="J487" s="768"/>
      <c r="K487" s="768"/>
      <c r="L487" s="768"/>
      <c r="M487" s="768"/>
      <c r="N487" s="768"/>
      <c r="O487" s="768"/>
      <c r="P487" s="768"/>
      <c r="Q487" s="768"/>
    </row>
    <row r="488" spans="1:17" ht="17.25" customHeight="1" x14ac:dyDescent="0.25">
      <c r="A488" s="29"/>
      <c r="B488" s="29"/>
      <c r="C488" s="4"/>
      <c r="D488" s="35"/>
      <c r="E488" s="35"/>
      <c r="F488" s="35"/>
      <c r="G488" s="35"/>
      <c r="H488" s="35"/>
      <c r="I488" s="35"/>
      <c r="J488" s="35"/>
      <c r="K488" s="35"/>
      <c r="L488" s="35"/>
      <c r="M488" s="211"/>
      <c r="N488" s="211"/>
      <c r="O488" s="35"/>
      <c r="P488" s="29"/>
      <c r="Q488" s="29"/>
    </row>
    <row r="489" spans="1:17" ht="12.75" customHeight="1" x14ac:dyDescent="0.25">
      <c r="A489" s="3"/>
      <c r="B489" s="3"/>
      <c r="C489" s="3"/>
      <c r="D489" s="3"/>
      <c r="E489" s="3"/>
      <c r="F489" s="3"/>
      <c r="G489" s="3"/>
      <c r="H489" s="3"/>
      <c r="I489" s="3"/>
      <c r="J489" s="3"/>
      <c r="K489" s="3"/>
      <c r="L489" s="3"/>
      <c r="M489" s="3"/>
      <c r="N489" s="3"/>
      <c r="O489" s="3"/>
      <c r="P489" s="3"/>
      <c r="Q489" s="3"/>
    </row>
    <row r="490" spans="1:17" ht="12.75" customHeight="1" x14ac:dyDescent="0.25">
      <c r="A490" s="3"/>
      <c r="B490" s="3"/>
      <c r="C490" s="3"/>
      <c r="D490" s="3"/>
      <c r="E490" s="3"/>
      <c r="F490" s="3"/>
      <c r="G490" s="3"/>
      <c r="H490" s="3"/>
      <c r="I490" s="3"/>
      <c r="J490" s="3"/>
      <c r="K490" s="3"/>
      <c r="L490" s="3"/>
      <c r="M490" s="3"/>
      <c r="N490" s="3"/>
      <c r="O490" s="3"/>
      <c r="P490" s="3"/>
      <c r="Q490" s="3"/>
    </row>
    <row r="491" spans="1:17" ht="12.75" customHeight="1" x14ac:dyDescent="0.25">
      <c r="A491" s="3"/>
      <c r="B491" s="3"/>
      <c r="C491" s="8" t="s">
        <v>49</v>
      </c>
      <c r="D491" s="3"/>
      <c r="E491" s="3"/>
      <c r="F491" s="94"/>
      <c r="G491" s="94"/>
      <c r="H491" s="94"/>
      <c r="I491" s="3"/>
      <c r="J491" s="3"/>
      <c r="K491" s="3"/>
      <c r="L491" s="94" t="s">
        <v>351</v>
      </c>
      <c r="M491" s="94"/>
      <c r="N491" s="94"/>
      <c r="O491" s="3"/>
      <c r="P491" s="3"/>
      <c r="Q491" s="3"/>
    </row>
    <row r="492" spans="1:17" ht="12.75" customHeight="1" x14ac:dyDescent="0.25">
      <c r="A492" s="3"/>
      <c r="B492" s="3"/>
      <c r="C492" s="3"/>
      <c r="D492" s="3"/>
      <c r="E492" s="3"/>
      <c r="F492" s="3"/>
      <c r="G492" s="3"/>
      <c r="H492" s="3"/>
      <c r="I492" s="3"/>
      <c r="J492" s="3"/>
      <c r="K492" s="3"/>
      <c r="L492" s="618" t="s">
        <v>51</v>
      </c>
      <c r="M492" s="618"/>
      <c r="N492" s="618"/>
      <c r="O492" s="3"/>
      <c r="P492" s="3"/>
      <c r="Q492" s="3"/>
    </row>
    <row r="493" spans="1:17" ht="9.75" customHeight="1" x14ac:dyDescent="0.25">
      <c r="A493" s="3"/>
      <c r="B493" s="3"/>
      <c r="C493" s="3"/>
      <c r="D493" s="3"/>
      <c r="E493" s="3"/>
      <c r="F493" s="3"/>
      <c r="G493" s="3"/>
      <c r="H493" s="3"/>
      <c r="I493" s="3"/>
      <c r="J493" s="3"/>
      <c r="K493" s="3"/>
      <c r="L493" s="3"/>
      <c r="M493" s="3"/>
      <c r="N493" s="3"/>
      <c r="O493" s="3"/>
      <c r="P493" s="3"/>
      <c r="Q493" s="3"/>
    </row>
    <row r="494" spans="1:17" ht="20.65" customHeight="1" x14ac:dyDescent="0.25">
      <c r="A494" s="3"/>
      <c r="B494" s="3"/>
      <c r="C494" s="8" t="s">
        <v>227</v>
      </c>
      <c r="D494" s="3"/>
      <c r="E494" s="3"/>
      <c r="F494" s="94"/>
      <c r="G494" s="94"/>
      <c r="H494" s="94"/>
      <c r="I494" s="3"/>
      <c r="J494" s="3"/>
      <c r="K494" s="3"/>
      <c r="L494" s="94" t="s">
        <v>53</v>
      </c>
      <c r="M494" s="94"/>
      <c r="N494" s="94"/>
      <c r="O494" s="3"/>
      <c r="P494" s="3"/>
      <c r="Q494" s="3"/>
    </row>
    <row r="495" spans="1:17" ht="12.75" customHeight="1" x14ac:dyDescent="0.25">
      <c r="A495" s="3"/>
      <c r="B495" s="3"/>
      <c r="C495" s="3"/>
      <c r="D495" s="3"/>
      <c r="E495" s="3"/>
      <c r="F495" s="3"/>
      <c r="G495" s="3"/>
      <c r="H495" s="3"/>
      <c r="I495" s="3"/>
      <c r="J495" s="3"/>
      <c r="K495" s="3"/>
      <c r="L495" s="618" t="s">
        <v>51</v>
      </c>
      <c r="M495" s="618"/>
      <c r="N495" s="618"/>
      <c r="O495" s="3"/>
      <c r="P495" s="3"/>
      <c r="Q495" s="3"/>
    </row>
  </sheetData>
  <sheetProtection selectLockedCells="1" selectUnlockedCells="1"/>
  <mergeCells count="1392">
    <mergeCell ref="I271:J271"/>
    <mergeCell ref="I272:J272"/>
    <mergeCell ref="I266:K266"/>
    <mergeCell ref="I262:J262"/>
    <mergeCell ref="I263:J263"/>
    <mergeCell ref="I264:J264"/>
    <mergeCell ref="F259:H259"/>
    <mergeCell ref="B186:D187"/>
    <mergeCell ref="N227:O227"/>
    <mergeCell ref="N217:O217"/>
    <mergeCell ref="N218:O218"/>
    <mergeCell ref="N219:O219"/>
    <mergeCell ref="N220:O220"/>
    <mergeCell ref="N221:O221"/>
    <mergeCell ref="N241:O241"/>
    <mergeCell ref="O251:P251"/>
    <mergeCell ref="I260:J260"/>
    <mergeCell ref="A256:B256"/>
    <mergeCell ref="O250:P250"/>
    <mergeCell ref="O246:P246"/>
    <mergeCell ref="O252:P252"/>
    <mergeCell ref="O253:P253"/>
    <mergeCell ref="L257:N257"/>
    <mergeCell ref="I257:J257"/>
    <mergeCell ref="A258:B258"/>
    <mergeCell ref="A260:B260"/>
    <mergeCell ref="J240:K240"/>
    <mergeCell ref="N240:O240"/>
    <mergeCell ref="L246:N246"/>
    <mergeCell ref="L254:N254"/>
    <mergeCell ref="B242:Q242"/>
    <mergeCell ref="J221:K221"/>
    <mergeCell ref="A173:B174"/>
    <mergeCell ref="A175:B175"/>
    <mergeCell ref="A176:B176"/>
    <mergeCell ref="A177:B177"/>
    <mergeCell ref="A180:B180"/>
    <mergeCell ref="A230:B230"/>
    <mergeCell ref="B190:D190"/>
    <mergeCell ref="A196:B197"/>
    <mergeCell ref="C196:G197"/>
    <mergeCell ref="A199:B199"/>
    <mergeCell ref="N222:O222"/>
    <mergeCell ref="F218:G218"/>
    <mergeCell ref="J219:K219"/>
    <mergeCell ref="J220:K220"/>
    <mergeCell ref="J218:K218"/>
    <mergeCell ref="M186:Q186"/>
    <mergeCell ref="P187:Q187"/>
    <mergeCell ref="B191:D191"/>
    <mergeCell ref="P191:Q191"/>
    <mergeCell ref="B188:D188"/>
    <mergeCell ref="P188:Q188"/>
    <mergeCell ref="B189:D189"/>
    <mergeCell ref="N223:O223"/>
    <mergeCell ref="N224:O224"/>
    <mergeCell ref="N225:O225"/>
    <mergeCell ref="N226:O226"/>
    <mergeCell ref="F223:G223"/>
    <mergeCell ref="N228:O228"/>
    <mergeCell ref="C200:G200"/>
    <mergeCell ref="A201:B201"/>
    <mergeCell ref="C201:G201"/>
    <mergeCell ref="M201:N201"/>
    <mergeCell ref="A156:B156"/>
    <mergeCell ref="A157:B157"/>
    <mergeCell ref="A160:B160"/>
    <mergeCell ref="A161:B161"/>
    <mergeCell ref="A162:B162"/>
    <mergeCell ref="A163:B163"/>
    <mergeCell ref="A150:B150"/>
    <mergeCell ref="A151:B151"/>
    <mergeCell ref="A152:B152"/>
    <mergeCell ref="A153:B153"/>
    <mergeCell ref="A154:B154"/>
    <mergeCell ref="A155:B155"/>
    <mergeCell ref="A144:B144"/>
    <mergeCell ref="A145:B145"/>
    <mergeCell ref="A146:B146"/>
    <mergeCell ref="A147:B147"/>
    <mergeCell ref="A148:B148"/>
    <mergeCell ref="A149:B149"/>
    <mergeCell ref="A141:B141"/>
    <mergeCell ref="A143:B143"/>
    <mergeCell ref="A114:B114"/>
    <mergeCell ref="A115:B115"/>
    <mergeCell ref="A116:B116"/>
    <mergeCell ref="A117:B117"/>
    <mergeCell ref="A120:B120"/>
    <mergeCell ref="A130:B130"/>
    <mergeCell ref="B126:Q126"/>
    <mergeCell ref="C128:D129"/>
    <mergeCell ref="E128:H128"/>
    <mergeCell ref="I128:L128"/>
    <mergeCell ref="A108:B108"/>
    <mergeCell ref="A109:B109"/>
    <mergeCell ref="A110:B110"/>
    <mergeCell ref="A111:B111"/>
    <mergeCell ref="A112:B112"/>
    <mergeCell ref="A113:B113"/>
    <mergeCell ref="P143:Q143"/>
    <mergeCell ref="M143:N143"/>
    <mergeCell ref="C143:G143"/>
    <mergeCell ref="O109:P109"/>
    <mergeCell ref="M128:Q128"/>
    <mergeCell ref="P129:Q129"/>
    <mergeCell ref="A128:B129"/>
    <mergeCell ref="C130:D130"/>
    <mergeCell ref="P130:Q130"/>
    <mergeCell ref="C131:D131"/>
    <mergeCell ref="P131:Q131"/>
    <mergeCell ref="A131:B131"/>
    <mergeCell ref="C132:D132"/>
    <mergeCell ref="P132:Q132"/>
    <mergeCell ref="A102:B102"/>
    <mergeCell ref="A103:B103"/>
    <mergeCell ref="A104:B104"/>
    <mergeCell ref="A105:B105"/>
    <mergeCell ref="A106:B106"/>
    <mergeCell ref="A107:B107"/>
    <mergeCell ref="A96:B96"/>
    <mergeCell ref="A97:B97"/>
    <mergeCell ref="A98:B98"/>
    <mergeCell ref="A99:B99"/>
    <mergeCell ref="A100:B100"/>
    <mergeCell ref="A101:B101"/>
    <mergeCell ref="A481:Q481"/>
    <mergeCell ref="A477:Q477"/>
    <mergeCell ref="A480:Q480"/>
    <mergeCell ref="A479:Q479"/>
    <mergeCell ref="A483:Q483"/>
    <mergeCell ref="A478:Q478"/>
    <mergeCell ref="L278:N278"/>
    <mergeCell ref="A353:Q353"/>
    <mergeCell ref="A354:Q354"/>
    <mergeCell ref="A355:Q355"/>
    <mergeCell ref="H282:I282"/>
    <mergeCell ref="J282:K282"/>
    <mergeCell ref="L282:M282"/>
    <mergeCell ref="N294:P294"/>
    <mergeCell ref="F282:G282"/>
    <mergeCell ref="B296:Q296"/>
    <mergeCell ref="I250:J250"/>
    <mergeCell ref="I251:J251"/>
    <mergeCell ref="J227:K227"/>
    <mergeCell ref="J228:K228"/>
    <mergeCell ref="J222:K222"/>
    <mergeCell ref="J223:K223"/>
    <mergeCell ref="J224:K224"/>
    <mergeCell ref="F224:G224"/>
    <mergeCell ref="A223:B223"/>
    <mergeCell ref="A224:B224"/>
    <mergeCell ref="A225:B225"/>
    <mergeCell ref="A226:B226"/>
    <mergeCell ref="A250:B250"/>
    <mergeCell ref="A251:B251"/>
    <mergeCell ref="A252:B252"/>
    <mergeCell ref="A231:B231"/>
    <mergeCell ref="A233:B233"/>
    <mergeCell ref="A234:B234"/>
    <mergeCell ref="A235:B235"/>
    <mergeCell ref="J231:K231"/>
    <mergeCell ref="J241:K241"/>
    <mergeCell ref="I245:J245"/>
    <mergeCell ref="I246:J246"/>
    <mergeCell ref="J239:K239"/>
    <mergeCell ref="A241:B241"/>
    <mergeCell ref="E267:E268"/>
    <mergeCell ref="F260:H260"/>
    <mergeCell ref="A254:B254"/>
    <mergeCell ref="A255:B255"/>
    <mergeCell ref="F262:H262"/>
    <mergeCell ref="F263:H263"/>
    <mergeCell ref="I261:J261"/>
    <mergeCell ref="A244:B245"/>
    <mergeCell ref="A270:B270"/>
    <mergeCell ref="J225:K225"/>
    <mergeCell ref="F226:G226"/>
    <mergeCell ref="A253:B253"/>
    <mergeCell ref="I252:J252"/>
    <mergeCell ref="I253:J253"/>
    <mergeCell ref="I254:J254"/>
    <mergeCell ref="I255:J255"/>
    <mergeCell ref="J234:K234"/>
    <mergeCell ref="A236:B236"/>
    <mergeCell ref="A263:B263"/>
    <mergeCell ref="I270:J270"/>
    <mergeCell ref="F219:G219"/>
    <mergeCell ref="F220:G220"/>
    <mergeCell ref="F221:G221"/>
    <mergeCell ref="F222:G222"/>
    <mergeCell ref="A269:B269"/>
    <mergeCell ref="A246:B246"/>
    <mergeCell ref="F246:H246"/>
    <mergeCell ref="F239:G239"/>
    <mergeCell ref="C244:C245"/>
    <mergeCell ref="E250:E253"/>
    <mergeCell ref="A249:B249"/>
    <mergeCell ref="A266:B266"/>
    <mergeCell ref="A265:B265"/>
    <mergeCell ref="F227:G227"/>
    <mergeCell ref="F228:G228"/>
    <mergeCell ref="A227:B227"/>
    <mergeCell ref="A228:B228"/>
    <mergeCell ref="F237:G237"/>
    <mergeCell ref="E244:E245"/>
    <mergeCell ref="A264:B264"/>
    <mergeCell ref="F261:H261"/>
    <mergeCell ref="A238:B238"/>
    <mergeCell ref="A239:B239"/>
    <mergeCell ref="F225:G225"/>
    <mergeCell ref="F241:G241"/>
    <mergeCell ref="D244:D245"/>
    <mergeCell ref="A267:B267"/>
    <mergeCell ref="A268:B268"/>
    <mergeCell ref="A262:B262"/>
    <mergeCell ref="A240:B240"/>
    <mergeCell ref="F240:G240"/>
    <mergeCell ref="A261:B261"/>
    <mergeCell ref="P168:Q168"/>
    <mergeCell ref="A213:B213"/>
    <mergeCell ref="A214:B214"/>
    <mergeCell ref="A215:B215"/>
    <mergeCell ref="A216:B216"/>
    <mergeCell ref="A217:B217"/>
    <mergeCell ref="N213:O213"/>
    <mergeCell ref="N214:O214"/>
    <mergeCell ref="N215:O215"/>
    <mergeCell ref="N216:O216"/>
    <mergeCell ref="M168:N168"/>
    <mergeCell ref="C168:G168"/>
    <mergeCell ref="M178:N178"/>
    <mergeCell ref="P178:Q178"/>
    <mergeCell ref="C179:G179"/>
    <mergeCell ref="M179:N179"/>
    <mergeCell ref="P179:Q179"/>
    <mergeCell ref="C180:G180"/>
    <mergeCell ref="M180:N180"/>
    <mergeCell ref="P180:Q180"/>
    <mergeCell ref="E186:H186"/>
    <mergeCell ref="I186:L186"/>
    <mergeCell ref="J214:K214"/>
    <mergeCell ref="J215:K215"/>
    <mergeCell ref="J216:K216"/>
    <mergeCell ref="J217:K217"/>
    <mergeCell ref="F215:G215"/>
    <mergeCell ref="F216:G216"/>
    <mergeCell ref="F217:G217"/>
    <mergeCell ref="B182:Q182"/>
    <mergeCell ref="B184:Q184"/>
    <mergeCell ref="A186:A187"/>
    <mergeCell ref="P165:Q165"/>
    <mergeCell ref="P166:Q166"/>
    <mergeCell ref="P167:Q167"/>
    <mergeCell ref="M165:N165"/>
    <mergeCell ref="M166:N166"/>
    <mergeCell ref="M167:N167"/>
    <mergeCell ref="P155:Q155"/>
    <mergeCell ref="P156:Q156"/>
    <mergeCell ref="P157:Q157"/>
    <mergeCell ref="P158:Q158"/>
    <mergeCell ref="P159:Q159"/>
    <mergeCell ref="P161:Q161"/>
    <mergeCell ref="P160:Q160"/>
    <mergeCell ref="P149:Q149"/>
    <mergeCell ref="P150:Q150"/>
    <mergeCell ref="P151:Q151"/>
    <mergeCell ref="P152:Q152"/>
    <mergeCell ref="P153:Q153"/>
    <mergeCell ref="P154:Q154"/>
    <mergeCell ref="P144:Q144"/>
    <mergeCell ref="P145:Q145"/>
    <mergeCell ref="P146:Q146"/>
    <mergeCell ref="P147:Q147"/>
    <mergeCell ref="P148:Q148"/>
    <mergeCell ref="M158:N158"/>
    <mergeCell ref="M159:N159"/>
    <mergeCell ref="M161:N161"/>
    <mergeCell ref="M162:N162"/>
    <mergeCell ref="M163:N163"/>
    <mergeCell ref="M164:N164"/>
    <mergeCell ref="M160:N160"/>
    <mergeCell ref="M152:N152"/>
    <mergeCell ref="M153:N153"/>
    <mergeCell ref="M154:N154"/>
    <mergeCell ref="M155:N155"/>
    <mergeCell ref="M156:N156"/>
    <mergeCell ref="M157:N157"/>
    <mergeCell ref="M144:N144"/>
    <mergeCell ref="M145:N145"/>
    <mergeCell ref="M146:N146"/>
    <mergeCell ref="M147:N147"/>
    <mergeCell ref="M148:N148"/>
    <mergeCell ref="M149:N149"/>
    <mergeCell ref="M150:N150"/>
    <mergeCell ref="M151:N151"/>
    <mergeCell ref="P162:Q162"/>
    <mergeCell ref="P163:Q163"/>
    <mergeCell ref="P164:Q164"/>
    <mergeCell ref="C162:G162"/>
    <mergeCell ref="C163:G163"/>
    <mergeCell ref="C164:G164"/>
    <mergeCell ref="C165:G165"/>
    <mergeCell ref="C166:G166"/>
    <mergeCell ref="C167:G167"/>
    <mergeCell ref="C155:G155"/>
    <mergeCell ref="C156:G156"/>
    <mergeCell ref="C157:G157"/>
    <mergeCell ref="C158:F158"/>
    <mergeCell ref="C159:G159"/>
    <mergeCell ref="C161:G161"/>
    <mergeCell ref="C160:G160"/>
    <mergeCell ref="C149:G149"/>
    <mergeCell ref="C150:G150"/>
    <mergeCell ref="C151:G151"/>
    <mergeCell ref="C152:G152"/>
    <mergeCell ref="C153:G153"/>
    <mergeCell ref="C154:G154"/>
    <mergeCell ref="C144:G144"/>
    <mergeCell ref="C145:G145"/>
    <mergeCell ref="C146:G146"/>
    <mergeCell ref="C147:G147"/>
    <mergeCell ref="C148:G148"/>
    <mergeCell ref="M116:N116"/>
    <mergeCell ref="O116:P116"/>
    <mergeCell ref="M117:N117"/>
    <mergeCell ref="O117:P117"/>
    <mergeCell ref="A41:Q41"/>
    <mergeCell ref="A36:Q36"/>
    <mergeCell ref="A37:Q37"/>
    <mergeCell ref="A38:Q38"/>
    <mergeCell ref="A39:Q39"/>
    <mergeCell ref="A95:B95"/>
    <mergeCell ref="M113:N113"/>
    <mergeCell ref="O113:P113"/>
    <mergeCell ref="M114:N114"/>
    <mergeCell ref="O114:P114"/>
    <mergeCell ref="M115:N115"/>
    <mergeCell ref="O115:P115"/>
    <mergeCell ref="M110:N110"/>
    <mergeCell ref="O110:P110"/>
    <mergeCell ref="M111:N111"/>
    <mergeCell ref="O111:P111"/>
    <mergeCell ref="M112:N112"/>
    <mergeCell ref="O112:P112"/>
    <mergeCell ref="M107:N107"/>
    <mergeCell ref="O107:P107"/>
    <mergeCell ref="M108:N108"/>
    <mergeCell ref="O108:P108"/>
    <mergeCell ref="M109:N109"/>
    <mergeCell ref="M104:N104"/>
    <mergeCell ref="O104:P104"/>
    <mergeCell ref="M105:N105"/>
    <mergeCell ref="O105:P105"/>
    <mergeCell ref="M106:N106"/>
    <mergeCell ref="O106:P106"/>
    <mergeCell ref="M101:N101"/>
    <mergeCell ref="O101:P101"/>
    <mergeCell ref="M102:N102"/>
    <mergeCell ref="O102:P102"/>
    <mergeCell ref="M103:N103"/>
    <mergeCell ref="O103:P103"/>
    <mergeCell ref="M98:N98"/>
    <mergeCell ref="O98:P98"/>
    <mergeCell ref="M99:N99"/>
    <mergeCell ref="O99:P99"/>
    <mergeCell ref="M100:N100"/>
    <mergeCell ref="O100:P100"/>
    <mergeCell ref="M95:N95"/>
    <mergeCell ref="O95:P95"/>
    <mergeCell ref="M96:N96"/>
    <mergeCell ref="O96:P96"/>
    <mergeCell ref="M97:N97"/>
    <mergeCell ref="O97:P97"/>
    <mergeCell ref="A18:Q18"/>
    <mergeCell ref="L1:M1"/>
    <mergeCell ref="L4:Q4"/>
    <mergeCell ref="L10:Q10"/>
    <mergeCell ref="M94:N94"/>
    <mergeCell ref="O94:P94"/>
    <mergeCell ref="A89:B90"/>
    <mergeCell ref="A91:B91"/>
    <mergeCell ref="A93:B93"/>
    <mergeCell ref="A94:B94"/>
    <mergeCell ref="P50:Q50"/>
    <mergeCell ref="C51:C52"/>
    <mergeCell ref="D51:G51"/>
    <mergeCell ref="H51:K51"/>
    <mergeCell ref="A40:Q40"/>
    <mergeCell ref="A24:Q24"/>
    <mergeCell ref="A25:Q25"/>
    <mergeCell ref="A26:Q26"/>
    <mergeCell ref="L51:Q51"/>
    <mergeCell ref="M52:N52"/>
    <mergeCell ref="P52:Q52"/>
    <mergeCell ref="M53:N53"/>
    <mergeCell ref="P53:Q53"/>
    <mergeCell ref="M54:N54"/>
    <mergeCell ref="P54:Q54"/>
    <mergeCell ref="M55:N55"/>
    <mergeCell ref="P55:Q55"/>
    <mergeCell ref="M56:N56"/>
    <mergeCell ref="P56:Q56"/>
    <mergeCell ref="M61:N61"/>
    <mergeCell ref="P61:Q61"/>
    <mergeCell ref="M65:N65"/>
    <mergeCell ref="P65:Q65"/>
    <mergeCell ref="M57:N57"/>
    <mergeCell ref="M58:N58"/>
    <mergeCell ref="M60:N60"/>
    <mergeCell ref="P57:Q57"/>
    <mergeCell ref="P67:Q67"/>
    <mergeCell ref="L68:Q68"/>
    <mergeCell ref="M66:N66"/>
    <mergeCell ref="M62:N62"/>
    <mergeCell ref="P62:Q62"/>
    <mergeCell ref="M63:N63"/>
    <mergeCell ref="P63:Q63"/>
    <mergeCell ref="M64:N64"/>
    <mergeCell ref="P64:Q64"/>
    <mergeCell ref="C73:G73"/>
    <mergeCell ref="M73:N73"/>
    <mergeCell ref="P73:Q73"/>
    <mergeCell ref="C74:G74"/>
    <mergeCell ref="M74:N74"/>
    <mergeCell ref="P74:Q74"/>
    <mergeCell ref="C75:G75"/>
    <mergeCell ref="M75:N75"/>
    <mergeCell ref="P75:Q75"/>
    <mergeCell ref="C76:G76"/>
    <mergeCell ref="M76:N76"/>
    <mergeCell ref="P76:Q76"/>
    <mergeCell ref="C78:G78"/>
    <mergeCell ref="M78:N78"/>
    <mergeCell ref="P78:Q78"/>
    <mergeCell ref="C79:G79"/>
    <mergeCell ref="M79:N79"/>
    <mergeCell ref="P79:Q79"/>
    <mergeCell ref="C80:G80"/>
    <mergeCell ref="M80:N80"/>
    <mergeCell ref="P80:Q80"/>
    <mergeCell ref="C81:G81"/>
    <mergeCell ref="M81:N81"/>
    <mergeCell ref="P81:Q81"/>
    <mergeCell ref="C82:G82"/>
    <mergeCell ref="M82:N82"/>
    <mergeCell ref="P82:Q82"/>
    <mergeCell ref="C83:G83"/>
    <mergeCell ref="M83:N83"/>
    <mergeCell ref="P83:Q83"/>
    <mergeCell ref="B85:Q85"/>
    <mergeCell ref="B87:Q87"/>
    <mergeCell ref="P88:Q88"/>
    <mergeCell ref="C89:C90"/>
    <mergeCell ref="D89:G89"/>
    <mergeCell ref="H89:K89"/>
    <mergeCell ref="L89:Q89"/>
    <mergeCell ref="M90:N90"/>
    <mergeCell ref="O90:P90"/>
    <mergeCell ref="M91:N91"/>
    <mergeCell ref="O91:P91"/>
    <mergeCell ref="M118:N118"/>
    <mergeCell ref="O118:P118"/>
    <mergeCell ref="M119:N119"/>
    <mergeCell ref="O119:P119"/>
    <mergeCell ref="M92:N92"/>
    <mergeCell ref="O92:P92"/>
    <mergeCell ref="O93:P93"/>
    <mergeCell ref="M93:N93"/>
    <mergeCell ref="M120:N120"/>
    <mergeCell ref="O120:P120"/>
    <mergeCell ref="A28:Q28"/>
    <mergeCell ref="A29:Q29"/>
    <mergeCell ref="A30:Q30"/>
    <mergeCell ref="A31:Q31"/>
    <mergeCell ref="A32:Q32"/>
    <mergeCell ref="A33:Q33"/>
    <mergeCell ref="A34:Q34"/>
    <mergeCell ref="A35:Q35"/>
    <mergeCell ref="M72:N72"/>
    <mergeCell ref="P72:Q72"/>
    <mergeCell ref="M67:N67"/>
    <mergeCell ref="A81:B81"/>
    <mergeCell ref="A82:B82"/>
    <mergeCell ref="A83:B83"/>
    <mergeCell ref="A73:B73"/>
    <mergeCell ref="A75:B75"/>
    <mergeCell ref="A76:B76"/>
    <mergeCell ref="A78:B78"/>
    <mergeCell ref="A79:B79"/>
    <mergeCell ref="A80:B80"/>
    <mergeCell ref="C133:D133"/>
    <mergeCell ref="P133:Q133"/>
    <mergeCell ref="C134:D134"/>
    <mergeCell ref="P134:Q134"/>
    <mergeCell ref="C135:D135"/>
    <mergeCell ref="P135:Q135"/>
    <mergeCell ref="B137:Q137"/>
    <mergeCell ref="C139:G140"/>
    <mergeCell ref="H139:K139"/>
    <mergeCell ref="L139:Q139"/>
    <mergeCell ref="M140:N140"/>
    <mergeCell ref="P140:Q140"/>
    <mergeCell ref="A139:B140"/>
    <mergeCell ref="A132:B132"/>
    <mergeCell ref="A133:B133"/>
    <mergeCell ref="A134:B134"/>
    <mergeCell ref="A135:B135"/>
    <mergeCell ref="C141:G141"/>
    <mergeCell ref="M141:N141"/>
    <mergeCell ref="P141:Q141"/>
    <mergeCell ref="C142:G142"/>
    <mergeCell ref="M142:N142"/>
    <mergeCell ref="P142:Q142"/>
    <mergeCell ref="A272:B272"/>
    <mergeCell ref="A273:B273"/>
    <mergeCell ref="A274:B274"/>
    <mergeCell ref="A275:B275"/>
    <mergeCell ref="A276:B276"/>
    <mergeCell ref="A277:B277"/>
    <mergeCell ref="C169:G169"/>
    <mergeCell ref="M169:N169"/>
    <mergeCell ref="P169:Q169"/>
    <mergeCell ref="B171:Q171"/>
    <mergeCell ref="C173:G174"/>
    <mergeCell ref="H173:K173"/>
    <mergeCell ref="L173:Q173"/>
    <mergeCell ref="M174:N174"/>
    <mergeCell ref="P174:Q174"/>
    <mergeCell ref="A169:B169"/>
    <mergeCell ref="C175:G175"/>
    <mergeCell ref="M175:N175"/>
    <mergeCell ref="P175:Q175"/>
    <mergeCell ref="C176:G176"/>
    <mergeCell ref="M176:N176"/>
    <mergeCell ref="P176:Q176"/>
    <mergeCell ref="C177:G177"/>
    <mergeCell ref="M177:N177"/>
    <mergeCell ref="P177:Q177"/>
    <mergeCell ref="C178:G178"/>
    <mergeCell ref="P201:Q201"/>
    <mergeCell ref="M200:N200"/>
    <mergeCell ref="C203:D203"/>
    <mergeCell ref="E203:F203"/>
    <mergeCell ref="G203:H203"/>
    <mergeCell ref="I203:J203"/>
    <mergeCell ref="K203:L203"/>
    <mergeCell ref="P200:Q200"/>
    <mergeCell ref="B204:Q204"/>
    <mergeCell ref="P189:Q189"/>
    <mergeCell ref="P190:Q190"/>
    <mergeCell ref="B192:D192"/>
    <mergeCell ref="P192:Q192"/>
    <mergeCell ref="C193:D193"/>
    <mergeCell ref="E193:F193"/>
    <mergeCell ref="B194:Q194"/>
    <mergeCell ref="H196:K196"/>
    <mergeCell ref="L196:Q196"/>
    <mergeCell ref="M197:N197"/>
    <mergeCell ref="P197:Q197"/>
    <mergeCell ref="A198:B198"/>
    <mergeCell ref="C198:G198"/>
    <mergeCell ref="M198:N198"/>
    <mergeCell ref="P198:Q198"/>
    <mergeCell ref="C199:G199"/>
    <mergeCell ref="M199:N199"/>
    <mergeCell ref="P199:Q199"/>
    <mergeCell ref="N210:O210"/>
    <mergeCell ref="P210:Q210"/>
    <mergeCell ref="J208:K208"/>
    <mergeCell ref="N208:O208"/>
    <mergeCell ref="F244:K244"/>
    <mergeCell ref="L244:Q244"/>
    <mergeCell ref="F245:H245"/>
    <mergeCell ref="L245:N245"/>
    <mergeCell ref="O245:P245"/>
    <mergeCell ref="A259:B259"/>
    <mergeCell ref="F247:H247"/>
    <mergeCell ref="I247:K247"/>
    <mergeCell ref="L247:N247"/>
    <mergeCell ref="A202:B202"/>
    <mergeCell ref="C202:G202"/>
    <mergeCell ref="M202:N202"/>
    <mergeCell ref="P202:Q202"/>
    <mergeCell ref="A237:B237"/>
    <mergeCell ref="A247:B247"/>
    <mergeCell ref="A257:B257"/>
    <mergeCell ref="A248:B248"/>
    <mergeCell ref="A218:B218"/>
    <mergeCell ref="A219:B219"/>
    <mergeCell ref="A220:B220"/>
    <mergeCell ref="A221:B221"/>
    <mergeCell ref="A222:B222"/>
    <mergeCell ref="J226:K226"/>
    <mergeCell ref="J230:K230"/>
    <mergeCell ref="J233:K233"/>
    <mergeCell ref="I256:J256"/>
    <mergeCell ref="I258:J258"/>
    <mergeCell ref="J236:K236"/>
    <mergeCell ref="P232:Q232"/>
    <mergeCell ref="A232:B232"/>
    <mergeCell ref="F232:G232"/>
    <mergeCell ref="H232:I232"/>
    <mergeCell ref="J232:K232"/>
    <mergeCell ref="L232:M232"/>
    <mergeCell ref="B205:Q205"/>
    <mergeCell ref="A207:B208"/>
    <mergeCell ref="C207:C208"/>
    <mergeCell ref="D207:D208"/>
    <mergeCell ref="E207:E208"/>
    <mergeCell ref="F207:I207"/>
    <mergeCell ref="J207:M207"/>
    <mergeCell ref="N207:Q207"/>
    <mergeCell ref="F208:G208"/>
    <mergeCell ref="A209:B209"/>
    <mergeCell ref="F209:G209"/>
    <mergeCell ref="J209:K209"/>
    <mergeCell ref="N209:O209"/>
    <mergeCell ref="P229:Q229"/>
    <mergeCell ref="N232:O232"/>
    <mergeCell ref="J213:K213"/>
    <mergeCell ref="N212:O212"/>
    <mergeCell ref="P212:Q212"/>
    <mergeCell ref="A211:B211"/>
    <mergeCell ref="A212:B212"/>
    <mergeCell ref="A210:B210"/>
    <mergeCell ref="F210:G210"/>
    <mergeCell ref="H210:I210"/>
    <mergeCell ref="J210:K210"/>
    <mergeCell ref="F212:G212"/>
    <mergeCell ref="L210:M210"/>
    <mergeCell ref="H212:I212"/>
    <mergeCell ref="J212:K212"/>
    <mergeCell ref="L212:M212"/>
    <mergeCell ref="A229:B229"/>
    <mergeCell ref="F229:G229"/>
    <mergeCell ref="H229:I229"/>
    <mergeCell ref="J229:K229"/>
    <mergeCell ref="L229:M229"/>
    <mergeCell ref="F213:G213"/>
    <mergeCell ref="F214:G214"/>
    <mergeCell ref="A291:B291"/>
    <mergeCell ref="I278:J278"/>
    <mergeCell ref="I274:K274"/>
    <mergeCell ref="L269:N269"/>
    <mergeCell ref="L270:N270"/>
    <mergeCell ref="D282:E282"/>
    <mergeCell ref="O270:P270"/>
    <mergeCell ref="O271:P271"/>
    <mergeCell ref="I269:K269"/>
    <mergeCell ref="F273:H273"/>
    <mergeCell ref="F274:H274"/>
    <mergeCell ref="F275:H275"/>
    <mergeCell ref="F276:H276"/>
    <mergeCell ref="F277:H277"/>
    <mergeCell ref="F268:H268"/>
    <mergeCell ref="F269:H269"/>
    <mergeCell ref="F270:H270"/>
    <mergeCell ref="F271:H271"/>
    <mergeCell ref="F272:H272"/>
    <mergeCell ref="I277:J277"/>
    <mergeCell ref="I275:J275"/>
    <mergeCell ref="I276:J276"/>
    <mergeCell ref="A271:B271"/>
    <mergeCell ref="O277:P277"/>
    <mergeCell ref="O278:P278"/>
    <mergeCell ref="A278:B278"/>
    <mergeCell ref="F278:H278"/>
    <mergeCell ref="A381:B381"/>
    <mergeCell ref="A382:B382"/>
    <mergeCell ref="L365:O366"/>
    <mergeCell ref="A356:Q356"/>
    <mergeCell ref="A357:Q357"/>
    <mergeCell ref="A358:Q358"/>
    <mergeCell ref="A378:B378"/>
    <mergeCell ref="A379:B379"/>
    <mergeCell ref="A380:B380"/>
    <mergeCell ref="A377:B377"/>
    <mergeCell ref="A298:A300"/>
    <mergeCell ref="B298:C300"/>
    <mergeCell ref="D298:G298"/>
    <mergeCell ref="H298:K298"/>
    <mergeCell ref="L298:M298"/>
    <mergeCell ref="N298:O298"/>
    <mergeCell ref="P298:Q298"/>
    <mergeCell ref="D299:E299"/>
    <mergeCell ref="F299:G299"/>
    <mergeCell ref="P299:P300"/>
    <mergeCell ref="Q299:Q300"/>
    <mergeCell ref="B301:C301"/>
    <mergeCell ref="M299:M300"/>
    <mergeCell ref="B302:C302"/>
    <mergeCell ref="B303:C303"/>
    <mergeCell ref="N299:N300"/>
    <mergeCell ref="O299:O300"/>
    <mergeCell ref="B307:C307"/>
    <mergeCell ref="H299:I299"/>
    <mergeCell ref="J299:K299"/>
    <mergeCell ref="L299:L300"/>
    <mergeCell ref="B308:C308"/>
    <mergeCell ref="B310:C310"/>
    <mergeCell ref="C311:Q311"/>
    <mergeCell ref="B312:Q312"/>
    <mergeCell ref="B314:Q314"/>
    <mergeCell ref="A316:A317"/>
    <mergeCell ref="B316:D317"/>
    <mergeCell ref="A376:B376"/>
    <mergeCell ref="B318:D318"/>
    <mergeCell ref="B319:D319"/>
    <mergeCell ref="A374:B374"/>
    <mergeCell ref="A375:B375"/>
    <mergeCell ref="A341:A342"/>
    <mergeCell ref="B322:D322"/>
    <mergeCell ref="B326:O326"/>
    <mergeCell ref="A328:A329"/>
    <mergeCell ref="E322:F322"/>
    <mergeCell ref="B323:D323"/>
    <mergeCell ref="B321:D321"/>
    <mergeCell ref="E321:F321"/>
    <mergeCell ref="G321:I321"/>
    <mergeCell ref="B328:D329"/>
    <mergeCell ref="L329:M329"/>
    <mergeCell ref="N329:O329"/>
    <mergeCell ref="A372:B372"/>
    <mergeCell ref="A373:B373"/>
    <mergeCell ref="J334:K334"/>
    <mergeCell ref="L334:M334"/>
    <mergeCell ref="B331:D331"/>
    <mergeCell ref="H331:I331"/>
    <mergeCell ref="E332:G332"/>
    <mergeCell ref="H332:I332"/>
    <mergeCell ref="B332:D332"/>
    <mergeCell ref="A359:Q359"/>
    <mergeCell ref="L330:M330"/>
    <mergeCell ref="N330:O330"/>
    <mergeCell ref="M341:N341"/>
    <mergeCell ref="A371:B371"/>
    <mergeCell ref="L331:M331"/>
    <mergeCell ref="N331:O331"/>
    <mergeCell ref="B333:D333"/>
    <mergeCell ref="E333:F333"/>
    <mergeCell ref="G333:I333"/>
    <mergeCell ref="K341:L341"/>
    <mergeCell ref="N332:O332"/>
    <mergeCell ref="L333:M333"/>
    <mergeCell ref="B337:Q337"/>
    <mergeCell ref="B339:Q339"/>
    <mergeCell ref="D341:D342"/>
    <mergeCell ref="N333:O333"/>
    <mergeCell ref="P333:Q333"/>
    <mergeCell ref="P334:Q334"/>
    <mergeCell ref="E335:G335"/>
    <mergeCell ref="L332:M332"/>
    <mergeCell ref="N334:O334"/>
    <mergeCell ref="B334:D334"/>
    <mergeCell ref="E334:F334"/>
    <mergeCell ref="G334:I334"/>
    <mergeCell ref="N335:O335"/>
    <mergeCell ref="B335:D335"/>
    <mergeCell ref="B341:C342"/>
    <mergeCell ref="E341:F341"/>
    <mergeCell ref="G341:H341"/>
    <mergeCell ref="I341:J341"/>
    <mergeCell ref="L335:M335"/>
    <mergeCell ref="H335:I335"/>
    <mergeCell ref="A368:B368"/>
    <mergeCell ref="B350:C350"/>
    <mergeCell ref="B352:Q352"/>
    <mergeCell ref="B343:C343"/>
    <mergeCell ref="B344:C344"/>
    <mergeCell ref="B345:C345"/>
    <mergeCell ref="B346:C346"/>
    <mergeCell ref="M346:O346"/>
    <mergeCell ref="P365:Q367"/>
    <mergeCell ref="L367:M367"/>
    <mergeCell ref="N367:O367"/>
    <mergeCell ref="B347:C347"/>
    <mergeCell ref="B348:C348"/>
    <mergeCell ref="B349:C349"/>
    <mergeCell ref="M349:O349"/>
    <mergeCell ref="A365:B367"/>
    <mergeCell ref="M350:O350"/>
    <mergeCell ref="B351:C351"/>
    <mergeCell ref="A360:Q360"/>
    <mergeCell ref="J365:K367"/>
    <mergeCell ref="L368:M368"/>
    <mergeCell ref="N368:O368"/>
    <mergeCell ref="P368:Q368"/>
    <mergeCell ref="B361:Q361"/>
    <mergeCell ref="B363:Q363"/>
    <mergeCell ref="C365:C367"/>
    <mergeCell ref="D365:D367"/>
    <mergeCell ref="E365:E367"/>
    <mergeCell ref="F365:G367"/>
    <mergeCell ref="H365:I367"/>
    <mergeCell ref="F370:G370"/>
    <mergeCell ref="F371:G371"/>
    <mergeCell ref="F396:G396"/>
    <mergeCell ref="F368:G368"/>
    <mergeCell ref="H368:I368"/>
    <mergeCell ref="J368:K368"/>
    <mergeCell ref="F372:G372"/>
    <mergeCell ref="F373:G373"/>
    <mergeCell ref="F374:G374"/>
    <mergeCell ref="F375:G375"/>
    <mergeCell ref="F369:G369"/>
    <mergeCell ref="H369:I369"/>
    <mergeCell ref="J369:K369"/>
    <mergeCell ref="F386:G386"/>
    <mergeCell ref="F387:G387"/>
    <mergeCell ref="F388:G388"/>
    <mergeCell ref="F389:G389"/>
    <mergeCell ref="F390:G390"/>
    <mergeCell ref="F391:G391"/>
    <mergeCell ref="F392:G392"/>
    <mergeCell ref="F393:G393"/>
    <mergeCell ref="F394:G394"/>
    <mergeCell ref="F395:G395"/>
    <mergeCell ref="H370:I370"/>
    <mergeCell ref="H371:I371"/>
    <mergeCell ref="H372:I372"/>
    <mergeCell ref="H373:I373"/>
    <mergeCell ref="H375:I375"/>
    <mergeCell ref="P369:Q369"/>
    <mergeCell ref="F376:G376"/>
    <mergeCell ref="F377:G377"/>
    <mergeCell ref="F378:G378"/>
    <mergeCell ref="F379:G379"/>
    <mergeCell ref="F380:G380"/>
    <mergeCell ref="F381:G381"/>
    <mergeCell ref="F382:G382"/>
    <mergeCell ref="F383:G383"/>
    <mergeCell ref="F384:G384"/>
    <mergeCell ref="F385:G385"/>
    <mergeCell ref="C435:C437"/>
    <mergeCell ref="D435:D437"/>
    <mergeCell ref="E435:E437"/>
    <mergeCell ref="F435:G437"/>
    <mergeCell ref="M412:N412"/>
    <mergeCell ref="H396:I396"/>
    <mergeCell ref="J396:K396"/>
    <mergeCell ref="L396:M396"/>
    <mergeCell ref="N396:O396"/>
    <mergeCell ref="I401:I402"/>
    <mergeCell ref="M411:N411"/>
    <mergeCell ref="I400:N400"/>
    <mergeCell ref="O400:O401"/>
    <mergeCell ref="P400:P401"/>
    <mergeCell ref="Q400:Q401"/>
    <mergeCell ref="D401:D402"/>
    <mergeCell ref="J401:J402"/>
    <mergeCell ref="K401:L401"/>
    <mergeCell ref="E401:E402"/>
    <mergeCell ref="F401:G401"/>
    <mergeCell ref="H401:H402"/>
    <mergeCell ref="M408:N408"/>
    <mergeCell ref="M409:N409"/>
    <mergeCell ref="M410:N410"/>
    <mergeCell ref="M404:N404"/>
    <mergeCell ref="M405:N405"/>
    <mergeCell ref="M406:N406"/>
    <mergeCell ref="M407:N407"/>
    <mergeCell ref="J438:K438"/>
    <mergeCell ref="L438:M438"/>
    <mergeCell ref="N438:O438"/>
    <mergeCell ref="M413:N413"/>
    <mergeCell ref="M414:N414"/>
    <mergeCell ref="M415:N415"/>
    <mergeCell ref="P438:Q438"/>
    <mergeCell ref="H435:I437"/>
    <mergeCell ref="J435:K437"/>
    <mergeCell ref="M419:N419"/>
    <mergeCell ref="M420:N420"/>
    <mergeCell ref="M421:N421"/>
    <mergeCell ref="M422:N422"/>
    <mergeCell ref="M423:N423"/>
    <mergeCell ref="M424:N424"/>
    <mergeCell ref="M425:N425"/>
    <mergeCell ref="M426:N426"/>
    <mergeCell ref="M427:N427"/>
    <mergeCell ref="M428:N428"/>
    <mergeCell ref="F466:G466"/>
    <mergeCell ref="H466:I466"/>
    <mergeCell ref="J466:K466"/>
    <mergeCell ref="L466:M466"/>
    <mergeCell ref="N466:O466"/>
    <mergeCell ref="P466:Q466"/>
    <mergeCell ref="P435:Q437"/>
    <mergeCell ref="B468:Q468"/>
    <mergeCell ref="M429:N429"/>
    <mergeCell ref="M430:N430"/>
    <mergeCell ref="F439:G439"/>
    <mergeCell ref="H439:I439"/>
    <mergeCell ref="J439:K439"/>
    <mergeCell ref="L435:M437"/>
    <mergeCell ref="N435:O437"/>
    <mergeCell ref="M431:N431"/>
    <mergeCell ref="B433:Q433"/>
    <mergeCell ref="F438:G438"/>
    <mergeCell ref="H438:I438"/>
    <mergeCell ref="F440:G440"/>
    <mergeCell ref="H440:I440"/>
    <mergeCell ref="J440:K440"/>
    <mergeCell ref="F441:G441"/>
    <mergeCell ref="H441:I441"/>
    <mergeCell ref="J441:K441"/>
    <mergeCell ref="F442:G442"/>
    <mergeCell ref="F443:G443"/>
    <mergeCell ref="F444:G444"/>
    <mergeCell ref="F445:G445"/>
    <mergeCell ref="F446:G446"/>
    <mergeCell ref="F447:G447"/>
    <mergeCell ref="F448:G448"/>
    <mergeCell ref="B470:C470"/>
    <mergeCell ref="D470:E470"/>
    <mergeCell ref="F470:H470"/>
    <mergeCell ref="I470:J470"/>
    <mergeCell ref="K470:M470"/>
    <mergeCell ref="N470:P470"/>
    <mergeCell ref="B471:C471"/>
    <mergeCell ref="D471:E471"/>
    <mergeCell ref="F471:H471"/>
    <mergeCell ref="I471:J471"/>
    <mergeCell ref="K471:M471"/>
    <mergeCell ref="N471:P471"/>
    <mergeCell ref="B472:C472"/>
    <mergeCell ref="D472:E472"/>
    <mergeCell ref="F472:H472"/>
    <mergeCell ref="I472:J472"/>
    <mergeCell ref="K472:M472"/>
    <mergeCell ref="N472:P472"/>
    <mergeCell ref="L495:N495"/>
    <mergeCell ref="B474:C474"/>
    <mergeCell ref="D474:E474"/>
    <mergeCell ref="F474:H474"/>
    <mergeCell ref="I474:J474"/>
    <mergeCell ref="K474:M474"/>
    <mergeCell ref="N474:P474"/>
    <mergeCell ref="A484:Q484"/>
    <mergeCell ref="A486:Q486"/>
    <mergeCell ref="A485:Q485"/>
    <mergeCell ref="B476:Q476"/>
    <mergeCell ref="B482:Q482"/>
    <mergeCell ref="L492:N492"/>
    <mergeCell ref="B473:C473"/>
    <mergeCell ref="D473:E473"/>
    <mergeCell ref="F473:H473"/>
    <mergeCell ref="I473:J473"/>
    <mergeCell ref="K473:M473"/>
    <mergeCell ref="N473:P473"/>
    <mergeCell ref="A487:Q487"/>
    <mergeCell ref="D211:Q211"/>
    <mergeCell ref="E213:E216"/>
    <mergeCell ref="E230:E231"/>
    <mergeCell ref="F230:G230"/>
    <mergeCell ref="F231:G231"/>
    <mergeCell ref="F233:G233"/>
    <mergeCell ref="N230:O230"/>
    <mergeCell ref="N231:O231"/>
    <mergeCell ref="N233:O233"/>
    <mergeCell ref="N229:O229"/>
    <mergeCell ref="O247:Q247"/>
    <mergeCell ref="I267:J267"/>
    <mergeCell ref="I268:J268"/>
    <mergeCell ref="L237:M237"/>
    <mergeCell ref="F234:G234"/>
    <mergeCell ref="F235:G235"/>
    <mergeCell ref="F236:G236"/>
    <mergeCell ref="H237:I237"/>
    <mergeCell ref="J238:K238"/>
    <mergeCell ref="J237:K237"/>
    <mergeCell ref="L259:N259"/>
    <mergeCell ref="L260:N260"/>
    <mergeCell ref="L261:N261"/>
    <mergeCell ref="O262:P262"/>
    <mergeCell ref="O263:P263"/>
    <mergeCell ref="O264:P264"/>
    <mergeCell ref="I259:J259"/>
    <mergeCell ref="N234:O234"/>
    <mergeCell ref="N235:O235"/>
    <mergeCell ref="N236:O236"/>
    <mergeCell ref="N238:O238"/>
    <mergeCell ref="J235:K235"/>
    <mergeCell ref="N239:O239"/>
    <mergeCell ref="F238:G238"/>
    <mergeCell ref="N237:O237"/>
    <mergeCell ref="F251:H251"/>
    <mergeCell ref="F252:H252"/>
    <mergeCell ref="F253:H253"/>
    <mergeCell ref="F254:H254"/>
    <mergeCell ref="I248:K248"/>
    <mergeCell ref="F248:H248"/>
    <mergeCell ref="F249:H249"/>
    <mergeCell ref="L249:N249"/>
    <mergeCell ref="P237:Q237"/>
    <mergeCell ref="F265:H265"/>
    <mergeCell ref="F266:H266"/>
    <mergeCell ref="F264:H264"/>
    <mergeCell ref="I249:K249"/>
    <mergeCell ref="F267:H267"/>
    <mergeCell ref="F255:H255"/>
    <mergeCell ref="F256:H256"/>
    <mergeCell ref="F257:H257"/>
    <mergeCell ref="F258:H258"/>
    <mergeCell ref="L250:N250"/>
    <mergeCell ref="L251:N251"/>
    <mergeCell ref="L252:N252"/>
    <mergeCell ref="L255:N255"/>
    <mergeCell ref="L256:N256"/>
    <mergeCell ref="L258:N258"/>
    <mergeCell ref="L248:N248"/>
    <mergeCell ref="L253:N253"/>
    <mergeCell ref="F250:H250"/>
    <mergeCell ref="O265:P265"/>
    <mergeCell ref="O267:P267"/>
    <mergeCell ref="L273:N273"/>
    <mergeCell ref="L262:N262"/>
    <mergeCell ref="L263:N263"/>
    <mergeCell ref="L264:N264"/>
    <mergeCell ref="L265:N265"/>
    <mergeCell ref="L266:N266"/>
    <mergeCell ref="I273:J273"/>
    <mergeCell ref="L274:N274"/>
    <mergeCell ref="L275:N275"/>
    <mergeCell ref="L276:N276"/>
    <mergeCell ref="L277:N277"/>
    <mergeCell ref="O248:Q248"/>
    <mergeCell ref="O249:Q249"/>
    <mergeCell ref="O266:Q266"/>
    <mergeCell ref="O269:Q269"/>
    <mergeCell ref="O274:Q274"/>
    <mergeCell ref="L268:N268"/>
    <mergeCell ref="O272:P272"/>
    <mergeCell ref="L267:N267"/>
    <mergeCell ref="O268:P268"/>
    <mergeCell ref="O273:P273"/>
    <mergeCell ref="O275:P275"/>
    <mergeCell ref="O276:P276"/>
    <mergeCell ref="I265:J265"/>
    <mergeCell ref="O258:P258"/>
    <mergeCell ref="O259:P259"/>
    <mergeCell ref="O260:P260"/>
    <mergeCell ref="O261:P261"/>
    <mergeCell ref="O254:P254"/>
    <mergeCell ref="O255:P255"/>
    <mergeCell ref="O256:P256"/>
    <mergeCell ref="O257:P257"/>
    <mergeCell ref="H376:I376"/>
    <mergeCell ref="H377:I377"/>
    <mergeCell ref="H378:I378"/>
    <mergeCell ref="H379:I379"/>
    <mergeCell ref="H380:I380"/>
    <mergeCell ref="H381:I381"/>
    <mergeCell ref="H382:I382"/>
    <mergeCell ref="H383:I383"/>
    <mergeCell ref="H384:I384"/>
    <mergeCell ref="H385:I385"/>
    <mergeCell ref="H386:I386"/>
    <mergeCell ref="H387:I387"/>
    <mergeCell ref="H388:I388"/>
    <mergeCell ref="H389:I389"/>
    <mergeCell ref="H390:I390"/>
    <mergeCell ref="L271:N271"/>
    <mergeCell ref="L272:N272"/>
    <mergeCell ref="L369:M369"/>
    <mergeCell ref="N369:O369"/>
    <mergeCell ref="J333:K333"/>
    <mergeCell ref="L380:M380"/>
    <mergeCell ref="L381:M381"/>
    <mergeCell ref="L370:M370"/>
    <mergeCell ref="L371:M371"/>
    <mergeCell ref="L372:M372"/>
    <mergeCell ref="L373:M373"/>
    <mergeCell ref="L374:M374"/>
    <mergeCell ref="L375:M375"/>
    <mergeCell ref="N370:O370"/>
    <mergeCell ref="N371:O371"/>
    <mergeCell ref="N372:O372"/>
    <mergeCell ref="N373:O373"/>
    <mergeCell ref="H391:I391"/>
    <mergeCell ref="H392:I392"/>
    <mergeCell ref="H393:I393"/>
    <mergeCell ref="H394:I394"/>
    <mergeCell ref="H395:I395"/>
    <mergeCell ref="J370:K370"/>
    <mergeCell ref="J371:K371"/>
    <mergeCell ref="J372:K372"/>
    <mergeCell ref="J373:K373"/>
    <mergeCell ref="J374:K374"/>
    <mergeCell ref="J375:K375"/>
    <mergeCell ref="J376:K376"/>
    <mergeCell ref="J377:K377"/>
    <mergeCell ref="J378:K378"/>
    <mergeCell ref="J379:K379"/>
    <mergeCell ref="J380:K380"/>
    <mergeCell ref="J381:K381"/>
    <mergeCell ref="J382:K382"/>
    <mergeCell ref="J383:K383"/>
    <mergeCell ref="J384:K384"/>
    <mergeCell ref="J385:K385"/>
    <mergeCell ref="J386:K386"/>
    <mergeCell ref="J387:K387"/>
    <mergeCell ref="J388:K388"/>
    <mergeCell ref="J389:K389"/>
    <mergeCell ref="J390:K390"/>
    <mergeCell ref="J391:K391"/>
    <mergeCell ref="J392:K392"/>
    <mergeCell ref="J393:K393"/>
    <mergeCell ref="J394:K394"/>
    <mergeCell ref="J395:K395"/>
    <mergeCell ref="H374:I374"/>
    <mergeCell ref="L392:M392"/>
    <mergeCell ref="L393:M393"/>
    <mergeCell ref="L382:M382"/>
    <mergeCell ref="L383:M383"/>
    <mergeCell ref="L384:M384"/>
    <mergeCell ref="L385:M385"/>
    <mergeCell ref="L386:M386"/>
    <mergeCell ref="L387:M387"/>
    <mergeCell ref="N376:O376"/>
    <mergeCell ref="N377:O377"/>
    <mergeCell ref="L388:M388"/>
    <mergeCell ref="L389:M389"/>
    <mergeCell ref="L390:M390"/>
    <mergeCell ref="L391:M391"/>
    <mergeCell ref="L376:M376"/>
    <mergeCell ref="L377:M377"/>
    <mergeCell ref="L378:M378"/>
    <mergeCell ref="L379:M379"/>
    <mergeCell ref="N374:O374"/>
    <mergeCell ref="N375:O375"/>
    <mergeCell ref="P386:Q386"/>
    <mergeCell ref="P391:Q391"/>
    <mergeCell ref="P392:Q392"/>
    <mergeCell ref="P393:Q393"/>
    <mergeCell ref="P394:Q394"/>
    <mergeCell ref="P395:Q395"/>
    <mergeCell ref="N378:O378"/>
    <mergeCell ref="N379:O379"/>
    <mergeCell ref="N380:O380"/>
    <mergeCell ref="N381:O381"/>
    <mergeCell ref="N382:O382"/>
    <mergeCell ref="N383:O383"/>
    <mergeCell ref="N384:O384"/>
    <mergeCell ref="N385:O385"/>
    <mergeCell ref="N386:O386"/>
    <mergeCell ref="N387:O387"/>
    <mergeCell ref="N388:O388"/>
    <mergeCell ref="N389:O389"/>
    <mergeCell ref="N390:O390"/>
    <mergeCell ref="N391:O391"/>
    <mergeCell ref="N392:O392"/>
    <mergeCell ref="N393:O393"/>
    <mergeCell ref="N394:O394"/>
    <mergeCell ref="N395:O395"/>
    <mergeCell ref="P387:Q387"/>
    <mergeCell ref="P388:Q388"/>
    <mergeCell ref="P389:Q389"/>
    <mergeCell ref="P390:Q390"/>
    <mergeCell ref="F450:G450"/>
    <mergeCell ref="F451:G451"/>
    <mergeCell ref="F452:G452"/>
    <mergeCell ref="F453:G453"/>
    <mergeCell ref="F454:G454"/>
    <mergeCell ref="F455:G455"/>
    <mergeCell ref="F456:G456"/>
    <mergeCell ref="J446:K446"/>
    <mergeCell ref="J447:K447"/>
    <mergeCell ref="H451:I451"/>
    <mergeCell ref="J442:K442"/>
    <mergeCell ref="J443:K443"/>
    <mergeCell ref="J444:K444"/>
    <mergeCell ref="J445:K445"/>
    <mergeCell ref="J448:K448"/>
    <mergeCell ref="F457:G457"/>
    <mergeCell ref="P370:Q370"/>
    <mergeCell ref="P371:Q371"/>
    <mergeCell ref="P372:Q372"/>
    <mergeCell ref="P373:Q373"/>
    <mergeCell ref="P374:Q374"/>
    <mergeCell ref="P375:Q375"/>
    <mergeCell ref="P376:Q376"/>
    <mergeCell ref="P377:Q377"/>
    <mergeCell ref="P378:Q378"/>
    <mergeCell ref="P379:Q379"/>
    <mergeCell ref="P380:Q380"/>
    <mergeCell ref="P381:Q381"/>
    <mergeCell ref="P382:Q382"/>
    <mergeCell ref="P383:Q383"/>
    <mergeCell ref="P384:Q384"/>
    <mergeCell ref="P385:Q385"/>
    <mergeCell ref="F458:G458"/>
    <mergeCell ref="F459:G459"/>
    <mergeCell ref="F460:G460"/>
    <mergeCell ref="F461:G461"/>
    <mergeCell ref="F462:G462"/>
    <mergeCell ref="F463:G463"/>
    <mergeCell ref="F464:G464"/>
    <mergeCell ref="F465:G465"/>
    <mergeCell ref="H452:I452"/>
    <mergeCell ref="H453:I453"/>
    <mergeCell ref="H442:I442"/>
    <mergeCell ref="H443:I443"/>
    <mergeCell ref="H444:I444"/>
    <mergeCell ref="H445:I445"/>
    <mergeCell ref="H446:I446"/>
    <mergeCell ref="H447:I447"/>
    <mergeCell ref="H464:I464"/>
    <mergeCell ref="H465:I465"/>
    <mergeCell ref="H454:I454"/>
    <mergeCell ref="H455:I455"/>
    <mergeCell ref="H456:I456"/>
    <mergeCell ref="H457:I457"/>
    <mergeCell ref="H458:I458"/>
    <mergeCell ref="H459:I459"/>
    <mergeCell ref="H460:I460"/>
    <mergeCell ref="H461:I461"/>
    <mergeCell ref="H462:I462"/>
    <mergeCell ref="H463:I463"/>
    <mergeCell ref="H448:I448"/>
    <mergeCell ref="H449:I449"/>
    <mergeCell ref="H450:I450"/>
    <mergeCell ref="F449:G449"/>
    <mergeCell ref="J463:K463"/>
    <mergeCell ref="J464:K464"/>
    <mergeCell ref="J465:K465"/>
    <mergeCell ref="J454:K454"/>
    <mergeCell ref="J455:K455"/>
    <mergeCell ref="J456:K456"/>
    <mergeCell ref="J457:K457"/>
    <mergeCell ref="J458:K458"/>
    <mergeCell ref="J459:K459"/>
    <mergeCell ref="J461:K461"/>
    <mergeCell ref="J449:K449"/>
    <mergeCell ref="J450:K450"/>
    <mergeCell ref="J451:K451"/>
    <mergeCell ref="J462:K462"/>
    <mergeCell ref="J452:K452"/>
    <mergeCell ref="J453:K453"/>
    <mergeCell ref="J460:K460"/>
    <mergeCell ref="A383:B383"/>
    <mergeCell ref="A384:B384"/>
    <mergeCell ref="A385:B385"/>
    <mergeCell ref="A386:B386"/>
    <mergeCell ref="A387:B387"/>
    <mergeCell ref="L13:Q13"/>
    <mergeCell ref="L16:Q16"/>
    <mergeCell ref="B48:Q48"/>
    <mergeCell ref="B47:Q47"/>
    <mergeCell ref="B9:K9"/>
    <mergeCell ref="B10:K10"/>
    <mergeCell ref="B13:K13"/>
    <mergeCell ref="B15:J15"/>
    <mergeCell ref="B16:K16"/>
    <mergeCell ref="A27:Q27"/>
    <mergeCell ref="A51:B52"/>
    <mergeCell ref="A53:B53"/>
    <mergeCell ref="A55:B55"/>
    <mergeCell ref="A56:B56"/>
    <mergeCell ref="A61:B61"/>
    <mergeCell ref="A62:B62"/>
    <mergeCell ref="A57:B57"/>
    <mergeCell ref="A58:B58"/>
    <mergeCell ref="A59:B59"/>
    <mergeCell ref="A60:B60"/>
    <mergeCell ref="A67:B67"/>
    <mergeCell ref="A71:B72"/>
    <mergeCell ref="B69:Q69"/>
    <mergeCell ref="P70:Q70"/>
    <mergeCell ref="C71:G72"/>
    <mergeCell ref="H71:K71"/>
    <mergeCell ref="L71:Q71"/>
    <mergeCell ref="A282:C283"/>
    <mergeCell ref="A284:C284"/>
    <mergeCell ref="A285:C285"/>
    <mergeCell ref="A286:C286"/>
    <mergeCell ref="A287:C287"/>
    <mergeCell ref="A288:C288"/>
    <mergeCell ref="E320:G320"/>
    <mergeCell ref="E323:G323"/>
    <mergeCell ref="E331:G331"/>
    <mergeCell ref="A289:C289"/>
    <mergeCell ref="A290:C290"/>
    <mergeCell ref="A292:C292"/>
    <mergeCell ref="A293:C293"/>
    <mergeCell ref="B330:D330"/>
    <mergeCell ref="B320:D320"/>
    <mergeCell ref="G322:I322"/>
    <mergeCell ref="N316:P316"/>
    <mergeCell ref="E328:G329"/>
    <mergeCell ref="E330:G330"/>
    <mergeCell ref="H329:I329"/>
    <mergeCell ref="L328:P328"/>
    <mergeCell ref="H328:K328"/>
    <mergeCell ref="H330:I330"/>
    <mergeCell ref="E316:G317"/>
    <mergeCell ref="E318:G318"/>
    <mergeCell ref="E319:G319"/>
    <mergeCell ref="B309:C309"/>
    <mergeCell ref="B304:C304"/>
    <mergeCell ref="B305:C305"/>
    <mergeCell ref="B306:C306"/>
    <mergeCell ref="K316:M316"/>
    <mergeCell ref="H316:J316"/>
    <mergeCell ref="A417:B417"/>
    <mergeCell ref="A418:B418"/>
    <mergeCell ref="A419:B419"/>
    <mergeCell ref="A420:B420"/>
    <mergeCell ref="A421:B421"/>
    <mergeCell ref="A422:B422"/>
    <mergeCell ref="A423:B423"/>
    <mergeCell ref="A424:B424"/>
    <mergeCell ref="A388:B388"/>
    <mergeCell ref="A389:B389"/>
    <mergeCell ref="A390:B390"/>
    <mergeCell ref="A391:B391"/>
    <mergeCell ref="A392:B392"/>
    <mergeCell ref="A393:B393"/>
    <mergeCell ref="A394:B394"/>
    <mergeCell ref="A395:B395"/>
    <mergeCell ref="A396:B396"/>
    <mergeCell ref="A400:B402"/>
    <mergeCell ref="A403:B403"/>
    <mergeCell ref="A406:B406"/>
    <mergeCell ref="B398:Q398"/>
    <mergeCell ref="C400:C402"/>
    <mergeCell ref="D400:H400"/>
    <mergeCell ref="P396:Q396"/>
    <mergeCell ref="A407:B407"/>
    <mergeCell ref="L394:M394"/>
    <mergeCell ref="L395:M395"/>
    <mergeCell ref="M401:N402"/>
    <mergeCell ref="M403:N403"/>
    <mergeCell ref="M416:N416"/>
    <mergeCell ref="M417:N417"/>
    <mergeCell ref="M418:N418"/>
    <mergeCell ref="A466:B466"/>
    <mergeCell ref="A459:B459"/>
    <mergeCell ref="A460:B460"/>
    <mergeCell ref="A461:B461"/>
    <mergeCell ref="A462:B462"/>
    <mergeCell ref="A449:B449"/>
    <mergeCell ref="A450:B450"/>
    <mergeCell ref="A451:B451"/>
    <mergeCell ref="A452:B452"/>
    <mergeCell ref="A457:B457"/>
    <mergeCell ref="A465:B465"/>
    <mergeCell ref="A438:B438"/>
    <mergeCell ref="A453:B453"/>
    <mergeCell ref="A454:B454"/>
    <mergeCell ref="A455:B455"/>
    <mergeCell ref="A448:B448"/>
    <mergeCell ref="A441:B441"/>
    <mergeCell ref="A442:B442"/>
    <mergeCell ref="A443:B443"/>
    <mergeCell ref="A444:B444"/>
    <mergeCell ref="A456:B456"/>
    <mergeCell ref="A464:B464"/>
    <mergeCell ref="A463:B463"/>
    <mergeCell ref="A458:B458"/>
    <mergeCell ref="B20:Q20"/>
    <mergeCell ref="B22:Q22"/>
    <mergeCell ref="A431:B431"/>
    <mergeCell ref="A435:B437"/>
    <mergeCell ref="A445:B445"/>
    <mergeCell ref="A446:B446"/>
    <mergeCell ref="P58:Q58"/>
    <mergeCell ref="P60:Q60"/>
    <mergeCell ref="A77:B77"/>
    <mergeCell ref="C77:G77"/>
    <mergeCell ref="M77:N77"/>
    <mergeCell ref="P77:Q77"/>
    <mergeCell ref="A63:B63"/>
    <mergeCell ref="A64:B64"/>
    <mergeCell ref="A65:B65"/>
    <mergeCell ref="A66:B66"/>
    <mergeCell ref="A447:B447"/>
    <mergeCell ref="A425:B425"/>
    <mergeCell ref="A426:B426"/>
    <mergeCell ref="A427:B427"/>
    <mergeCell ref="A428:B428"/>
    <mergeCell ref="A429:B429"/>
    <mergeCell ref="A430:B430"/>
    <mergeCell ref="A408:B408"/>
    <mergeCell ref="A409:B409"/>
    <mergeCell ref="A410:B410"/>
    <mergeCell ref="A411:B411"/>
    <mergeCell ref="A412:B412"/>
    <mergeCell ref="A413:B413"/>
    <mergeCell ref="A414:B414"/>
    <mergeCell ref="A415:B415"/>
    <mergeCell ref="A416:B416"/>
  </mergeCells>
  <pageMargins left="0.39374999999999999" right="0.2" top="0.22013888888888888" bottom="0.2298611111111111" header="0.51180555555555551" footer="0.51180555555555551"/>
  <pageSetup paperSize="9" scale="65" firstPageNumber="0" orientation="landscape" horizontalDpi="300" verticalDpi="300" r:id="rId1"/>
  <headerFooter alignWithMargins="0"/>
  <rowBreaks count="13" manualBreakCount="13">
    <brk id="46" max="16" man="1"/>
    <brk id="86" max="16" man="1"/>
    <brk id="136" max="16" man="1"/>
    <brk id="195" max="16" man="1"/>
    <brk id="225" max="16" man="1"/>
    <brk id="235" max="16" man="1"/>
    <brk id="251" max="16" man="1"/>
    <brk id="268" max="16" man="1"/>
    <brk id="276" max="16" man="1"/>
    <brk id="308" max="16" man="1"/>
    <brk id="353" max="16" man="1"/>
    <brk id="382" max="16" man="1"/>
    <brk id="415"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44"/>
  <sheetViews>
    <sheetView view="pageBreakPreview" topLeftCell="A49" zoomScaleSheetLayoutView="100" workbookViewId="0">
      <selection activeCell="E45" sqref="E45"/>
    </sheetView>
  </sheetViews>
  <sheetFormatPr defaultRowHeight="12.75" customHeight="1" x14ac:dyDescent="0.2"/>
  <cols>
    <col min="1" max="1" width="9" style="1" customWidth="1"/>
    <col min="2" max="2" width="7.85546875" style="1" customWidth="1"/>
    <col min="3" max="3" width="36.28515625" style="1" customWidth="1"/>
    <col min="4" max="4" width="11" style="1" customWidth="1"/>
    <col min="5" max="5" width="21.5703125" style="1" customWidth="1"/>
    <col min="6" max="6" width="11.42578125" style="1" customWidth="1"/>
    <col min="7" max="7" width="9.28515625" style="1" customWidth="1"/>
    <col min="8" max="8" width="11.5703125" style="1" customWidth="1"/>
    <col min="9" max="9" width="9.5703125" style="1" customWidth="1"/>
    <col min="10" max="10" width="8.5703125" style="1" customWidth="1"/>
    <col min="11" max="11" width="11" style="1" customWidth="1"/>
    <col min="12" max="12" width="12.28515625" style="1" customWidth="1"/>
    <col min="13" max="13" width="8.28515625" style="1" customWidth="1"/>
    <col min="14" max="14" width="7.7109375" style="1" customWidth="1"/>
    <col min="15" max="15" width="9.42578125" style="1" customWidth="1"/>
    <col min="16" max="16" width="7" style="1" customWidth="1"/>
    <col min="17" max="17" width="12.42578125" style="1" customWidth="1"/>
  </cols>
  <sheetData>
    <row r="1" spans="1:17" ht="12.75" customHeight="1" x14ac:dyDescent="0.25">
      <c r="A1" s="3"/>
      <c r="B1" s="3"/>
      <c r="C1" s="3"/>
      <c r="D1" s="3"/>
      <c r="E1" s="3"/>
      <c r="F1" s="3"/>
      <c r="G1" s="3"/>
      <c r="H1" s="3"/>
      <c r="I1" s="3"/>
      <c r="J1" s="3"/>
      <c r="K1" s="3"/>
      <c r="L1" s="616" t="s">
        <v>238</v>
      </c>
      <c r="M1" s="616"/>
      <c r="N1" s="32"/>
      <c r="O1" s="3"/>
      <c r="P1" s="3"/>
      <c r="Q1" s="3"/>
    </row>
    <row r="2" spans="1:17" ht="12.75" customHeight="1" x14ac:dyDescent="0.25">
      <c r="A2" s="3"/>
      <c r="B2" s="3"/>
      <c r="C2" s="3"/>
      <c r="D2" s="3"/>
      <c r="E2" s="3"/>
      <c r="F2" s="3"/>
      <c r="G2" s="3"/>
      <c r="H2" s="3"/>
      <c r="I2" s="3"/>
      <c r="J2" s="3"/>
      <c r="K2" s="3"/>
      <c r="L2" s="4" t="s">
        <v>239</v>
      </c>
      <c r="M2" s="4"/>
      <c r="N2" s="32"/>
      <c r="O2" s="3"/>
      <c r="P2" s="3"/>
      <c r="Q2" s="3"/>
    </row>
    <row r="3" spans="1:17" ht="12.75" customHeight="1" x14ac:dyDescent="0.25">
      <c r="A3" s="3"/>
      <c r="B3" s="3"/>
      <c r="C3" s="3"/>
      <c r="D3" s="3"/>
      <c r="E3" s="3"/>
      <c r="F3" s="3"/>
      <c r="G3" s="3"/>
      <c r="H3" s="3"/>
      <c r="I3" s="3"/>
      <c r="J3" s="3"/>
      <c r="K3" s="3"/>
      <c r="L3" s="4" t="s">
        <v>240</v>
      </c>
      <c r="M3" s="4"/>
      <c r="N3" s="32"/>
      <c r="O3" s="3"/>
      <c r="P3" s="3"/>
      <c r="Q3" s="3"/>
    </row>
    <row r="4" spans="1:17" ht="12.75" customHeight="1" x14ac:dyDescent="0.25">
      <c r="A4" s="3"/>
      <c r="B4" s="3"/>
      <c r="C4" s="3"/>
      <c r="D4" s="3"/>
      <c r="E4" s="3"/>
      <c r="F4" s="3"/>
      <c r="G4" s="3"/>
      <c r="H4" s="3"/>
      <c r="I4" s="3"/>
      <c r="J4" s="3"/>
      <c r="K4" s="3"/>
      <c r="L4" s="616" t="s">
        <v>241</v>
      </c>
      <c r="M4" s="616"/>
      <c r="N4" s="616"/>
      <c r="O4" s="616"/>
      <c r="P4" s="616"/>
      <c r="Q4" s="616"/>
    </row>
    <row r="5" spans="1:17" ht="12.75" customHeight="1" x14ac:dyDescent="0.25">
      <c r="A5" s="3"/>
      <c r="B5" s="3"/>
      <c r="C5" s="3"/>
      <c r="D5" s="3"/>
      <c r="E5" s="3"/>
      <c r="F5" s="3"/>
      <c r="G5" s="3"/>
      <c r="H5" s="3"/>
      <c r="I5" s="3"/>
      <c r="J5" s="3"/>
      <c r="K5" s="3"/>
      <c r="L5" s="3" t="s">
        <v>992</v>
      </c>
      <c r="M5" s="3"/>
      <c r="N5" s="3"/>
      <c r="O5" s="3"/>
      <c r="P5" s="3"/>
      <c r="Q5" s="3"/>
    </row>
    <row r="6" spans="1:17" ht="12.75" customHeight="1" x14ac:dyDescent="0.25">
      <c r="A6" s="3"/>
      <c r="B6" s="3"/>
      <c r="C6" s="3"/>
      <c r="D6" s="3"/>
      <c r="E6" s="3"/>
      <c r="F6" s="3"/>
      <c r="G6" s="3"/>
      <c r="H6" s="3"/>
      <c r="I6" s="3"/>
      <c r="J6" s="3"/>
      <c r="K6" s="3"/>
      <c r="L6" s="3"/>
      <c r="M6" s="3"/>
      <c r="N6" s="3"/>
      <c r="O6" s="3"/>
      <c r="P6" s="3"/>
      <c r="Q6" s="3"/>
    </row>
    <row r="7" spans="1:17" ht="12.75" customHeight="1" x14ac:dyDescent="0.25">
      <c r="A7" s="3"/>
      <c r="B7" s="3"/>
      <c r="C7" s="3"/>
      <c r="D7" s="3"/>
      <c r="E7" s="5" t="s">
        <v>870</v>
      </c>
      <c r="F7" s="5"/>
      <c r="G7" s="5"/>
      <c r="H7" s="5"/>
      <c r="I7" s="5"/>
      <c r="J7" s="5"/>
      <c r="K7" s="3"/>
      <c r="L7" s="3"/>
      <c r="M7" s="3"/>
      <c r="N7" s="3"/>
      <c r="O7" s="3"/>
      <c r="P7" s="3"/>
      <c r="Q7" s="3"/>
    </row>
    <row r="8" spans="1:17" ht="12.75" customHeight="1" x14ac:dyDescent="0.25">
      <c r="A8" s="3"/>
      <c r="B8" s="3"/>
      <c r="C8" s="3"/>
      <c r="D8" s="3"/>
      <c r="E8" s="3"/>
      <c r="F8" s="3"/>
      <c r="G8" s="3"/>
      <c r="H8" s="3"/>
      <c r="I8" s="3"/>
      <c r="J8" s="3"/>
      <c r="K8" s="3"/>
      <c r="L8" s="3"/>
      <c r="M8" s="3"/>
      <c r="N8" s="3"/>
      <c r="O8" s="3"/>
      <c r="P8" s="3"/>
      <c r="Q8" s="3"/>
    </row>
    <row r="9" spans="1:17" ht="12.75" customHeight="1" x14ac:dyDescent="0.25">
      <c r="A9" s="67" t="s">
        <v>3</v>
      </c>
      <c r="B9" s="335" t="s">
        <v>1045</v>
      </c>
      <c r="C9" s="335"/>
      <c r="D9" s="335"/>
      <c r="E9" s="335"/>
      <c r="F9" s="335"/>
      <c r="G9" s="335"/>
      <c r="H9" s="335"/>
      <c r="I9" s="335"/>
      <c r="J9" s="335"/>
      <c r="K9" s="335"/>
      <c r="L9" s="3" t="s">
        <v>649</v>
      </c>
      <c r="M9" s="3"/>
      <c r="N9" s="3"/>
      <c r="O9" s="3"/>
      <c r="P9" s="3"/>
      <c r="Q9" s="3"/>
    </row>
    <row r="10" spans="1:17" ht="29.25" customHeight="1" x14ac:dyDescent="0.25">
      <c r="A10" s="33"/>
      <c r="B10" s="344" t="s">
        <v>56</v>
      </c>
      <c r="C10" s="344"/>
      <c r="D10" s="344"/>
      <c r="E10" s="344"/>
      <c r="F10" s="344"/>
      <c r="G10" s="344"/>
      <c r="H10" s="344"/>
      <c r="I10" s="344"/>
      <c r="J10" s="344"/>
      <c r="K10" s="344"/>
      <c r="L10" s="764" t="s">
        <v>903</v>
      </c>
      <c r="M10" s="764"/>
      <c r="N10" s="764"/>
      <c r="O10" s="764"/>
      <c r="P10" s="764"/>
      <c r="Q10" s="764"/>
    </row>
    <row r="11" spans="1:17" ht="12.75" customHeight="1" x14ac:dyDescent="0.25">
      <c r="A11" s="33"/>
      <c r="B11" s="35"/>
      <c r="C11" s="35"/>
      <c r="D11" s="35"/>
      <c r="E11" s="35"/>
      <c r="F11" s="35"/>
      <c r="G11" s="35"/>
      <c r="H11" s="35"/>
      <c r="I11" s="35"/>
      <c r="J11" s="35"/>
      <c r="K11" s="3"/>
      <c r="L11" s="3"/>
      <c r="M11" s="3"/>
      <c r="N11" s="3"/>
      <c r="O11" s="3"/>
      <c r="P11" s="3"/>
      <c r="Q11" s="3"/>
    </row>
    <row r="12" spans="1:17" ht="12.75" customHeight="1" x14ac:dyDescent="0.25">
      <c r="A12" s="67" t="s">
        <v>58</v>
      </c>
      <c r="B12" s="335" t="s">
        <v>1014</v>
      </c>
      <c r="C12" s="35"/>
      <c r="D12" s="35"/>
      <c r="E12" s="35"/>
      <c r="F12" s="35"/>
      <c r="G12" s="35"/>
      <c r="H12" s="35"/>
      <c r="I12" s="35"/>
      <c r="J12" s="35"/>
      <c r="K12" s="346"/>
      <c r="L12" s="3" t="s">
        <v>1227</v>
      </c>
      <c r="M12" s="3"/>
      <c r="N12" s="3"/>
      <c r="O12" s="3"/>
      <c r="P12" s="3"/>
      <c r="Q12" s="3"/>
    </row>
    <row r="13" spans="1:17" ht="36" customHeight="1" x14ac:dyDescent="0.25">
      <c r="A13" s="33"/>
      <c r="B13" s="1111" t="s">
        <v>899</v>
      </c>
      <c r="C13" s="1176"/>
      <c r="D13" s="1176"/>
      <c r="E13" s="1176"/>
      <c r="F13" s="1176"/>
      <c r="G13" s="1176"/>
      <c r="H13" s="1176"/>
      <c r="I13" s="1176"/>
      <c r="J13" s="1176"/>
      <c r="K13" s="1176"/>
      <c r="L13" s="768" t="s">
        <v>903</v>
      </c>
      <c r="M13" s="768"/>
      <c r="N13" s="768"/>
      <c r="O13" s="768"/>
      <c r="P13" s="768"/>
      <c r="Q13" s="768"/>
    </row>
    <row r="14" spans="1:17" ht="12.75" customHeight="1" x14ac:dyDescent="0.25">
      <c r="A14" s="33"/>
      <c r="B14" s="33"/>
      <c r="C14" s="3"/>
      <c r="D14" s="3"/>
      <c r="E14" s="3"/>
      <c r="F14" s="3"/>
      <c r="G14" s="3"/>
      <c r="H14" s="3"/>
      <c r="I14" s="3"/>
      <c r="J14" s="3"/>
      <c r="K14" s="3"/>
      <c r="L14" s="3"/>
      <c r="M14" s="3"/>
      <c r="N14" s="3"/>
      <c r="O14" s="3"/>
      <c r="P14" s="3"/>
      <c r="Q14" s="3"/>
    </row>
    <row r="15" spans="1:17" ht="21.75" customHeight="1" x14ac:dyDescent="0.25">
      <c r="A15" s="67" t="s">
        <v>61</v>
      </c>
      <c r="B15" s="345" t="s">
        <v>1229</v>
      </c>
      <c r="C15" s="345"/>
      <c r="D15" s="345"/>
      <c r="E15" s="345"/>
      <c r="F15" s="345"/>
      <c r="G15" s="345"/>
      <c r="H15" s="345"/>
      <c r="I15" s="345"/>
      <c r="J15" s="345"/>
      <c r="K15" s="35" t="s">
        <v>1228</v>
      </c>
      <c r="L15" s="3"/>
      <c r="M15" s="3"/>
      <c r="N15" s="3"/>
      <c r="O15" s="3"/>
      <c r="P15" s="3"/>
      <c r="Q15" s="3"/>
    </row>
    <row r="16" spans="1:17" ht="36" customHeight="1" x14ac:dyDescent="0.25">
      <c r="A16" s="34"/>
      <c r="B16" s="604" t="s">
        <v>900</v>
      </c>
      <c r="C16" s="604"/>
      <c r="D16" s="604"/>
      <c r="E16" s="604"/>
      <c r="F16" s="604"/>
      <c r="G16" s="604"/>
      <c r="H16" s="604"/>
      <c r="I16" s="604"/>
      <c r="J16" s="604"/>
      <c r="K16" s="604"/>
      <c r="L16" s="764" t="s">
        <v>902</v>
      </c>
      <c r="M16" s="764"/>
      <c r="N16" s="764"/>
      <c r="O16" s="764"/>
      <c r="P16" s="764"/>
      <c r="Q16" s="764"/>
    </row>
    <row r="17" spans="1:17" ht="18.75" customHeight="1" x14ac:dyDescent="0.25">
      <c r="A17" s="67" t="s">
        <v>64</v>
      </c>
      <c r="B17" s="5" t="s">
        <v>1226</v>
      </c>
      <c r="C17" s="5"/>
      <c r="D17" s="5"/>
      <c r="E17" s="5"/>
      <c r="F17" s="5"/>
      <c r="G17" s="5"/>
      <c r="H17" s="5"/>
      <c r="I17" s="5"/>
      <c r="J17" s="5"/>
      <c r="K17" s="5"/>
      <c r="L17" s="3"/>
      <c r="M17" s="3"/>
      <c r="N17" s="3"/>
      <c r="O17" s="3"/>
      <c r="P17" s="3"/>
      <c r="Q17" s="3"/>
    </row>
    <row r="18" spans="1:17" ht="18.75" hidden="1" customHeight="1" x14ac:dyDescent="0.25">
      <c r="A18" s="624"/>
      <c r="B18" s="624"/>
      <c r="C18" s="624"/>
      <c r="D18" s="624"/>
      <c r="E18" s="624"/>
      <c r="F18" s="624"/>
      <c r="G18" s="624"/>
      <c r="H18" s="624"/>
      <c r="I18" s="624"/>
      <c r="J18" s="624"/>
      <c r="K18" s="624"/>
      <c r="L18" s="624"/>
      <c r="M18" s="624"/>
      <c r="N18" s="624"/>
      <c r="O18" s="624"/>
      <c r="P18" s="624"/>
      <c r="Q18" s="624"/>
    </row>
    <row r="19" spans="1:17" ht="16.5" customHeight="1" x14ac:dyDescent="0.25">
      <c r="A19" s="331" t="s">
        <v>908</v>
      </c>
      <c r="B19" s="115" t="s">
        <v>1080</v>
      </c>
      <c r="C19" s="115"/>
      <c r="D19" s="115"/>
      <c r="E19" s="115"/>
      <c r="F19" s="115"/>
      <c r="G19" s="115"/>
      <c r="H19" s="115"/>
      <c r="I19" s="115"/>
      <c r="J19" s="3"/>
      <c r="K19" s="3"/>
      <c r="L19" s="3"/>
      <c r="M19" s="3"/>
      <c r="N19" s="3"/>
      <c r="O19" s="3"/>
      <c r="P19" s="3"/>
      <c r="Q19" s="3"/>
    </row>
    <row r="20" spans="1:17" ht="16.5" customHeight="1" x14ac:dyDescent="0.25">
      <c r="A20" s="624" t="s">
        <v>89</v>
      </c>
      <c r="B20" s="624"/>
      <c r="C20" s="624"/>
      <c r="D20" s="624"/>
      <c r="E20" s="624"/>
      <c r="F20" s="624"/>
      <c r="G20" s="624"/>
      <c r="H20" s="624"/>
      <c r="I20" s="624"/>
      <c r="J20" s="624"/>
      <c r="K20" s="624"/>
      <c r="L20" s="624"/>
      <c r="M20" s="624"/>
      <c r="N20" s="624"/>
      <c r="O20" s="624"/>
      <c r="P20" s="624"/>
      <c r="Q20" s="624"/>
    </row>
    <row r="21" spans="1:17" ht="16.5" customHeight="1" x14ac:dyDescent="0.25">
      <c r="A21" s="331" t="s">
        <v>909</v>
      </c>
      <c r="B21" s="115" t="s">
        <v>1219</v>
      </c>
      <c r="C21" s="115"/>
      <c r="D21" s="115"/>
      <c r="E21" s="115"/>
      <c r="F21" s="115"/>
      <c r="G21" s="115"/>
      <c r="H21" s="115"/>
      <c r="I21" s="115"/>
      <c r="J21" s="3"/>
      <c r="K21" s="3"/>
      <c r="L21" s="3"/>
      <c r="M21" s="3"/>
      <c r="N21" s="3"/>
      <c r="O21" s="3"/>
      <c r="P21" s="3"/>
      <c r="Q21" s="3"/>
    </row>
    <row r="22" spans="1:17" ht="30.75" customHeight="1" x14ac:dyDescent="0.25">
      <c r="A22" s="605" t="s">
        <v>1230</v>
      </c>
      <c r="B22" s="605"/>
      <c r="C22" s="605"/>
      <c r="D22" s="605"/>
      <c r="E22" s="605"/>
      <c r="F22" s="605"/>
      <c r="G22" s="605"/>
      <c r="H22" s="605"/>
      <c r="I22" s="605"/>
      <c r="J22" s="605"/>
      <c r="K22" s="605"/>
      <c r="L22" s="605"/>
      <c r="M22" s="605"/>
      <c r="N22" s="605"/>
      <c r="O22" s="605"/>
      <c r="P22" s="605"/>
      <c r="Q22" s="605"/>
    </row>
    <row r="23" spans="1:17" ht="16.5" customHeight="1" x14ac:dyDescent="0.25">
      <c r="A23" s="331" t="s">
        <v>910</v>
      </c>
      <c r="B23" s="115" t="s">
        <v>1048</v>
      </c>
      <c r="C23" s="115"/>
      <c r="D23" s="115"/>
      <c r="E23" s="115"/>
      <c r="F23" s="115"/>
      <c r="G23" s="115"/>
      <c r="H23" s="115"/>
      <c r="I23" s="3"/>
      <c r="J23" s="3"/>
      <c r="K23" s="3"/>
      <c r="L23" s="3"/>
      <c r="M23" s="3"/>
      <c r="N23" s="3"/>
      <c r="O23" s="3"/>
      <c r="P23" s="3"/>
      <c r="Q23" s="3"/>
    </row>
    <row r="24" spans="1:17" ht="16.5" hidden="1" customHeight="1" x14ac:dyDescent="0.2">
      <c r="A24" s="604" t="s">
        <v>368</v>
      </c>
      <c r="B24" s="604"/>
      <c r="C24" s="604"/>
      <c r="D24" s="604"/>
      <c r="E24" s="604"/>
      <c r="F24" s="604"/>
      <c r="G24" s="604"/>
      <c r="H24" s="604"/>
      <c r="I24" s="604"/>
      <c r="J24" s="604"/>
      <c r="K24" s="604"/>
      <c r="L24" s="604"/>
      <c r="M24" s="604"/>
      <c r="N24" s="604"/>
      <c r="O24" s="604"/>
      <c r="P24" s="604"/>
      <c r="Q24" s="604"/>
    </row>
    <row r="25" spans="1:17" ht="16.5" customHeight="1" x14ac:dyDescent="0.2">
      <c r="A25" s="604" t="s">
        <v>655</v>
      </c>
      <c r="B25" s="604"/>
      <c r="C25" s="604"/>
      <c r="D25" s="604"/>
      <c r="E25" s="604"/>
      <c r="F25" s="604"/>
      <c r="G25" s="604"/>
      <c r="H25" s="604"/>
      <c r="I25" s="604"/>
      <c r="J25" s="604"/>
      <c r="K25" s="604"/>
      <c r="L25" s="604"/>
      <c r="M25" s="604"/>
      <c r="N25" s="604"/>
      <c r="O25" s="604"/>
      <c r="P25" s="604"/>
      <c r="Q25" s="604"/>
    </row>
    <row r="26" spans="1:17" ht="16.5" hidden="1" customHeight="1" x14ac:dyDescent="0.2">
      <c r="A26" s="604" t="s">
        <v>370</v>
      </c>
      <c r="B26" s="604"/>
      <c r="C26" s="604"/>
      <c r="D26" s="604"/>
      <c r="E26" s="604"/>
      <c r="F26" s="604"/>
      <c r="G26" s="604"/>
      <c r="H26" s="604"/>
      <c r="I26" s="604"/>
      <c r="J26" s="604"/>
      <c r="K26" s="604"/>
      <c r="L26" s="604"/>
      <c r="M26" s="604"/>
      <c r="N26" s="604"/>
      <c r="O26" s="604"/>
      <c r="P26" s="604"/>
      <c r="Q26" s="604"/>
    </row>
    <row r="27" spans="1:17" ht="16.5" hidden="1" customHeight="1" x14ac:dyDescent="0.2">
      <c r="A27" s="604" t="s">
        <v>378</v>
      </c>
      <c r="B27" s="604"/>
      <c r="C27" s="604"/>
      <c r="D27" s="604"/>
      <c r="E27" s="604"/>
      <c r="F27" s="604"/>
      <c r="G27" s="604"/>
      <c r="H27" s="604"/>
      <c r="I27" s="604"/>
      <c r="J27" s="604"/>
      <c r="K27" s="604"/>
      <c r="L27" s="604"/>
      <c r="M27" s="604"/>
      <c r="N27" s="604"/>
      <c r="O27" s="604"/>
      <c r="P27" s="604"/>
      <c r="Q27" s="604"/>
    </row>
    <row r="28" spans="1:17" ht="16.5" hidden="1" customHeight="1" x14ac:dyDescent="0.2">
      <c r="A28" s="604" t="s">
        <v>379</v>
      </c>
      <c r="B28" s="604"/>
      <c r="C28" s="604"/>
      <c r="D28" s="604"/>
      <c r="E28" s="604"/>
      <c r="F28" s="604"/>
      <c r="G28" s="604"/>
      <c r="H28" s="604"/>
      <c r="I28" s="604"/>
      <c r="J28" s="604"/>
      <c r="K28" s="604"/>
      <c r="L28" s="604"/>
      <c r="M28" s="604"/>
      <c r="N28" s="604"/>
      <c r="O28" s="604"/>
      <c r="P28" s="604"/>
      <c r="Q28" s="604"/>
    </row>
    <row r="29" spans="1:17" ht="16.5" hidden="1" customHeight="1" x14ac:dyDescent="0.2">
      <c r="A29" s="604" t="s">
        <v>380</v>
      </c>
      <c r="B29" s="604"/>
      <c r="C29" s="604"/>
      <c r="D29" s="604"/>
      <c r="E29" s="604"/>
      <c r="F29" s="604"/>
      <c r="G29" s="604"/>
      <c r="H29" s="604"/>
      <c r="I29" s="604"/>
      <c r="J29" s="604"/>
      <c r="K29" s="604"/>
      <c r="L29" s="604"/>
      <c r="M29" s="604"/>
      <c r="N29" s="604"/>
      <c r="O29" s="604"/>
      <c r="P29" s="604"/>
      <c r="Q29" s="604"/>
    </row>
    <row r="30" spans="1:17" ht="16.5" customHeight="1" x14ac:dyDescent="0.2">
      <c r="A30" s="604" t="s">
        <v>684</v>
      </c>
      <c r="B30" s="604"/>
      <c r="C30" s="604"/>
      <c r="D30" s="604"/>
      <c r="E30" s="604"/>
      <c r="F30" s="604"/>
      <c r="G30" s="604"/>
      <c r="H30" s="604"/>
      <c r="I30" s="604"/>
      <c r="J30" s="604"/>
      <c r="K30" s="604"/>
      <c r="L30" s="604"/>
      <c r="M30" s="604"/>
      <c r="N30" s="604"/>
      <c r="O30" s="604"/>
      <c r="P30" s="604"/>
      <c r="Q30" s="604"/>
    </row>
    <row r="31" spans="1:17" ht="16.5" hidden="1" customHeight="1" x14ac:dyDescent="0.2">
      <c r="A31" s="604" t="s">
        <v>381</v>
      </c>
      <c r="B31" s="604"/>
      <c r="C31" s="604"/>
      <c r="D31" s="604"/>
      <c r="E31" s="604"/>
      <c r="F31" s="604"/>
      <c r="G31" s="604"/>
      <c r="H31" s="604"/>
      <c r="I31" s="604"/>
      <c r="J31" s="604"/>
      <c r="K31" s="604"/>
      <c r="L31" s="604"/>
      <c r="M31" s="604"/>
      <c r="N31" s="604"/>
      <c r="O31" s="604"/>
      <c r="P31" s="604"/>
      <c r="Q31" s="604"/>
    </row>
    <row r="32" spans="1:17" ht="16.5" hidden="1" customHeight="1" x14ac:dyDescent="0.2">
      <c r="A32" s="604" t="s">
        <v>382</v>
      </c>
      <c r="B32" s="604"/>
      <c r="C32" s="604"/>
      <c r="D32" s="604"/>
      <c r="E32" s="604"/>
      <c r="F32" s="604"/>
      <c r="G32" s="604"/>
      <c r="H32" s="604"/>
      <c r="I32" s="604"/>
      <c r="J32" s="604"/>
      <c r="K32" s="604"/>
      <c r="L32" s="604"/>
      <c r="M32" s="604"/>
      <c r="N32" s="604"/>
      <c r="O32" s="604"/>
      <c r="P32" s="604"/>
      <c r="Q32" s="604"/>
    </row>
    <row r="33" spans="1:19" ht="33" customHeight="1" x14ac:dyDescent="0.2">
      <c r="A33" s="604" t="s">
        <v>1222</v>
      </c>
      <c r="B33" s="604"/>
      <c r="C33" s="604"/>
      <c r="D33" s="604"/>
      <c r="E33" s="604"/>
      <c r="F33" s="604"/>
      <c r="G33" s="604"/>
      <c r="H33" s="604"/>
      <c r="I33" s="604"/>
      <c r="J33" s="604"/>
      <c r="K33" s="604"/>
      <c r="L33" s="604"/>
      <c r="M33" s="604"/>
      <c r="N33" s="604"/>
      <c r="O33" s="604"/>
      <c r="P33" s="604"/>
      <c r="Q33" s="604"/>
      <c r="R33" s="106"/>
      <c r="S33" s="106"/>
    </row>
    <row r="34" spans="1:19" ht="16.5" customHeight="1" x14ac:dyDescent="0.2">
      <c r="A34" s="604" t="s">
        <v>686</v>
      </c>
      <c r="B34" s="604"/>
      <c r="C34" s="604"/>
      <c r="D34" s="604"/>
      <c r="E34" s="604"/>
      <c r="F34" s="604"/>
      <c r="G34" s="604"/>
      <c r="H34" s="604"/>
      <c r="I34" s="604"/>
      <c r="J34" s="604"/>
      <c r="K34" s="604"/>
      <c r="L34" s="604"/>
      <c r="M34" s="604"/>
      <c r="N34" s="604"/>
      <c r="O34" s="604"/>
      <c r="P34" s="604"/>
      <c r="Q34" s="604"/>
    </row>
    <row r="35" spans="1:19" ht="33.75" hidden="1" customHeight="1" x14ac:dyDescent="0.2">
      <c r="A35" s="604" t="s">
        <v>383</v>
      </c>
      <c r="B35" s="604"/>
      <c r="C35" s="604"/>
      <c r="D35" s="604"/>
      <c r="E35" s="604"/>
      <c r="F35" s="604"/>
      <c r="G35" s="604"/>
      <c r="H35" s="604"/>
      <c r="I35" s="604"/>
      <c r="J35" s="604"/>
      <c r="K35" s="604"/>
      <c r="L35" s="604"/>
      <c r="M35" s="604"/>
      <c r="N35" s="604"/>
      <c r="O35" s="604"/>
      <c r="P35" s="604"/>
      <c r="Q35" s="604"/>
    </row>
    <row r="36" spans="1:19" ht="16.5" hidden="1" customHeight="1" x14ac:dyDescent="0.25">
      <c r="A36" s="605"/>
      <c r="B36" s="605"/>
      <c r="C36" s="605"/>
      <c r="D36" s="605"/>
      <c r="E36" s="605"/>
      <c r="F36" s="605"/>
      <c r="G36" s="605"/>
      <c r="H36" s="605"/>
      <c r="I36" s="605"/>
      <c r="J36" s="605"/>
      <c r="K36" s="605"/>
      <c r="L36" s="605"/>
      <c r="M36" s="605"/>
      <c r="N36" s="605"/>
      <c r="O36" s="605"/>
      <c r="P36" s="605"/>
      <c r="Q36" s="605"/>
    </row>
    <row r="37" spans="1:19" ht="16.5" customHeight="1" x14ac:dyDescent="0.2">
      <c r="A37" s="604" t="s">
        <v>1231</v>
      </c>
      <c r="B37" s="604"/>
      <c r="C37" s="604"/>
      <c r="D37" s="604"/>
      <c r="E37" s="604"/>
      <c r="F37" s="604"/>
      <c r="G37" s="604"/>
      <c r="H37" s="604"/>
      <c r="I37" s="604"/>
      <c r="J37" s="604"/>
      <c r="K37" s="604"/>
      <c r="L37" s="604"/>
      <c r="M37" s="604"/>
      <c r="N37" s="604"/>
      <c r="O37" s="604"/>
      <c r="P37" s="604"/>
      <c r="Q37" s="604"/>
      <c r="R37" s="106" t="s">
        <v>688</v>
      </c>
    </row>
    <row r="38" spans="1:19" ht="22.5" hidden="1" customHeight="1" x14ac:dyDescent="0.25">
      <c r="A38" s="36"/>
      <c r="B38" s="36"/>
      <c r="C38" s="32"/>
      <c r="D38" s="32"/>
      <c r="E38" s="32"/>
      <c r="F38" s="32"/>
      <c r="G38" s="32"/>
      <c r="H38" s="32"/>
      <c r="I38" s="32"/>
      <c r="J38" s="32"/>
      <c r="K38" s="32"/>
      <c r="L38" s="32"/>
      <c r="M38" s="32"/>
      <c r="N38" s="32"/>
      <c r="O38" s="32"/>
      <c r="P38" s="32"/>
      <c r="Q38" s="32"/>
    </row>
    <row r="39" spans="1:19" ht="22.5" hidden="1" customHeight="1" x14ac:dyDescent="0.25">
      <c r="A39" s="36"/>
      <c r="B39" s="36"/>
      <c r="C39" s="32"/>
      <c r="D39" s="32"/>
      <c r="E39" s="32"/>
      <c r="F39" s="32"/>
      <c r="G39" s="32"/>
      <c r="H39" s="32"/>
      <c r="I39" s="32"/>
      <c r="J39" s="32"/>
      <c r="K39" s="32"/>
      <c r="L39" s="32"/>
      <c r="M39" s="32"/>
      <c r="N39" s="32"/>
      <c r="O39" s="32"/>
      <c r="P39" s="32"/>
      <c r="Q39" s="32"/>
    </row>
    <row r="40" spans="1:19" ht="22.5" hidden="1" customHeight="1" x14ac:dyDescent="0.25">
      <c r="A40" s="36"/>
      <c r="B40" s="36"/>
      <c r="C40" s="32"/>
      <c r="D40" s="32"/>
      <c r="E40" s="32"/>
      <c r="F40" s="32"/>
      <c r="G40" s="32"/>
      <c r="H40" s="32"/>
      <c r="I40" s="32"/>
      <c r="J40" s="32"/>
      <c r="K40" s="32"/>
      <c r="L40" s="32"/>
      <c r="M40" s="32"/>
      <c r="N40" s="32"/>
      <c r="O40" s="32"/>
      <c r="P40" s="32"/>
      <c r="Q40" s="32"/>
    </row>
    <row r="41" spans="1:19" ht="22.5" hidden="1" customHeight="1" x14ac:dyDescent="0.25">
      <c r="A41" s="36"/>
      <c r="B41" s="36"/>
      <c r="C41" s="32"/>
      <c r="D41" s="32"/>
      <c r="E41" s="32"/>
      <c r="F41" s="32"/>
      <c r="G41" s="32"/>
      <c r="H41" s="32"/>
      <c r="I41" s="32"/>
      <c r="J41" s="32"/>
      <c r="K41" s="32"/>
      <c r="L41" s="32"/>
      <c r="M41" s="32"/>
      <c r="N41" s="32"/>
      <c r="O41" s="32"/>
      <c r="P41" s="32"/>
      <c r="Q41" s="32"/>
    </row>
    <row r="42" spans="1:19" ht="22.5" hidden="1" customHeight="1" x14ac:dyDescent="0.25">
      <c r="A42" s="36"/>
      <c r="B42" s="36"/>
      <c r="C42" s="32"/>
      <c r="D42" s="32"/>
      <c r="E42" s="32"/>
      <c r="F42" s="32"/>
      <c r="G42" s="32"/>
      <c r="H42" s="32"/>
      <c r="I42" s="32"/>
      <c r="J42" s="32"/>
      <c r="K42" s="32"/>
      <c r="L42" s="32"/>
      <c r="M42" s="32"/>
      <c r="N42" s="32"/>
      <c r="O42" s="32"/>
      <c r="P42" s="32"/>
      <c r="Q42" s="32"/>
    </row>
    <row r="43" spans="1:19" ht="21.75" customHeight="1" x14ac:dyDescent="0.25">
      <c r="A43" s="67" t="s">
        <v>67</v>
      </c>
      <c r="B43" s="628" t="s">
        <v>997</v>
      </c>
      <c r="C43" s="628"/>
      <c r="D43" s="628"/>
      <c r="E43" s="628"/>
      <c r="F43" s="628"/>
      <c r="G43" s="628"/>
      <c r="H43" s="628"/>
      <c r="I43" s="628"/>
      <c r="J43" s="628"/>
      <c r="K43" s="628"/>
      <c r="L43" s="628"/>
      <c r="M43" s="628"/>
      <c r="N43" s="628"/>
      <c r="O43" s="628"/>
      <c r="P43" s="628"/>
      <c r="Q43" s="628"/>
    </row>
    <row r="44" spans="1:19" ht="25.5" customHeight="1" x14ac:dyDescent="0.25">
      <c r="A44" s="331" t="s">
        <v>908</v>
      </c>
      <c r="B44" s="628" t="s">
        <v>1081</v>
      </c>
      <c r="C44" s="628"/>
      <c r="D44" s="628"/>
      <c r="E44" s="628"/>
      <c r="F44" s="628"/>
      <c r="G44" s="628"/>
      <c r="H44" s="628"/>
      <c r="I44" s="628"/>
      <c r="J44" s="628"/>
      <c r="K44" s="628"/>
      <c r="L44" s="628"/>
      <c r="M44" s="628"/>
      <c r="N44" s="628"/>
      <c r="O44" s="628"/>
      <c r="P44" s="628"/>
      <c r="Q44" s="628"/>
    </row>
    <row r="45" spans="1:19" ht="14.25" customHeight="1" x14ac:dyDescent="0.25">
      <c r="A45" s="36"/>
      <c r="B45" s="329" t="s">
        <v>916</v>
      </c>
      <c r="C45" s="109"/>
      <c r="D45" s="109"/>
      <c r="E45" s="109"/>
      <c r="F45" s="109"/>
      <c r="G45" s="109"/>
      <c r="H45" s="109"/>
      <c r="I45" s="109"/>
      <c r="J45" s="109"/>
      <c r="K45" s="109"/>
      <c r="L45" s="109"/>
      <c r="M45" s="109"/>
      <c r="N45" s="109"/>
      <c r="O45" s="109"/>
      <c r="P45" s="109"/>
      <c r="Q45" s="109"/>
    </row>
    <row r="46" spans="1:19" ht="1.5" customHeight="1" x14ac:dyDescent="0.25">
      <c r="A46" s="36"/>
      <c r="B46" s="36"/>
      <c r="C46" s="37"/>
      <c r="D46" s="37"/>
      <c r="E46" s="37"/>
      <c r="F46" s="37"/>
      <c r="G46" s="37"/>
      <c r="H46" s="37"/>
      <c r="I46" s="37"/>
      <c r="J46" s="37"/>
      <c r="K46" s="37"/>
      <c r="L46" s="37"/>
      <c r="M46" s="37"/>
      <c r="N46" s="37"/>
      <c r="O46" s="37"/>
      <c r="P46" s="629" t="s">
        <v>30</v>
      </c>
      <c r="Q46" s="629"/>
    </row>
    <row r="47" spans="1:19" ht="15" customHeight="1" x14ac:dyDescent="0.25">
      <c r="A47" s="693" t="s">
        <v>10</v>
      </c>
      <c r="B47" s="694"/>
      <c r="C47" s="1087" t="s">
        <v>912</v>
      </c>
      <c r="D47" s="633" t="s">
        <v>817</v>
      </c>
      <c r="E47" s="633"/>
      <c r="F47" s="633"/>
      <c r="G47" s="633"/>
      <c r="H47" s="626" t="s">
        <v>818</v>
      </c>
      <c r="I47" s="626"/>
      <c r="J47" s="626"/>
      <c r="K47" s="626"/>
      <c r="L47" s="626" t="s">
        <v>819</v>
      </c>
      <c r="M47" s="626"/>
      <c r="N47" s="626"/>
      <c r="O47" s="626"/>
      <c r="P47" s="626"/>
      <c r="Q47" s="626"/>
    </row>
    <row r="48" spans="1:19" ht="98.25" customHeight="1" x14ac:dyDescent="0.25">
      <c r="A48" s="695"/>
      <c r="B48" s="696"/>
      <c r="C48" s="1088"/>
      <c r="D48" s="12" t="s">
        <v>71</v>
      </c>
      <c r="E48" s="12" t="s">
        <v>72</v>
      </c>
      <c r="F48" s="15" t="s">
        <v>14</v>
      </c>
      <c r="G48" s="12" t="s">
        <v>15</v>
      </c>
      <c r="H48" s="12" t="s">
        <v>71</v>
      </c>
      <c r="I48" s="15" t="s">
        <v>72</v>
      </c>
      <c r="J48" s="15" t="s">
        <v>14</v>
      </c>
      <c r="K48" s="12" t="s">
        <v>16</v>
      </c>
      <c r="L48" s="12" t="s">
        <v>71</v>
      </c>
      <c r="M48" s="625" t="s">
        <v>72</v>
      </c>
      <c r="N48" s="625"/>
      <c r="O48" s="12" t="s">
        <v>14</v>
      </c>
      <c r="P48" s="625" t="s">
        <v>17</v>
      </c>
      <c r="Q48" s="625"/>
    </row>
    <row r="49" spans="1:17" ht="15" customHeight="1" x14ac:dyDescent="0.25">
      <c r="A49" s="641">
        <v>1</v>
      </c>
      <c r="B49" s="642"/>
      <c r="C49" s="11">
        <v>2</v>
      </c>
      <c r="D49" s="11">
        <v>3</v>
      </c>
      <c r="E49" s="11">
        <v>4</v>
      </c>
      <c r="F49" s="11">
        <v>5</v>
      </c>
      <c r="G49" s="11">
        <v>6</v>
      </c>
      <c r="H49" s="11">
        <v>7</v>
      </c>
      <c r="I49" s="11">
        <v>8</v>
      </c>
      <c r="J49" s="11">
        <v>9</v>
      </c>
      <c r="K49" s="11">
        <v>10</v>
      </c>
      <c r="L49" s="11">
        <v>11</v>
      </c>
      <c r="M49" s="626">
        <v>12</v>
      </c>
      <c r="N49" s="626"/>
      <c r="O49" s="11">
        <v>13</v>
      </c>
      <c r="P49" s="626">
        <v>14</v>
      </c>
      <c r="Q49" s="626"/>
    </row>
    <row r="50" spans="1:17" ht="15" hidden="1" customHeight="1" x14ac:dyDescent="0.25">
      <c r="A50" s="11">
        <v>1014080</v>
      </c>
      <c r="B50" s="11"/>
      <c r="C50" s="11"/>
      <c r="D50" s="11"/>
      <c r="E50" s="11"/>
      <c r="F50" s="11"/>
      <c r="G50" s="11"/>
      <c r="H50" s="11"/>
      <c r="I50" s="11"/>
      <c r="J50" s="11"/>
      <c r="K50" s="11"/>
      <c r="L50" s="11"/>
      <c r="M50" s="641"/>
      <c r="N50" s="642"/>
      <c r="O50" s="11"/>
      <c r="P50" s="641"/>
      <c r="Q50" s="642"/>
    </row>
    <row r="51" spans="1:17" ht="15" customHeight="1" x14ac:dyDescent="0.25">
      <c r="A51" s="641">
        <v>1014081</v>
      </c>
      <c r="B51" s="642"/>
      <c r="C51" s="63" t="s">
        <v>250</v>
      </c>
      <c r="D51" s="27">
        <f>D53</f>
        <v>1334.7</v>
      </c>
      <c r="E51" s="16"/>
      <c r="F51" s="16"/>
      <c r="G51" s="16"/>
      <c r="H51" s="27">
        <f>H53</f>
        <v>1519.1</v>
      </c>
      <c r="I51" s="16"/>
      <c r="J51" s="16"/>
      <c r="K51" s="27">
        <f>H51</f>
        <v>1519.1</v>
      </c>
      <c r="L51" s="27">
        <f>L53</f>
        <v>1606400</v>
      </c>
      <c r="M51" s="626"/>
      <c r="N51" s="626"/>
      <c r="O51" s="16"/>
      <c r="P51" s="627">
        <f>L51</f>
        <v>1606400</v>
      </c>
      <c r="Q51" s="626"/>
    </row>
    <row r="52" spans="1:17" ht="48" customHeight="1" x14ac:dyDescent="0.25">
      <c r="A52" s="641"/>
      <c r="B52" s="642"/>
      <c r="C52" s="63" t="s">
        <v>690</v>
      </c>
      <c r="D52" s="11"/>
      <c r="E52" s="16"/>
      <c r="F52" s="16"/>
      <c r="G52" s="16"/>
      <c r="H52" s="16"/>
      <c r="I52" s="16"/>
      <c r="J52" s="16"/>
      <c r="K52" s="16"/>
      <c r="L52" s="16"/>
      <c r="M52" s="641"/>
      <c r="N52" s="642"/>
      <c r="O52" s="16"/>
      <c r="P52" s="641"/>
      <c r="Q52" s="642"/>
    </row>
    <row r="53" spans="1:17" ht="31.5" customHeight="1" x14ac:dyDescent="0.25">
      <c r="A53" s="641"/>
      <c r="B53" s="642"/>
      <c r="C53" s="15" t="s">
        <v>18</v>
      </c>
      <c r="D53" s="27">
        <f>D112</f>
        <v>1334.7</v>
      </c>
      <c r="E53" s="27" t="s">
        <v>194</v>
      </c>
      <c r="F53" s="27" t="s">
        <v>194</v>
      </c>
      <c r="G53" s="27">
        <f>D53</f>
        <v>1334.7</v>
      </c>
      <c r="H53" s="27">
        <f>H112</f>
        <v>1519.1</v>
      </c>
      <c r="I53" s="27" t="s">
        <v>194</v>
      </c>
      <c r="J53" s="27" t="s">
        <v>194</v>
      </c>
      <c r="K53" s="27">
        <f>H53</f>
        <v>1519.1</v>
      </c>
      <c r="L53" s="27">
        <f>L112</f>
        <v>1606400</v>
      </c>
      <c r="M53" s="627" t="s">
        <v>194</v>
      </c>
      <c r="N53" s="627"/>
      <c r="O53" s="27" t="s">
        <v>194</v>
      </c>
      <c r="P53" s="627">
        <f>L53</f>
        <v>1606400</v>
      </c>
      <c r="Q53" s="627"/>
    </row>
    <row r="54" spans="1:17" ht="33.75" customHeight="1" x14ac:dyDescent="0.25">
      <c r="A54" s="641"/>
      <c r="B54" s="642"/>
      <c r="C54" s="15" t="s">
        <v>20</v>
      </c>
      <c r="D54" s="11" t="s">
        <v>194</v>
      </c>
      <c r="E54" s="11"/>
      <c r="F54" s="11"/>
      <c r="G54" s="11">
        <f t="shared" ref="G54:G59" si="0">E54</f>
        <v>0</v>
      </c>
      <c r="H54" s="11" t="s">
        <v>194</v>
      </c>
      <c r="I54" s="11">
        <v>0</v>
      </c>
      <c r="J54" s="11"/>
      <c r="K54" s="27"/>
      <c r="L54" s="11" t="s">
        <v>194</v>
      </c>
      <c r="M54" s="626"/>
      <c r="N54" s="626"/>
      <c r="O54" s="11"/>
      <c r="P54" s="634"/>
      <c r="Q54" s="635"/>
    </row>
    <row r="55" spans="1:17" ht="35.25" customHeight="1" x14ac:dyDescent="0.25">
      <c r="A55" s="641"/>
      <c r="B55" s="642"/>
      <c r="C55" s="15" t="s">
        <v>21</v>
      </c>
      <c r="D55" s="11" t="s">
        <v>194</v>
      </c>
      <c r="E55" s="11"/>
      <c r="F55" s="11"/>
      <c r="G55" s="11">
        <f t="shared" si="0"/>
        <v>0</v>
      </c>
      <c r="H55" s="11" t="s">
        <v>194</v>
      </c>
      <c r="I55" s="11">
        <f>I153</f>
        <v>0</v>
      </c>
      <c r="J55" s="11">
        <f>J153</f>
        <v>0</v>
      </c>
      <c r="K55" s="27">
        <f>I55</f>
        <v>0</v>
      </c>
      <c r="L55" s="11" t="s">
        <v>194</v>
      </c>
      <c r="M55" s="626"/>
      <c r="N55" s="626"/>
      <c r="O55" s="11"/>
      <c r="P55" s="634"/>
      <c r="Q55" s="635"/>
    </row>
    <row r="56" spans="1:17" ht="25.5" customHeight="1" x14ac:dyDescent="0.25">
      <c r="A56" s="641">
        <v>401000</v>
      </c>
      <c r="B56" s="642"/>
      <c r="C56" s="15" t="s">
        <v>23</v>
      </c>
      <c r="D56" s="27" t="s">
        <v>194</v>
      </c>
      <c r="E56" s="27"/>
      <c r="F56" s="27"/>
      <c r="G56" s="11">
        <f t="shared" si="0"/>
        <v>0</v>
      </c>
      <c r="H56" s="27" t="s">
        <v>194</v>
      </c>
      <c r="I56" s="27"/>
      <c r="J56" s="27"/>
      <c r="K56" s="27"/>
      <c r="L56" s="27" t="s">
        <v>194</v>
      </c>
      <c r="M56" s="634"/>
      <c r="N56" s="635"/>
      <c r="O56" s="27"/>
      <c r="P56" s="627"/>
      <c r="Q56" s="627"/>
    </row>
    <row r="57" spans="1:17" ht="51" customHeight="1" x14ac:dyDescent="0.25">
      <c r="A57" s="641">
        <v>602400</v>
      </c>
      <c r="B57" s="642"/>
      <c r="C57" s="196" t="s">
        <v>251</v>
      </c>
      <c r="D57" s="11" t="s">
        <v>194</v>
      </c>
      <c r="E57" s="11"/>
      <c r="F57" s="11"/>
      <c r="G57" s="11">
        <f t="shared" si="0"/>
        <v>0</v>
      </c>
      <c r="H57" s="11" t="s">
        <v>194</v>
      </c>
      <c r="I57" s="11"/>
      <c r="J57" s="11"/>
      <c r="K57" s="27"/>
      <c r="L57" s="11" t="s">
        <v>194</v>
      </c>
      <c r="M57" s="626"/>
      <c r="N57" s="626"/>
      <c r="O57" s="11"/>
      <c r="P57" s="634"/>
      <c r="Q57" s="635"/>
    </row>
    <row r="58" spans="1:17" ht="27.75" customHeight="1" x14ac:dyDescent="0.25">
      <c r="A58" s="641">
        <v>602100</v>
      </c>
      <c r="B58" s="642"/>
      <c r="C58" s="196" t="s">
        <v>25</v>
      </c>
      <c r="D58" s="11" t="s">
        <v>194</v>
      </c>
      <c r="E58" s="27"/>
      <c r="F58" s="11"/>
      <c r="G58" s="11">
        <f t="shared" si="0"/>
        <v>0</v>
      </c>
      <c r="H58" s="11" t="s">
        <v>194</v>
      </c>
      <c r="I58" s="11" t="s">
        <v>194</v>
      </c>
      <c r="J58" s="11" t="s">
        <v>194</v>
      </c>
      <c r="K58" s="27" t="s">
        <v>194</v>
      </c>
      <c r="L58" s="11" t="s">
        <v>194</v>
      </c>
      <c r="M58" s="626" t="s">
        <v>194</v>
      </c>
      <c r="N58" s="626"/>
      <c r="O58" s="11" t="s">
        <v>194</v>
      </c>
      <c r="P58" s="634" t="s">
        <v>194</v>
      </c>
      <c r="Q58" s="635"/>
    </row>
    <row r="59" spans="1:17" ht="15" customHeight="1" x14ac:dyDescent="0.25">
      <c r="A59" s="641">
        <v>602200</v>
      </c>
      <c r="B59" s="642"/>
      <c r="C59" s="16" t="s">
        <v>26</v>
      </c>
      <c r="D59" s="11" t="s">
        <v>194</v>
      </c>
      <c r="E59" s="11"/>
      <c r="F59" s="11"/>
      <c r="G59" s="11">
        <f t="shared" si="0"/>
        <v>0</v>
      </c>
      <c r="H59" s="11" t="s">
        <v>194</v>
      </c>
      <c r="I59" s="11" t="s">
        <v>194</v>
      </c>
      <c r="J59" s="11" t="s">
        <v>194</v>
      </c>
      <c r="K59" s="27" t="s">
        <v>194</v>
      </c>
      <c r="L59" s="11" t="s">
        <v>194</v>
      </c>
      <c r="M59" s="626" t="s">
        <v>194</v>
      </c>
      <c r="N59" s="626"/>
      <c r="O59" s="11" t="s">
        <v>194</v>
      </c>
      <c r="P59" s="634" t="s">
        <v>194</v>
      </c>
      <c r="Q59" s="635"/>
    </row>
    <row r="60" spans="1:17" ht="18" customHeight="1" x14ac:dyDescent="0.25">
      <c r="A60" s="641"/>
      <c r="B60" s="642"/>
      <c r="C60" s="16" t="s">
        <v>28</v>
      </c>
      <c r="D60" s="27">
        <f>D53</f>
        <v>1334.7</v>
      </c>
      <c r="E60" s="11">
        <f>SUM(E54:E59)</f>
        <v>0</v>
      </c>
      <c r="F60" s="11">
        <f>SUM(F54:F59)</f>
        <v>0</v>
      </c>
      <c r="G60" s="27">
        <f>SUM(G53:G59)</f>
        <v>1334.7</v>
      </c>
      <c r="H60" s="27">
        <f>H53</f>
        <v>1519.1</v>
      </c>
      <c r="I60" s="11">
        <f>I55</f>
        <v>0</v>
      </c>
      <c r="J60" s="11">
        <f>J55</f>
        <v>0</v>
      </c>
      <c r="K60" s="27">
        <f>K53+K55</f>
        <v>1519.1</v>
      </c>
      <c r="L60" s="27">
        <f>L53</f>
        <v>1606400</v>
      </c>
      <c r="M60" s="641"/>
      <c r="N60" s="642"/>
      <c r="O60" s="11"/>
      <c r="P60" s="634">
        <f>L60</f>
        <v>1606400</v>
      </c>
      <c r="Q60" s="635"/>
    </row>
    <row r="61" spans="1:17" ht="15" customHeight="1" x14ac:dyDescent="0.25">
      <c r="A61" s="641">
        <v>1014082</v>
      </c>
      <c r="B61" s="642"/>
      <c r="C61" s="121" t="s">
        <v>252</v>
      </c>
      <c r="D61" s="27">
        <f>D63</f>
        <v>5806.0999999999995</v>
      </c>
      <c r="E61" s="11"/>
      <c r="F61" s="11"/>
      <c r="G61" s="27">
        <f>D61</f>
        <v>5806.0999999999995</v>
      </c>
      <c r="H61" s="27">
        <f>H63</f>
        <v>7138</v>
      </c>
      <c r="I61" s="11"/>
      <c r="J61" s="11"/>
      <c r="K61" s="27">
        <f>H61</f>
        <v>7138</v>
      </c>
      <c r="L61" s="27">
        <f>L63</f>
        <v>0</v>
      </c>
      <c r="M61" s="626"/>
      <c r="N61" s="626"/>
      <c r="O61" s="11"/>
      <c r="P61" s="634">
        <f>L61</f>
        <v>0</v>
      </c>
      <c r="Q61" s="635"/>
    </row>
    <row r="62" spans="1:17" ht="31.5" customHeight="1" x14ac:dyDescent="0.25">
      <c r="A62" s="641"/>
      <c r="B62" s="642"/>
      <c r="C62" s="63" t="s">
        <v>691</v>
      </c>
      <c r="D62" s="11"/>
      <c r="E62" s="11"/>
      <c r="F62" s="11"/>
      <c r="G62" s="11"/>
      <c r="H62" s="11"/>
      <c r="I62" s="11"/>
      <c r="J62" s="11"/>
      <c r="K62" s="27"/>
      <c r="L62" s="11"/>
      <c r="M62" s="626"/>
      <c r="N62" s="626"/>
      <c r="O62" s="11"/>
      <c r="P62" s="76"/>
      <c r="Q62" s="74"/>
    </row>
    <row r="63" spans="1:17" ht="35.25" customHeight="1" x14ac:dyDescent="0.25">
      <c r="A63" s="641"/>
      <c r="B63" s="642"/>
      <c r="C63" s="15" t="s">
        <v>18</v>
      </c>
      <c r="D63" s="27">
        <f>D141</f>
        <v>5806.0999999999995</v>
      </c>
      <c r="E63" s="11"/>
      <c r="F63" s="11"/>
      <c r="G63" s="27">
        <f t="shared" ref="G63:G69" si="1">D63+E63</f>
        <v>5806.0999999999995</v>
      </c>
      <c r="H63" s="27">
        <f>H141</f>
        <v>7138</v>
      </c>
      <c r="I63" s="11"/>
      <c r="J63" s="11"/>
      <c r="K63" s="27">
        <f>H63</f>
        <v>7138</v>
      </c>
      <c r="L63" s="27">
        <f>L141</f>
        <v>0</v>
      </c>
      <c r="M63" s="634"/>
      <c r="N63" s="635"/>
      <c r="O63" s="11"/>
      <c r="P63" s="634">
        <f>L63</f>
        <v>0</v>
      </c>
      <c r="Q63" s="635"/>
    </row>
    <row r="64" spans="1:17" ht="33.75" customHeight="1" x14ac:dyDescent="0.25">
      <c r="A64" s="641"/>
      <c r="B64" s="642"/>
      <c r="C64" s="15" t="s">
        <v>20</v>
      </c>
      <c r="D64" s="11"/>
      <c r="E64" s="11"/>
      <c r="F64" s="11"/>
      <c r="G64" s="27">
        <f t="shared" si="1"/>
        <v>0</v>
      </c>
      <c r="H64" s="11"/>
      <c r="I64" s="11"/>
      <c r="J64" s="11"/>
      <c r="K64" s="27"/>
      <c r="L64" s="11"/>
      <c r="M64" s="626"/>
      <c r="N64" s="626"/>
      <c r="O64" s="11"/>
      <c r="P64" s="76"/>
      <c r="Q64" s="74"/>
    </row>
    <row r="65" spans="1:17" ht="36" customHeight="1" x14ac:dyDescent="0.25">
      <c r="A65" s="641"/>
      <c r="B65" s="642"/>
      <c r="C65" s="15" t="s">
        <v>21</v>
      </c>
      <c r="D65" s="11"/>
      <c r="E65" s="11">
        <f>F153</f>
        <v>65.5</v>
      </c>
      <c r="F65" s="11"/>
      <c r="G65" s="27">
        <f t="shared" si="1"/>
        <v>65.5</v>
      </c>
      <c r="H65" s="11"/>
      <c r="I65" s="11"/>
      <c r="J65" s="11"/>
      <c r="K65" s="27"/>
      <c r="L65" s="11"/>
      <c r="M65" s="626"/>
      <c r="N65" s="626"/>
      <c r="O65" s="11"/>
      <c r="P65" s="76"/>
      <c r="Q65" s="74"/>
    </row>
    <row r="66" spans="1:17" ht="17.25" customHeight="1" x14ac:dyDescent="0.25">
      <c r="A66" s="641">
        <v>401000</v>
      </c>
      <c r="B66" s="642"/>
      <c r="C66" s="15" t="s">
        <v>23</v>
      </c>
      <c r="D66" s="11"/>
      <c r="E66" s="11"/>
      <c r="F66" s="11"/>
      <c r="G66" s="27">
        <f t="shared" si="1"/>
        <v>0</v>
      </c>
      <c r="H66" s="11"/>
      <c r="I66" s="11"/>
      <c r="J66" s="11"/>
      <c r="K66" s="27"/>
      <c r="L66" s="11"/>
      <c r="M66" s="626"/>
      <c r="N66" s="626"/>
      <c r="O66" s="11"/>
      <c r="P66" s="76"/>
      <c r="Q66" s="74"/>
    </row>
    <row r="67" spans="1:17" ht="36" customHeight="1" x14ac:dyDescent="0.25">
      <c r="A67" s="641">
        <v>602400</v>
      </c>
      <c r="B67" s="642"/>
      <c r="C67" s="196" t="s">
        <v>251</v>
      </c>
      <c r="D67" s="11"/>
      <c r="E67" s="11"/>
      <c r="F67" s="11"/>
      <c r="G67" s="27">
        <f t="shared" si="1"/>
        <v>0</v>
      </c>
      <c r="H67" s="11"/>
      <c r="I67" s="11"/>
      <c r="J67" s="11"/>
      <c r="K67" s="27"/>
      <c r="L67" s="11"/>
      <c r="M67" s="626"/>
      <c r="N67" s="626"/>
      <c r="O67" s="11"/>
      <c r="P67" s="76"/>
      <c r="Q67" s="74"/>
    </row>
    <row r="68" spans="1:17" ht="19.5" customHeight="1" x14ac:dyDescent="0.25">
      <c r="A68" s="641">
        <v>602100</v>
      </c>
      <c r="B68" s="642"/>
      <c r="C68" s="196" t="s">
        <v>25</v>
      </c>
      <c r="D68" s="11"/>
      <c r="E68" s="11"/>
      <c r="F68" s="11"/>
      <c r="G68" s="27">
        <f t="shared" si="1"/>
        <v>0</v>
      </c>
      <c r="H68" s="11"/>
      <c r="I68" s="11"/>
      <c r="J68" s="11"/>
      <c r="K68" s="27"/>
      <c r="L68" s="11"/>
      <c r="M68" s="626"/>
      <c r="N68" s="626"/>
      <c r="O68" s="11"/>
      <c r="P68" s="76"/>
      <c r="Q68" s="74"/>
    </row>
    <row r="69" spans="1:17" ht="21.75" customHeight="1" x14ac:dyDescent="0.25">
      <c r="A69" s="641">
        <v>602200</v>
      </c>
      <c r="B69" s="642"/>
      <c r="C69" s="16" t="s">
        <v>26</v>
      </c>
      <c r="D69" s="11"/>
      <c r="E69" s="11"/>
      <c r="F69" s="11"/>
      <c r="G69" s="27">
        <f t="shared" si="1"/>
        <v>0</v>
      </c>
      <c r="H69" s="27"/>
      <c r="I69" s="11"/>
      <c r="J69" s="11"/>
      <c r="K69" s="27"/>
      <c r="L69" s="11"/>
      <c r="M69" s="626"/>
      <c r="N69" s="626"/>
      <c r="O69" s="11"/>
      <c r="P69" s="76"/>
      <c r="Q69" s="74"/>
    </row>
    <row r="70" spans="1:17" ht="15" hidden="1" customHeight="1" x14ac:dyDescent="0.25">
      <c r="A70" s="16"/>
      <c r="B70" s="16"/>
      <c r="C70" s="16"/>
      <c r="D70" s="11"/>
      <c r="E70" s="11"/>
      <c r="F70" s="27"/>
      <c r="G70" s="11"/>
      <c r="H70" s="11"/>
      <c r="I70" s="11"/>
      <c r="J70" s="11"/>
      <c r="K70" s="27"/>
      <c r="L70" s="11"/>
      <c r="M70" s="626"/>
      <c r="N70" s="626"/>
      <c r="O70" s="11"/>
      <c r="P70" s="76"/>
      <c r="Q70" s="74"/>
    </row>
    <row r="71" spans="1:17" ht="28.5" hidden="1" customHeight="1" x14ac:dyDescent="0.25">
      <c r="A71" s="16"/>
      <c r="B71" s="16"/>
      <c r="C71" s="196"/>
      <c r="D71" s="11"/>
      <c r="E71" s="11"/>
      <c r="F71" s="11"/>
      <c r="G71" s="11"/>
      <c r="H71" s="11"/>
      <c r="I71" s="11"/>
      <c r="J71" s="11"/>
      <c r="K71" s="27"/>
      <c r="L71" s="11"/>
      <c r="M71" s="626"/>
      <c r="N71" s="626"/>
      <c r="O71" s="11"/>
      <c r="P71" s="76"/>
      <c r="Q71" s="74"/>
    </row>
    <row r="72" spans="1:17" ht="15" hidden="1" customHeight="1" x14ac:dyDescent="0.25">
      <c r="A72" s="16"/>
      <c r="B72" s="16"/>
      <c r="C72" s="16"/>
      <c r="D72" s="11"/>
      <c r="E72" s="11"/>
      <c r="F72" s="11"/>
      <c r="G72" s="11"/>
      <c r="H72" s="11"/>
      <c r="I72" s="11"/>
      <c r="J72" s="11"/>
      <c r="K72" s="27"/>
      <c r="L72" s="11"/>
      <c r="M72" s="626"/>
      <c r="N72" s="626"/>
      <c r="O72" s="11"/>
      <c r="P72" s="76"/>
      <c r="Q72" s="74"/>
    </row>
    <row r="73" spans="1:17" ht="26.25" hidden="1" customHeight="1" x14ac:dyDescent="0.25">
      <c r="A73" s="16"/>
      <c r="B73" s="16"/>
      <c r="C73" s="196"/>
      <c r="D73" s="11"/>
      <c r="E73" s="11"/>
      <c r="F73" s="11"/>
      <c r="G73" s="11"/>
      <c r="H73" s="11"/>
      <c r="I73" s="11"/>
      <c r="J73" s="11"/>
      <c r="K73" s="27"/>
      <c r="L73" s="11"/>
      <c r="M73" s="626"/>
      <c r="N73" s="626"/>
      <c r="O73" s="11"/>
      <c r="P73" s="76"/>
      <c r="Q73" s="74"/>
    </row>
    <row r="74" spans="1:17" ht="18" hidden="1" customHeight="1" x14ac:dyDescent="0.25">
      <c r="A74" s="16"/>
      <c r="B74" s="16"/>
      <c r="C74" s="196"/>
      <c r="D74" s="11"/>
      <c r="E74" s="11"/>
      <c r="F74" s="11"/>
      <c r="G74" s="11"/>
      <c r="H74" s="11"/>
      <c r="I74" s="11"/>
      <c r="J74" s="11"/>
      <c r="K74" s="11"/>
      <c r="L74" s="11"/>
      <c r="M74" s="66"/>
      <c r="N74" s="74"/>
      <c r="O74" s="11"/>
      <c r="P74" s="76"/>
      <c r="Q74" s="74"/>
    </row>
    <row r="75" spans="1:17" ht="27" hidden="1" customHeight="1" x14ac:dyDescent="0.25">
      <c r="A75" s="16"/>
      <c r="B75" s="16"/>
      <c r="C75" s="196"/>
      <c r="D75" s="11"/>
      <c r="E75" s="11"/>
      <c r="F75" s="11"/>
      <c r="G75" s="11"/>
      <c r="H75" s="11"/>
      <c r="I75" s="11"/>
      <c r="J75" s="11"/>
      <c r="K75" s="11"/>
      <c r="L75" s="11"/>
      <c r="M75" s="66"/>
      <c r="N75" s="74"/>
      <c r="O75" s="11"/>
      <c r="P75" s="76"/>
      <c r="Q75" s="74"/>
    </row>
    <row r="76" spans="1:17" ht="28.5" hidden="1" customHeight="1" x14ac:dyDescent="0.25">
      <c r="A76" s="16"/>
      <c r="B76" s="16"/>
      <c r="C76" s="196"/>
      <c r="D76" s="11"/>
      <c r="E76" s="11"/>
      <c r="F76" s="11"/>
      <c r="G76" s="11"/>
      <c r="H76" s="11"/>
      <c r="I76" s="11"/>
      <c r="J76" s="11"/>
      <c r="K76" s="11"/>
      <c r="L76" s="11"/>
      <c r="M76" s="66"/>
      <c r="N76" s="74"/>
      <c r="O76" s="11"/>
      <c r="P76" s="76"/>
      <c r="Q76" s="74"/>
    </row>
    <row r="77" spans="1:17" ht="31.5" hidden="1" customHeight="1" x14ac:dyDescent="0.25">
      <c r="A77" s="16"/>
      <c r="B77" s="16"/>
      <c r="C77" s="196"/>
      <c r="D77" s="11"/>
      <c r="E77" s="11"/>
      <c r="F77" s="11"/>
      <c r="G77" s="11"/>
      <c r="H77" s="11"/>
      <c r="I77" s="11"/>
      <c r="J77" s="11"/>
      <c r="K77" s="11"/>
      <c r="L77" s="11"/>
      <c r="M77" s="66"/>
      <c r="N77" s="74"/>
      <c r="O77" s="11"/>
      <c r="P77" s="76"/>
      <c r="Q77" s="74"/>
    </row>
    <row r="78" spans="1:17" ht="17.649999999999999" customHeight="1" x14ac:dyDescent="0.25">
      <c r="A78" s="641"/>
      <c r="B78" s="642"/>
      <c r="C78" s="16" t="s">
        <v>971</v>
      </c>
      <c r="D78" s="26">
        <f>D51+D61</f>
        <v>7140.7999999999993</v>
      </c>
      <c r="E78" s="11">
        <f>SUM(E54:E77)</f>
        <v>65.5</v>
      </c>
      <c r="F78" s="26">
        <f>SUM(F55:F77)</f>
        <v>0</v>
      </c>
      <c r="G78" s="27">
        <f>D78+E78</f>
        <v>7206.2999999999993</v>
      </c>
      <c r="H78" s="27">
        <f>H51+H61</f>
        <v>8657.1</v>
      </c>
      <c r="I78" s="11">
        <f>I54+I55</f>
        <v>0</v>
      </c>
      <c r="J78" s="11">
        <f>J55</f>
        <v>0</v>
      </c>
      <c r="K78" s="27">
        <f>H78+I78</f>
        <v>8657.1</v>
      </c>
      <c r="L78" s="27">
        <f>L51+L61</f>
        <v>1606400</v>
      </c>
      <c r="M78" s="627"/>
      <c r="N78" s="627"/>
      <c r="O78" s="16">
        <f>O70</f>
        <v>0</v>
      </c>
      <c r="P78" s="634">
        <f>L78+M78</f>
        <v>1606400</v>
      </c>
      <c r="Q78" s="635"/>
    </row>
    <row r="79" spans="1:17" ht="12.75" customHeight="1" x14ac:dyDescent="0.25">
      <c r="A79" s="3"/>
      <c r="B79" s="3"/>
      <c r="C79" s="3"/>
      <c r="D79" s="3"/>
      <c r="E79" s="3"/>
      <c r="F79" s="3"/>
      <c r="G79" s="3"/>
      <c r="H79" s="3"/>
      <c r="I79" s="3"/>
      <c r="J79" s="3"/>
      <c r="K79" s="3"/>
      <c r="L79" s="636"/>
      <c r="M79" s="636"/>
      <c r="N79" s="636"/>
      <c r="O79" s="636"/>
      <c r="P79" s="636"/>
      <c r="Q79" s="636"/>
    </row>
    <row r="80" spans="1:17" ht="19.5" customHeight="1" x14ac:dyDescent="0.25">
      <c r="A80" s="331" t="s">
        <v>909</v>
      </c>
      <c r="B80" s="637" t="s">
        <v>1049</v>
      </c>
      <c r="C80" s="637"/>
      <c r="D80" s="637"/>
      <c r="E80" s="637"/>
      <c r="F80" s="637"/>
      <c r="G80" s="637"/>
      <c r="H80" s="637"/>
      <c r="I80" s="637"/>
      <c r="J80" s="637"/>
      <c r="K80" s="637"/>
      <c r="L80" s="637"/>
      <c r="M80" s="637"/>
      <c r="N80" s="637"/>
      <c r="O80" s="637"/>
      <c r="P80" s="637"/>
      <c r="Q80" s="637"/>
    </row>
    <row r="81" spans="1:17" ht="13.5" customHeight="1" x14ac:dyDescent="0.25">
      <c r="A81" s="36"/>
      <c r="B81" s="328" t="s">
        <v>916</v>
      </c>
      <c r="C81" s="57"/>
      <c r="D81" s="57"/>
      <c r="E81" s="57"/>
      <c r="F81" s="57"/>
      <c r="G81" s="57"/>
      <c r="H81" s="57"/>
      <c r="I81" s="57"/>
      <c r="J81" s="57"/>
      <c r="K81" s="57"/>
      <c r="L81" s="57"/>
      <c r="M81" s="57"/>
      <c r="N81" s="57"/>
      <c r="O81" s="57"/>
      <c r="P81" s="617"/>
      <c r="Q81" s="617"/>
    </row>
    <row r="82" spans="1:17" ht="15" customHeight="1" x14ac:dyDescent="0.25">
      <c r="A82" s="693" t="s">
        <v>10</v>
      </c>
      <c r="B82" s="694"/>
      <c r="C82" s="737" t="s">
        <v>259</v>
      </c>
      <c r="D82" s="738"/>
      <c r="E82" s="738"/>
      <c r="F82" s="738"/>
      <c r="G82" s="739"/>
      <c r="H82" s="626" t="s">
        <v>454</v>
      </c>
      <c r="I82" s="626"/>
      <c r="J82" s="626"/>
      <c r="K82" s="626"/>
      <c r="L82" s="626" t="s">
        <v>821</v>
      </c>
      <c r="M82" s="626"/>
      <c r="N82" s="626"/>
      <c r="O82" s="626"/>
      <c r="P82" s="626"/>
      <c r="Q82" s="626"/>
    </row>
    <row r="83" spans="1:17" ht="64.5" customHeight="1" x14ac:dyDescent="0.25">
      <c r="A83" s="695"/>
      <c r="B83" s="696"/>
      <c r="C83" s="740"/>
      <c r="D83" s="741"/>
      <c r="E83" s="741"/>
      <c r="F83" s="741"/>
      <c r="G83" s="742"/>
      <c r="H83" s="12" t="s">
        <v>71</v>
      </c>
      <c r="I83" s="12" t="s">
        <v>72</v>
      </c>
      <c r="J83" s="10" t="s">
        <v>14</v>
      </c>
      <c r="K83" s="12" t="s">
        <v>15</v>
      </c>
      <c r="L83" s="12" t="s">
        <v>71</v>
      </c>
      <c r="M83" s="655" t="s">
        <v>72</v>
      </c>
      <c r="N83" s="656"/>
      <c r="O83" s="15" t="s">
        <v>14</v>
      </c>
      <c r="P83" s="655" t="s">
        <v>16</v>
      </c>
      <c r="Q83" s="656"/>
    </row>
    <row r="84" spans="1:17" ht="18" customHeight="1" x14ac:dyDescent="0.25">
      <c r="A84" s="641">
        <v>1</v>
      </c>
      <c r="B84" s="642"/>
      <c r="C84" s="641">
        <v>2</v>
      </c>
      <c r="D84" s="645"/>
      <c r="E84" s="645"/>
      <c r="F84" s="645"/>
      <c r="G84" s="642"/>
      <c r="H84" s="11">
        <v>3</v>
      </c>
      <c r="I84" s="11">
        <v>4</v>
      </c>
      <c r="J84" s="11">
        <v>5</v>
      </c>
      <c r="K84" s="11">
        <v>6</v>
      </c>
      <c r="L84" s="11">
        <v>7</v>
      </c>
      <c r="M84" s="641">
        <v>8</v>
      </c>
      <c r="N84" s="642"/>
      <c r="O84" s="11">
        <v>9</v>
      </c>
      <c r="P84" s="641">
        <v>10</v>
      </c>
      <c r="Q84" s="642"/>
    </row>
    <row r="85" spans="1:17" ht="12.75" customHeight="1" x14ac:dyDescent="0.25">
      <c r="A85" s="641">
        <v>1014080</v>
      </c>
      <c r="B85" s="642"/>
      <c r="C85" s="66"/>
      <c r="D85" s="75"/>
      <c r="E85" s="75"/>
      <c r="F85" s="75"/>
      <c r="G85" s="74"/>
      <c r="H85" s="27">
        <f>H88</f>
        <v>185965.8</v>
      </c>
      <c r="I85" s="11"/>
      <c r="J85" s="11"/>
      <c r="K85" s="27">
        <f>H85</f>
        <v>185965.8</v>
      </c>
      <c r="L85" s="27">
        <f>L88</f>
        <v>14267.635900000001</v>
      </c>
      <c r="M85" s="66"/>
      <c r="N85" s="74"/>
      <c r="O85" s="11"/>
      <c r="P85" s="634">
        <f>L85</f>
        <v>14267.635900000001</v>
      </c>
      <c r="Q85" s="642"/>
    </row>
    <row r="86" spans="1:17" ht="16.5" customHeight="1" x14ac:dyDescent="0.25">
      <c r="A86" s="641">
        <v>1014081</v>
      </c>
      <c r="B86" s="642"/>
      <c r="C86" s="646" t="s">
        <v>262</v>
      </c>
      <c r="D86" s="647"/>
      <c r="E86" s="647"/>
      <c r="F86" s="647"/>
      <c r="G86" s="648"/>
      <c r="H86" s="16"/>
      <c r="I86" s="16"/>
      <c r="J86" s="16"/>
      <c r="K86" s="16"/>
      <c r="L86" s="16"/>
      <c r="M86" s="641"/>
      <c r="N86" s="642"/>
      <c r="O86" s="16"/>
      <c r="P86" s="641"/>
      <c r="Q86" s="642"/>
    </row>
    <row r="87" spans="1:17" ht="24" customHeight="1" x14ac:dyDescent="0.25">
      <c r="A87" s="641"/>
      <c r="B87" s="642"/>
      <c r="C87" s="1157" t="s">
        <v>690</v>
      </c>
      <c r="D87" s="1158"/>
      <c r="E87" s="1158"/>
      <c r="F87" s="1158"/>
      <c r="G87" s="1159"/>
      <c r="H87" s="16"/>
      <c r="I87" s="16"/>
      <c r="J87" s="16"/>
      <c r="K87" s="16"/>
      <c r="L87" s="16"/>
      <c r="M87" s="66"/>
      <c r="N87" s="74"/>
      <c r="O87" s="16"/>
      <c r="P87" s="66"/>
      <c r="Q87" s="74"/>
    </row>
    <row r="88" spans="1:17" ht="16.5" customHeight="1" x14ac:dyDescent="0.25">
      <c r="A88" s="641"/>
      <c r="B88" s="642"/>
      <c r="C88" s="638" t="s">
        <v>18</v>
      </c>
      <c r="D88" s="639"/>
      <c r="E88" s="639"/>
      <c r="F88" s="639"/>
      <c r="G88" s="640"/>
      <c r="H88" s="27">
        <f>H176</f>
        <v>185965.8</v>
      </c>
      <c r="I88" s="11" t="s">
        <v>194</v>
      </c>
      <c r="J88" s="11" t="s">
        <v>194</v>
      </c>
      <c r="K88" s="27">
        <f>H88</f>
        <v>185965.8</v>
      </c>
      <c r="L88" s="27">
        <f>L176</f>
        <v>14267.635900000001</v>
      </c>
      <c r="M88" s="641" t="s">
        <v>194</v>
      </c>
      <c r="N88" s="642"/>
      <c r="O88" s="11" t="s">
        <v>194</v>
      </c>
      <c r="P88" s="634">
        <f>L88</f>
        <v>14267.635900000001</v>
      </c>
      <c r="Q88" s="642"/>
    </row>
    <row r="89" spans="1:17" ht="16.5" customHeight="1" x14ac:dyDescent="0.25">
      <c r="A89" s="641"/>
      <c r="B89" s="642"/>
      <c r="C89" s="638" t="s">
        <v>20</v>
      </c>
      <c r="D89" s="639"/>
      <c r="E89" s="639"/>
      <c r="F89" s="639"/>
      <c r="G89" s="640"/>
      <c r="H89" s="11" t="s">
        <v>194</v>
      </c>
      <c r="I89" s="11"/>
      <c r="J89" s="11"/>
      <c r="K89" s="11"/>
      <c r="L89" s="11" t="s">
        <v>194</v>
      </c>
      <c r="M89" s="641"/>
      <c r="N89" s="642"/>
      <c r="O89" s="11"/>
      <c r="P89" s="641"/>
      <c r="Q89" s="642"/>
    </row>
    <row r="90" spans="1:17" ht="17.25" customHeight="1" x14ac:dyDescent="0.25">
      <c r="A90" s="641"/>
      <c r="B90" s="642"/>
      <c r="C90" s="638" t="s">
        <v>21</v>
      </c>
      <c r="D90" s="639"/>
      <c r="E90" s="639"/>
      <c r="F90" s="639"/>
      <c r="G90" s="640"/>
      <c r="H90" s="11" t="s">
        <v>194</v>
      </c>
      <c r="I90" s="11"/>
      <c r="J90" s="11"/>
      <c r="K90" s="11"/>
      <c r="L90" s="11" t="s">
        <v>194</v>
      </c>
      <c r="M90" s="641"/>
      <c r="N90" s="642"/>
      <c r="O90" s="11"/>
      <c r="P90" s="641"/>
      <c r="Q90" s="642"/>
    </row>
    <row r="91" spans="1:17" ht="18" customHeight="1" x14ac:dyDescent="0.25">
      <c r="A91" s="641">
        <v>401000</v>
      </c>
      <c r="B91" s="642"/>
      <c r="C91" s="638" t="s">
        <v>23</v>
      </c>
      <c r="D91" s="639"/>
      <c r="E91" s="639"/>
      <c r="F91" s="639"/>
      <c r="G91" s="640"/>
      <c r="H91" s="11" t="s">
        <v>194</v>
      </c>
      <c r="I91" s="11"/>
      <c r="J91" s="11"/>
      <c r="K91" s="11"/>
      <c r="L91" s="11" t="s">
        <v>194</v>
      </c>
      <c r="M91" s="641"/>
      <c r="N91" s="642"/>
      <c r="O91" s="11"/>
      <c r="P91" s="641"/>
      <c r="Q91" s="642"/>
    </row>
    <row r="92" spans="1:17" ht="33" customHeight="1" x14ac:dyDescent="0.25">
      <c r="A92" s="641">
        <v>602400</v>
      </c>
      <c r="B92" s="642"/>
      <c r="C92" s="659" t="s">
        <v>263</v>
      </c>
      <c r="D92" s="660"/>
      <c r="E92" s="660"/>
      <c r="F92" s="660"/>
      <c r="G92" s="661"/>
      <c r="H92" s="11" t="s">
        <v>194</v>
      </c>
      <c r="I92" s="11"/>
      <c r="J92" s="11"/>
      <c r="K92" s="11"/>
      <c r="L92" s="11" t="s">
        <v>194</v>
      </c>
      <c r="M92" s="641"/>
      <c r="N92" s="642"/>
      <c r="O92" s="11"/>
      <c r="P92" s="641"/>
      <c r="Q92" s="642"/>
    </row>
    <row r="93" spans="1:17" ht="18.75" customHeight="1" x14ac:dyDescent="0.25">
      <c r="A93" s="641">
        <v>1014082</v>
      </c>
      <c r="B93" s="642"/>
      <c r="C93" s="266" t="s">
        <v>252</v>
      </c>
      <c r="D93" s="267"/>
      <c r="E93" s="267"/>
      <c r="F93" s="267"/>
      <c r="G93" s="268"/>
      <c r="H93" s="27">
        <f>H95</f>
        <v>0</v>
      </c>
      <c r="I93" s="11"/>
      <c r="J93" s="11"/>
      <c r="K93" s="27">
        <f>H93</f>
        <v>0</v>
      </c>
      <c r="L93" s="27">
        <f>L95</f>
        <v>0</v>
      </c>
      <c r="M93" s="626"/>
      <c r="N93" s="626"/>
      <c r="O93" s="11"/>
      <c r="P93" s="627">
        <f>L93</f>
        <v>0</v>
      </c>
      <c r="Q93" s="626"/>
    </row>
    <row r="94" spans="1:17" ht="12.75" customHeight="1" x14ac:dyDescent="0.25">
      <c r="A94" s="641"/>
      <c r="B94" s="642"/>
      <c r="C94" s="1157" t="s">
        <v>691</v>
      </c>
      <c r="D94" s="1158"/>
      <c r="E94" s="1158"/>
      <c r="F94" s="1158"/>
      <c r="G94" s="1159"/>
      <c r="H94" s="11"/>
      <c r="I94" s="11"/>
      <c r="J94" s="11"/>
      <c r="K94" s="11"/>
      <c r="L94" s="11"/>
      <c r="M94" s="641"/>
      <c r="N94" s="642"/>
      <c r="O94" s="11"/>
      <c r="P94" s="626"/>
      <c r="Q94" s="626"/>
    </row>
    <row r="95" spans="1:17" ht="12.75" customHeight="1" x14ac:dyDescent="0.25">
      <c r="A95" s="641"/>
      <c r="B95" s="642"/>
      <c r="C95" s="231" t="s">
        <v>18</v>
      </c>
      <c r="D95" s="269"/>
      <c r="E95" s="269"/>
      <c r="F95" s="269"/>
      <c r="G95" s="270"/>
      <c r="H95" s="27">
        <f>H204</f>
        <v>0</v>
      </c>
      <c r="I95" s="11"/>
      <c r="J95" s="11"/>
      <c r="K95" s="27">
        <f>H95</f>
        <v>0</v>
      </c>
      <c r="L95" s="27">
        <f>L204</f>
        <v>0</v>
      </c>
      <c r="M95" s="641"/>
      <c r="N95" s="642"/>
      <c r="O95" s="11"/>
      <c r="P95" s="627">
        <f>L95</f>
        <v>0</v>
      </c>
      <c r="Q95" s="626"/>
    </row>
    <row r="96" spans="1:17" ht="12.75" customHeight="1" x14ac:dyDescent="0.25">
      <c r="A96" s="641"/>
      <c r="B96" s="642"/>
      <c r="C96" s="659" t="s">
        <v>20</v>
      </c>
      <c r="D96" s="660"/>
      <c r="E96" s="660"/>
      <c r="F96" s="660"/>
      <c r="G96" s="661"/>
      <c r="H96" s="11"/>
      <c r="I96" s="11"/>
      <c r="J96" s="11"/>
      <c r="K96" s="11"/>
      <c r="L96" s="11"/>
      <c r="M96" s="641"/>
      <c r="N96" s="642"/>
      <c r="O96" s="11"/>
      <c r="P96" s="626"/>
      <c r="Q96" s="626"/>
    </row>
    <row r="97" spans="1:17" ht="12.75" customHeight="1" x14ac:dyDescent="0.25">
      <c r="A97" s="641"/>
      <c r="B97" s="642"/>
      <c r="C97" s="659" t="s">
        <v>21</v>
      </c>
      <c r="D97" s="660"/>
      <c r="E97" s="660"/>
      <c r="F97" s="660"/>
      <c r="G97" s="661"/>
      <c r="H97" s="11"/>
      <c r="I97" s="11"/>
      <c r="J97" s="11"/>
      <c r="K97" s="11"/>
      <c r="L97" s="11"/>
      <c r="M97" s="641"/>
      <c r="N97" s="642"/>
      <c r="O97" s="11"/>
      <c r="P97" s="626"/>
      <c r="Q97" s="626"/>
    </row>
    <row r="98" spans="1:17" ht="17.25" customHeight="1" x14ac:dyDescent="0.25">
      <c r="A98" s="641">
        <v>401000</v>
      </c>
      <c r="B98" s="642"/>
      <c r="C98" s="659" t="s">
        <v>23</v>
      </c>
      <c r="D98" s="660"/>
      <c r="E98" s="660"/>
      <c r="F98" s="660"/>
      <c r="G98" s="661"/>
      <c r="H98" s="11"/>
      <c r="I98" s="11"/>
      <c r="J98" s="11"/>
      <c r="K98" s="11"/>
      <c r="L98" s="11"/>
      <c r="M98" s="641"/>
      <c r="N98" s="642"/>
      <c r="O98" s="11"/>
      <c r="P98" s="626"/>
      <c r="Q98" s="626"/>
    </row>
    <row r="99" spans="1:17" ht="20.25" customHeight="1" x14ac:dyDescent="0.25">
      <c r="A99" s="641">
        <v>602400</v>
      </c>
      <c r="B99" s="642"/>
      <c r="C99" s="1173" t="s">
        <v>251</v>
      </c>
      <c r="D99" s="1174"/>
      <c r="E99" s="1174"/>
      <c r="F99" s="1174"/>
      <c r="G99" s="1175"/>
      <c r="H99" s="11"/>
      <c r="I99" s="11"/>
      <c r="J99" s="11"/>
      <c r="K99" s="11"/>
      <c r="L99" s="11"/>
      <c r="M99" s="641"/>
      <c r="N99" s="642"/>
      <c r="O99" s="11"/>
      <c r="P99" s="626"/>
      <c r="Q99" s="626"/>
    </row>
    <row r="100" spans="1:17" ht="15.75" customHeight="1" x14ac:dyDescent="0.25">
      <c r="A100" s="641">
        <v>602100</v>
      </c>
      <c r="B100" s="642"/>
      <c r="C100" s="1170" t="s">
        <v>25</v>
      </c>
      <c r="D100" s="1171"/>
      <c r="E100" s="1171"/>
      <c r="F100" s="1171"/>
      <c r="G100" s="1172"/>
      <c r="H100" s="11"/>
      <c r="I100" s="11"/>
      <c r="J100" s="11"/>
      <c r="K100" s="11"/>
      <c r="L100" s="11"/>
      <c r="M100" s="641"/>
      <c r="N100" s="642"/>
      <c r="O100" s="11"/>
      <c r="P100" s="626"/>
      <c r="Q100" s="626"/>
    </row>
    <row r="101" spans="1:17" ht="15.75" customHeight="1" x14ac:dyDescent="0.25">
      <c r="A101" s="641">
        <v>602200</v>
      </c>
      <c r="B101" s="642"/>
      <c r="C101" s="638" t="s">
        <v>26</v>
      </c>
      <c r="D101" s="639"/>
      <c r="E101" s="639"/>
      <c r="F101" s="639"/>
      <c r="G101" s="640"/>
      <c r="H101" s="11"/>
      <c r="I101" s="11"/>
      <c r="J101" s="11"/>
      <c r="K101" s="11"/>
      <c r="L101" s="11"/>
      <c r="M101" s="626"/>
      <c r="N101" s="626"/>
      <c r="O101" s="11"/>
      <c r="P101" s="626"/>
      <c r="Q101" s="626"/>
    </row>
    <row r="102" spans="1:17" ht="16.5" customHeight="1" x14ac:dyDescent="0.25">
      <c r="A102" s="641"/>
      <c r="B102" s="642"/>
      <c r="C102" s="638" t="s">
        <v>971</v>
      </c>
      <c r="D102" s="639"/>
      <c r="E102" s="639"/>
      <c r="F102" s="639"/>
      <c r="G102" s="640"/>
      <c r="H102" s="27">
        <f>H88+H95</f>
        <v>185965.8</v>
      </c>
      <c r="I102" s="11"/>
      <c r="J102" s="11"/>
      <c r="K102" s="27">
        <f>K85+K93</f>
        <v>185965.8</v>
      </c>
      <c r="L102" s="27">
        <f>L85+L93</f>
        <v>14267.635900000001</v>
      </c>
      <c r="M102" s="626"/>
      <c r="N102" s="626"/>
      <c r="O102" s="11"/>
      <c r="P102" s="627">
        <f>P85+P93</f>
        <v>14267.635900000001</v>
      </c>
      <c r="Q102" s="626"/>
    </row>
    <row r="103" spans="1:17" ht="12.75" customHeight="1" x14ac:dyDescent="0.25">
      <c r="A103" s="3"/>
      <c r="B103" s="3"/>
      <c r="C103" s="3"/>
      <c r="D103" s="3"/>
      <c r="E103" s="3"/>
      <c r="F103" s="3"/>
      <c r="G103" s="3"/>
      <c r="H103" s="3"/>
      <c r="I103" s="3"/>
      <c r="J103" s="3"/>
      <c r="K103" s="30"/>
      <c r="L103" s="30"/>
      <c r="M103" s="30"/>
      <c r="N103" s="30"/>
      <c r="O103" s="3"/>
      <c r="P103" s="3"/>
      <c r="Q103" s="3"/>
    </row>
    <row r="104" spans="1:17" ht="12.75" customHeight="1" x14ac:dyDescent="0.25">
      <c r="A104" s="333" t="s">
        <v>1015</v>
      </c>
      <c r="B104" s="663" t="s">
        <v>1050</v>
      </c>
      <c r="C104" s="663"/>
      <c r="D104" s="663"/>
      <c r="E104" s="663"/>
      <c r="F104" s="663"/>
      <c r="G104" s="663"/>
      <c r="H104" s="663"/>
      <c r="I104" s="663"/>
      <c r="J104" s="663"/>
      <c r="K104" s="663"/>
      <c r="L104" s="663"/>
      <c r="M104" s="663"/>
      <c r="N104" s="663"/>
      <c r="O104" s="663"/>
      <c r="P104" s="663"/>
      <c r="Q104" s="663"/>
    </row>
    <row r="105" spans="1:17" ht="12.75" customHeight="1" x14ac:dyDescent="0.25">
      <c r="A105" s="3"/>
      <c r="B105" s="3"/>
      <c r="C105" s="3"/>
      <c r="D105" s="3"/>
      <c r="E105" s="3"/>
      <c r="F105" s="3"/>
      <c r="G105" s="3"/>
      <c r="H105" s="3"/>
      <c r="I105" s="3"/>
      <c r="J105" s="3"/>
      <c r="K105" s="3"/>
      <c r="L105" s="3"/>
      <c r="M105" s="3"/>
      <c r="N105" s="3"/>
      <c r="O105" s="3"/>
      <c r="P105" s="3"/>
      <c r="Q105" s="3"/>
    </row>
    <row r="106" spans="1:17" ht="12.75" customHeight="1" x14ac:dyDescent="0.25">
      <c r="A106" s="331" t="s">
        <v>908</v>
      </c>
      <c r="B106" s="637" t="s">
        <v>1051</v>
      </c>
      <c r="C106" s="637"/>
      <c r="D106" s="637"/>
      <c r="E106" s="637"/>
      <c r="F106" s="637"/>
      <c r="G106" s="637"/>
      <c r="H106" s="637"/>
      <c r="I106" s="637"/>
      <c r="J106" s="637"/>
      <c r="K106" s="637"/>
      <c r="L106" s="637"/>
      <c r="M106" s="637"/>
      <c r="N106" s="637"/>
      <c r="O106" s="637"/>
      <c r="P106" s="637"/>
      <c r="Q106" s="637"/>
    </row>
    <row r="107" spans="1:17" ht="12.75" customHeight="1" x14ac:dyDescent="0.25">
      <c r="A107" s="36"/>
      <c r="B107" s="328" t="s">
        <v>916</v>
      </c>
      <c r="C107" s="5"/>
      <c r="D107" s="5"/>
      <c r="E107" s="5"/>
      <c r="F107" s="5"/>
      <c r="G107" s="5"/>
      <c r="H107" s="5"/>
      <c r="I107" s="5"/>
      <c r="J107" s="5"/>
      <c r="K107" s="5"/>
      <c r="L107" s="5"/>
      <c r="M107" s="8"/>
      <c r="N107" s="8"/>
      <c r="O107" s="3"/>
      <c r="P107" s="617"/>
      <c r="Q107" s="617"/>
    </row>
    <row r="108" spans="1:17" ht="22.5" customHeight="1" x14ac:dyDescent="0.25">
      <c r="A108" s="737" t="s">
        <v>1020</v>
      </c>
      <c r="B108" s="739"/>
      <c r="C108" s="625" t="s">
        <v>222</v>
      </c>
      <c r="D108" s="633" t="s">
        <v>823</v>
      </c>
      <c r="E108" s="633"/>
      <c r="F108" s="633"/>
      <c r="G108" s="633"/>
      <c r="H108" s="626" t="s">
        <v>824</v>
      </c>
      <c r="I108" s="626"/>
      <c r="J108" s="626"/>
      <c r="K108" s="626"/>
      <c r="L108" s="626" t="s">
        <v>825</v>
      </c>
      <c r="M108" s="626"/>
      <c r="N108" s="626"/>
      <c r="O108" s="626"/>
      <c r="P108" s="626"/>
      <c r="Q108" s="626"/>
    </row>
    <row r="109" spans="1:17" ht="82.5" customHeight="1" x14ac:dyDescent="0.2">
      <c r="A109" s="740"/>
      <c r="B109" s="742"/>
      <c r="C109" s="625"/>
      <c r="D109" s="12" t="s">
        <v>71</v>
      </c>
      <c r="E109" s="12" t="s">
        <v>72</v>
      </c>
      <c r="F109" s="12" t="s">
        <v>14</v>
      </c>
      <c r="G109" s="12" t="s">
        <v>15</v>
      </c>
      <c r="H109" s="12" t="s">
        <v>71</v>
      </c>
      <c r="I109" s="58" t="s">
        <v>72</v>
      </c>
      <c r="J109" s="58" t="s">
        <v>14</v>
      </c>
      <c r="K109" s="12" t="s">
        <v>16</v>
      </c>
      <c r="L109" s="12" t="s">
        <v>71</v>
      </c>
      <c r="M109" s="625" t="s">
        <v>72</v>
      </c>
      <c r="N109" s="625"/>
      <c r="O109" s="625" t="s">
        <v>14</v>
      </c>
      <c r="P109" s="625"/>
      <c r="Q109" s="12" t="s">
        <v>17</v>
      </c>
    </row>
    <row r="110" spans="1:17" ht="12.75" customHeight="1" x14ac:dyDescent="0.25">
      <c r="A110" s="641">
        <v>1</v>
      </c>
      <c r="B110" s="642"/>
      <c r="C110" s="11">
        <v>2</v>
      </c>
      <c r="D110" s="11">
        <v>3</v>
      </c>
      <c r="E110" s="11">
        <v>4</v>
      </c>
      <c r="F110" s="11">
        <v>5</v>
      </c>
      <c r="G110" s="11">
        <v>6</v>
      </c>
      <c r="H110" s="11">
        <v>7</v>
      </c>
      <c r="I110" s="11">
        <v>8</v>
      </c>
      <c r="J110" s="11">
        <v>9</v>
      </c>
      <c r="K110" s="11">
        <v>10</v>
      </c>
      <c r="L110" s="11">
        <v>11</v>
      </c>
      <c r="M110" s="626">
        <v>12</v>
      </c>
      <c r="N110" s="626"/>
      <c r="O110" s="626">
        <v>13</v>
      </c>
      <c r="P110" s="626"/>
      <c r="Q110" s="11">
        <v>14</v>
      </c>
    </row>
    <row r="111" spans="1:17" ht="12.75" hidden="1" customHeight="1" x14ac:dyDescent="0.25">
      <c r="A111" s="11"/>
      <c r="B111" s="11"/>
      <c r="C111" s="11"/>
      <c r="D111" s="11"/>
      <c r="E111" s="11"/>
      <c r="F111" s="11"/>
      <c r="G111" s="11"/>
      <c r="H111" s="11"/>
      <c r="I111" s="11"/>
      <c r="J111" s="11"/>
      <c r="K111" s="11"/>
      <c r="L111" s="11"/>
      <c r="M111" s="641"/>
      <c r="N111" s="642"/>
      <c r="O111" s="641"/>
      <c r="P111" s="642"/>
      <c r="Q111" s="11"/>
    </row>
    <row r="112" spans="1:17" ht="15.75" customHeight="1" x14ac:dyDescent="0.25">
      <c r="A112" s="641"/>
      <c r="B112" s="642"/>
      <c r="C112" s="15" t="s">
        <v>73</v>
      </c>
      <c r="D112" s="16">
        <f t="shared" ref="D112:M112" si="2">D114</f>
        <v>1334.7</v>
      </c>
      <c r="E112" s="26">
        <f t="shared" si="2"/>
        <v>0</v>
      </c>
      <c r="F112" s="26">
        <f t="shared" si="2"/>
        <v>0</v>
      </c>
      <c r="G112" s="16">
        <f t="shared" si="2"/>
        <v>1334.7</v>
      </c>
      <c r="H112" s="16">
        <f t="shared" si="2"/>
        <v>1519.1</v>
      </c>
      <c r="I112" s="26">
        <f t="shared" si="2"/>
        <v>0</v>
      </c>
      <c r="J112" s="26">
        <f t="shared" si="2"/>
        <v>0</v>
      </c>
      <c r="K112" s="16">
        <f t="shared" si="2"/>
        <v>1519.1</v>
      </c>
      <c r="L112" s="108">
        <f t="shared" si="2"/>
        <v>1606400</v>
      </c>
      <c r="M112" s="626">
        <f t="shared" si="2"/>
        <v>0</v>
      </c>
      <c r="N112" s="626"/>
      <c r="O112" s="626">
        <f>O114</f>
        <v>0</v>
      </c>
      <c r="P112" s="626"/>
      <c r="Q112" s="108">
        <f>Q114</f>
        <v>1606400</v>
      </c>
    </row>
    <row r="113" spans="1:17" ht="48.75" customHeight="1" x14ac:dyDescent="0.25">
      <c r="A113" s="641"/>
      <c r="B113" s="642"/>
      <c r="C113" s="63" t="s">
        <v>690</v>
      </c>
      <c r="D113" s="16"/>
      <c r="E113" s="26"/>
      <c r="F113" s="26"/>
      <c r="G113" s="16"/>
      <c r="H113" s="16"/>
      <c r="I113" s="16"/>
      <c r="J113" s="16"/>
      <c r="K113" s="16"/>
      <c r="L113" s="16"/>
      <c r="M113" s="66"/>
      <c r="N113" s="74"/>
      <c r="O113" s="641"/>
      <c r="P113" s="642"/>
      <c r="Q113" s="16"/>
    </row>
    <row r="114" spans="1:17" ht="16.5" customHeight="1" x14ac:dyDescent="0.25">
      <c r="A114" s="641">
        <v>2000</v>
      </c>
      <c r="B114" s="642"/>
      <c r="C114" s="15" t="s">
        <v>353</v>
      </c>
      <c r="D114" s="16">
        <f>D115+D116+D117+D132+D130</f>
        <v>1334.7</v>
      </c>
      <c r="E114" s="26">
        <f>E115+E116+E117+E132</f>
        <v>0</v>
      </c>
      <c r="F114" s="26">
        <f>F115+F116+F117+F132</f>
        <v>0</v>
      </c>
      <c r="G114" s="16">
        <f>D114+E114</f>
        <v>1334.7</v>
      </c>
      <c r="H114" s="16">
        <f>H115+H116+H117+H132+H131+H130</f>
        <v>1519.1</v>
      </c>
      <c r="I114" s="26">
        <f>I115+I116+I117+I132+I131+I130</f>
        <v>0</v>
      </c>
      <c r="J114" s="26">
        <f>J115+J116+J117+J132</f>
        <v>0</v>
      </c>
      <c r="K114" s="16">
        <f>H114+I114</f>
        <v>1519.1</v>
      </c>
      <c r="L114" s="108">
        <f>L115+L116+L117+L132+L131</f>
        <v>1606400</v>
      </c>
      <c r="M114" s="641">
        <f>M115+M116+M117+M132</f>
        <v>0</v>
      </c>
      <c r="N114" s="642"/>
      <c r="O114" s="626">
        <v>0</v>
      </c>
      <c r="P114" s="626"/>
      <c r="Q114" s="108">
        <f>L114+M114</f>
        <v>1606400</v>
      </c>
    </row>
    <row r="115" spans="1:17" ht="16.5" customHeight="1" x14ac:dyDescent="0.25">
      <c r="A115" s="641">
        <v>2111</v>
      </c>
      <c r="B115" s="642"/>
      <c r="C115" s="15" t="s">
        <v>74</v>
      </c>
      <c r="D115" s="16">
        <v>815.2</v>
      </c>
      <c r="E115" s="26">
        <v>0</v>
      </c>
      <c r="F115" s="26">
        <v>0</v>
      </c>
      <c r="G115" s="16">
        <f t="shared" ref="G115:G153" si="3">D115+E115</f>
        <v>815.2</v>
      </c>
      <c r="H115" s="16">
        <v>1039.7</v>
      </c>
      <c r="I115" s="26">
        <v>0</v>
      </c>
      <c r="J115" s="26">
        <v>0</v>
      </c>
      <c r="K115" s="16">
        <f t="shared" ref="K115:K153" si="4">H115+I115</f>
        <v>1039.7</v>
      </c>
      <c r="L115" s="108">
        <v>1150900</v>
      </c>
      <c r="M115" s="641">
        <v>0</v>
      </c>
      <c r="N115" s="642"/>
      <c r="O115" s="626">
        <v>0</v>
      </c>
      <c r="P115" s="626"/>
      <c r="Q115" s="108">
        <f t="shared" ref="Q115:Q150" si="5">L115+M115</f>
        <v>1150900</v>
      </c>
    </row>
    <row r="116" spans="1:17" ht="18" customHeight="1" x14ac:dyDescent="0.25">
      <c r="A116" s="641">
        <v>2120</v>
      </c>
      <c r="B116" s="642"/>
      <c r="C116" s="15" t="s">
        <v>75</v>
      </c>
      <c r="D116" s="16">
        <v>172.3</v>
      </c>
      <c r="E116" s="26">
        <v>0</v>
      </c>
      <c r="F116" s="26">
        <v>0</v>
      </c>
      <c r="G116" s="16">
        <f t="shared" si="3"/>
        <v>172.3</v>
      </c>
      <c r="H116" s="16">
        <v>237.6</v>
      </c>
      <c r="I116" s="26">
        <v>0</v>
      </c>
      <c r="J116" s="26">
        <v>0</v>
      </c>
      <c r="K116" s="16">
        <f t="shared" si="4"/>
        <v>237.6</v>
      </c>
      <c r="L116" s="108">
        <v>261900</v>
      </c>
      <c r="M116" s="641">
        <v>0</v>
      </c>
      <c r="N116" s="642"/>
      <c r="O116" s="626">
        <v>0</v>
      </c>
      <c r="P116" s="626"/>
      <c r="Q116" s="108">
        <f t="shared" si="5"/>
        <v>261900</v>
      </c>
    </row>
    <row r="117" spans="1:17" ht="17.25" customHeight="1" x14ac:dyDescent="0.25">
      <c r="A117" s="641">
        <v>2200</v>
      </c>
      <c r="B117" s="642"/>
      <c r="C117" s="15" t="s">
        <v>354</v>
      </c>
      <c r="D117" s="16">
        <f>D118+D120+D121+D122+D123+D129</f>
        <v>308.8</v>
      </c>
      <c r="E117" s="26">
        <f>E118+E120+E121+E122+E123+E129</f>
        <v>0</v>
      </c>
      <c r="F117" s="26">
        <f>F118+F120+F121+F122+F123+F129</f>
        <v>0</v>
      </c>
      <c r="G117" s="16">
        <f t="shared" si="3"/>
        <v>308.8</v>
      </c>
      <c r="H117" s="16">
        <f>H118+H120+H121+H122+H123+H129</f>
        <v>196.8</v>
      </c>
      <c r="I117" s="16">
        <f>I118+I120+I121+I122+I123+I129</f>
        <v>0</v>
      </c>
      <c r="J117" s="26">
        <v>0</v>
      </c>
      <c r="K117" s="16">
        <f t="shared" si="4"/>
        <v>196.8</v>
      </c>
      <c r="L117" s="108">
        <f>L118+L120+L121+L122+L123+L129</f>
        <v>145300</v>
      </c>
      <c r="M117" s="641">
        <v>0</v>
      </c>
      <c r="N117" s="642"/>
      <c r="O117" s="626">
        <v>0</v>
      </c>
      <c r="P117" s="626"/>
      <c r="Q117" s="108">
        <f t="shared" si="5"/>
        <v>145300</v>
      </c>
    </row>
    <row r="118" spans="1:17" ht="31.5" customHeight="1" x14ac:dyDescent="0.25">
      <c r="A118" s="641">
        <v>2210</v>
      </c>
      <c r="B118" s="642"/>
      <c r="C118" s="15" t="s">
        <v>355</v>
      </c>
      <c r="D118" s="16">
        <v>67.099999999999994</v>
      </c>
      <c r="E118" s="26">
        <v>0</v>
      </c>
      <c r="F118" s="26">
        <v>0</v>
      </c>
      <c r="G118" s="16">
        <f t="shared" si="3"/>
        <v>67.099999999999994</v>
      </c>
      <c r="H118" s="26">
        <v>35</v>
      </c>
      <c r="I118" s="26">
        <v>0</v>
      </c>
      <c r="J118" s="26">
        <v>0</v>
      </c>
      <c r="K118" s="26">
        <f t="shared" si="4"/>
        <v>35</v>
      </c>
      <c r="L118" s="108">
        <v>25000</v>
      </c>
      <c r="M118" s="641">
        <v>0</v>
      </c>
      <c r="N118" s="642"/>
      <c r="O118" s="626">
        <v>0</v>
      </c>
      <c r="P118" s="626"/>
      <c r="Q118" s="108">
        <f t="shared" si="5"/>
        <v>25000</v>
      </c>
    </row>
    <row r="119" spans="1:17" ht="30" customHeight="1" x14ac:dyDescent="0.25">
      <c r="A119" s="641">
        <v>2220</v>
      </c>
      <c r="B119" s="642"/>
      <c r="C119" s="15" t="s">
        <v>644</v>
      </c>
      <c r="D119" s="26">
        <v>0</v>
      </c>
      <c r="E119" s="26">
        <v>0</v>
      </c>
      <c r="F119" s="26">
        <v>0</v>
      </c>
      <c r="G119" s="26">
        <f t="shared" si="3"/>
        <v>0</v>
      </c>
      <c r="H119" s="26">
        <v>0</v>
      </c>
      <c r="I119" s="26">
        <v>0</v>
      </c>
      <c r="J119" s="26">
        <v>0</v>
      </c>
      <c r="K119" s="26">
        <f t="shared" si="4"/>
        <v>0</v>
      </c>
      <c r="L119" s="26">
        <f>H119*111/100</f>
        <v>0</v>
      </c>
      <c r="M119" s="641">
        <v>0</v>
      </c>
      <c r="N119" s="642"/>
      <c r="O119" s="626">
        <v>0</v>
      </c>
      <c r="P119" s="626"/>
      <c r="Q119" s="26">
        <f t="shared" si="5"/>
        <v>0</v>
      </c>
    </row>
    <row r="120" spans="1:17" ht="18.75" customHeight="1" x14ac:dyDescent="0.25">
      <c r="A120" s="641">
        <v>2230</v>
      </c>
      <c r="B120" s="642"/>
      <c r="C120" s="15" t="s">
        <v>76</v>
      </c>
      <c r="D120" s="26">
        <v>0</v>
      </c>
      <c r="E120" s="26">
        <v>0</v>
      </c>
      <c r="F120" s="26">
        <v>0</v>
      </c>
      <c r="G120" s="26">
        <f t="shared" si="3"/>
        <v>0</v>
      </c>
      <c r="H120" s="26">
        <v>0</v>
      </c>
      <c r="I120" s="26">
        <v>0</v>
      </c>
      <c r="J120" s="26">
        <v>0</v>
      </c>
      <c r="K120" s="26">
        <f t="shared" si="4"/>
        <v>0</v>
      </c>
      <c r="L120" s="26">
        <f>H120*111/100</f>
        <v>0</v>
      </c>
      <c r="M120" s="641">
        <v>0</v>
      </c>
      <c r="N120" s="642"/>
      <c r="O120" s="626">
        <v>0</v>
      </c>
      <c r="P120" s="626"/>
      <c r="Q120" s="26">
        <f t="shared" si="5"/>
        <v>0</v>
      </c>
    </row>
    <row r="121" spans="1:17" ht="18.75" customHeight="1" x14ac:dyDescent="0.25">
      <c r="A121" s="641">
        <v>2240</v>
      </c>
      <c r="B121" s="642"/>
      <c r="C121" s="15" t="s">
        <v>77</v>
      </c>
      <c r="D121" s="16">
        <v>185.9</v>
      </c>
      <c r="E121" s="26">
        <v>0</v>
      </c>
      <c r="F121" s="26">
        <v>0</v>
      </c>
      <c r="G121" s="16">
        <f t="shared" si="3"/>
        <v>185.9</v>
      </c>
      <c r="H121" s="26">
        <v>90</v>
      </c>
      <c r="I121" s="26">
        <v>0</v>
      </c>
      <c r="J121" s="26">
        <v>0</v>
      </c>
      <c r="K121" s="26">
        <f t="shared" si="4"/>
        <v>90</v>
      </c>
      <c r="L121" s="108">
        <v>70000</v>
      </c>
      <c r="M121" s="641">
        <v>0</v>
      </c>
      <c r="N121" s="642"/>
      <c r="O121" s="626">
        <v>0</v>
      </c>
      <c r="P121" s="626"/>
      <c r="Q121" s="108">
        <f t="shared" si="5"/>
        <v>70000</v>
      </c>
    </row>
    <row r="122" spans="1:17" ht="18.75" customHeight="1" x14ac:dyDescent="0.25">
      <c r="A122" s="641">
        <v>2250</v>
      </c>
      <c r="B122" s="642"/>
      <c r="C122" s="15" t="s">
        <v>357</v>
      </c>
      <c r="D122" s="26">
        <v>1.7</v>
      </c>
      <c r="E122" s="26">
        <v>0</v>
      </c>
      <c r="F122" s="26">
        <v>0</v>
      </c>
      <c r="G122" s="16">
        <f t="shared" si="3"/>
        <v>1.7</v>
      </c>
      <c r="H122" s="26">
        <v>2</v>
      </c>
      <c r="I122" s="26">
        <v>0</v>
      </c>
      <c r="J122" s="26">
        <v>0</v>
      </c>
      <c r="K122" s="26">
        <f t="shared" si="4"/>
        <v>2</v>
      </c>
      <c r="L122" s="108">
        <v>1700</v>
      </c>
      <c r="M122" s="641">
        <v>0</v>
      </c>
      <c r="N122" s="642"/>
      <c r="O122" s="626">
        <v>0</v>
      </c>
      <c r="P122" s="626"/>
      <c r="Q122" s="108">
        <f t="shared" si="5"/>
        <v>1700</v>
      </c>
    </row>
    <row r="123" spans="1:17" ht="32.25" customHeight="1" x14ac:dyDescent="0.25">
      <c r="A123" s="641">
        <v>2270</v>
      </c>
      <c r="B123" s="642"/>
      <c r="C123" s="15" t="s">
        <v>358</v>
      </c>
      <c r="D123" s="26">
        <f>D124+D125+D126+D127+D128</f>
        <v>51.3</v>
      </c>
      <c r="E123" s="26">
        <f>E124+E125+E126+E127+E128</f>
        <v>0</v>
      </c>
      <c r="F123" s="26">
        <f>F124+F125+F126+F127+F128</f>
        <v>0</v>
      </c>
      <c r="G123" s="26">
        <f t="shared" si="3"/>
        <v>51.3</v>
      </c>
      <c r="H123" s="16">
        <f>H124+H125+H126+H127+H128</f>
        <v>66.8</v>
      </c>
      <c r="I123" s="26">
        <f>I124+I125+I126+I127+I128</f>
        <v>0</v>
      </c>
      <c r="J123" s="26">
        <f>J124+J125+J126+J127+J128</f>
        <v>0</v>
      </c>
      <c r="K123" s="16">
        <f t="shared" si="4"/>
        <v>66.8</v>
      </c>
      <c r="L123" s="26">
        <f>L124+L125+L126</f>
        <v>48000</v>
      </c>
      <c r="M123" s="641">
        <v>0</v>
      </c>
      <c r="N123" s="642"/>
      <c r="O123" s="626">
        <v>0</v>
      </c>
      <c r="P123" s="626"/>
      <c r="Q123" s="108">
        <f t="shared" si="5"/>
        <v>48000</v>
      </c>
    </row>
    <row r="124" spans="1:17" ht="16.5" customHeight="1" x14ac:dyDescent="0.25">
      <c r="A124" s="641">
        <v>2271</v>
      </c>
      <c r="B124" s="642"/>
      <c r="C124" s="15" t="s">
        <v>78</v>
      </c>
      <c r="D124" s="16">
        <v>40.6</v>
      </c>
      <c r="E124" s="26">
        <v>0</v>
      </c>
      <c r="F124" s="26">
        <v>0</v>
      </c>
      <c r="G124" s="16">
        <f t="shared" si="3"/>
        <v>40.6</v>
      </c>
      <c r="H124" s="16">
        <v>54.6</v>
      </c>
      <c r="I124" s="26">
        <v>0</v>
      </c>
      <c r="J124" s="26">
        <v>0</v>
      </c>
      <c r="K124" s="16">
        <f t="shared" si="4"/>
        <v>54.6</v>
      </c>
      <c r="L124" s="108">
        <v>32400</v>
      </c>
      <c r="M124" s="641">
        <v>0</v>
      </c>
      <c r="N124" s="642"/>
      <c r="O124" s="626">
        <v>0</v>
      </c>
      <c r="P124" s="626"/>
      <c r="Q124" s="108">
        <f t="shared" si="5"/>
        <v>32400</v>
      </c>
    </row>
    <row r="125" spans="1:17" ht="30.75" customHeight="1" x14ac:dyDescent="0.25">
      <c r="A125" s="641">
        <v>2272</v>
      </c>
      <c r="B125" s="642"/>
      <c r="C125" s="15" t="s">
        <v>79</v>
      </c>
      <c r="D125" s="26">
        <v>2</v>
      </c>
      <c r="E125" s="26">
        <v>0</v>
      </c>
      <c r="F125" s="26">
        <v>0</v>
      </c>
      <c r="G125" s="26">
        <f t="shared" si="3"/>
        <v>2</v>
      </c>
      <c r="H125" s="16">
        <v>2.8</v>
      </c>
      <c r="I125" s="26">
        <v>0</v>
      </c>
      <c r="J125" s="26">
        <v>0</v>
      </c>
      <c r="K125" s="16">
        <f t="shared" si="4"/>
        <v>2.8</v>
      </c>
      <c r="L125" s="108">
        <v>3700</v>
      </c>
      <c r="M125" s="641">
        <v>0</v>
      </c>
      <c r="N125" s="642"/>
      <c r="O125" s="626">
        <v>0</v>
      </c>
      <c r="P125" s="626"/>
      <c r="Q125" s="108">
        <f t="shared" si="5"/>
        <v>3700</v>
      </c>
    </row>
    <row r="126" spans="1:17" ht="15.75" customHeight="1" x14ac:dyDescent="0.25">
      <c r="A126" s="641">
        <v>2273</v>
      </c>
      <c r="B126" s="642"/>
      <c r="C126" s="15" t="s">
        <v>80</v>
      </c>
      <c r="D126" s="26">
        <v>8.6999999999999993</v>
      </c>
      <c r="E126" s="26">
        <v>0</v>
      </c>
      <c r="F126" s="26">
        <v>0</v>
      </c>
      <c r="G126" s="26">
        <f t="shared" si="3"/>
        <v>8.6999999999999993</v>
      </c>
      <c r="H126" s="16">
        <v>9.4</v>
      </c>
      <c r="I126" s="26">
        <v>0</v>
      </c>
      <c r="J126" s="26">
        <v>0</v>
      </c>
      <c r="K126" s="16">
        <f t="shared" si="4"/>
        <v>9.4</v>
      </c>
      <c r="L126" s="108">
        <v>11900</v>
      </c>
      <c r="M126" s="641">
        <v>0</v>
      </c>
      <c r="N126" s="642"/>
      <c r="O126" s="626">
        <v>0</v>
      </c>
      <c r="P126" s="626"/>
      <c r="Q126" s="108">
        <f t="shared" si="5"/>
        <v>11900</v>
      </c>
    </row>
    <row r="127" spans="1:17" ht="14.25" customHeight="1" x14ac:dyDescent="0.25">
      <c r="A127" s="641">
        <v>2274</v>
      </c>
      <c r="B127" s="642"/>
      <c r="C127" s="15" t="s">
        <v>359</v>
      </c>
      <c r="D127" s="26">
        <v>0</v>
      </c>
      <c r="E127" s="26">
        <v>0</v>
      </c>
      <c r="F127" s="26">
        <v>0</v>
      </c>
      <c r="G127" s="26">
        <f t="shared" si="3"/>
        <v>0</v>
      </c>
      <c r="H127" s="26">
        <v>0</v>
      </c>
      <c r="I127" s="26">
        <v>0</v>
      </c>
      <c r="J127" s="26">
        <v>0</v>
      </c>
      <c r="K127" s="26">
        <f t="shared" si="4"/>
        <v>0</v>
      </c>
      <c r="L127" s="26">
        <f>H127*111/100</f>
        <v>0</v>
      </c>
      <c r="M127" s="641">
        <v>0</v>
      </c>
      <c r="N127" s="642"/>
      <c r="O127" s="626">
        <v>0</v>
      </c>
      <c r="P127" s="626"/>
      <c r="Q127" s="26">
        <f t="shared" si="5"/>
        <v>0</v>
      </c>
    </row>
    <row r="128" spans="1:17" ht="14.25" customHeight="1" x14ac:dyDescent="0.25">
      <c r="A128" s="641">
        <v>2275</v>
      </c>
      <c r="B128" s="642"/>
      <c r="C128" s="15" t="s">
        <v>81</v>
      </c>
      <c r="D128" s="26">
        <v>0</v>
      </c>
      <c r="E128" s="26">
        <v>0</v>
      </c>
      <c r="F128" s="26">
        <v>0</v>
      </c>
      <c r="G128" s="26">
        <f t="shared" si="3"/>
        <v>0</v>
      </c>
      <c r="H128" s="26">
        <v>0</v>
      </c>
      <c r="I128" s="26">
        <v>0</v>
      </c>
      <c r="J128" s="26">
        <v>0</v>
      </c>
      <c r="K128" s="26">
        <f t="shared" si="4"/>
        <v>0</v>
      </c>
      <c r="L128" s="26">
        <f>H128*111/100</f>
        <v>0</v>
      </c>
      <c r="M128" s="641">
        <v>0</v>
      </c>
      <c r="N128" s="642"/>
      <c r="O128" s="626">
        <v>0</v>
      </c>
      <c r="P128" s="626"/>
      <c r="Q128" s="26">
        <f t="shared" si="5"/>
        <v>0</v>
      </c>
    </row>
    <row r="129" spans="1:17" ht="46.5" customHeight="1" x14ac:dyDescent="0.25">
      <c r="A129" s="641">
        <v>2282</v>
      </c>
      <c r="B129" s="642"/>
      <c r="C129" s="15" t="s">
        <v>360</v>
      </c>
      <c r="D129" s="16">
        <v>2.8</v>
      </c>
      <c r="E129" s="26">
        <v>0</v>
      </c>
      <c r="F129" s="26">
        <v>0</v>
      </c>
      <c r="G129" s="16">
        <f t="shared" si="3"/>
        <v>2.8</v>
      </c>
      <c r="H129" s="26">
        <v>3</v>
      </c>
      <c r="I129" s="26">
        <v>0</v>
      </c>
      <c r="J129" s="26">
        <v>0</v>
      </c>
      <c r="K129" s="26">
        <f t="shared" si="4"/>
        <v>3</v>
      </c>
      <c r="L129" s="108">
        <v>600</v>
      </c>
      <c r="M129" s="641">
        <v>0</v>
      </c>
      <c r="N129" s="642"/>
      <c r="O129" s="626">
        <v>0</v>
      </c>
      <c r="P129" s="626"/>
      <c r="Q129" s="108">
        <f t="shared" si="5"/>
        <v>600</v>
      </c>
    </row>
    <row r="130" spans="1:17" ht="45.75" customHeight="1" x14ac:dyDescent="0.25">
      <c r="A130" s="641">
        <v>2610</v>
      </c>
      <c r="B130" s="642"/>
      <c r="C130" s="15" t="s">
        <v>586</v>
      </c>
      <c r="D130" s="26">
        <v>0</v>
      </c>
      <c r="E130" s="26">
        <v>0</v>
      </c>
      <c r="F130" s="26">
        <v>0</v>
      </c>
      <c r="G130" s="26">
        <f t="shared" si="3"/>
        <v>0</v>
      </c>
      <c r="H130" s="26">
        <v>0</v>
      </c>
      <c r="I130" s="26">
        <v>0</v>
      </c>
      <c r="J130" s="26">
        <v>0</v>
      </c>
      <c r="K130" s="26">
        <f t="shared" si="4"/>
        <v>0</v>
      </c>
      <c r="L130" s="26">
        <v>0</v>
      </c>
      <c r="M130" s="66"/>
      <c r="N130" s="74"/>
      <c r="O130" s="66"/>
      <c r="P130" s="74"/>
      <c r="Q130" s="26"/>
    </row>
    <row r="131" spans="1:17" ht="17.25" customHeight="1" x14ac:dyDescent="0.25">
      <c r="A131" s="641">
        <v>2730</v>
      </c>
      <c r="B131" s="642"/>
      <c r="C131" s="15" t="s">
        <v>583</v>
      </c>
      <c r="D131" s="26">
        <v>0</v>
      </c>
      <c r="E131" s="26">
        <v>0</v>
      </c>
      <c r="F131" s="26">
        <v>0</v>
      </c>
      <c r="G131" s="26">
        <v>0</v>
      </c>
      <c r="H131" s="26">
        <v>0</v>
      </c>
      <c r="I131" s="26"/>
      <c r="J131" s="26">
        <v>0</v>
      </c>
      <c r="K131" s="26">
        <f t="shared" si="4"/>
        <v>0</v>
      </c>
      <c r="L131" s="26">
        <v>0</v>
      </c>
      <c r="M131" s="66">
        <v>0</v>
      </c>
      <c r="N131" s="74"/>
      <c r="O131" s="641">
        <v>0</v>
      </c>
      <c r="P131" s="642"/>
      <c r="Q131" s="26">
        <f t="shared" si="5"/>
        <v>0</v>
      </c>
    </row>
    <row r="132" spans="1:17" ht="18.75" customHeight="1" x14ac:dyDescent="0.25">
      <c r="A132" s="641">
        <v>2800</v>
      </c>
      <c r="B132" s="642"/>
      <c r="C132" s="15" t="s">
        <v>361</v>
      </c>
      <c r="D132" s="16">
        <v>38.4</v>
      </c>
      <c r="E132" s="26">
        <v>0</v>
      </c>
      <c r="F132" s="26">
        <v>0</v>
      </c>
      <c r="G132" s="16">
        <f t="shared" si="3"/>
        <v>38.4</v>
      </c>
      <c r="H132" s="26">
        <v>45</v>
      </c>
      <c r="I132" s="26">
        <v>0</v>
      </c>
      <c r="J132" s="26">
        <v>0</v>
      </c>
      <c r="K132" s="26">
        <f>H132+I132</f>
        <v>45</v>
      </c>
      <c r="L132" s="108">
        <v>48300</v>
      </c>
      <c r="M132" s="641">
        <v>0</v>
      </c>
      <c r="N132" s="642"/>
      <c r="O132" s="626">
        <v>0</v>
      </c>
      <c r="P132" s="626"/>
      <c r="Q132" s="108">
        <f t="shared" si="5"/>
        <v>48300</v>
      </c>
    </row>
    <row r="133" spans="1:17" ht="17.25" customHeight="1" x14ac:dyDescent="0.25">
      <c r="A133" s="641">
        <v>3000</v>
      </c>
      <c r="B133" s="642"/>
      <c r="C133" s="15" t="s">
        <v>82</v>
      </c>
      <c r="D133" s="26">
        <v>0</v>
      </c>
      <c r="E133" s="26">
        <f>E134+E136+E138+E139+E140</f>
        <v>65.5</v>
      </c>
      <c r="F133" s="26">
        <f>F134+F136+F138+F139+F140</f>
        <v>65.5</v>
      </c>
      <c r="G133" s="16">
        <f t="shared" si="3"/>
        <v>65.5</v>
      </c>
      <c r="H133" s="26">
        <v>0</v>
      </c>
      <c r="I133" s="16">
        <f>I134+I136+I138+I139+I140</f>
        <v>0</v>
      </c>
      <c r="J133" s="16">
        <f>J134+J136+J138+J139+J140</f>
        <v>0</v>
      </c>
      <c r="K133" s="16">
        <f t="shared" si="4"/>
        <v>0</v>
      </c>
      <c r="L133" s="26">
        <f t="shared" ref="L133:L140" si="6">H133*111/100</f>
        <v>0</v>
      </c>
      <c r="M133" s="641">
        <v>0</v>
      </c>
      <c r="N133" s="642"/>
      <c r="O133" s="626">
        <v>0</v>
      </c>
      <c r="P133" s="626"/>
      <c r="Q133" s="26">
        <f t="shared" si="5"/>
        <v>0</v>
      </c>
    </row>
    <row r="134" spans="1:17" ht="33.75" customHeight="1" x14ac:dyDescent="0.25">
      <c r="A134" s="641">
        <v>3110</v>
      </c>
      <c r="B134" s="642"/>
      <c r="C134" s="15" t="s">
        <v>362</v>
      </c>
      <c r="D134" s="26">
        <v>0</v>
      </c>
      <c r="E134" s="26">
        <v>65.5</v>
      </c>
      <c r="F134" s="26">
        <v>65.5</v>
      </c>
      <c r="G134" s="16">
        <f t="shared" si="3"/>
        <v>65.5</v>
      </c>
      <c r="H134" s="26">
        <v>0</v>
      </c>
      <c r="I134" s="16">
        <v>0</v>
      </c>
      <c r="J134" s="16">
        <v>0</v>
      </c>
      <c r="K134" s="16">
        <f>H134+I134</f>
        <v>0</v>
      </c>
      <c r="L134" s="26">
        <f t="shared" si="6"/>
        <v>0</v>
      </c>
      <c r="M134" s="641">
        <v>0</v>
      </c>
      <c r="N134" s="642"/>
      <c r="O134" s="626">
        <v>0</v>
      </c>
      <c r="P134" s="626"/>
      <c r="Q134" s="26">
        <f t="shared" si="5"/>
        <v>0</v>
      </c>
    </row>
    <row r="135" spans="1:17" ht="17.25" customHeight="1" x14ac:dyDescent="0.25">
      <c r="A135" s="641">
        <v>3130</v>
      </c>
      <c r="B135" s="642"/>
      <c r="C135" s="15" t="s">
        <v>83</v>
      </c>
      <c r="D135" s="26">
        <v>0</v>
      </c>
      <c r="E135" s="26">
        <v>0</v>
      </c>
      <c r="F135" s="26">
        <v>0</v>
      </c>
      <c r="G135" s="26">
        <v>0</v>
      </c>
      <c r="H135" s="26">
        <v>0</v>
      </c>
      <c r="I135" s="26">
        <v>0</v>
      </c>
      <c r="J135" s="26">
        <v>0</v>
      </c>
      <c r="K135" s="26">
        <f t="shared" si="4"/>
        <v>0</v>
      </c>
      <c r="L135" s="26">
        <f t="shared" si="6"/>
        <v>0</v>
      </c>
      <c r="M135" s="641">
        <v>0</v>
      </c>
      <c r="N135" s="642"/>
      <c r="O135" s="626">
        <v>0</v>
      </c>
      <c r="P135" s="626"/>
      <c r="Q135" s="26">
        <f t="shared" si="5"/>
        <v>0</v>
      </c>
    </row>
    <row r="136" spans="1:17" ht="16.5" customHeight="1" x14ac:dyDescent="0.25">
      <c r="A136" s="641">
        <v>3132</v>
      </c>
      <c r="B136" s="642"/>
      <c r="C136" s="15" t="s">
        <v>645</v>
      </c>
      <c r="D136" s="26">
        <v>0</v>
      </c>
      <c r="E136" s="26">
        <v>0</v>
      </c>
      <c r="F136" s="26">
        <v>0</v>
      </c>
      <c r="G136" s="26">
        <f t="shared" si="3"/>
        <v>0</v>
      </c>
      <c r="H136" s="26">
        <v>0</v>
      </c>
      <c r="I136" s="26">
        <v>0</v>
      </c>
      <c r="J136" s="26">
        <v>0</v>
      </c>
      <c r="K136" s="26">
        <f t="shared" si="4"/>
        <v>0</v>
      </c>
      <c r="L136" s="26">
        <f t="shared" si="6"/>
        <v>0</v>
      </c>
      <c r="M136" s="641">
        <v>0</v>
      </c>
      <c r="N136" s="642"/>
      <c r="O136" s="626">
        <v>0</v>
      </c>
      <c r="P136" s="626"/>
      <c r="Q136" s="26">
        <f t="shared" si="5"/>
        <v>0</v>
      </c>
    </row>
    <row r="137" spans="1:17" ht="15.75" customHeight="1" x14ac:dyDescent="0.25">
      <c r="A137" s="641">
        <v>3140</v>
      </c>
      <c r="B137" s="642"/>
      <c r="C137" s="15" t="s">
        <v>365</v>
      </c>
      <c r="D137" s="26">
        <v>0</v>
      </c>
      <c r="E137" s="26">
        <v>0</v>
      </c>
      <c r="F137" s="26">
        <v>0</v>
      </c>
      <c r="G137" s="26">
        <f t="shared" si="3"/>
        <v>0</v>
      </c>
      <c r="H137" s="26">
        <v>0</v>
      </c>
      <c r="I137" s="26">
        <v>0</v>
      </c>
      <c r="J137" s="26">
        <v>0</v>
      </c>
      <c r="K137" s="26">
        <f t="shared" si="4"/>
        <v>0</v>
      </c>
      <c r="L137" s="26">
        <f t="shared" si="6"/>
        <v>0</v>
      </c>
      <c r="M137" s="641">
        <v>0</v>
      </c>
      <c r="N137" s="642"/>
      <c r="O137" s="626">
        <v>0</v>
      </c>
      <c r="P137" s="626"/>
      <c r="Q137" s="26">
        <f t="shared" si="5"/>
        <v>0</v>
      </c>
    </row>
    <row r="138" spans="1:17" ht="15.75" customHeight="1" x14ac:dyDescent="0.25">
      <c r="A138" s="641">
        <v>3142</v>
      </c>
      <c r="B138" s="642"/>
      <c r="C138" s="15" t="s">
        <v>646</v>
      </c>
      <c r="D138" s="26">
        <v>0</v>
      </c>
      <c r="E138" s="26">
        <v>0</v>
      </c>
      <c r="F138" s="26">
        <v>0</v>
      </c>
      <c r="G138" s="26">
        <f t="shared" si="3"/>
        <v>0</v>
      </c>
      <c r="H138" s="26">
        <v>0</v>
      </c>
      <c r="I138" s="26">
        <v>0</v>
      </c>
      <c r="J138" s="26">
        <v>0</v>
      </c>
      <c r="K138" s="26">
        <f t="shared" si="4"/>
        <v>0</v>
      </c>
      <c r="L138" s="26">
        <f t="shared" si="6"/>
        <v>0</v>
      </c>
      <c r="M138" s="641">
        <v>0</v>
      </c>
      <c r="N138" s="642"/>
      <c r="O138" s="626">
        <v>0</v>
      </c>
      <c r="P138" s="626"/>
      <c r="Q138" s="26">
        <f t="shared" si="5"/>
        <v>0</v>
      </c>
    </row>
    <row r="139" spans="1:17" ht="30" customHeight="1" x14ac:dyDescent="0.25">
      <c r="A139" s="641">
        <v>3143</v>
      </c>
      <c r="B139" s="642"/>
      <c r="C139" s="15" t="s">
        <v>647</v>
      </c>
      <c r="D139" s="26">
        <v>0</v>
      </c>
      <c r="E139" s="26">
        <v>0</v>
      </c>
      <c r="F139" s="26">
        <v>0</v>
      </c>
      <c r="G139" s="26">
        <f t="shared" si="3"/>
        <v>0</v>
      </c>
      <c r="H139" s="26">
        <v>0</v>
      </c>
      <c r="I139" s="26">
        <v>0</v>
      </c>
      <c r="J139" s="26">
        <v>0</v>
      </c>
      <c r="K139" s="26">
        <f t="shared" si="4"/>
        <v>0</v>
      </c>
      <c r="L139" s="26">
        <f t="shared" si="6"/>
        <v>0</v>
      </c>
      <c r="M139" s="641">
        <v>0</v>
      </c>
      <c r="N139" s="642"/>
      <c r="O139" s="626">
        <v>0</v>
      </c>
      <c r="P139" s="626"/>
      <c r="Q139" s="26">
        <f t="shared" si="5"/>
        <v>0</v>
      </c>
    </row>
    <row r="140" spans="1:17" ht="49.5" customHeight="1" x14ac:dyDescent="0.25">
      <c r="A140" s="641">
        <v>3210</v>
      </c>
      <c r="B140" s="642"/>
      <c r="C140" s="15" t="s">
        <v>367</v>
      </c>
      <c r="D140" s="26">
        <v>0</v>
      </c>
      <c r="E140" s="26">
        <v>0</v>
      </c>
      <c r="F140" s="26">
        <v>0</v>
      </c>
      <c r="G140" s="26">
        <f t="shared" si="3"/>
        <v>0</v>
      </c>
      <c r="H140" s="26">
        <v>0</v>
      </c>
      <c r="I140" s="26">
        <v>0</v>
      </c>
      <c r="J140" s="26">
        <v>0</v>
      </c>
      <c r="K140" s="26">
        <f t="shared" si="4"/>
        <v>0</v>
      </c>
      <c r="L140" s="26">
        <f t="shared" si="6"/>
        <v>0</v>
      </c>
      <c r="M140" s="641">
        <v>0</v>
      </c>
      <c r="N140" s="642"/>
      <c r="O140" s="641">
        <v>0</v>
      </c>
      <c r="P140" s="642"/>
      <c r="Q140" s="26">
        <f t="shared" si="5"/>
        <v>0</v>
      </c>
    </row>
    <row r="141" spans="1:17" ht="16.5" customHeight="1" x14ac:dyDescent="0.25">
      <c r="A141" s="641">
        <v>1014082</v>
      </c>
      <c r="B141" s="642"/>
      <c r="C141" s="15" t="s">
        <v>252</v>
      </c>
      <c r="D141" s="26">
        <f>D143</f>
        <v>5806.0999999999995</v>
      </c>
      <c r="E141" s="26">
        <f>E143+E151</f>
        <v>197</v>
      </c>
      <c r="F141" s="26">
        <f>F143</f>
        <v>0</v>
      </c>
      <c r="G141" s="16">
        <f t="shared" si="3"/>
        <v>6003.0999999999995</v>
      </c>
      <c r="H141" s="26">
        <f>H143</f>
        <v>7138</v>
      </c>
      <c r="I141" s="26">
        <f>I143</f>
        <v>0</v>
      </c>
      <c r="J141" s="26">
        <v>0</v>
      </c>
      <c r="K141" s="26">
        <f t="shared" si="4"/>
        <v>7138</v>
      </c>
      <c r="L141" s="26">
        <f>L143</f>
        <v>0</v>
      </c>
      <c r="M141" s="634">
        <v>0</v>
      </c>
      <c r="N141" s="635"/>
      <c r="O141" s="626">
        <f>O78</f>
        <v>0</v>
      </c>
      <c r="P141" s="626"/>
      <c r="Q141" s="26">
        <f t="shared" si="5"/>
        <v>0</v>
      </c>
    </row>
    <row r="142" spans="1:17" ht="33.75" customHeight="1" x14ac:dyDescent="0.25">
      <c r="A142" s="641"/>
      <c r="B142" s="642"/>
      <c r="C142" s="63" t="s">
        <v>691</v>
      </c>
      <c r="D142" s="16"/>
      <c r="E142" s="26"/>
      <c r="F142" s="26"/>
      <c r="G142" s="16"/>
      <c r="H142" s="26"/>
      <c r="I142" s="26"/>
      <c r="J142" s="26"/>
      <c r="K142" s="26"/>
      <c r="L142" s="26"/>
      <c r="M142" s="1168"/>
      <c r="N142" s="1169"/>
      <c r="O142" s="1057"/>
      <c r="P142" s="1058"/>
      <c r="Q142" s="228"/>
    </row>
    <row r="143" spans="1:17" ht="18" customHeight="1" x14ac:dyDescent="0.25">
      <c r="A143" s="641">
        <v>2000</v>
      </c>
      <c r="B143" s="642"/>
      <c r="C143" s="15" t="s">
        <v>353</v>
      </c>
      <c r="D143" s="26">
        <f>D145+D146+D148+D150</f>
        <v>5806.0999999999995</v>
      </c>
      <c r="E143" s="26">
        <f>E145+E146+E148</f>
        <v>174.6</v>
      </c>
      <c r="F143" s="26">
        <v>0</v>
      </c>
      <c r="G143" s="16">
        <f t="shared" si="3"/>
        <v>5980.7</v>
      </c>
      <c r="H143" s="26">
        <f>H144+H147+H149</f>
        <v>7138</v>
      </c>
      <c r="I143" s="26">
        <v>0</v>
      </c>
      <c r="J143" s="26">
        <v>0</v>
      </c>
      <c r="K143" s="26">
        <f t="shared" si="4"/>
        <v>7138</v>
      </c>
      <c r="L143" s="237">
        <f>L144+L147+L149</f>
        <v>0</v>
      </c>
      <c r="M143" s="723">
        <v>0</v>
      </c>
      <c r="N143" s="723"/>
      <c r="O143" s="689">
        <v>0</v>
      </c>
      <c r="P143" s="689"/>
      <c r="Q143" s="203">
        <f t="shared" si="5"/>
        <v>0</v>
      </c>
    </row>
    <row r="144" spans="1:17" ht="15" customHeight="1" x14ac:dyDescent="0.25">
      <c r="A144" s="641">
        <v>2200</v>
      </c>
      <c r="B144" s="642"/>
      <c r="C144" s="15" t="s">
        <v>354</v>
      </c>
      <c r="D144" s="16">
        <f>D145+D146</f>
        <v>4022.2</v>
      </c>
      <c r="E144" s="26">
        <f>E145+E146</f>
        <v>174.6</v>
      </c>
      <c r="F144" s="26">
        <f>F145+F146</f>
        <v>0</v>
      </c>
      <c r="G144" s="16">
        <f t="shared" si="3"/>
        <v>4196.8</v>
      </c>
      <c r="H144" s="26">
        <f>H145+H146</f>
        <v>5585.4</v>
      </c>
      <c r="I144" s="26">
        <v>0</v>
      </c>
      <c r="J144" s="26">
        <v>0</v>
      </c>
      <c r="K144" s="26">
        <f t="shared" si="4"/>
        <v>5585.4</v>
      </c>
      <c r="L144" s="237">
        <f>L145+L146</f>
        <v>0</v>
      </c>
      <c r="M144" s="715"/>
      <c r="N144" s="717"/>
      <c r="O144" s="705"/>
      <c r="P144" s="707"/>
      <c r="Q144" s="203">
        <f t="shared" si="5"/>
        <v>0</v>
      </c>
    </row>
    <row r="145" spans="1:17" ht="30" customHeight="1" x14ac:dyDescent="0.25">
      <c r="A145" s="641">
        <v>2210</v>
      </c>
      <c r="B145" s="642"/>
      <c r="C145" s="15" t="s">
        <v>355</v>
      </c>
      <c r="D145" s="26">
        <v>1508</v>
      </c>
      <c r="E145" s="26">
        <v>0</v>
      </c>
      <c r="F145" s="26">
        <v>0</v>
      </c>
      <c r="G145" s="16">
        <f t="shared" si="3"/>
        <v>1508</v>
      </c>
      <c r="H145" s="26">
        <v>1810.8</v>
      </c>
      <c r="I145" s="26">
        <v>0</v>
      </c>
      <c r="J145" s="26">
        <v>0</v>
      </c>
      <c r="K145" s="26">
        <f t="shared" si="4"/>
        <v>1810.8</v>
      </c>
      <c r="L145" s="237"/>
      <c r="M145" s="715"/>
      <c r="N145" s="717"/>
      <c r="O145" s="705"/>
      <c r="P145" s="707"/>
      <c r="Q145" s="203">
        <f t="shared" si="5"/>
        <v>0</v>
      </c>
    </row>
    <row r="146" spans="1:17" ht="18.75" customHeight="1" x14ac:dyDescent="0.25">
      <c r="A146" s="641">
        <v>2240</v>
      </c>
      <c r="B146" s="642"/>
      <c r="C146" s="15" t="s">
        <v>77</v>
      </c>
      <c r="D146" s="16">
        <v>2514.1999999999998</v>
      </c>
      <c r="E146" s="26">
        <v>174.6</v>
      </c>
      <c r="F146" s="26">
        <v>0</v>
      </c>
      <c r="G146" s="16">
        <f t="shared" si="3"/>
        <v>2688.7999999999997</v>
      </c>
      <c r="H146" s="26">
        <v>3774.6</v>
      </c>
      <c r="I146" s="26">
        <v>0</v>
      </c>
      <c r="J146" s="26">
        <v>0</v>
      </c>
      <c r="K146" s="26">
        <f t="shared" si="4"/>
        <v>3774.6</v>
      </c>
      <c r="L146" s="237"/>
      <c r="M146" s="715"/>
      <c r="N146" s="717"/>
      <c r="O146" s="705"/>
      <c r="P146" s="707"/>
      <c r="Q146" s="203">
        <f t="shared" si="5"/>
        <v>0</v>
      </c>
    </row>
    <row r="147" spans="1:17" ht="18.75" customHeight="1" x14ac:dyDescent="0.25">
      <c r="A147" s="641">
        <v>2600</v>
      </c>
      <c r="B147" s="642"/>
      <c r="C147" s="15" t="s">
        <v>692</v>
      </c>
      <c r="D147" s="16">
        <f>D148</f>
        <v>1718.7</v>
      </c>
      <c r="E147" s="26">
        <v>0</v>
      </c>
      <c r="F147" s="26">
        <v>0</v>
      </c>
      <c r="G147" s="16">
        <f t="shared" si="3"/>
        <v>1718.7</v>
      </c>
      <c r="H147" s="26">
        <f>H148</f>
        <v>1400</v>
      </c>
      <c r="I147" s="26">
        <v>0</v>
      </c>
      <c r="J147" s="26">
        <v>0</v>
      </c>
      <c r="K147" s="26">
        <f t="shared" si="4"/>
        <v>1400</v>
      </c>
      <c r="L147" s="237">
        <f>L148</f>
        <v>0</v>
      </c>
      <c r="M147" s="715"/>
      <c r="N147" s="717"/>
      <c r="O147" s="705"/>
      <c r="P147" s="707"/>
      <c r="Q147" s="203">
        <f t="shared" si="5"/>
        <v>0</v>
      </c>
    </row>
    <row r="148" spans="1:17" ht="47.25" customHeight="1" x14ac:dyDescent="0.25">
      <c r="A148" s="641">
        <v>2610</v>
      </c>
      <c r="B148" s="642"/>
      <c r="C148" s="15" t="s">
        <v>586</v>
      </c>
      <c r="D148" s="16">
        <v>1718.7</v>
      </c>
      <c r="E148" s="26">
        <v>0</v>
      </c>
      <c r="F148" s="26">
        <v>0</v>
      </c>
      <c r="G148" s="16">
        <f t="shared" si="3"/>
        <v>1718.7</v>
      </c>
      <c r="H148" s="26">
        <v>1400</v>
      </c>
      <c r="I148" s="26">
        <v>0</v>
      </c>
      <c r="J148" s="26">
        <v>0</v>
      </c>
      <c r="K148" s="26">
        <f t="shared" si="4"/>
        <v>1400</v>
      </c>
      <c r="L148" s="237"/>
      <c r="M148" s="715"/>
      <c r="N148" s="717"/>
      <c r="O148" s="705"/>
      <c r="P148" s="707"/>
      <c r="Q148" s="203">
        <f t="shared" si="5"/>
        <v>0</v>
      </c>
    </row>
    <row r="149" spans="1:17" ht="18" customHeight="1" x14ac:dyDescent="0.25">
      <c r="A149" s="641">
        <v>2700</v>
      </c>
      <c r="B149" s="642"/>
      <c r="C149" s="15" t="s">
        <v>693</v>
      </c>
      <c r="D149" s="16">
        <v>0</v>
      </c>
      <c r="E149" s="26">
        <v>0</v>
      </c>
      <c r="F149" s="26">
        <v>0</v>
      </c>
      <c r="G149" s="16">
        <f t="shared" si="3"/>
        <v>0</v>
      </c>
      <c r="H149" s="26">
        <f>H150</f>
        <v>152.6</v>
      </c>
      <c r="I149" s="26">
        <v>0</v>
      </c>
      <c r="J149" s="26">
        <v>0</v>
      </c>
      <c r="K149" s="26">
        <f t="shared" si="4"/>
        <v>152.6</v>
      </c>
      <c r="L149" s="237">
        <f>L150</f>
        <v>0</v>
      </c>
      <c r="M149" s="715"/>
      <c r="N149" s="717"/>
      <c r="O149" s="705"/>
      <c r="P149" s="707"/>
      <c r="Q149" s="203">
        <f t="shared" si="5"/>
        <v>0</v>
      </c>
    </row>
    <row r="150" spans="1:17" ht="18" customHeight="1" x14ac:dyDescent="0.25">
      <c r="A150" s="641">
        <v>2730</v>
      </c>
      <c r="B150" s="642"/>
      <c r="C150" s="15" t="s">
        <v>583</v>
      </c>
      <c r="D150" s="16">
        <v>65.2</v>
      </c>
      <c r="E150" s="26">
        <v>0</v>
      </c>
      <c r="F150" s="26">
        <v>0</v>
      </c>
      <c r="G150" s="16">
        <f t="shared" si="3"/>
        <v>65.2</v>
      </c>
      <c r="H150" s="26">
        <v>152.6</v>
      </c>
      <c r="I150" s="26">
        <v>0</v>
      </c>
      <c r="J150" s="26">
        <v>0</v>
      </c>
      <c r="K150" s="26">
        <f t="shared" si="4"/>
        <v>152.6</v>
      </c>
      <c r="L150" s="300"/>
      <c r="M150" s="1160"/>
      <c r="N150" s="1161"/>
      <c r="O150" s="1162"/>
      <c r="P150" s="1163"/>
      <c r="Q150" s="276">
        <f t="shared" si="5"/>
        <v>0</v>
      </c>
    </row>
    <row r="151" spans="1:17" ht="18" customHeight="1" x14ac:dyDescent="0.25">
      <c r="A151" s="641">
        <v>3000</v>
      </c>
      <c r="B151" s="642"/>
      <c r="C151" s="15" t="s">
        <v>82</v>
      </c>
      <c r="D151" s="16"/>
      <c r="E151" s="26">
        <f>E152</f>
        <v>22.4</v>
      </c>
      <c r="F151" s="26"/>
      <c r="G151" s="16"/>
      <c r="H151" s="26"/>
      <c r="I151" s="26"/>
      <c r="J151" s="26"/>
      <c r="K151" s="237"/>
      <c r="L151" s="203"/>
      <c r="M151" s="715"/>
      <c r="N151" s="717"/>
      <c r="O151" s="705"/>
      <c r="P151" s="707"/>
      <c r="Q151" s="203"/>
    </row>
    <row r="152" spans="1:17" ht="35.25" customHeight="1" x14ac:dyDescent="0.25">
      <c r="A152" s="641">
        <v>3110</v>
      </c>
      <c r="B152" s="642"/>
      <c r="C152" s="15" t="s">
        <v>362</v>
      </c>
      <c r="D152" s="16"/>
      <c r="E152" s="26">
        <v>22.4</v>
      </c>
      <c r="F152" s="26"/>
      <c r="G152" s="26">
        <f>E152</f>
        <v>22.4</v>
      </c>
      <c r="H152" s="26"/>
      <c r="I152" s="26"/>
      <c r="J152" s="26"/>
      <c r="K152" s="237"/>
      <c r="L152" s="203"/>
      <c r="M152" s="715"/>
      <c r="N152" s="717"/>
      <c r="O152" s="705"/>
      <c r="P152" s="707"/>
      <c r="Q152" s="203"/>
    </row>
    <row r="153" spans="1:17" ht="18.75" customHeight="1" x14ac:dyDescent="0.25">
      <c r="A153" s="641"/>
      <c r="B153" s="642"/>
      <c r="C153" s="16" t="s">
        <v>971</v>
      </c>
      <c r="D153" s="16">
        <f>D112+D141</f>
        <v>7140.7999999999993</v>
      </c>
      <c r="E153" s="26">
        <f>E133+E141</f>
        <v>262.5</v>
      </c>
      <c r="F153" s="16">
        <f>F114+F133</f>
        <v>65.5</v>
      </c>
      <c r="G153" s="16">
        <f t="shared" si="3"/>
        <v>7403.2999999999993</v>
      </c>
      <c r="H153" s="26">
        <f>H112+H141</f>
        <v>8657.1</v>
      </c>
      <c r="I153" s="16">
        <f>I114+I133</f>
        <v>0</v>
      </c>
      <c r="J153" s="16">
        <f>J114+J133</f>
        <v>0</v>
      </c>
      <c r="K153" s="26">
        <f t="shared" si="4"/>
        <v>8657.1</v>
      </c>
      <c r="L153" s="112">
        <f>L112+L141</f>
        <v>1606400</v>
      </c>
      <c r="M153" s="1164">
        <v>0</v>
      </c>
      <c r="N153" s="1165"/>
      <c r="O153" s="1166">
        <v>0</v>
      </c>
      <c r="P153" s="1167"/>
      <c r="Q153" s="112">
        <f>Q112+Q141</f>
        <v>1606400</v>
      </c>
    </row>
    <row r="154" spans="1:17" ht="12.75" hidden="1" customHeight="1" x14ac:dyDescent="0.25">
      <c r="A154" s="29"/>
      <c r="B154" s="29"/>
      <c r="C154" s="29"/>
      <c r="D154" s="29"/>
      <c r="E154" s="29"/>
      <c r="F154" s="29"/>
      <c r="G154" s="29"/>
      <c r="H154" s="29"/>
      <c r="I154" s="29"/>
      <c r="J154" s="29"/>
      <c r="K154" s="29"/>
      <c r="L154" s="29"/>
      <c r="M154" s="30"/>
      <c r="N154" s="30"/>
      <c r="O154" s="30"/>
      <c r="P154" s="30"/>
      <c r="Q154" s="29"/>
    </row>
    <row r="155" spans="1:17" ht="12.75" hidden="1" customHeight="1" x14ac:dyDescent="0.25">
      <c r="A155" s="29"/>
      <c r="B155" s="29"/>
      <c r="C155" s="29"/>
      <c r="D155" s="29"/>
      <c r="E155" s="29"/>
      <c r="F155" s="29"/>
      <c r="G155" s="29"/>
      <c r="H155" s="29"/>
      <c r="I155" s="29"/>
      <c r="J155" s="29"/>
      <c r="K155" s="29"/>
      <c r="L155" s="29"/>
      <c r="M155" s="29"/>
      <c r="N155" s="29"/>
      <c r="O155" s="29"/>
      <c r="P155" s="29"/>
      <c r="Q155" s="29"/>
    </row>
    <row r="156" spans="1:17" ht="10.5" customHeight="1" x14ac:dyDescent="0.25">
      <c r="A156" s="29"/>
      <c r="B156" s="29"/>
      <c r="C156" s="29"/>
      <c r="D156" s="29"/>
      <c r="E156" s="29"/>
      <c r="F156" s="29"/>
      <c r="G156" s="29"/>
      <c r="H156" s="29"/>
      <c r="I156" s="29"/>
      <c r="J156" s="29"/>
      <c r="K156" s="29"/>
      <c r="L156" s="29"/>
      <c r="M156" s="29"/>
      <c r="N156" s="29"/>
      <c r="O156" s="29"/>
      <c r="P156" s="29"/>
      <c r="Q156" s="29"/>
    </row>
    <row r="157" spans="1:17" ht="12.75" hidden="1" customHeight="1" x14ac:dyDescent="0.25">
      <c r="A157" s="29"/>
      <c r="B157" s="29"/>
      <c r="C157" s="29"/>
      <c r="D157" s="29"/>
      <c r="E157" s="29"/>
      <c r="F157" s="29"/>
      <c r="G157" s="29"/>
      <c r="H157" s="29"/>
      <c r="I157" s="29"/>
      <c r="J157" s="29"/>
      <c r="K157" s="29"/>
      <c r="L157" s="29"/>
      <c r="M157" s="29"/>
      <c r="N157" s="29"/>
      <c r="O157" s="29"/>
      <c r="P157" s="29"/>
      <c r="Q157" s="29"/>
    </row>
    <row r="158" spans="1:17" ht="12.75" hidden="1" customHeight="1" x14ac:dyDescent="0.25">
      <c r="A158" s="29"/>
      <c r="B158" s="29"/>
      <c r="C158" s="29"/>
      <c r="D158" s="29"/>
      <c r="E158" s="29"/>
      <c r="F158" s="29"/>
      <c r="G158" s="29"/>
      <c r="H158" s="29"/>
      <c r="I158" s="29"/>
      <c r="J158" s="29"/>
      <c r="K158" s="29"/>
      <c r="L158" s="29"/>
      <c r="M158" s="29"/>
      <c r="N158" s="29"/>
      <c r="O158" s="29"/>
      <c r="P158" s="29"/>
      <c r="Q158" s="29"/>
    </row>
    <row r="159" spans="1:17" ht="17.25" customHeight="1" x14ac:dyDescent="0.25">
      <c r="A159" s="331" t="s">
        <v>909</v>
      </c>
      <c r="B159" s="637" t="s">
        <v>999</v>
      </c>
      <c r="C159" s="637"/>
      <c r="D159" s="637"/>
      <c r="E159" s="637"/>
      <c r="F159" s="637"/>
      <c r="G159" s="637"/>
      <c r="H159" s="637"/>
      <c r="I159" s="637"/>
      <c r="J159" s="637"/>
      <c r="K159" s="637"/>
      <c r="L159" s="637"/>
      <c r="M159" s="637"/>
      <c r="N159" s="637"/>
      <c r="O159" s="637"/>
      <c r="P159" s="637"/>
      <c r="Q159" s="637"/>
    </row>
    <row r="160" spans="1:17" ht="15.75" customHeight="1" x14ac:dyDescent="0.25">
      <c r="A160" s="3"/>
      <c r="B160" s="3" t="s">
        <v>916</v>
      </c>
      <c r="C160" s="3"/>
      <c r="D160" s="3"/>
      <c r="E160" s="3"/>
      <c r="F160" s="3"/>
      <c r="G160" s="3"/>
      <c r="H160" s="3"/>
      <c r="I160" s="3"/>
      <c r="J160" s="3"/>
      <c r="K160" s="3"/>
      <c r="L160" s="3"/>
      <c r="M160" s="3"/>
      <c r="N160" s="3"/>
      <c r="O160" s="3"/>
      <c r="P160" s="3"/>
      <c r="Q160" s="3"/>
    </row>
    <row r="161" spans="1:19" ht="18.600000000000001" customHeight="1" x14ac:dyDescent="0.2">
      <c r="A161" s="1016" t="s">
        <v>920</v>
      </c>
      <c r="B161" s="1017"/>
      <c r="C161" s="667" t="s">
        <v>222</v>
      </c>
      <c r="D161" s="668"/>
      <c r="E161" s="671" t="s">
        <v>827</v>
      </c>
      <c r="F161" s="671"/>
      <c r="G161" s="671"/>
      <c r="H161" s="671"/>
      <c r="I161" s="671" t="s">
        <v>828</v>
      </c>
      <c r="J161" s="671"/>
      <c r="K161" s="671"/>
      <c r="L161" s="671"/>
      <c r="M161" s="671" t="s">
        <v>829</v>
      </c>
      <c r="N161" s="671"/>
      <c r="O161" s="671"/>
      <c r="P161" s="671"/>
      <c r="Q161" s="671"/>
    </row>
    <row r="162" spans="1:19" ht="72" customHeight="1" x14ac:dyDescent="0.2">
      <c r="A162" s="1018"/>
      <c r="B162" s="1019"/>
      <c r="C162" s="669"/>
      <c r="D162" s="670"/>
      <c r="E162" s="12" t="s">
        <v>71</v>
      </c>
      <c r="F162" s="12" t="s">
        <v>72</v>
      </c>
      <c r="G162" s="12" t="s">
        <v>14</v>
      </c>
      <c r="H162" s="12" t="s">
        <v>15</v>
      </c>
      <c r="I162" s="12" t="s">
        <v>71</v>
      </c>
      <c r="J162" s="12" t="s">
        <v>72</v>
      </c>
      <c r="K162" s="12" t="s">
        <v>14</v>
      </c>
      <c r="L162" s="12" t="s">
        <v>16</v>
      </c>
      <c r="M162" s="12" t="s">
        <v>71</v>
      </c>
      <c r="N162" s="12" t="s">
        <v>72</v>
      </c>
      <c r="O162" s="12" t="s">
        <v>14</v>
      </c>
      <c r="P162" s="602" t="s">
        <v>17</v>
      </c>
      <c r="Q162" s="607"/>
      <c r="R162" s="96"/>
      <c r="S162" s="97"/>
    </row>
    <row r="163" spans="1:19" ht="12.75" customHeight="1" x14ac:dyDescent="0.25">
      <c r="A163" s="641">
        <v>1</v>
      </c>
      <c r="B163" s="642"/>
      <c r="C163" s="641">
        <v>2</v>
      </c>
      <c r="D163" s="642"/>
      <c r="E163" s="11">
        <v>3</v>
      </c>
      <c r="F163" s="11">
        <v>4</v>
      </c>
      <c r="G163" s="11">
        <v>5</v>
      </c>
      <c r="H163" s="11">
        <v>6</v>
      </c>
      <c r="I163" s="11">
        <v>7</v>
      </c>
      <c r="J163" s="11">
        <v>8</v>
      </c>
      <c r="K163" s="11">
        <v>9</v>
      </c>
      <c r="L163" s="11">
        <v>10</v>
      </c>
      <c r="M163" s="11">
        <v>11</v>
      </c>
      <c r="N163" s="11">
        <v>12</v>
      </c>
      <c r="O163" s="11">
        <v>13</v>
      </c>
      <c r="P163" s="676">
        <v>14</v>
      </c>
      <c r="Q163" s="677"/>
    </row>
    <row r="164" spans="1:19" ht="15.75" customHeight="1" x14ac:dyDescent="0.25">
      <c r="A164" s="641"/>
      <c r="B164" s="767"/>
      <c r="C164" s="678"/>
      <c r="D164" s="679"/>
      <c r="E164" s="124"/>
      <c r="F164" s="124"/>
      <c r="G164" s="124"/>
      <c r="H164" s="124"/>
      <c r="I164" s="124"/>
      <c r="J164" s="124"/>
      <c r="K164" s="124"/>
      <c r="L164" s="124"/>
      <c r="M164" s="124"/>
      <c r="N164" s="126"/>
      <c r="O164" s="126"/>
      <c r="P164" s="602"/>
      <c r="Q164" s="607"/>
    </row>
    <row r="165" spans="1:19" ht="15.75" customHeight="1" x14ac:dyDescent="0.25">
      <c r="A165" s="641"/>
      <c r="B165" s="767"/>
      <c r="C165" s="672"/>
      <c r="D165" s="673"/>
      <c r="E165" s="124"/>
      <c r="F165" s="124"/>
      <c r="G165" s="124"/>
      <c r="H165" s="124"/>
      <c r="I165" s="124"/>
      <c r="J165" s="124"/>
      <c r="K165" s="124"/>
      <c r="L165" s="124"/>
      <c r="M165" s="124"/>
      <c r="N165" s="126"/>
      <c r="O165" s="126"/>
      <c r="P165" s="602"/>
      <c r="Q165" s="607"/>
    </row>
    <row r="166" spans="1:19" ht="13.7" hidden="1" customHeight="1" x14ac:dyDescent="0.25">
      <c r="A166" s="641"/>
      <c r="B166" s="767"/>
      <c r="C166" s="672"/>
      <c r="D166" s="673"/>
      <c r="E166" s="124"/>
      <c r="F166" s="124"/>
      <c r="G166" s="124"/>
      <c r="H166" s="124"/>
      <c r="I166" s="124"/>
      <c r="J166" s="124"/>
      <c r="K166" s="124"/>
      <c r="L166" s="124"/>
      <c r="M166" s="124"/>
      <c r="N166" s="126"/>
      <c r="O166" s="126"/>
      <c r="P166" s="602"/>
      <c r="Q166" s="607"/>
    </row>
    <row r="167" spans="1:19" ht="13.7" hidden="1" customHeight="1" x14ac:dyDescent="0.25">
      <c r="A167" s="641"/>
      <c r="B167" s="767"/>
      <c r="C167" s="672"/>
      <c r="D167" s="673"/>
      <c r="E167" s="124"/>
      <c r="F167" s="124"/>
      <c r="G167" s="124"/>
      <c r="H167" s="124"/>
      <c r="I167" s="124"/>
      <c r="J167" s="124"/>
      <c r="K167" s="124"/>
      <c r="L167" s="124"/>
      <c r="M167" s="124"/>
      <c r="N167" s="126"/>
      <c r="O167" s="126"/>
      <c r="P167" s="602"/>
      <c r="Q167" s="607"/>
    </row>
    <row r="168" spans="1:19" ht="18.600000000000001" customHeight="1" x14ac:dyDescent="0.25">
      <c r="A168" s="641"/>
      <c r="B168" s="767"/>
      <c r="C168" s="674" t="s">
        <v>971</v>
      </c>
      <c r="D168" s="675"/>
      <c r="E168" s="124"/>
      <c r="F168" s="124"/>
      <c r="G168" s="124"/>
      <c r="H168" s="124"/>
      <c r="I168" s="124"/>
      <c r="J168" s="124"/>
      <c r="K168" s="124"/>
      <c r="L168" s="124"/>
      <c r="M168" s="124"/>
      <c r="N168" s="126"/>
      <c r="O168" s="126"/>
      <c r="P168" s="602"/>
      <c r="Q168" s="607"/>
    </row>
    <row r="169" spans="1:19" ht="10.5" customHeight="1" x14ac:dyDescent="0.25">
      <c r="A169" s="29"/>
      <c r="B169" s="29"/>
      <c r="C169" s="4"/>
      <c r="D169" s="4"/>
      <c r="E169" s="65"/>
      <c r="F169" s="65"/>
      <c r="G169" s="65"/>
      <c r="H169" s="65"/>
      <c r="I169" s="65"/>
      <c r="J169" s="65"/>
      <c r="K169" s="65"/>
      <c r="L169" s="65"/>
      <c r="M169" s="65"/>
      <c r="N169" s="29"/>
      <c r="O169" s="29"/>
      <c r="P169" s="64"/>
      <c r="Q169" s="64"/>
    </row>
    <row r="170" spans="1:19" ht="18.600000000000001" customHeight="1" x14ac:dyDescent="0.25">
      <c r="A170" s="331" t="s">
        <v>910</v>
      </c>
      <c r="B170" s="637" t="s">
        <v>1000</v>
      </c>
      <c r="C170" s="637"/>
      <c r="D170" s="637"/>
      <c r="E170" s="637"/>
      <c r="F170" s="637"/>
      <c r="G170" s="637"/>
      <c r="H170" s="637"/>
      <c r="I170" s="637"/>
      <c r="J170" s="637"/>
      <c r="K170" s="637"/>
      <c r="L170" s="637"/>
      <c r="M170" s="637"/>
      <c r="N170" s="637"/>
      <c r="O170" s="637"/>
      <c r="P170" s="637"/>
      <c r="Q170" s="637"/>
    </row>
    <row r="171" spans="1:19" ht="12.75" customHeight="1" x14ac:dyDescent="0.25">
      <c r="A171" s="29"/>
      <c r="B171" s="29" t="s">
        <v>916</v>
      </c>
      <c r="C171" s="4"/>
      <c r="D171" s="4"/>
      <c r="E171" s="65"/>
      <c r="F171" s="65"/>
      <c r="G171" s="65"/>
      <c r="H171" s="65"/>
      <c r="I171" s="65"/>
      <c r="J171" s="65"/>
      <c r="K171" s="65"/>
      <c r="L171" s="65"/>
      <c r="M171" s="65"/>
      <c r="N171" s="29"/>
      <c r="O171" s="29"/>
      <c r="P171" s="64"/>
      <c r="Q171" s="64"/>
    </row>
    <row r="172" spans="1:19" ht="18.600000000000001" customHeight="1" x14ac:dyDescent="0.25">
      <c r="A172" s="737" t="s">
        <v>1052</v>
      </c>
      <c r="B172" s="739"/>
      <c r="C172" s="737" t="s">
        <v>259</v>
      </c>
      <c r="D172" s="738"/>
      <c r="E172" s="738"/>
      <c r="F172" s="738"/>
      <c r="G172" s="739"/>
      <c r="H172" s="626" t="s">
        <v>454</v>
      </c>
      <c r="I172" s="626"/>
      <c r="J172" s="626"/>
      <c r="K172" s="626"/>
      <c r="L172" s="626" t="s">
        <v>821</v>
      </c>
      <c r="M172" s="626"/>
      <c r="N172" s="626"/>
      <c r="O172" s="626"/>
      <c r="P172" s="626"/>
      <c r="Q172" s="626"/>
    </row>
    <row r="173" spans="1:19" ht="60.75" customHeight="1" x14ac:dyDescent="0.25">
      <c r="A173" s="740"/>
      <c r="B173" s="742"/>
      <c r="C173" s="740"/>
      <c r="D173" s="741"/>
      <c r="E173" s="741"/>
      <c r="F173" s="741"/>
      <c r="G173" s="742"/>
      <c r="H173" s="12" t="s">
        <v>71</v>
      </c>
      <c r="I173" s="12" t="s">
        <v>72</v>
      </c>
      <c r="J173" s="15" t="s">
        <v>14</v>
      </c>
      <c r="K173" s="12" t="s">
        <v>15</v>
      </c>
      <c r="L173" s="12" t="s">
        <v>71</v>
      </c>
      <c r="M173" s="655" t="s">
        <v>72</v>
      </c>
      <c r="N173" s="656"/>
      <c r="O173" s="15" t="s">
        <v>14</v>
      </c>
      <c r="P173" s="655" t="s">
        <v>16</v>
      </c>
      <c r="Q173" s="656"/>
    </row>
    <row r="174" spans="1:19" ht="18.600000000000001" customHeight="1" x14ac:dyDescent="0.25">
      <c r="A174" s="641">
        <v>1</v>
      </c>
      <c r="B174" s="642"/>
      <c r="C174" s="641">
        <v>2</v>
      </c>
      <c r="D174" s="645"/>
      <c r="E174" s="645"/>
      <c r="F174" s="645"/>
      <c r="G174" s="642"/>
      <c r="H174" s="11">
        <v>3</v>
      </c>
      <c r="I174" s="11">
        <v>4</v>
      </c>
      <c r="J174" s="11">
        <v>5</v>
      </c>
      <c r="K174" s="11">
        <v>6</v>
      </c>
      <c r="L174" s="11">
        <v>7</v>
      </c>
      <c r="M174" s="641">
        <v>8</v>
      </c>
      <c r="N174" s="642"/>
      <c r="O174" s="11">
        <v>9</v>
      </c>
      <c r="P174" s="641">
        <v>10</v>
      </c>
      <c r="Q174" s="642"/>
    </row>
    <row r="175" spans="1:19" ht="18.600000000000001" hidden="1" customHeight="1" x14ac:dyDescent="0.25">
      <c r="A175" s="11">
        <v>1014080</v>
      </c>
      <c r="B175" s="11"/>
      <c r="C175" s="641"/>
      <c r="D175" s="645"/>
      <c r="E175" s="645"/>
      <c r="F175" s="645"/>
      <c r="G175" s="642"/>
      <c r="H175" s="11"/>
      <c r="I175" s="11"/>
      <c r="J175" s="11"/>
      <c r="K175" s="11"/>
      <c r="L175" s="11"/>
      <c r="M175" s="641"/>
      <c r="N175" s="642"/>
      <c r="O175" s="11"/>
      <c r="P175" s="641"/>
      <c r="Q175" s="642"/>
    </row>
    <row r="176" spans="1:19" ht="18.600000000000001" customHeight="1" x14ac:dyDescent="0.25">
      <c r="A176" s="641">
        <v>1014081</v>
      </c>
      <c r="B176" s="642"/>
      <c r="C176" s="646" t="s">
        <v>262</v>
      </c>
      <c r="D176" s="647"/>
      <c r="E176" s="647"/>
      <c r="F176" s="647"/>
      <c r="G176" s="648"/>
      <c r="H176" s="27">
        <f>H178</f>
        <v>185965.8</v>
      </c>
      <c r="I176" s="27">
        <f>I178</f>
        <v>0</v>
      </c>
      <c r="J176" s="27">
        <f>J178</f>
        <v>0</v>
      </c>
      <c r="K176" s="27">
        <f>K178</f>
        <v>185965.8</v>
      </c>
      <c r="L176" s="27">
        <f>L178</f>
        <v>14267.635900000001</v>
      </c>
      <c r="M176" s="641">
        <v>0</v>
      </c>
      <c r="N176" s="642"/>
      <c r="O176" s="11">
        <v>0</v>
      </c>
      <c r="P176" s="634">
        <f>P178</f>
        <v>14267.635900000001</v>
      </c>
      <c r="Q176" s="642"/>
    </row>
    <row r="177" spans="1:17" ht="21.75" customHeight="1" x14ac:dyDescent="0.25">
      <c r="A177" s="641"/>
      <c r="B177" s="642"/>
      <c r="C177" s="1157" t="s">
        <v>690</v>
      </c>
      <c r="D177" s="1158"/>
      <c r="E177" s="1158"/>
      <c r="F177" s="1158"/>
      <c r="G177" s="1159"/>
      <c r="H177" s="11"/>
      <c r="I177" s="11"/>
      <c r="J177" s="11"/>
      <c r="K177" s="11"/>
      <c r="L177" s="11"/>
      <c r="M177" s="66"/>
      <c r="N177" s="74"/>
      <c r="O177" s="11"/>
      <c r="P177" s="66"/>
      <c r="Q177" s="74"/>
    </row>
    <row r="178" spans="1:17" ht="18.600000000000001" customHeight="1" x14ac:dyDescent="0.25">
      <c r="A178" s="641">
        <v>2000</v>
      </c>
      <c r="B178" s="642"/>
      <c r="C178" s="638" t="s">
        <v>353</v>
      </c>
      <c r="D178" s="639"/>
      <c r="E178" s="639"/>
      <c r="F178" s="639"/>
      <c r="G178" s="640"/>
      <c r="H178" s="27">
        <f>H179+H180+H181+H195+H194</f>
        <v>185965.8</v>
      </c>
      <c r="I178" s="27">
        <v>0</v>
      </c>
      <c r="J178" s="11">
        <v>0</v>
      </c>
      <c r="K178" s="27">
        <f t="shared" ref="K178:K204" si="7">H178+I178</f>
        <v>185965.8</v>
      </c>
      <c r="L178" s="27">
        <f>L179+L180+L181+L195+L194</f>
        <v>14267.635900000001</v>
      </c>
      <c r="M178" s="641">
        <f>I178*108.7/100</f>
        <v>0</v>
      </c>
      <c r="N178" s="642"/>
      <c r="O178" s="11">
        <v>0</v>
      </c>
      <c r="P178" s="634">
        <f>L178+M178</f>
        <v>14267.635900000001</v>
      </c>
      <c r="Q178" s="642"/>
    </row>
    <row r="179" spans="1:17" ht="18.600000000000001" customHeight="1" x14ac:dyDescent="0.25">
      <c r="A179" s="641">
        <v>2111</v>
      </c>
      <c r="B179" s="642"/>
      <c r="C179" s="638" t="s">
        <v>74</v>
      </c>
      <c r="D179" s="639" t="s">
        <v>74</v>
      </c>
      <c r="E179" s="639" t="s">
        <v>74</v>
      </c>
      <c r="F179" s="639" t="s">
        <v>74</v>
      </c>
      <c r="G179" s="640" t="s">
        <v>74</v>
      </c>
      <c r="H179" s="11"/>
      <c r="I179" s="27">
        <v>0</v>
      </c>
      <c r="J179" s="11">
        <v>0</v>
      </c>
      <c r="K179" s="27">
        <f t="shared" si="7"/>
        <v>0</v>
      </c>
      <c r="L179" s="11"/>
      <c r="M179" s="641">
        <f t="shared" ref="M179:M192" si="8">I179*108.7/100</f>
        <v>0</v>
      </c>
      <c r="N179" s="642"/>
      <c r="O179" s="11">
        <v>0</v>
      </c>
      <c r="P179" s="634">
        <f t="shared" ref="P179:P214" si="9">L179+M179</f>
        <v>0</v>
      </c>
      <c r="Q179" s="642"/>
    </row>
    <row r="180" spans="1:17" ht="18.600000000000001" customHeight="1" x14ac:dyDescent="0.25">
      <c r="A180" s="641">
        <v>2120</v>
      </c>
      <c r="B180" s="642"/>
      <c r="C180" s="638" t="s">
        <v>75</v>
      </c>
      <c r="D180" s="639" t="s">
        <v>75</v>
      </c>
      <c r="E180" s="639" t="s">
        <v>75</v>
      </c>
      <c r="F180" s="639" t="s">
        <v>75</v>
      </c>
      <c r="G180" s="640" t="s">
        <v>75</v>
      </c>
      <c r="H180" s="11"/>
      <c r="I180" s="27">
        <v>0</v>
      </c>
      <c r="J180" s="11">
        <v>0</v>
      </c>
      <c r="K180" s="27">
        <f t="shared" si="7"/>
        <v>0</v>
      </c>
      <c r="L180" s="11"/>
      <c r="M180" s="641">
        <f t="shared" si="8"/>
        <v>0</v>
      </c>
      <c r="N180" s="642"/>
      <c r="O180" s="11">
        <v>0</v>
      </c>
      <c r="P180" s="634">
        <f t="shared" si="9"/>
        <v>0</v>
      </c>
      <c r="Q180" s="642"/>
    </row>
    <row r="181" spans="1:17" ht="18.600000000000001" customHeight="1" x14ac:dyDescent="0.25">
      <c r="A181" s="641">
        <v>2200</v>
      </c>
      <c r="B181" s="642"/>
      <c r="C181" s="638" t="s">
        <v>354</v>
      </c>
      <c r="D181" s="639" t="s">
        <v>354</v>
      </c>
      <c r="E181" s="639" t="s">
        <v>354</v>
      </c>
      <c r="F181" s="639" t="s">
        <v>354</v>
      </c>
      <c r="G181" s="640" t="s">
        <v>354</v>
      </c>
      <c r="H181" s="27">
        <f>H182+H183+H184+H185+H186+H187+H193</f>
        <v>132690.9</v>
      </c>
      <c r="I181" s="27">
        <v>0</v>
      </c>
      <c r="J181" s="11">
        <v>0</v>
      </c>
      <c r="K181" s="27">
        <f t="shared" si="7"/>
        <v>132690.9</v>
      </c>
      <c r="L181" s="27">
        <f>L182+L183+L184+L185+L186+L187+L193</f>
        <v>14267.635900000001</v>
      </c>
      <c r="M181" s="641">
        <f t="shared" si="8"/>
        <v>0</v>
      </c>
      <c r="N181" s="642"/>
      <c r="O181" s="11">
        <v>0</v>
      </c>
      <c r="P181" s="634">
        <f t="shared" si="9"/>
        <v>14267.635900000001</v>
      </c>
      <c r="Q181" s="642"/>
    </row>
    <row r="182" spans="1:17" ht="18.600000000000001" customHeight="1" x14ac:dyDescent="0.25">
      <c r="A182" s="641">
        <v>2210</v>
      </c>
      <c r="B182" s="642"/>
      <c r="C182" s="638" t="s">
        <v>355</v>
      </c>
      <c r="D182" s="639" t="s">
        <v>355</v>
      </c>
      <c r="E182" s="639" t="s">
        <v>355</v>
      </c>
      <c r="F182" s="639" t="s">
        <v>355</v>
      </c>
      <c r="G182" s="640" t="s">
        <v>355</v>
      </c>
      <c r="H182" s="27"/>
      <c r="I182" s="27">
        <v>0</v>
      </c>
      <c r="J182" s="11">
        <v>0</v>
      </c>
      <c r="K182" s="27">
        <f t="shared" si="7"/>
        <v>0</v>
      </c>
      <c r="L182" s="27"/>
      <c r="M182" s="641">
        <f t="shared" si="8"/>
        <v>0</v>
      </c>
      <c r="N182" s="642"/>
      <c r="O182" s="11">
        <v>0</v>
      </c>
      <c r="P182" s="634">
        <f t="shared" si="9"/>
        <v>0</v>
      </c>
      <c r="Q182" s="642"/>
    </row>
    <row r="183" spans="1:17" ht="18.600000000000001" customHeight="1" x14ac:dyDescent="0.25">
      <c r="A183" s="641">
        <v>2220</v>
      </c>
      <c r="B183" s="642"/>
      <c r="C183" s="638" t="s">
        <v>644</v>
      </c>
      <c r="D183" s="639" t="s">
        <v>644</v>
      </c>
      <c r="E183" s="639" t="s">
        <v>644</v>
      </c>
      <c r="F183" s="639" t="s">
        <v>644</v>
      </c>
      <c r="G183" s="640" t="s">
        <v>644</v>
      </c>
      <c r="H183" s="27">
        <f>L119*110.3/100</f>
        <v>0</v>
      </c>
      <c r="I183" s="27">
        <v>0</v>
      </c>
      <c r="J183" s="11">
        <v>0</v>
      </c>
      <c r="K183" s="27">
        <f t="shared" si="7"/>
        <v>0</v>
      </c>
      <c r="L183" s="27">
        <f>H183*108.7/100</f>
        <v>0</v>
      </c>
      <c r="M183" s="641">
        <f t="shared" si="8"/>
        <v>0</v>
      </c>
      <c r="N183" s="642"/>
      <c r="O183" s="11">
        <v>0</v>
      </c>
      <c r="P183" s="634">
        <f t="shared" si="9"/>
        <v>0</v>
      </c>
      <c r="Q183" s="642"/>
    </row>
    <row r="184" spans="1:17" ht="18.600000000000001" customHeight="1" x14ac:dyDescent="0.25">
      <c r="A184" s="641">
        <v>2230</v>
      </c>
      <c r="B184" s="642"/>
      <c r="C184" s="638" t="s">
        <v>76</v>
      </c>
      <c r="D184" s="639" t="s">
        <v>76</v>
      </c>
      <c r="E184" s="639" t="s">
        <v>76</v>
      </c>
      <c r="F184" s="639" t="s">
        <v>76</v>
      </c>
      <c r="G184" s="640" t="s">
        <v>76</v>
      </c>
      <c r="H184" s="27">
        <f>L120*110.3/100</f>
        <v>0</v>
      </c>
      <c r="I184" s="27">
        <v>0</v>
      </c>
      <c r="J184" s="11">
        <v>0</v>
      </c>
      <c r="K184" s="27">
        <f t="shared" si="7"/>
        <v>0</v>
      </c>
      <c r="L184" s="27">
        <f>H184*108.7/100</f>
        <v>0</v>
      </c>
      <c r="M184" s="641">
        <f t="shared" si="8"/>
        <v>0</v>
      </c>
      <c r="N184" s="642"/>
      <c r="O184" s="11">
        <v>0</v>
      </c>
      <c r="P184" s="634">
        <f t="shared" si="9"/>
        <v>0</v>
      </c>
      <c r="Q184" s="642"/>
    </row>
    <row r="185" spans="1:17" ht="18.600000000000001" customHeight="1" x14ac:dyDescent="0.25">
      <c r="A185" s="641">
        <v>2240</v>
      </c>
      <c r="B185" s="642"/>
      <c r="C185" s="638" t="s">
        <v>77</v>
      </c>
      <c r="D185" s="639" t="s">
        <v>77</v>
      </c>
      <c r="E185" s="639" t="s">
        <v>77</v>
      </c>
      <c r="F185" s="639" t="s">
        <v>77</v>
      </c>
      <c r="G185" s="640" t="s">
        <v>77</v>
      </c>
      <c r="H185" s="27">
        <f>L121*110.3/100</f>
        <v>77210</v>
      </c>
      <c r="I185" s="27">
        <v>0</v>
      </c>
      <c r="J185" s="11">
        <v>0</v>
      </c>
      <c r="K185" s="27">
        <f t="shared" si="7"/>
        <v>77210</v>
      </c>
      <c r="L185" s="27"/>
      <c r="M185" s="641">
        <f t="shared" si="8"/>
        <v>0</v>
      </c>
      <c r="N185" s="642"/>
      <c r="O185" s="11">
        <v>0</v>
      </c>
      <c r="P185" s="634">
        <f t="shared" si="9"/>
        <v>0</v>
      </c>
      <c r="Q185" s="642"/>
    </row>
    <row r="186" spans="1:17" ht="18.600000000000001" customHeight="1" x14ac:dyDescent="0.25">
      <c r="A186" s="641">
        <v>2250</v>
      </c>
      <c r="B186" s="642"/>
      <c r="C186" s="638" t="s">
        <v>357</v>
      </c>
      <c r="D186" s="639" t="s">
        <v>357</v>
      </c>
      <c r="E186" s="639" t="s">
        <v>357</v>
      </c>
      <c r="F186" s="639" t="s">
        <v>357</v>
      </c>
      <c r="G186" s="640" t="s">
        <v>357</v>
      </c>
      <c r="H186" s="27">
        <f>L122*110.3/100</f>
        <v>1875.1</v>
      </c>
      <c r="I186" s="27">
        <v>0</v>
      </c>
      <c r="J186" s="11">
        <v>0</v>
      </c>
      <c r="K186" s="27">
        <f t="shared" si="7"/>
        <v>1875.1</v>
      </c>
      <c r="L186" s="27"/>
      <c r="M186" s="641">
        <f t="shared" si="8"/>
        <v>0</v>
      </c>
      <c r="N186" s="642"/>
      <c r="O186" s="11">
        <v>0</v>
      </c>
      <c r="P186" s="634">
        <f t="shared" si="9"/>
        <v>0</v>
      </c>
      <c r="Q186" s="642"/>
    </row>
    <row r="187" spans="1:17" ht="18.600000000000001" customHeight="1" x14ac:dyDescent="0.25">
      <c r="A187" s="641">
        <v>2270</v>
      </c>
      <c r="B187" s="642"/>
      <c r="C187" s="638" t="s">
        <v>358</v>
      </c>
      <c r="D187" s="639" t="s">
        <v>358</v>
      </c>
      <c r="E187" s="639" t="s">
        <v>358</v>
      </c>
      <c r="F187" s="639" t="s">
        <v>358</v>
      </c>
      <c r="G187" s="640" t="s">
        <v>358</v>
      </c>
      <c r="H187" s="27">
        <f>H188+H189+H190+H191+H192</f>
        <v>52944</v>
      </c>
      <c r="I187" s="27">
        <v>0</v>
      </c>
      <c r="J187" s="11">
        <v>0</v>
      </c>
      <c r="K187" s="27">
        <f t="shared" si="7"/>
        <v>52944</v>
      </c>
      <c r="L187" s="27">
        <f>L188+L189+L190+L191+L192</f>
        <v>14267.635900000001</v>
      </c>
      <c r="M187" s="641">
        <f t="shared" si="8"/>
        <v>0</v>
      </c>
      <c r="N187" s="642"/>
      <c r="O187" s="11">
        <v>0</v>
      </c>
      <c r="P187" s="634">
        <f t="shared" si="9"/>
        <v>14267.635900000001</v>
      </c>
      <c r="Q187" s="642"/>
    </row>
    <row r="188" spans="1:17" ht="18.600000000000001" customHeight="1" x14ac:dyDescent="0.25">
      <c r="A188" s="641">
        <v>2271</v>
      </c>
      <c r="B188" s="642"/>
      <c r="C188" s="638" t="s">
        <v>78</v>
      </c>
      <c r="D188" s="639" t="s">
        <v>78</v>
      </c>
      <c r="E188" s="639" t="s">
        <v>78</v>
      </c>
      <c r="F188" s="639" t="s">
        <v>78</v>
      </c>
      <c r="G188" s="640" t="s">
        <v>78</v>
      </c>
      <c r="H188" s="27">
        <f t="shared" ref="H188:H193" si="10">L124*110.3/100</f>
        <v>35737.199999999997</v>
      </c>
      <c r="I188" s="27">
        <v>0</v>
      </c>
      <c r="J188" s="11">
        <v>0</v>
      </c>
      <c r="K188" s="27">
        <f t="shared" si="7"/>
        <v>35737.199999999997</v>
      </c>
      <c r="L188" s="27"/>
      <c r="M188" s="641">
        <f t="shared" si="8"/>
        <v>0</v>
      </c>
      <c r="N188" s="642"/>
      <c r="O188" s="11">
        <v>0</v>
      </c>
      <c r="P188" s="634">
        <f t="shared" si="9"/>
        <v>0</v>
      </c>
      <c r="Q188" s="642"/>
    </row>
    <row r="189" spans="1:17" ht="18.600000000000001" customHeight="1" x14ac:dyDescent="0.25">
      <c r="A189" s="641">
        <v>2272</v>
      </c>
      <c r="B189" s="642"/>
      <c r="C189" s="638" t="s">
        <v>79</v>
      </c>
      <c r="D189" s="639" t="s">
        <v>79</v>
      </c>
      <c r="E189" s="639" t="s">
        <v>79</v>
      </c>
      <c r="F189" s="639" t="s">
        <v>79</v>
      </c>
      <c r="G189" s="640" t="s">
        <v>79</v>
      </c>
      <c r="H189" s="27">
        <f t="shared" si="10"/>
        <v>4081.1</v>
      </c>
      <c r="I189" s="27">
        <v>0</v>
      </c>
      <c r="J189" s="11">
        <v>0</v>
      </c>
      <c r="K189" s="27">
        <f t="shared" si="7"/>
        <v>4081.1</v>
      </c>
      <c r="L189" s="27"/>
      <c r="M189" s="641">
        <f t="shared" si="8"/>
        <v>0</v>
      </c>
      <c r="N189" s="642"/>
      <c r="O189" s="11">
        <v>0</v>
      </c>
      <c r="P189" s="634">
        <f t="shared" si="9"/>
        <v>0</v>
      </c>
      <c r="Q189" s="642"/>
    </row>
    <row r="190" spans="1:17" ht="18.600000000000001" customHeight="1" x14ac:dyDescent="0.25">
      <c r="A190" s="641">
        <v>2273</v>
      </c>
      <c r="B190" s="642"/>
      <c r="C190" s="638" t="s">
        <v>80</v>
      </c>
      <c r="D190" s="639" t="s">
        <v>80</v>
      </c>
      <c r="E190" s="639" t="s">
        <v>80</v>
      </c>
      <c r="F190" s="639" t="s">
        <v>80</v>
      </c>
      <c r="G190" s="640" t="s">
        <v>80</v>
      </c>
      <c r="H190" s="27">
        <f t="shared" si="10"/>
        <v>13125.7</v>
      </c>
      <c r="I190" s="27">
        <v>0</v>
      </c>
      <c r="J190" s="11">
        <v>0</v>
      </c>
      <c r="K190" s="27">
        <f t="shared" si="7"/>
        <v>13125.7</v>
      </c>
      <c r="L190" s="27">
        <f>H190*108.7/100</f>
        <v>14267.635900000001</v>
      </c>
      <c r="M190" s="641">
        <f t="shared" si="8"/>
        <v>0</v>
      </c>
      <c r="N190" s="642"/>
      <c r="O190" s="11">
        <v>0</v>
      </c>
      <c r="P190" s="634">
        <f t="shared" si="9"/>
        <v>14267.635900000001</v>
      </c>
      <c r="Q190" s="642"/>
    </row>
    <row r="191" spans="1:17" ht="18.600000000000001" customHeight="1" x14ac:dyDescent="0.25">
      <c r="A191" s="641">
        <v>2274</v>
      </c>
      <c r="B191" s="642"/>
      <c r="C191" s="638" t="s">
        <v>359</v>
      </c>
      <c r="D191" s="639" t="s">
        <v>359</v>
      </c>
      <c r="E191" s="639" t="s">
        <v>359</v>
      </c>
      <c r="F191" s="639" t="s">
        <v>359</v>
      </c>
      <c r="G191" s="640" t="s">
        <v>359</v>
      </c>
      <c r="H191" s="27">
        <f t="shared" si="10"/>
        <v>0</v>
      </c>
      <c r="I191" s="27">
        <v>0</v>
      </c>
      <c r="J191" s="11">
        <v>0</v>
      </c>
      <c r="K191" s="27">
        <f t="shared" si="7"/>
        <v>0</v>
      </c>
      <c r="L191" s="27">
        <f>H191*108.7/100</f>
        <v>0</v>
      </c>
      <c r="M191" s="641">
        <f t="shared" si="8"/>
        <v>0</v>
      </c>
      <c r="N191" s="642"/>
      <c r="O191" s="11">
        <v>0</v>
      </c>
      <c r="P191" s="634">
        <f t="shared" si="9"/>
        <v>0</v>
      </c>
      <c r="Q191" s="642"/>
    </row>
    <row r="192" spans="1:17" ht="18.600000000000001" customHeight="1" x14ac:dyDescent="0.25">
      <c r="A192" s="641">
        <v>2275</v>
      </c>
      <c r="B192" s="642"/>
      <c r="C192" s="638" t="s">
        <v>81</v>
      </c>
      <c r="D192" s="639" t="s">
        <v>81</v>
      </c>
      <c r="E192" s="639" t="s">
        <v>81</v>
      </c>
      <c r="F192" s="639" t="s">
        <v>81</v>
      </c>
      <c r="G192" s="640" t="s">
        <v>81</v>
      </c>
      <c r="H192" s="27">
        <f t="shared" si="10"/>
        <v>0</v>
      </c>
      <c r="I192" s="27">
        <v>0</v>
      </c>
      <c r="J192" s="11">
        <v>0</v>
      </c>
      <c r="K192" s="27">
        <f t="shared" si="7"/>
        <v>0</v>
      </c>
      <c r="L192" s="27">
        <f>H192*108.7/100</f>
        <v>0</v>
      </c>
      <c r="M192" s="641">
        <f t="shared" si="8"/>
        <v>0</v>
      </c>
      <c r="N192" s="642"/>
      <c r="O192" s="11">
        <v>0</v>
      </c>
      <c r="P192" s="634">
        <f t="shared" si="9"/>
        <v>0</v>
      </c>
      <c r="Q192" s="642"/>
    </row>
    <row r="193" spans="1:17" ht="36" customHeight="1" x14ac:dyDescent="0.25">
      <c r="A193" s="641">
        <v>2282</v>
      </c>
      <c r="B193" s="642"/>
      <c r="C193" s="659" t="s">
        <v>360</v>
      </c>
      <c r="D193" s="660" t="s">
        <v>360</v>
      </c>
      <c r="E193" s="660" t="s">
        <v>360</v>
      </c>
      <c r="F193" s="660" t="s">
        <v>360</v>
      </c>
      <c r="G193" s="661" t="s">
        <v>360</v>
      </c>
      <c r="H193" s="27">
        <f t="shared" si="10"/>
        <v>661.8</v>
      </c>
      <c r="I193" s="27">
        <v>0</v>
      </c>
      <c r="J193" s="11">
        <v>0</v>
      </c>
      <c r="K193" s="27">
        <f t="shared" si="7"/>
        <v>661.8</v>
      </c>
      <c r="L193" s="27"/>
      <c r="M193" s="641">
        <f>I193*108.7/100</f>
        <v>0</v>
      </c>
      <c r="N193" s="642"/>
      <c r="O193" s="11">
        <v>0</v>
      </c>
      <c r="P193" s="634">
        <f t="shared" si="9"/>
        <v>0</v>
      </c>
      <c r="Q193" s="642"/>
    </row>
    <row r="194" spans="1:17" ht="19.5" customHeight="1" x14ac:dyDescent="0.25">
      <c r="A194" s="641">
        <v>2730</v>
      </c>
      <c r="B194" s="642"/>
      <c r="C194" s="659" t="s">
        <v>583</v>
      </c>
      <c r="D194" s="660"/>
      <c r="E194" s="660"/>
      <c r="F194" s="660"/>
      <c r="G194" s="661"/>
      <c r="H194" s="27">
        <f t="shared" ref="H194:H203" si="11">L131*110.3/100</f>
        <v>0</v>
      </c>
      <c r="I194" s="27">
        <v>0</v>
      </c>
      <c r="J194" s="11">
        <v>0</v>
      </c>
      <c r="K194" s="27">
        <f t="shared" si="7"/>
        <v>0</v>
      </c>
      <c r="L194" s="27">
        <f t="shared" ref="L194:M203" si="12">H194*108.7/100</f>
        <v>0</v>
      </c>
      <c r="M194" s="641">
        <f>I194*108.7/100</f>
        <v>0</v>
      </c>
      <c r="N194" s="642"/>
      <c r="O194" s="11">
        <v>0</v>
      </c>
      <c r="P194" s="634">
        <f t="shared" si="9"/>
        <v>0</v>
      </c>
      <c r="Q194" s="642"/>
    </row>
    <row r="195" spans="1:17" ht="18.600000000000001" customHeight="1" x14ac:dyDescent="0.25">
      <c r="A195" s="641">
        <v>2800</v>
      </c>
      <c r="B195" s="642"/>
      <c r="C195" s="638" t="s">
        <v>361</v>
      </c>
      <c r="D195" s="639" t="s">
        <v>361</v>
      </c>
      <c r="E195" s="639" t="s">
        <v>361</v>
      </c>
      <c r="F195" s="639" t="s">
        <v>361</v>
      </c>
      <c r="G195" s="640" t="s">
        <v>361</v>
      </c>
      <c r="H195" s="27">
        <f t="shared" si="11"/>
        <v>53274.9</v>
      </c>
      <c r="I195" s="27">
        <v>0</v>
      </c>
      <c r="J195" s="11">
        <v>0</v>
      </c>
      <c r="K195" s="27">
        <f t="shared" si="7"/>
        <v>53274.9</v>
      </c>
      <c r="L195" s="27"/>
      <c r="M195" s="641">
        <f>I195*108.7/100</f>
        <v>0</v>
      </c>
      <c r="N195" s="642"/>
      <c r="O195" s="11">
        <v>0</v>
      </c>
      <c r="P195" s="634">
        <f t="shared" si="9"/>
        <v>0</v>
      </c>
      <c r="Q195" s="642"/>
    </row>
    <row r="196" spans="1:17" ht="18.600000000000001" customHeight="1" x14ac:dyDescent="0.25">
      <c r="A196" s="641">
        <v>3000</v>
      </c>
      <c r="B196" s="642"/>
      <c r="C196" s="638" t="s">
        <v>82</v>
      </c>
      <c r="D196" s="639" t="s">
        <v>82</v>
      </c>
      <c r="E196" s="639" t="s">
        <v>82</v>
      </c>
      <c r="F196" s="639" t="s">
        <v>82</v>
      </c>
      <c r="G196" s="640" t="s">
        <v>82</v>
      </c>
      <c r="H196" s="27">
        <f t="shared" si="11"/>
        <v>0</v>
      </c>
      <c r="I196" s="27">
        <v>0</v>
      </c>
      <c r="J196" s="11">
        <v>0</v>
      </c>
      <c r="K196" s="27">
        <f t="shared" si="7"/>
        <v>0</v>
      </c>
      <c r="L196" s="27">
        <f t="shared" si="12"/>
        <v>0</v>
      </c>
      <c r="M196" s="641">
        <f>I196*108.7/100</f>
        <v>0</v>
      </c>
      <c r="N196" s="642"/>
      <c r="O196" s="11">
        <v>0</v>
      </c>
      <c r="P196" s="634">
        <f t="shared" si="9"/>
        <v>0</v>
      </c>
      <c r="Q196" s="642"/>
    </row>
    <row r="197" spans="1:17" ht="18.600000000000001" customHeight="1" x14ac:dyDescent="0.25">
      <c r="A197" s="641">
        <v>3110</v>
      </c>
      <c r="B197" s="642"/>
      <c r="C197" s="638" t="s">
        <v>362</v>
      </c>
      <c r="D197" s="639" t="s">
        <v>362</v>
      </c>
      <c r="E197" s="639" t="s">
        <v>362</v>
      </c>
      <c r="F197" s="639" t="s">
        <v>362</v>
      </c>
      <c r="G197" s="640" t="s">
        <v>362</v>
      </c>
      <c r="H197" s="27">
        <f t="shared" si="11"/>
        <v>0</v>
      </c>
      <c r="I197" s="27">
        <v>0</v>
      </c>
      <c r="J197" s="11">
        <v>0</v>
      </c>
      <c r="K197" s="27">
        <f t="shared" si="7"/>
        <v>0</v>
      </c>
      <c r="L197" s="27">
        <f t="shared" si="12"/>
        <v>0</v>
      </c>
      <c r="M197" s="641">
        <f>I197*108.7/100</f>
        <v>0</v>
      </c>
      <c r="N197" s="642"/>
      <c r="O197" s="11">
        <v>0</v>
      </c>
      <c r="P197" s="634">
        <f t="shared" si="9"/>
        <v>0</v>
      </c>
      <c r="Q197" s="642"/>
    </row>
    <row r="198" spans="1:17" ht="18.600000000000001" customHeight="1" x14ac:dyDescent="0.25">
      <c r="A198" s="641">
        <v>3130</v>
      </c>
      <c r="B198" s="642"/>
      <c r="C198" s="638" t="s">
        <v>83</v>
      </c>
      <c r="D198" s="639" t="s">
        <v>83</v>
      </c>
      <c r="E198" s="639" t="s">
        <v>83</v>
      </c>
      <c r="F198" s="639" t="s">
        <v>83</v>
      </c>
      <c r="G198" s="640" t="s">
        <v>83</v>
      </c>
      <c r="H198" s="27">
        <f t="shared" si="11"/>
        <v>0</v>
      </c>
      <c r="I198" s="27">
        <v>0</v>
      </c>
      <c r="J198" s="11">
        <v>0</v>
      </c>
      <c r="K198" s="27">
        <f t="shared" si="7"/>
        <v>0</v>
      </c>
      <c r="L198" s="27">
        <f t="shared" si="12"/>
        <v>0</v>
      </c>
      <c r="M198" s="641">
        <f t="shared" si="12"/>
        <v>0</v>
      </c>
      <c r="N198" s="642"/>
      <c r="O198" s="11">
        <v>0</v>
      </c>
      <c r="P198" s="634">
        <f t="shared" si="9"/>
        <v>0</v>
      </c>
      <c r="Q198" s="642"/>
    </row>
    <row r="199" spans="1:17" ht="18.600000000000001" customHeight="1" x14ac:dyDescent="0.25">
      <c r="A199" s="641">
        <v>3132</v>
      </c>
      <c r="B199" s="642"/>
      <c r="C199" s="638" t="s">
        <v>645</v>
      </c>
      <c r="D199" s="639" t="s">
        <v>645</v>
      </c>
      <c r="E199" s="639" t="s">
        <v>645</v>
      </c>
      <c r="F199" s="639" t="s">
        <v>645</v>
      </c>
      <c r="G199" s="640" t="s">
        <v>645</v>
      </c>
      <c r="H199" s="27">
        <f t="shared" si="11"/>
        <v>0</v>
      </c>
      <c r="I199" s="27">
        <v>0</v>
      </c>
      <c r="J199" s="11">
        <v>0</v>
      </c>
      <c r="K199" s="27">
        <f t="shared" si="7"/>
        <v>0</v>
      </c>
      <c r="L199" s="27">
        <f t="shared" si="12"/>
        <v>0</v>
      </c>
      <c r="M199" s="641">
        <f t="shared" si="12"/>
        <v>0</v>
      </c>
      <c r="N199" s="642"/>
      <c r="O199" s="11">
        <v>0</v>
      </c>
      <c r="P199" s="634">
        <f t="shared" si="9"/>
        <v>0</v>
      </c>
      <c r="Q199" s="642"/>
    </row>
    <row r="200" spans="1:17" ht="18.600000000000001" customHeight="1" x14ac:dyDescent="0.25">
      <c r="A200" s="641">
        <v>3140</v>
      </c>
      <c r="B200" s="642"/>
      <c r="C200" s="638" t="s">
        <v>365</v>
      </c>
      <c r="D200" s="639" t="s">
        <v>365</v>
      </c>
      <c r="E200" s="639" t="s">
        <v>365</v>
      </c>
      <c r="F200" s="639" t="s">
        <v>365</v>
      </c>
      <c r="G200" s="640" t="s">
        <v>365</v>
      </c>
      <c r="H200" s="27">
        <f t="shared" si="11"/>
        <v>0</v>
      </c>
      <c r="I200" s="27">
        <v>0</v>
      </c>
      <c r="J200" s="11">
        <v>0</v>
      </c>
      <c r="K200" s="27">
        <f t="shared" si="7"/>
        <v>0</v>
      </c>
      <c r="L200" s="27">
        <f t="shared" si="12"/>
        <v>0</v>
      </c>
      <c r="M200" s="641">
        <f t="shared" si="12"/>
        <v>0</v>
      </c>
      <c r="N200" s="642"/>
      <c r="O200" s="11">
        <v>0</v>
      </c>
      <c r="P200" s="634">
        <f t="shared" si="9"/>
        <v>0</v>
      </c>
      <c r="Q200" s="642"/>
    </row>
    <row r="201" spans="1:17" ht="18.600000000000001" customHeight="1" x14ac:dyDescent="0.25">
      <c r="A201" s="641">
        <v>3142</v>
      </c>
      <c r="B201" s="642"/>
      <c r="C201" s="638" t="s">
        <v>646</v>
      </c>
      <c r="D201" s="639" t="s">
        <v>646</v>
      </c>
      <c r="E201" s="639" t="s">
        <v>646</v>
      </c>
      <c r="F201" s="639" t="s">
        <v>646</v>
      </c>
      <c r="G201" s="640" t="s">
        <v>646</v>
      </c>
      <c r="H201" s="27">
        <f t="shared" si="11"/>
        <v>0</v>
      </c>
      <c r="I201" s="27">
        <v>0</v>
      </c>
      <c r="J201" s="11">
        <v>0</v>
      </c>
      <c r="K201" s="27">
        <f t="shared" si="7"/>
        <v>0</v>
      </c>
      <c r="L201" s="27">
        <f t="shared" si="12"/>
        <v>0</v>
      </c>
      <c r="M201" s="641">
        <f t="shared" si="12"/>
        <v>0</v>
      </c>
      <c r="N201" s="642"/>
      <c r="O201" s="11">
        <v>0</v>
      </c>
      <c r="P201" s="634">
        <f t="shared" si="9"/>
        <v>0</v>
      </c>
      <c r="Q201" s="642"/>
    </row>
    <row r="202" spans="1:17" ht="18.600000000000001" customHeight="1" x14ac:dyDescent="0.25">
      <c r="A202" s="641">
        <v>3143</v>
      </c>
      <c r="B202" s="642"/>
      <c r="C202" s="638" t="s">
        <v>647</v>
      </c>
      <c r="D202" s="639" t="s">
        <v>647</v>
      </c>
      <c r="E202" s="639" t="s">
        <v>647</v>
      </c>
      <c r="F202" s="639" t="s">
        <v>647</v>
      </c>
      <c r="G202" s="640" t="s">
        <v>647</v>
      </c>
      <c r="H202" s="27">
        <f t="shared" si="11"/>
        <v>0</v>
      </c>
      <c r="I202" s="27">
        <v>0</v>
      </c>
      <c r="J202" s="11">
        <v>0</v>
      </c>
      <c r="K202" s="27">
        <f t="shared" si="7"/>
        <v>0</v>
      </c>
      <c r="L202" s="27">
        <f t="shared" si="12"/>
        <v>0</v>
      </c>
      <c r="M202" s="641">
        <f t="shared" si="12"/>
        <v>0</v>
      </c>
      <c r="N202" s="642"/>
      <c r="O202" s="11">
        <v>0</v>
      </c>
      <c r="P202" s="634">
        <f t="shared" si="9"/>
        <v>0</v>
      </c>
      <c r="Q202" s="642"/>
    </row>
    <row r="203" spans="1:17" ht="18.600000000000001" customHeight="1" x14ac:dyDescent="0.25">
      <c r="A203" s="641">
        <v>3210</v>
      </c>
      <c r="B203" s="642"/>
      <c r="C203" s="638" t="s">
        <v>367</v>
      </c>
      <c r="D203" s="639" t="s">
        <v>367</v>
      </c>
      <c r="E203" s="639" t="s">
        <v>367</v>
      </c>
      <c r="F203" s="639" t="s">
        <v>367</v>
      </c>
      <c r="G203" s="640" t="s">
        <v>367</v>
      </c>
      <c r="H203" s="27">
        <f t="shared" si="11"/>
        <v>0</v>
      </c>
      <c r="I203" s="27">
        <v>0</v>
      </c>
      <c r="J203" s="11">
        <v>0</v>
      </c>
      <c r="K203" s="27">
        <f t="shared" si="7"/>
        <v>0</v>
      </c>
      <c r="L203" s="27">
        <f t="shared" si="12"/>
        <v>0</v>
      </c>
      <c r="M203" s="641">
        <f t="shared" si="12"/>
        <v>0</v>
      </c>
      <c r="N203" s="642"/>
      <c r="O203" s="11">
        <v>0</v>
      </c>
      <c r="P203" s="634">
        <f t="shared" si="9"/>
        <v>0</v>
      </c>
      <c r="Q203" s="642"/>
    </row>
    <row r="204" spans="1:17" ht="18.600000000000001" customHeight="1" x14ac:dyDescent="0.25">
      <c r="A204" s="641">
        <v>1014082</v>
      </c>
      <c r="B204" s="642"/>
      <c r="C204" s="646" t="s">
        <v>252</v>
      </c>
      <c r="D204" s="647"/>
      <c r="E204" s="647"/>
      <c r="F204" s="647"/>
      <c r="G204" s="648"/>
      <c r="H204" s="27">
        <f>H206</f>
        <v>0</v>
      </c>
      <c r="I204" s="27">
        <v>0</v>
      </c>
      <c r="J204" s="11">
        <v>0</v>
      </c>
      <c r="K204" s="27">
        <f t="shared" si="7"/>
        <v>0</v>
      </c>
      <c r="L204" s="27">
        <f>L206</f>
        <v>0</v>
      </c>
      <c r="M204" s="641">
        <v>0</v>
      </c>
      <c r="N204" s="642"/>
      <c r="O204" s="27">
        <v>0</v>
      </c>
      <c r="P204" s="634">
        <f>L204+M204</f>
        <v>0</v>
      </c>
      <c r="Q204" s="642"/>
    </row>
    <row r="205" spans="1:17" ht="18.600000000000001" customHeight="1" x14ac:dyDescent="0.25">
      <c r="A205" s="641"/>
      <c r="B205" s="642"/>
      <c r="C205" s="646" t="s">
        <v>691</v>
      </c>
      <c r="D205" s="647"/>
      <c r="E205" s="647"/>
      <c r="F205" s="647"/>
      <c r="G205" s="648"/>
      <c r="H205" s="27"/>
      <c r="I205" s="27"/>
      <c r="J205" s="11"/>
      <c r="K205" s="27"/>
      <c r="L205" s="27"/>
      <c r="M205" s="641"/>
      <c r="N205" s="642"/>
      <c r="O205" s="11"/>
      <c r="P205" s="634"/>
      <c r="Q205" s="642"/>
    </row>
    <row r="206" spans="1:17" ht="18.600000000000001" customHeight="1" x14ac:dyDescent="0.25">
      <c r="A206" s="657">
        <v>2000</v>
      </c>
      <c r="B206" s="658"/>
      <c r="C206" s="638" t="s">
        <v>353</v>
      </c>
      <c r="D206" s="639"/>
      <c r="E206" s="639"/>
      <c r="F206" s="639"/>
      <c r="G206" s="640"/>
      <c r="H206" s="27">
        <f>H207+H211+H213</f>
        <v>0</v>
      </c>
      <c r="I206" s="27">
        <v>0</v>
      </c>
      <c r="J206" s="11">
        <v>0</v>
      </c>
      <c r="K206" s="27">
        <f t="shared" ref="K206:K213" si="13">H206+I206</f>
        <v>0</v>
      </c>
      <c r="L206" s="27">
        <f>L207+L211+L213</f>
        <v>0</v>
      </c>
      <c r="M206" s="641">
        <v>0</v>
      </c>
      <c r="N206" s="642"/>
      <c r="O206" s="11">
        <v>0</v>
      </c>
      <c r="P206" s="634">
        <f t="shared" ref="P206:P213" si="14">L206+M206</f>
        <v>0</v>
      </c>
      <c r="Q206" s="642"/>
    </row>
    <row r="207" spans="1:17" ht="18.600000000000001" customHeight="1" x14ac:dyDescent="0.25">
      <c r="A207" s="641">
        <v>2200</v>
      </c>
      <c r="B207" s="642"/>
      <c r="C207" s="638" t="s">
        <v>354</v>
      </c>
      <c r="D207" s="639"/>
      <c r="E207" s="639"/>
      <c r="F207" s="639"/>
      <c r="G207" s="640"/>
      <c r="H207" s="27">
        <f>H208+H209</f>
        <v>0</v>
      </c>
      <c r="I207" s="27">
        <v>0</v>
      </c>
      <c r="J207" s="11">
        <v>0</v>
      </c>
      <c r="K207" s="27">
        <f t="shared" si="13"/>
        <v>0</v>
      </c>
      <c r="L207" s="27">
        <f>L208+L209</f>
        <v>0</v>
      </c>
      <c r="M207" s="641">
        <v>0</v>
      </c>
      <c r="N207" s="642"/>
      <c r="O207" s="11">
        <v>0</v>
      </c>
      <c r="P207" s="634">
        <f t="shared" si="14"/>
        <v>0</v>
      </c>
      <c r="Q207" s="642"/>
    </row>
    <row r="208" spans="1:17" ht="18.600000000000001" customHeight="1" x14ac:dyDescent="0.25">
      <c r="A208" s="641">
        <v>2210</v>
      </c>
      <c r="B208" s="642"/>
      <c r="C208" s="638" t="s">
        <v>694</v>
      </c>
      <c r="D208" s="639"/>
      <c r="E208" s="639"/>
      <c r="F208" s="639"/>
      <c r="G208" s="640"/>
      <c r="H208" s="27"/>
      <c r="I208" s="27">
        <v>0</v>
      </c>
      <c r="J208" s="11">
        <v>0</v>
      </c>
      <c r="K208" s="27">
        <f t="shared" si="13"/>
        <v>0</v>
      </c>
      <c r="L208" s="27"/>
      <c r="M208" s="641">
        <v>0</v>
      </c>
      <c r="N208" s="642"/>
      <c r="O208" s="11">
        <v>0</v>
      </c>
      <c r="P208" s="634">
        <f t="shared" si="14"/>
        <v>0</v>
      </c>
      <c r="Q208" s="642"/>
    </row>
    <row r="209" spans="1:17" ht="18.600000000000001" customHeight="1" x14ac:dyDescent="0.25">
      <c r="A209" s="641">
        <v>2240</v>
      </c>
      <c r="B209" s="642"/>
      <c r="C209" s="638" t="s">
        <v>77</v>
      </c>
      <c r="D209" s="639"/>
      <c r="E209" s="639"/>
      <c r="F209" s="639"/>
      <c r="G209" s="640"/>
      <c r="H209" s="27"/>
      <c r="I209" s="27">
        <v>0</v>
      </c>
      <c r="J209" s="11">
        <v>0</v>
      </c>
      <c r="K209" s="27">
        <f t="shared" si="13"/>
        <v>0</v>
      </c>
      <c r="L209" s="27"/>
      <c r="M209" s="641">
        <v>0</v>
      </c>
      <c r="N209" s="642"/>
      <c r="O209" s="11">
        <v>0</v>
      </c>
      <c r="P209" s="634">
        <f t="shared" si="14"/>
        <v>0</v>
      </c>
      <c r="Q209" s="642"/>
    </row>
    <row r="210" spans="1:17" ht="18.600000000000001" customHeight="1" x14ac:dyDescent="0.25">
      <c r="A210" s="641">
        <v>2600</v>
      </c>
      <c r="B210" s="642"/>
      <c r="C210" s="638" t="s">
        <v>692</v>
      </c>
      <c r="D210" s="639"/>
      <c r="E210" s="639"/>
      <c r="F210" s="639"/>
      <c r="G210" s="640"/>
      <c r="H210" s="27">
        <f>H211</f>
        <v>0</v>
      </c>
      <c r="I210" s="27">
        <v>0</v>
      </c>
      <c r="J210" s="11">
        <v>0</v>
      </c>
      <c r="K210" s="27">
        <f t="shared" si="13"/>
        <v>0</v>
      </c>
      <c r="L210" s="27">
        <f>L211</f>
        <v>0</v>
      </c>
      <c r="M210" s="641">
        <v>0</v>
      </c>
      <c r="N210" s="642"/>
      <c r="O210" s="11">
        <v>0</v>
      </c>
      <c r="P210" s="634">
        <f t="shared" si="14"/>
        <v>0</v>
      </c>
      <c r="Q210" s="642"/>
    </row>
    <row r="211" spans="1:17" ht="20.25" customHeight="1" x14ac:dyDescent="0.25">
      <c r="A211" s="641">
        <v>2610</v>
      </c>
      <c r="B211" s="642"/>
      <c r="C211" s="1026" t="s">
        <v>695</v>
      </c>
      <c r="D211" s="1027"/>
      <c r="E211" s="1027"/>
      <c r="F211" s="1027"/>
      <c r="G211" s="1028"/>
      <c r="H211" s="27"/>
      <c r="I211" s="27">
        <v>0</v>
      </c>
      <c r="J211" s="11">
        <v>0</v>
      </c>
      <c r="K211" s="27">
        <f t="shared" si="13"/>
        <v>0</v>
      </c>
      <c r="L211" s="27"/>
      <c r="M211" s="641">
        <v>0</v>
      </c>
      <c r="N211" s="642"/>
      <c r="O211" s="11">
        <v>0</v>
      </c>
      <c r="P211" s="634">
        <f t="shared" si="14"/>
        <v>0</v>
      </c>
      <c r="Q211" s="642"/>
    </row>
    <row r="212" spans="1:17" ht="18.600000000000001" customHeight="1" x14ac:dyDescent="0.25">
      <c r="A212" s="641">
        <v>2700</v>
      </c>
      <c r="B212" s="642"/>
      <c r="C212" s="638" t="s">
        <v>696</v>
      </c>
      <c r="D212" s="639"/>
      <c r="E212" s="639"/>
      <c r="F212" s="639"/>
      <c r="G212" s="640"/>
      <c r="H212" s="27">
        <f>H213</f>
        <v>0</v>
      </c>
      <c r="I212" s="27">
        <v>0</v>
      </c>
      <c r="J212" s="11">
        <v>0</v>
      </c>
      <c r="K212" s="27">
        <f t="shared" si="13"/>
        <v>0</v>
      </c>
      <c r="L212" s="27">
        <f>L213</f>
        <v>0</v>
      </c>
      <c r="M212" s="66"/>
      <c r="N212" s="74"/>
      <c r="O212" s="11"/>
      <c r="P212" s="634">
        <f t="shared" si="14"/>
        <v>0</v>
      </c>
      <c r="Q212" s="642"/>
    </row>
    <row r="213" spans="1:17" ht="18.600000000000001" customHeight="1" x14ac:dyDescent="0.25">
      <c r="A213" s="641">
        <v>2730</v>
      </c>
      <c r="B213" s="642"/>
      <c r="C213" s="638" t="s">
        <v>583</v>
      </c>
      <c r="D213" s="639"/>
      <c r="E213" s="639"/>
      <c r="F213" s="639"/>
      <c r="G213" s="640"/>
      <c r="H213" s="27"/>
      <c r="I213" s="27">
        <v>0</v>
      </c>
      <c r="J213" s="11">
        <v>0</v>
      </c>
      <c r="K213" s="27">
        <f t="shared" si="13"/>
        <v>0</v>
      </c>
      <c r="L213" s="27"/>
      <c r="M213" s="641"/>
      <c r="N213" s="642"/>
      <c r="O213" s="11"/>
      <c r="P213" s="634">
        <f t="shared" si="14"/>
        <v>0</v>
      </c>
      <c r="Q213" s="642"/>
    </row>
    <row r="214" spans="1:17" ht="18.600000000000001" customHeight="1" x14ac:dyDescent="0.25">
      <c r="A214" s="641"/>
      <c r="B214" s="642"/>
      <c r="C214" s="638" t="s">
        <v>971</v>
      </c>
      <c r="D214" s="639"/>
      <c r="E214" s="639"/>
      <c r="F214" s="639"/>
      <c r="G214" s="640"/>
      <c r="H214" s="27">
        <f>H176+H204</f>
        <v>185965.8</v>
      </c>
      <c r="I214" s="27">
        <f>I176+I204</f>
        <v>0</v>
      </c>
      <c r="J214" s="27">
        <f>J176+J204</f>
        <v>0</v>
      </c>
      <c r="K214" s="27">
        <f>K176+K204</f>
        <v>185965.8</v>
      </c>
      <c r="L214" s="27">
        <f>L176+L204</f>
        <v>14267.635900000001</v>
      </c>
      <c r="M214" s="641">
        <f>I214*108.7/100</f>
        <v>0</v>
      </c>
      <c r="N214" s="642"/>
      <c r="O214" s="11">
        <v>0</v>
      </c>
      <c r="P214" s="634">
        <f t="shared" si="9"/>
        <v>14267.635900000001</v>
      </c>
      <c r="Q214" s="642"/>
    </row>
    <row r="215" spans="1:17" ht="6.75" customHeight="1" x14ac:dyDescent="0.25">
      <c r="A215" s="29"/>
      <c r="B215" s="29"/>
      <c r="C215" s="4"/>
      <c r="D215" s="4"/>
      <c r="E215" s="65"/>
      <c r="F215" s="65"/>
      <c r="G215" s="65"/>
      <c r="H215" s="65"/>
      <c r="I215" s="65"/>
      <c r="J215" s="65"/>
      <c r="K215" s="65"/>
      <c r="L215" s="65"/>
      <c r="M215" s="65"/>
      <c r="N215" s="29"/>
      <c r="O215" s="29"/>
      <c r="P215" s="64"/>
      <c r="Q215" s="64"/>
    </row>
    <row r="216" spans="1:17" ht="24.75" customHeight="1" x14ac:dyDescent="0.25">
      <c r="A216" s="331" t="s">
        <v>922</v>
      </c>
      <c r="B216" s="637" t="s">
        <v>1053</v>
      </c>
      <c r="C216" s="637"/>
      <c r="D216" s="637"/>
      <c r="E216" s="637"/>
      <c r="F216" s="637"/>
      <c r="G216" s="637"/>
      <c r="H216" s="637"/>
      <c r="I216" s="637"/>
      <c r="J216" s="637"/>
      <c r="K216" s="637"/>
      <c r="L216" s="637"/>
      <c r="M216" s="637"/>
      <c r="N216" s="637"/>
      <c r="O216" s="637"/>
      <c r="P216" s="637"/>
      <c r="Q216" s="637"/>
    </row>
    <row r="217" spans="1:17" ht="13.5" customHeight="1" x14ac:dyDescent="0.25">
      <c r="A217" s="29"/>
      <c r="B217" s="29" t="s">
        <v>916</v>
      </c>
      <c r="C217" s="4"/>
      <c r="D217" s="4"/>
      <c r="E217" s="65"/>
      <c r="F217" s="65"/>
      <c r="G217" s="65"/>
      <c r="H217" s="65"/>
      <c r="I217" s="65"/>
      <c r="J217" s="65"/>
      <c r="K217" s="65"/>
      <c r="L217" s="65"/>
      <c r="M217" s="65"/>
      <c r="N217" s="29"/>
      <c r="O217" s="29"/>
      <c r="P217" s="64"/>
      <c r="Q217" s="64"/>
    </row>
    <row r="218" spans="1:17" ht="25.5" customHeight="1" x14ac:dyDescent="0.25">
      <c r="A218" s="737" t="s">
        <v>1021</v>
      </c>
      <c r="B218" s="739"/>
      <c r="C218" s="737" t="s">
        <v>259</v>
      </c>
      <c r="D218" s="738"/>
      <c r="E218" s="738"/>
      <c r="F218" s="738"/>
      <c r="G218" s="739"/>
      <c r="H218" s="626" t="s">
        <v>454</v>
      </c>
      <c r="I218" s="626"/>
      <c r="J218" s="626"/>
      <c r="K218" s="626"/>
      <c r="L218" s="626" t="s">
        <v>821</v>
      </c>
      <c r="M218" s="626"/>
      <c r="N218" s="626"/>
      <c r="O218" s="626"/>
      <c r="P218" s="626"/>
      <c r="Q218" s="626"/>
    </row>
    <row r="219" spans="1:17" ht="86.25" customHeight="1" x14ac:dyDescent="0.25">
      <c r="A219" s="740"/>
      <c r="B219" s="742"/>
      <c r="C219" s="740"/>
      <c r="D219" s="741"/>
      <c r="E219" s="741"/>
      <c r="F219" s="741"/>
      <c r="G219" s="742"/>
      <c r="H219" s="12" t="s">
        <v>71</v>
      </c>
      <c r="I219" s="12" t="s">
        <v>72</v>
      </c>
      <c r="J219" s="15" t="s">
        <v>14</v>
      </c>
      <c r="K219" s="12" t="s">
        <v>15</v>
      </c>
      <c r="L219" s="12" t="s">
        <v>71</v>
      </c>
      <c r="M219" s="655" t="s">
        <v>72</v>
      </c>
      <c r="N219" s="656"/>
      <c r="O219" s="15" t="s">
        <v>14</v>
      </c>
      <c r="P219" s="655" t="s">
        <v>16</v>
      </c>
      <c r="Q219" s="656"/>
    </row>
    <row r="220" spans="1:17" ht="18.600000000000001" customHeight="1" x14ac:dyDescent="0.25">
      <c r="A220" s="641">
        <v>1</v>
      </c>
      <c r="B220" s="642"/>
      <c r="C220" s="641">
        <v>2</v>
      </c>
      <c r="D220" s="645"/>
      <c r="E220" s="645"/>
      <c r="F220" s="645"/>
      <c r="G220" s="642"/>
      <c r="H220" s="11">
        <v>3</v>
      </c>
      <c r="I220" s="11">
        <v>4</v>
      </c>
      <c r="J220" s="11">
        <v>5</v>
      </c>
      <c r="K220" s="11">
        <v>6</v>
      </c>
      <c r="L220" s="11">
        <v>7</v>
      </c>
      <c r="M220" s="641">
        <v>8</v>
      </c>
      <c r="N220" s="642"/>
      <c r="O220" s="11">
        <v>9</v>
      </c>
      <c r="P220" s="641">
        <v>10</v>
      </c>
      <c r="Q220" s="642"/>
    </row>
    <row r="221" spans="1:17" ht="14.25" customHeight="1" x14ac:dyDescent="0.25">
      <c r="A221" s="641"/>
      <c r="B221" s="642"/>
      <c r="C221" s="646"/>
      <c r="D221" s="647"/>
      <c r="E221" s="647"/>
      <c r="F221" s="647"/>
      <c r="G221" s="648"/>
      <c r="H221" s="16"/>
      <c r="I221" s="16"/>
      <c r="J221" s="16"/>
      <c r="K221" s="16"/>
      <c r="L221" s="16"/>
      <c r="M221" s="626"/>
      <c r="N221" s="626"/>
      <c r="O221" s="16"/>
      <c r="P221" s="626"/>
      <c r="Q221" s="626"/>
    </row>
    <row r="222" spans="1:17" ht="15" customHeight="1" x14ac:dyDescent="0.25">
      <c r="A222" s="641"/>
      <c r="B222" s="642"/>
      <c r="C222" s="638"/>
      <c r="D222" s="639"/>
      <c r="E222" s="639"/>
      <c r="F222" s="639"/>
      <c r="G222" s="640"/>
      <c r="H222" s="11"/>
      <c r="I222" s="11"/>
      <c r="J222" s="11"/>
      <c r="K222" s="11"/>
      <c r="L222" s="11"/>
      <c r="M222" s="641"/>
      <c r="N222" s="642"/>
      <c r="O222" s="11"/>
      <c r="P222" s="641"/>
      <c r="Q222" s="642"/>
    </row>
    <row r="223" spans="1:17" ht="18.600000000000001" hidden="1" customHeight="1" x14ac:dyDescent="0.25">
      <c r="A223" s="641"/>
      <c r="B223" s="642"/>
      <c r="C223" s="646"/>
      <c r="D223" s="647"/>
      <c r="E223" s="647"/>
      <c r="F223" s="647"/>
      <c r="G223" s="648"/>
      <c r="H223" s="11"/>
      <c r="I223" s="11"/>
      <c r="J223" s="11"/>
      <c r="K223" s="11"/>
      <c r="L223" s="11"/>
      <c r="M223" s="626"/>
      <c r="N223" s="626"/>
      <c r="O223" s="11"/>
      <c r="P223" s="626"/>
      <c r="Q223" s="626"/>
    </row>
    <row r="224" spans="1:17" ht="12.75" hidden="1" customHeight="1" x14ac:dyDescent="0.25">
      <c r="A224" s="641"/>
      <c r="B224" s="642"/>
      <c r="C224" s="638"/>
      <c r="D224" s="639"/>
      <c r="E224" s="639"/>
      <c r="F224" s="639"/>
      <c r="G224" s="640"/>
      <c r="H224" s="11"/>
      <c r="I224" s="11"/>
      <c r="J224" s="11"/>
      <c r="K224" s="11"/>
      <c r="L224" s="11"/>
      <c r="M224" s="626"/>
      <c r="N224" s="626"/>
      <c r="O224" s="11"/>
      <c r="P224" s="626"/>
      <c r="Q224" s="626"/>
    </row>
    <row r="225" spans="1:17" ht="18.600000000000001" customHeight="1" x14ac:dyDescent="0.25">
      <c r="A225" s="641"/>
      <c r="B225" s="642"/>
      <c r="C225" s="638" t="s">
        <v>971</v>
      </c>
      <c r="D225" s="639"/>
      <c r="E225" s="639"/>
      <c r="F225" s="639"/>
      <c r="G225" s="640"/>
      <c r="H225" s="11"/>
      <c r="I225" s="11"/>
      <c r="J225" s="11"/>
      <c r="K225" s="11"/>
      <c r="L225" s="11"/>
      <c r="M225" s="626"/>
      <c r="N225" s="626"/>
      <c r="O225" s="11"/>
      <c r="P225" s="626"/>
      <c r="Q225" s="626"/>
    </row>
    <row r="226" spans="1:17" ht="11.25" customHeight="1" x14ac:dyDescent="0.25">
      <c r="A226" s="29"/>
      <c r="B226" s="29"/>
      <c r="C226" s="4"/>
      <c r="D226" s="4"/>
      <c r="E226" s="65"/>
      <c r="F226" s="65"/>
      <c r="G226" s="65"/>
      <c r="H226" s="65"/>
      <c r="I226" s="65"/>
      <c r="J226" s="65"/>
      <c r="K226" s="65"/>
      <c r="L226" s="65"/>
      <c r="M226" s="65"/>
      <c r="N226" s="29"/>
      <c r="O226" s="29"/>
      <c r="P226" s="64"/>
      <c r="Q226" s="64"/>
    </row>
    <row r="227" spans="1:17" ht="24.75" customHeight="1" x14ac:dyDescent="0.25">
      <c r="A227" s="67" t="s">
        <v>92</v>
      </c>
      <c r="B227" s="663" t="s">
        <v>923</v>
      </c>
      <c r="C227" s="663"/>
      <c r="D227" s="663"/>
      <c r="E227" s="663"/>
      <c r="F227" s="663"/>
      <c r="G227" s="663"/>
      <c r="H227" s="663"/>
      <c r="I227" s="663"/>
      <c r="J227" s="663"/>
      <c r="K227" s="663"/>
      <c r="L227" s="663"/>
      <c r="M227" s="663"/>
      <c r="N227" s="663"/>
      <c r="O227" s="663"/>
      <c r="P227" s="663"/>
      <c r="Q227" s="663"/>
    </row>
    <row r="228" spans="1:17" ht="12" customHeight="1" x14ac:dyDescent="0.25">
      <c r="A228" s="33"/>
      <c r="B228" s="67"/>
      <c r="C228" s="8"/>
      <c r="D228" s="3"/>
      <c r="E228" s="3"/>
      <c r="F228" s="3"/>
      <c r="G228" s="3"/>
      <c r="H228" s="3"/>
      <c r="I228" s="3"/>
      <c r="J228" s="3"/>
      <c r="K228" s="3"/>
      <c r="L228" s="3"/>
      <c r="M228" s="3"/>
      <c r="N228" s="3"/>
      <c r="O228" s="3"/>
      <c r="P228" s="3"/>
      <c r="Q228" s="3"/>
    </row>
    <row r="229" spans="1:17" ht="18" customHeight="1" x14ac:dyDescent="0.25">
      <c r="A229" s="70" t="s">
        <v>908</v>
      </c>
      <c r="B229" s="663" t="s">
        <v>1054</v>
      </c>
      <c r="C229" s="663"/>
      <c r="D229" s="663"/>
      <c r="E229" s="663"/>
      <c r="F229" s="663"/>
      <c r="G229" s="663"/>
      <c r="H229" s="663"/>
      <c r="I229" s="663"/>
      <c r="J229" s="663"/>
      <c r="K229" s="663"/>
      <c r="L229" s="663"/>
      <c r="M229" s="663"/>
      <c r="N229" s="663"/>
      <c r="O229" s="663"/>
      <c r="P229" s="663"/>
      <c r="Q229" s="663"/>
    </row>
    <row r="230" spans="1:17" ht="15" customHeight="1" x14ac:dyDescent="0.25">
      <c r="A230" s="93"/>
      <c r="B230" s="347" t="s">
        <v>916</v>
      </c>
      <c r="C230" s="3"/>
      <c r="D230" s="3"/>
      <c r="E230" s="3"/>
      <c r="F230" s="3"/>
      <c r="G230" s="3"/>
      <c r="H230" s="3"/>
      <c r="I230" s="3"/>
      <c r="J230" s="3"/>
      <c r="K230" s="3"/>
      <c r="L230" s="3"/>
      <c r="M230" s="3"/>
      <c r="N230" s="3"/>
      <c r="O230" s="3"/>
      <c r="P230" s="3"/>
      <c r="Q230" s="3"/>
    </row>
    <row r="231" spans="1:17" ht="26.25" customHeight="1" x14ac:dyDescent="0.2">
      <c r="A231" s="690" t="s">
        <v>1023</v>
      </c>
      <c r="B231" s="691" t="s">
        <v>925</v>
      </c>
      <c r="C231" s="691"/>
      <c r="D231" s="691"/>
      <c r="E231" s="607" t="s">
        <v>827</v>
      </c>
      <c r="F231" s="671"/>
      <c r="G231" s="671"/>
      <c r="H231" s="671"/>
      <c r="I231" s="671" t="s">
        <v>828</v>
      </c>
      <c r="J231" s="671"/>
      <c r="K231" s="671"/>
      <c r="L231" s="671"/>
      <c r="M231" s="671" t="s">
        <v>829</v>
      </c>
      <c r="N231" s="671"/>
      <c r="O231" s="671"/>
      <c r="P231" s="671"/>
      <c r="Q231" s="671"/>
    </row>
    <row r="232" spans="1:17" ht="90.75" customHeight="1" x14ac:dyDescent="0.2">
      <c r="A232" s="690"/>
      <c r="B232" s="691"/>
      <c r="C232" s="691"/>
      <c r="D232" s="691"/>
      <c r="E232" s="176" t="s">
        <v>71</v>
      </c>
      <c r="F232" s="12" t="s">
        <v>72</v>
      </c>
      <c r="G232" s="12" t="s">
        <v>14</v>
      </c>
      <c r="H232" s="12" t="s">
        <v>15</v>
      </c>
      <c r="I232" s="12" t="s">
        <v>71</v>
      </c>
      <c r="J232" s="12" t="s">
        <v>72</v>
      </c>
      <c r="K232" s="12" t="s">
        <v>14</v>
      </c>
      <c r="L232" s="12" t="s">
        <v>16</v>
      </c>
      <c r="M232" s="12" t="s">
        <v>71</v>
      </c>
      <c r="N232" s="12" t="s">
        <v>72</v>
      </c>
      <c r="O232" s="12" t="s">
        <v>14</v>
      </c>
      <c r="P232" s="602" t="s">
        <v>17</v>
      </c>
      <c r="Q232" s="607"/>
    </row>
    <row r="233" spans="1:17" ht="19.5" customHeight="1" x14ac:dyDescent="0.25">
      <c r="A233" s="11">
        <v>1</v>
      </c>
      <c r="B233" s="687">
        <v>2</v>
      </c>
      <c r="C233" s="617"/>
      <c r="D233" s="688"/>
      <c r="E233" s="11">
        <v>3</v>
      </c>
      <c r="F233" s="11">
        <v>4</v>
      </c>
      <c r="G233" s="11">
        <v>5</v>
      </c>
      <c r="H233" s="11">
        <v>6</v>
      </c>
      <c r="I233" s="11">
        <v>7</v>
      </c>
      <c r="J233" s="11">
        <v>8</v>
      </c>
      <c r="K233" s="11">
        <v>9</v>
      </c>
      <c r="L233" s="11">
        <v>10</v>
      </c>
      <c r="M233" s="11">
        <v>11</v>
      </c>
      <c r="N233" s="11">
        <v>12</v>
      </c>
      <c r="O233" s="11">
        <v>13</v>
      </c>
      <c r="P233" s="676">
        <v>14</v>
      </c>
      <c r="Q233" s="677"/>
    </row>
    <row r="234" spans="1:17" ht="23.25" customHeight="1" x14ac:dyDescent="0.25">
      <c r="A234" s="16"/>
      <c r="B234" s="638" t="s">
        <v>250</v>
      </c>
      <c r="C234" s="639"/>
      <c r="D234" s="679"/>
      <c r="E234" s="177"/>
      <c r="F234" s="177"/>
      <c r="G234" s="177"/>
      <c r="H234" s="177"/>
      <c r="I234" s="177"/>
      <c r="J234" s="177"/>
      <c r="K234" s="177"/>
      <c r="L234" s="177"/>
      <c r="M234" s="177">
        <f>M235</f>
        <v>1606400</v>
      </c>
      <c r="N234" s="199">
        <v>0</v>
      </c>
      <c r="O234" s="199">
        <v>0</v>
      </c>
      <c r="P234" s="611">
        <f>P235</f>
        <v>1606400</v>
      </c>
      <c r="Q234" s="607"/>
    </row>
    <row r="235" spans="1:17" ht="24.75" customHeight="1" x14ac:dyDescent="0.25">
      <c r="A235" s="16">
        <v>1014081</v>
      </c>
      <c r="B235" s="659" t="s">
        <v>87</v>
      </c>
      <c r="C235" s="660"/>
      <c r="D235" s="673"/>
      <c r="E235" s="177">
        <f t="shared" ref="E235:P235" si="15">E236</f>
        <v>1334.7</v>
      </c>
      <c r="F235" s="177">
        <f t="shared" si="15"/>
        <v>262.5</v>
      </c>
      <c r="G235" s="177">
        <f t="shared" si="15"/>
        <v>65.5</v>
      </c>
      <c r="H235" s="177">
        <f t="shared" si="15"/>
        <v>1597.2</v>
      </c>
      <c r="I235" s="177">
        <f t="shared" si="15"/>
        <v>1519.1</v>
      </c>
      <c r="J235" s="177">
        <f t="shared" si="15"/>
        <v>0</v>
      </c>
      <c r="K235" s="194">
        <f t="shared" si="15"/>
        <v>0</v>
      </c>
      <c r="L235" s="194">
        <f t="shared" si="15"/>
        <v>1519.1</v>
      </c>
      <c r="M235" s="177">
        <f t="shared" si="15"/>
        <v>1606400</v>
      </c>
      <c r="N235" s="194">
        <f t="shared" si="15"/>
        <v>0</v>
      </c>
      <c r="O235" s="194">
        <f t="shared" si="15"/>
        <v>0</v>
      </c>
      <c r="P235" s="611">
        <f t="shared" si="15"/>
        <v>1606400</v>
      </c>
      <c r="Q235" s="607"/>
    </row>
    <row r="236" spans="1:17" ht="71.25" customHeight="1" x14ac:dyDescent="0.25">
      <c r="A236" s="110" t="s">
        <v>3</v>
      </c>
      <c r="B236" s="680" t="s">
        <v>697</v>
      </c>
      <c r="C236" s="681"/>
      <c r="D236" s="682"/>
      <c r="E236" s="177">
        <f>D112</f>
        <v>1334.7</v>
      </c>
      <c r="F236" s="177">
        <f>E153</f>
        <v>262.5</v>
      </c>
      <c r="G236" s="177">
        <f>F153</f>
        <v>65.5</v>
      </c>
      <c r="H236" s="177">
        <f>E236+F236</f>
        <v>1597.2</v>
      </c>
      <c r="I236" s="177">
        <f>H112</f>
        <v>1519.1</v>
      </c>
      <c r="J236" s="177">
        <f>I153</f>
        <v>0</v>
      </c>
      <c r="K236" s="177">
        <f>J153</f>
        <v>0</v>
      </c>
      <c r="L236" s="194">
        <f>I236+J236</f>
        <v>1519.1</v>
      </c>
      <c r="M236" s="194">
        <f>L112</f>
        <v>1606400</v>
      </c>
      <c r="N236" s="194">
        <f>M153</f>
        <v>0</v>
      </c>
      <c r="O236" s="194">
        <f>N153</f>
        <v>0</v>
      </c>
      <c r="P236" s="611">
        <f>M236+N236</f>
        <v>1606400</v>
      </c>
      <c r="Q236" s="607"/>
    </row>
    <row r="237" spans="1:17" ht="17.25" hidden="1" customHeight="1" x14ac:dyDescent="0.25">
      <c r="A237" s="126"/>
      <c r="B237" s="770" t="s">
        <v>88</v>
      </c>
      <c r="C237" s="770"/>
      <c r="D237" s="770"/>
      <c r="E237" s="183"/>
      <c r="F237" s="183"/>
      <c r="G237" s="183"/>
      <c r="H237" s="177">
        <f>E237+F237</f>
        <v>0</v>
      </c>
      <c r="I237" s="183"/>
      <c r="J237" s="183"/>
      <c r="K237" s="183"/>
      <c r="L237" s="194">
        <f>I237+J237</f>
        <v>0</v>
      </c>
      <c r="M237" s="183"/>
      <c r="N237" s="235"/>
      <c r="O237" s="235"/>
      <c r="P237" s="667"/>
      <c r="Q237" s="668"/>
    </row>
    <row r="238" spans="1:17" ht="17.25" customHeight="1" x14ac:dyDescent="0.25">
      <c r="A238" s="126"/>
      <c r="B238" s="638" t="s">
        <v>252</v>
      </c>
      <c r="C238" s="639"/>
      <c r="D238" s="679"/>
      <c r="E238" s="238">
        <f>E240</f>
        <v>5806.0999999999995</v>
      </c>
      <c r="F238" s="238">
        <v>0</v>
      </c>
      <c r="G238" s="238">
        <v>0</v>
      </c>
      <c r="H238" s="194">
        <f>E238+F238</f>
        <v>5806.0999999999995</v>
      </c>
      <c r="I238" s="238">
        <f>I239</f>
        <v>7138</v>
      </c>
      <c r="J238" s="238">
        <v>0</v>
      </c>
      <c r="K238" s="238">
        <v>0</v>
      </c>
      <c r="L238" s="194">
        <f>I238+J238</f>
        <v>7138</v>
      </c>
      <c r="M238" s="238">
        <f>M239</f>
        <v>0</v>
      </c>
      <c r="N238" s="235">
        <v>0</v>
      </c>
      <c r="O238" s="235">
        <v>0</v>
      </c>
      <c r="P238" s="611">
        <f>M238+N238</f>
        <v>0</v>
      </c>
      <c r="Q238" s="607"/>
    </row>
    <row r="239" spans="1:17" ht="24" customHeight="1" x14ac:dyDescent="0.25">
      <c r="A239" s="126">
        <v>1014082</v>
      </c>
      <c r="B239" s="659" t="s">
        <v>87</v>
      </c>
      <c r="C239" s="660"/>
      <c r="D239" s="673"/>
      <c r="E239" s="238">
        <f>E240</f>
        <v>5806.0999999999995</v>
      </c>
      <c r="F239" s="238">
        <v>0</v>
      </c>
      <c r="G239" s="238">
        <v>0</v>
      </c>
      <c r="H239" s="194">
        <f>E239+F239</f>
        <v>5806.0999999999995</v>
      </c>
      <c r="I239" s="238">
        <f>I240</f>
        <v>7138</v>
      </c>
      <c r="J239" s="238">
        <v>0</v>
      </c>
      <c r="K239" s="238">
        <v>0</v>
      </c>
      <c r="L239" s="194">
        <f>I239+J239</f>
        <v>7138</v>
      </c>
      <c r="M239" s="238">
        <f>L143</f>
        <v>0</v>
      </c>
      <c r="N239" s="235">
        <v>0</v>
      </c>
      <c r="O239" s="235">
        <v>0</v>
      </c>
      <c r="P239" s="611">
        <f>M239+N239</f>
        <v>0</v>
      </c>
      <c r="Q239" s="607"/>
    </row>
    <row r="240" spans="1:17" ht="51.75" customHeight="1" x14ac:dyDescent="0.25">
      <c r="A240" s="202" t="s">
        <v>58</v>
      </c>
      <c r="B240" s="1154" t="s">
        <v>698</v>
      </c>
      <c r="C240" s="1155"/>
      <c r="D240" s="1156"/>
      <c r="E240" s="238">
        <f>D141</f>
        <v>5806.0999999999995</v>
      </c>
      <c r="F240" s="238">
        <v>0</v>
      </c>
      <c r="G240" s="238">
        <v>0</v>
      </c>
      <c r="H240" s="194">
        <f>E240+F240</f>
        <v>5806.0999999999995</v>
      </c>
      <c r="I240" s="238">
        <f>H141</f>
        <v>7138</v>
      </c>
      <c r="J240" s="238">
        <v>0</v>
      </c>
      <c r="K240" s="238">
        <v>0</v>
      </c>
      <c r="L240" s="194">
        <f>I240+J240</f>
        <v>7138</v>
      </c>
      <c r="M240" s="183"/>
      <c r="N240" s="235">
        <v>0</v>
      </c>
      <c r="O240" s="235">
        <v>0</v>
      </c>
      <c r="P240" s="611">
        <f>M240+N240</f>
        <v>0</v>
      </c>
      <c r="Q240" s="607"/>
    </row>
    <row r="241" spans="1:17" ht="19.5" customHeight="1" x14ac:dyDescent="0.25">
      <c r="A241" s="126"/>
      <c r="B241" s="684" t="s">
        <v>971</v>
      </c>
      <c r="C241" s="685"/>
      <c r="D241" s="686"/>
      <c r="E241" s="177">
        <f>E235+E238</f>
        <v>7140.7999999999993</v>
      </c>
      <c r="F241" s="177">
        <f t="shared" ref="F241:O241" si="16">F235</f>
        <v>262.5</v>
      </c>
      <c r="G241" s="177">
        <f t="shared" si="16"/>
        <v>65.5</v>
      </c>
      <c r="H241" s="177">
        <f>H235+H238</f>
        <v>7403.2999999999993</v>
      </c>
      <c r="I241" s="194">
        <f>I235+I238</f>
        <v>8657.1</v>
      </c>
      <c r="J241" s="177">
        <f t="shared" si="16"/>
        <v>0</v>
      </c>
      <c r="K241" s="177">
        <f t="shared" si="16"/>
        <v>0</v>
      </c>
      <c r="L241" s="194">
        <f>L235+L238</f>
        <v>8657.1</v>
      </c>
      <c r="M241" s="194">
        <f>M235+M239</f>
        <v>1606400</v>
      </c>
      <c r="N241" s="194">
        <f t="shared" si="16"/>
        <v>0</v>
      </c>
      <c r="O241" s="194">
        <f t="shared" si="16"/>
        <v>0</v>
      </c>
      <c r="P241" s="683">
        <f>P234+P238</f>
        <v>1606400</v>
      </c>
      <c r="Q241" s="671"/>
    </row>
    <row r="242" spans="1:17" ht="15.75" customHeight="1" x14ac:dyDescent="0.25">
      <c r="A242" s="29"/>
      <c r="B242" s="29"/>
      <c r="C242" s="616"/>
      <c r="D242" s="616"/>
      <c r="E242" s="619"/>
      <c r="F242" s="619"/>
      <c r="G242" s="30"/>
      <c r="H242" s="30"/>
      <c r="I242" s="30"/>
      <c r="J242" s="30"/>
      <c r="K242" s="30"/>
      <c r="L242" s="30"/>
      <c r="M242" s="30"/>
      <c r="N242" s="30"/>
      <c r="O242" s="30"/>
      <c r="P242" s="29"/>
      <c r="Q242" s="29"/>
    </row>
    <row r="243" spans="1:17" ht="12.75" customHeight="1" x14ac:dyDescent="0.25">
      <c r="A243" s="70" t="s">
        <v>909</v>
      </c>
      <c r="B243" s="663" t="s">
        <v>926</v>
      </c>
      <c r="C243" s="663"/>
      <c r="D243" s="663"/>
      <c r="E243" s="663"/>
      <c r="F243" s="663"/>
      <c r="G243" s="663"/>
      <c r="H243" s="663"/>
      <c r="I243" s="663"/>
      <c r="J243" s="663"/>
      <c r="K243" s="663"/>
      <c r="L243" s="663"/>
      <c r="M243" s="663"/>
      <c r="N243" s="663"/>
      <c r="O243" s="663"/>
      <c r="P243" s="663"/>
      <c r="Q243" s="663"/>
    </row>
    <row r="244" spans="1:17" ht="12.75" customHeight="1" x14ac:dyDescent="0.25">
      <c r="A244" s="70"/>
      <c r="B244" s="310" t="s">
        <v>916</v>
      </c>
      <c r="C244" s="8"/>
      <c r="D244" s="3"/>
      <c r="E244" s="3"/>
      <c r="F244" s="3"/>
      <c r="G244" s="3"/>
      <c r="H244" s="3"/>
      <c r="I244" s="3"/>
      <c r="J244" s="3"/>
      <c r="K244" s="3"/>
      <c r="L244" s="3"/>
      <c r="M244" s="3"/>
      <c r="N244" s="3"/>
      <c r="O244" s="3"/>
      <c r="P244" s="3"/>
      <c r="Q244" s="3"/>
    </row>
    <row r="245" spans="1:17" ht="18" customHeight="1" x14ac:dyDescent="0.25">
      <c r="A245" s="693" t="s">
        <v>1023</v>
      </c>
      <c r="B245" s="694"/>
      <c r="C245" s="737" t="s">
        <v>925</v>
      </c>
      <c r="D245" s="738"/>
      <c r="E245" s="738"/>
      <c r="F245" s="738"/>
      <c r="G245" s="739"/>
      <c r="H245" s="626" t="s">
        <v>454</v>
      </c>
      <c r="I245" s="626"/>
      <c r="J245" s="626"/>
      <c r="K245" s="626"/>
      <c r="L245" s="626" t="s">
        <v>821</v>
      </c>
      <c r="M245" s="626"/>
      <c r="N245" s="626"/>
      <c r="O245" s="626"/>
      <c r="P245" s="626"/>
      <c r="Q245" s="626"/>
    </row>
    <row r="246" spans="1:17" ht="79.5" customHeight="1" x14ac:dyDescent="0.25">
      <c r="A246" s="695"/>
      <c r="B246" s="696"/>
      <c r="C246" s="740"/>
      <c r="D246" s="741"/>
      <c r="E246" s="741"/>
      <c r="F246" s="741"/>
      <c r="G246" s="742"/>
      <c r="H246" s="12" t="s">
        <v>71</v>
      </c>
      <c r="I246" s="12" t="s">
        <v>72</v>
      </c>
      <c r="J246" s="15" t="s">
        <v>14</v>
      </c>
      <c r="K246" s="12" t="s">
        <v>15</v>
      </c>
      <c r="L246" s="12" t="s">
        <v>71</v>
      </c>
      <c r="M246" s="655" t="s">
        <v>72</v>
      </c>
      <c r="N246" s="656"/>
      <c r="O246" s="15" t="s">
        <v>14</v>
      </c>
      <c r="P246" s="657" t="s">
        <v>16</v>
      </c>
      <c r="Q246" s="658"/>
    </row>
    <row r="247" spans="1:17" ht="20.25" customHeight="1" x14ac:dyDescent="0.25">
      <c r="A247" s="641">
        <v>1</v>
      </c>
      <c r="B247" s="642"/>
      <c r="C247" s="641">
        <v>2</v>
      </c>
      <c r="D247" s="645"/>
      <c r="E247" s="645"/>
      <c r="F247" s="645"/>
      <c r="G247" s="642"/>
      <c r="H247" s="11">
        <v>3</v>
      </c>
      <c r="I247" s="11">
        <v>4</v>
      </c>
      <c r="J247" s="11">
        <v>5</v>
      </c>
      <c r="K247" s="11">
        <v>6</v>
      </c>
      <c r="L247" s="11">
        <v>7</v>
      </c>
      <c r="M247" s="641">
        <v>8</v>
      </c>
      <c r="N247" s="642"/>
      <c r="O247" s="11">
        <v>9</v>
      </c>
      <c r="P247" s="641">
        <v>10</v>
      </c>
      <c r="Q247" s="642"/>
    </row>
    <row r="248" spans="1:17" ht="18" customHeight="1" x14ac:dyDescent="0.25">
      <c r="A248" s="641">
        <v>1014080</v>
      </c>
      <c r="B248" s="642"/>
      <c r="C248" s="1151" t="s">
        <v>700</v>
      </c>
      <c r="D248" s="1152"/>
      <c r="E248" s="1152"/>
      <c r="F248" s="1152"/>
      <c r="G248" s="1153"/>
      <c r="H248" s="11"/>
      <c r="I248" s="11"/>
      <c r="J248" s="11"/>
      <c r="K248" s="11"/>
      <c r="L248" s="11"/>
      <c r="M248" s="66"/>
      <c r="N248" s="74"/>
      <c r="O248" s="11"/>
      <c r="P248" s="66"/>
      <c r="Q248" s="74"/>
    </row>
    <row r="249" spans="1:17" ht="18" customHeight="1" x14ac:dyDescent="0.25">
      <c r="A249" s="641">
        <v>1014081</v>
      </c>
      <c r="B249" s="642"/>
      <c r="C249" s="638" t="s">
        <v>262</v>
      </c>
      <c r="D249" s="639"/>
      <c r="E249" s="639"/>
      <c r="F249" s="639"/>
      <c r="G249" s="640"/>
      <c r="H249" s="27">
        <f>H250</f>
        <v>185965.8</v>
      </c>
      <c r="I249" s="27">
        <v>0</v>
      </c>
      <c r="J249" s="27">
        <v>0</v>
      </c>
      <c r="K249" s="27">
        <f>K250</f>
        <v>185965.8</v>
      </c>
      <c r="L249" s="27">
        <f>L250</f>
        <v>14267.635900000001</v>
      </c>
      <c r="M249" s="627">
        <v>0</v>
      </c>
      <c r="N249" s="627"/>
      <c r="O249" s="27">
        <v>0</v>
      </c>
      <c r="P249" s="627">
        <f>L249+M249</f>
        <v>14267.635900000001</v>
      </c>
      <c r="Q249" s="626"/>
    </row>
    <row r="250" spans="1:17" ht="18" customHeight="1" x14ac:dyDescent="0.25">
      <c r="A250" s="66"/>
      <c r="B250" s="74"/>
      <c r="C250" s="638" t="s">
        <v>87</v>
      </c>
      <c r="D250" s="639"/>
      <c r="E250" s="639"/>
      <c r="F250" s="639"/>
      <c r="G250" s="640"/>
      <c r="H250" s="27">
        <f t="shared" ref="H250:M250" si="17">H251</f>
        <v>185965.8</v>
      </c>
      <c r="I250" s="27">
        <f t="shared" si="17"/>
        <v>0</v>
      </c>
      <c r="J250" s="27">
        <f t="shared" si="17"/>
        <v>0</v>
      </c>
      <c r="K250" s="27">
        <f t="shared" si="17"/>
        <v>185965.8</v>
      </c>
      <c r="L250" s="27">
        <f>L176</f>
        <v>14267.635900000001</v>
      </c>
      <c r="M250" s="634">
        <f t="shared" si="17"/>
        <v>0</v>
      </c>
      <c r="N250" s="635"/>
      <c r="O250" s="27">
        <f>O251</f>
        <v>0</v>
      </c>
      <c r="P250" s="634">
        <f>P251</f>
        <v>14267.635900000001</v>
      </c>
      <c r="Q250" s="642"/>
    </row>
    <row r="251" spans="1:17" ht="48.75" customHeight="1" x14ac:dyDescent="0.25">
      <c r="A251" s="641" t="s">
        <v>3</v>
      </c>
      <c r="B251" s="642"/>
      <c r="C251" s="1026" t="s">
        <v>699</v>
      </c>
      <c r="D251" s="1027"/>
      <c r="E251" s="1027"/>
      <c r="F251" s="1027"/>
      <c r="G251" s="1028"/>
      <c r="H251" s="27">
        <f>H176</f>
        <v>185965.8</v>
      </c>
      <c r="I251" s="27">
        <f>I214</f>
        <v>0</v>
      </c>
      <c r="J251" s="27">
        <f>J214</f>
        <v>0</v>
      </c>
      <c r="K251" s="27">
        <f t="shared" ref="K251:K256" si="18">H251+I251</f>
        <v>185965.8</v>
      </c>
      <c r="L251" s="27">
        <f>L250</f>
        <v>14267.635900000001</v>
      </c>
      <c r="M251" s="634">
        <f>M214</f>
        <v>0</v>
      </c>
      <c r="N251" s="635"/>
      <c r="O251" s="27">
        <f>O214</f>
        <v>0</v>
      </c>
      <c r="P251" s="634">
        <f t="shared" ref="P251:P256" si="19">L251+M251</f>
        <v>14267.635900000001</v>
      </c>
      <c r="Q251" s="642"/>
    </row>
    <row r="252" spans="1:17" ht="18" hidden="1" customHeight="1" x14ac:dyDescent="0.25">
      <c r="A252" s="641"/>
      <c r="B252" s="642"/>
      <c r="C252" s="638" t="s">
        <v>88</v>
      </c>
      <c r="D252" s="639"/>
      <c r="E252" s="639"/>
      <c r="F252" s="639"/>
      <c r="G252" s="640"/>
      <c r="H252" s="11"/>
      <c r="I252" s="27"/>
      <c r="J252" s="27"/>
      <c r="K252" s="27">
        <f t="shared" si="18"/>
        <v>0</v>
      </c>
      <c r="L252" s="11"/>
      <c r="M252" s="627"/>
      <c r="N252" s="627"/>
      <c r="O252" s="27"/>
      <c r="P252" s="634">
        <f t="shared" si="19"/>
        <v>0</v>
      </c>
      <c r="Q252" s="642"/>
    </row>
    <row r="253" spans="1:17" ht="18" hidden="1" customHeight="1" x14ac:dyDescent="0.25">
      <c r="A253" s="641"/>
      <c r="B253" s="642"/>
      <c r="C253" s="638" t="s">
        <v>31</v>
      </c>
      <c r="D253" s="639"/>
      <c r="E253" s="639"/>
      <c r="F253" s="639"/>
      <c r="G253" s="640"/>
      <c r="H253" s="11"/>
      <c r="I253" s="27"/>
      <c r="J253" s="27"/>
      <c r="K253" s="27">
        <f t="shared" si="18"/>
        <v>0</v>
      </c>
      <c r="L253" s="11"/>
      <c r="M253" s="627"/>
      <c r="N253" s="627"/>
      <c r="O253" s="27"/>
      <c r="P253" s="634">
        <f t="shared" si="19"/>
        <v>0</v>
      </c>
      <c r="Q253" s="642"/>
    </row>
    <row r="254" spans="1:17" ht="18" customHeight="1" x14ac:dyDescent="0.25">
      <c r="A254" s="641">
        <v>1014082</v>
      </c>
      <c r="B254" s="642"/>
      <c r="C254" s="638" t="s">
        <v>252</v>
      </c>
      <c r="D254" s="639"/>
      <c r="E254" s="639"/>
      <c r="F254" s="639"/>
      <c r="G254" s="640"/>
      <c r="H254" s="27">
        <f>H256</f>
        <v>0</v>
      </c>
      <c r="I254" s="27">
        <v>0</v>
      </c>
      <c r="J254" s="27">
        <v>0</v>
      </c>
      <c r="K254" s="27">
        <f t="shared" si="18"/>
        <v>0</v>
      </c>
      <c r="L254" s="27">
        <f>L204</f>
        <v>0</v>
      </c>
      <c r="M254" s="634">
        <v>0</v>
      </c>
      <c r="N254" s="635"/>
      <c r="O254" s="27">
        <v>0</v>
      </c>
      <c r="P254" s="634">
        <f t="shared" si="19"/>
        <v>0</v>
      </c>
      <c r="Q254" s="642"/>
    </row>
    <row r="255" spans="1:17" ht="18" customHeight="1" x14ac:dyDescent="0.25">
      <c r="A255" s="66"/>
      <c r="B255" s="74"/>
      <c r="C255" s="659" t="s">
        <v>87</v>
      </c>
      <c r="D255" s="660"/>
      <c r="E255" s="660"/>
      <c r="F255" s="660"/>
      <c r="G255" s="661"/>
      <c r="H255" s="27">
        <f>H256</f>
        <v>0</v>
      </c>
      <c r="I255" s="27">
        <v>0</v>
      </c>
      <c r="J255" s="27">
        <v>0</v>
      </c>
      <c r="K255" s="27">
        <f t="shared" si="18"/>
        <v>0</v>
      </c>
      <c r="L255" s="27">
        <f>L254</f>
        <v>0</v>
      </c>
      <c r="M255" s="634"/>
      <c r="N255" s="635"/>
      <c r="O255" s="27"/>
      <c r="P255" s="634">
        <f t="shared" si="19"/>
        <v>0</v>
      </c>
      <c r="Q255" s="642"/>
    </row>
    <row r="256" spans="1:17" ht="36.75" customHeight="1" x14ac:dyDescent="0.25">
      <c r="A256" s="641" t="s">
        <v>58</v>
      </c>
      <c r="B256" s="642"/>
      <c r="C256" s="659" t="s">
        <v>698</v>
      </c>
      <c r="D256" s="660"/>
      <c r="E256" s="660"/>
      <c r="F256" s="660"/>
      <c r="G256" s="661"/>
      <c r="H256" s="27">
        <f>H204</f>
        <v>0</v>
      </c>
      <c r="I256" s="27">
        <v>0</v>
      </c>
      <c r="J256" s="27">
        <v>0</v>
      </c>
      <c r="K256" s="27">
        <f t="shared" si="18"/>
        <v>0</v>
      </c>
      <c r="L256" s="27">
        <f>L254</f>
        <v>0</v>
      </c>
      <c r="M256" s="634"/>
      <c r="N256" s="635"/>
      <c r="O256" s="27"/>
      <c r="P256" s="634">
        <f t="shared" si="19"/>
        <v>0</v>
      </c>
      <c r="Q256" s="642"/>
    </row>
    <row r="257" spans="1:17" ht="18" customHeight="1" x14ac:dyDescent="0.25">
      <c r="A257" s="641"/>
      <c r="B257" s="642"/>
      <c r="C257" s="638" t="s">
        <v>971</v>
      </c>
      <c r="D257" s="639"/>
      <c r="E257" s="639"/>
      <c r="F257" s="639"/>
      <c r="G257" s="640"/>
      <c r="H257" s="27">
        <f>H249+H254</f>
        <v>185965.8</v>
      </c>
      <c r="I257" s="27">
        <f>I250</f>
        <v>0</v>
      </c>
      <c r="J257" s="27">
        <f>J250</f>
        <v>0</v>
      </c>
      <c r="K257" s="27">
        <f>K249+K254</f>
        <v>185965.8</v>
      </c>
      <c r="L257" s="27">
        <f>L249+L254</f>
        <v>14267.635900000001</v>
      </c>
      <c r="M257" s="627">
        <f>M250</f>
        <v>0</v>
      </c>
      <c r="N257" s="627"/>
      <c r="O257" s="27">
        <f>O250</f>
        <v>0</v>
      </c>
      <c r="P257" s="627">
        <f>P249+P254</f>
        <v>14267.635900000001</v>
      </c>
      <c r="Q257" s="626"/>
    </row>
    <row r="258" spans="1:17" ht="18" customHeight="1" x14ac:dyDescent="0.25">
      <c r="A258" s="29"/>
      <c r="B258" s="29"/>
      <c r="C258" s="616"/>
      <c r="D258" s="616"/>
      <c r="E258" s="619"/>
      <c r="F258" s="619"/>
      <c r="G258" s="619"/>
      <c r="H258" s="619"/>
      <c r="I258" s="619"/>
      <c r="J258" s="619"/>
      <c r="K258" s="619"/>
      <c r="L258" s="619"/>
      <c r="M258" s="30"/>
      <c r="N258" s="30"/>
      <c r="O258" s="30"/>
      <c r="P258" s="3"/>
      <c r="Q258" s="3"/>
    </row>
    <row r="259" spans="1:17" ht="17.25" customHeight="1" x14ac:dyDescent="0.25">
      <c r="A259" s="33" t="s">
        <v>193</v>
      </c>
      <c r="B259" s="663" t="s">
        <v>927</v>
      </c>
      <c r="C259" s="663"/>
      <c r="D259" s="663"/>
      <c r="E259" s="663"/>
      <c r="F259" s="663"/>
      <c r="G259" s="663"/>
      <c r="H259" s="663"/>
      <c r="I259" s="663"/>
      <c r="J259" s="663"/>
      <c r="K259" s="663"/>
      <c r="L259" s="663"/>
      <c r="M259" s="663"/>
      <c r="N259" s="663"/>
      <c r="O259" s="663"/>
      <c r="P259" s="663"/>
      <c r="Q259" s="663"/>
    </row>
    <row r="260" spans="1:17" ht="17.25" customHeight="1" x14ac:dyDescent="0.25">
      <c r="A260" s="67" t="s">
        <v>908</v>
      </c>
      <c r="B260" s="663" t="s">
        <v>928</v>
      </c>
      <c r="C260" s="663"/>
      <c r="D260" s="663"/>
      <c r="E260" s="663"/>
      <c r="F260" s="663"/>
      <c r="G260" s="663"/>
      <c r="H260" s="663"/>
      <c r="I260" s="663"/>
      <c r="J260" s="663"/>
      <c r="K260" s="663"/>
      <c r="L260" s="663"/>
      <c r="M260" s="663"/>
      <c r="N260" s="663"/>
      <c r="O260" s="663"/>
      <c r="P260" s="663"/>
      <c r="Q260" s="663"/>
    </row>
    <row r="261" spans="1:17" ht="17.25" customHeight="1" x14ac:dyDescent="0.25">
      <c r="A261" s="33"/>
      <c r="B261" s="57"/>
      <c r="C261" s="57"/>
      <c r="D261" s="57"/>
      <c r="E261" s="57"/>
      <c r="F261" s="57"/>
      <c r="G261" s="57"/>
      <c r="H261" s="57"/>
      <c r="I261" s="57"/>
      <c r="J261" s="57"/>
      <c r="K261" s="57"/>
      <c r="L261" s="57"/>
      <c r="M261" s="57"/>
      <c r="N261" s="57"/>
      <c r="O261" s="57"/>
      <c r="P261" s="57"/>
      <c r="Q261" s="57"/>
    </row>
    <row r="262" spans="1:17" ht="17.25" customHeight="1" x14ac:dyDescent="0.25">
      <c r="A262" s="693" t="s">
        <v>1023</v>
      </c>
      <c r="B262" s="694"/>
      <c r="C262" s="701" t="s">
        <v>94</v>
      </c>
      <c r="D262" s="703" t="s">
        <v>95</v>
      </c>
      <c r="E262" s="703" t="s">
        <v>96</v>
      </c>
      <c r="F262" s="705" t="s">
        <v>827</v>
      </c>
      <c r="G262" s="706"/>
      <c r="H262" s="706"/>
      <c r="I262" s="707"/>
      <c r="J262" s="705" t="s">
        <v>836</v>
      </c>
      <c r="K262" s="706"/>
      <c r="L262" s="706"/>
      <c r="M262" s="707"/>
      <c r="N262" s="705" t="s">
        <v>829</v>
      </c>
      <c r="O262" s="706"/>
      <c r="P262" s="706"/>
      <c r="Q262" s="707"/>
    </row>
    <row r="263" spans="1:17" ht="55.5" customHeight="1" x14ac:dyDescent="0.2">
      <c r="A263" s="695"/>
      <c r="B263" s="696"/>
      <c r="C263" s="702"/>
      <c r="D263" s="704"/>
      <c r="E263" s="704"/>
      <c r="F263" s="602" t="s">
        <v>197</v>
      </c>
      <c r="G263" s="607"/>
      <c r="H263" s="177" t="s">
        <v>198</v>
      </c>
      <c r="I263" s="177" t="s">
        <v>929</v>
      </c>
      <c r="J263" s="602" t="s">
        <v>197</v>
      </c>
      <c r="K263" s="607"/>
      <c r="L263" s="177" t="s">
        <v>198</v>
      </c>
      <c r="M263" s="177" t="s">
        <v>930</v>
      </c>
      <c r="N263" s="602" t="s">
        <v>197</v>
      </c>
      <c r="O263" s="607"/>
      <c r="P263" s="177" t="s">
        <v>198</v>
      </c>
      <c r="Q263" s="177" t="s">
        <v>931</v>
      </c>
    </row>
    <row r="264" spans="1:17" ht="17.25" customHeight="1" x14ac:dyDescent="0.25">
      <c r="A264" s="705">
        <v>1</v>
      </c>
      <c r="B264" s="707"/>
      <c r="C264" s="202">
        <v>2</v>
      </c>
      <c r="D264" s="202">
        <v>3</v>
      </c>
      <c r="E264" s="202">
        <v>4</v>
      </c>
      <c r="F264" s="705">
        <v>5</v>
      </c>
      <c r="G264" s="707"/>
      <c r="H264" s="202">
        <v>6</v>
      </c>
      <c r="I264" s="202">
        <v>7</v>
      </c>
      <c r="J264" s="705">
        <v>8</v>
      </c>
      <c r="K264" s="707"/>
      <c r="L264" s="202">
        <v>9</v>
      </c>
      <c r="M264" s="202">
        <v>10</v>
      </c>
      <c r="N264" s="705">
        <v>11</v>
      </c>
      <c r="O264" s="707"/>
      <c r="P264" s="202">
        <v>12</v>
      </c>
      <c r="Q264" s="202">
        <v>13</v>
      </c>
    </row>
    <row r="265" spans="1:17" ht="17.25" hidden="1" customHeight="1" x14ac:dyDescent="0.25">
      <c r="A265" s="597">
        <v>1014080</v>
      </c>
      <c r="B265" s="598"/>
      <c r="C265" s="774" t="s">
        <v>700</v>
      </c>
      <c r="D265" s="775"/>
      <c r="E265" s="775"/>
      <c r="F265" s="775"/>
      <c r="G265" s="775"/>
      <c r="H265" s="775"/>
      <c r="I265" s="775"/>
      <c r="J265" s="775"/>
      <c r="K265" s="775"/>
      <c r="L265" s="775"/>
      <c r="M265" s="775"/>
      <c r="N265" s="775"/>
      <c r="O265" s="775"/>
      <c r="P265" s="775"/>
      <c r="Q265" s="776"/>
    </row>
    <row r="266" spans="1:17" ht="17.25" customHeight="1" x14ac:dyDescent="0.25">
      <c r="A266" s="597">
        <v>1014081</v>
      </c>
      <c r="B266" s="598"/>
      <c r="C266" s="169" t="s">
        <v>262</v>
      </c>
      <c r="D266" s="126"/>
      <c r="E266" s="126"/>
      <c r="F266" s="602"/>
      <c r="G266" s="607"/>
      <c r="H266" s="124"/>
      <c r="I266" s="124"/>
      <c r="J266" s="602"/>
      <c r="K266" s="607"/>
      <c r="L266" s="124"/>
      <c r="M266" s="124"/>
      <c r="N266" s="602"/>
      <c r="O266" s="607"/>
      <c r="P266" s="124"/>
      <c r="Q266" s="124"/>
    </row>
    <row r="267" spans="1:17" ht="32.25" customHeight="1" x14ac:dyDescent="0.25">
      <c r="A267" s="597"/>
      <c r="B267" s="598"/>
      <c r="C267" s="169" t="s">
        <v>87</v>
      </c>
      <c r="D267" s="620" t="s">
        <v>701</v>
      </c>
      <c r="E267" s="621"/>
      <c r="F267" s="621"/>
      <c r="G267" s="621"/>
      <c r="H267" s="621"/>
      <c r="I267" s="621"/>
      <c r="J267" s="621"/>
      <c r="K267" s="621"/>
      <c r="L267" s="621"/>
      <c r="M267" s="621"/>
      <c r="N267" s="621"/>
      <c r="O267" s="621"/>
      <c r="P267" s="621"/>
      <c r="Q267" s="622"/>
    </row>
    <row r="268" spans="1:17" ht="17.25" customHeight="1" x14ac:dyDescent="0.25">
      <c r="A268" s="597">
        <v>1</v>
      </c>
      <c r="B268" s="598"/>
      <c r="C268" s="169" t="s">
        <v>228</v>
      </c>
      <c r="D268" s="233"/>
      <c r="E268" s="203"/>
      <c r="F268" s="602"/>
      <c r="G268" s="607"/>
      <c r="H268" s="602"/>
      <c r="I268" s="607"/>
      <c r="J268" s="602"/>
      <c r="K268" s="607"/>
      <c r="L268" s="602"/>
      <c r="M268" s="607"/>
      <c r="N268" s="602"/>
      <c r="O268" s="607"/>
      <c r="P268" s="602"/>
      <c r="Q268" s="607"/>
    </row>
    <row r="269" spans="1:17" ht="92.25" customHeight="1" x14ac:dyDescent="0.25">
      <c r="A269" s="1012" t="s">
        <v>939</v>
      </c>
      <c r="B269" s="1013"/>
      <c r="C269" s="204" t="s">
        <v>498</v>
      </c>
      <c r="D269" s="233" t="s">
        <v>99</v>
      </c>
      <c r="E269" s="204" t="s">
        <v>520</v>
      </c>
      <c r="F269" s="602">
        <v>1</v>
      </c>
      <c r="G269" s="607"/>
      <c r="H269" s="177">
        <v>0</v>
      </c>
      <c r="I269" s="177">
        <f>F269+H269</f>
        <v>1</v>
      </c>
      <c r="J269" s="602">
        <v>1</v>
      </c>
      <c r="K269" s="607"/>
      <c r="L269" s="177">
        <v>0</v>
      </c>
      <c r="M269" s="177">
        <f>J269+L269</f>
        <v>1</v>
      </c>
      <c r="N269" s="602">
        <v>1</v>
      </c>
      <c r="O269" s="607"/>
      <c r="P269" s="177">
        <v>0</v>
      </c>
      <c r="Q269" s="177">
        <f>N269+P269</f>
        <v>1</v>
      </c>
    </row>
    <row r="270" spans="1:17" ht="92.25" customHeight="1" x14ac:dyDescent="0.25">
      <c r="A270" s="1012" t="s">
        <v>940</v>
      </c>
      <c r="B270" s="1013"/>
      <c r="C270" s="204" t="s">
        <v>531</v>
      </c>
      <c r="D270" s="233" t="s">
        <v>99</v>
      </c>
      <c r="E270" s="204" t="s">
        <v>520</v>
      </c>
      <c r="F270" s="602">
        <v>1</v>
      </c>
      <c r="G270" s="607"/>
      <c r="H270" s="177">
        <v>0</v>
      </c>
      <c r="I270" s="177">
        <f>F270+H270</f>
        <v>1</v>
      </c>
      <c r="J270" s="602">
        <v>1</v>
      </c>
      <c r="K270" s="607"/>
      <c r="L270" s="177">
        <v>0</v>
      </c>
      <c r="M270" s="177">
        <f>J270+L270</f>
        <v>1</v>
      </c>
      <c r="N270" s="602">
        <v>1</v>
      </c>
      <c r="O270" s="607"/>
      <c r="P270" s="177">
        <v>0</v>
      </c>
      <c r="Q270" s="177">
        <f>N270+P270</f>
        <v>1</v>
      </c>
    </row>
    <row r="271" spans="1:17" ht="91.5" customHeight="1" x14ac:dyDescent="0.25">
      <c r="A271" s="1012" t="s">
        <v>941</v>
      </c>
      <c r="B271" s="1013"/>
      <c r="C271" s="204" t="s">
        <v>532</v>
      </c>
      <c r="D271" s="233" t="s">
        <v>99</v>
      </c>
      <c r="E271" s="204" t="s">
        <v>520</v>
      </c>
      <c r="F271" s="602">
        <v>0</v>
      </c>
      <c r="G271" s="607"/>
      <c r="H271" s="177">
        <v>0</v>
      </c>
      <c r="I271" s="177">
        <f>F271+H271</f>
        <v>0</v>
      </c>
      <c r="J271" s="602">
        <v>0</v>
      </c>
      <c r="K271" s="607"/>
      <c r="L271" s="177">
        <v>0</v>
      </c>
      <c r="M271" s="177">
        <f>J271+L271</f>
        <v>0</v>
      </c>
      <c r="N271" s="602">
        <v>0</v>
      </c>
      <c r="O271" s="607"/>
      <c r="P271" s="177">
        <v>0</v>
      </c>
      <c r="Q271" s="177">
        <f>N271+P271</f>
        <v>0</v>
      </c>
    </row>
    <row r="272" spans="1:17" ht="94.5" hidden="1" customHeight="1" x14ac:dyDescent="0.25">
      <c r="A272" s="1012" t="s">
        <v>942</v>
      </c>
      <c r="B272" s="1013"/>
      <c r="C272" s="204" t="s">
        <v>157</v>
      </c>
      <c r="D272" s="233" t="s">
        <v>99</v>
      </c>
      <c r="E272" s="204" t="s">
        <v>520</v>
      </c>
      <c r="F272" s="602">
        <v>0</v>
      </c>
      <c r="G272" s="607"/>
      <c r="H272" s="602">
        <v>0</v>
      </c>
      <c r="I272" s="607"/>
      <c r="J272" s="602">
        <v>0</v>
      </c>
      <c r="K272" s="607"/>
      <c r="L272" s="671">
        <v>0</v>
      </c>
      <c r="M272" s="671"/>
      <c r="N272" s="602">
        <v>0</v>
      </c>
      <c r="O272" s="607"/>
      <c r="P272" s="671">
        <v>0</v>
      </c>
      <c r="Q272" s="671"/>
    </row>
    <row r="273" spans="1:17" ht="188.25" hidden="1" customHeight="1" x14ac:dyDescent="0.25">
      <c r="A273" s="1012" t="s">
        <v>943</v>
      </c>
      <c r="B273" s="1013"/>
      <c r="C273" s="204" t="s">
        <v>533</v>
      </c>
      <c r="D273" s="233" t="s">
        <v>99</v>
      </c>
      <c r="E273" s="204" t="s">
        <v>520</v>
      </c>
      <c r="F273" s="602">
        <v>0</v>
      </c>
      <c r="G273" s="607"/>
      <c r="H273" s="602">
        <v>0</v>
      </c>
      <c r="I273" s="607"/>
      <c r="J273" s="602">
        <v>0</v>
      </c>
      <c r="K273" s="607"/>
      <c r="L273" s="671">
        <v>0</v>
      </c>
      <c r="M273" s="671"/>
      <c r="N273" s="602">
        <v>0</v>
      </c>
      <c r="O273" s="607"/>
      <c r="P273" s="671">
        <v>0</v>
      </c>
      <c r="Q273" s="671"/>
    </row>
    <row r="274" spans="1:17" ht="191.25" hidden="1" customHeight="1" x14ac:dyDescent="0.25">
      <c r="A274" s="1012" t="s">
        <v>944</v>
      </c>
      <c r="B274" s="1013"/>
      <c r="C274" s="204" t="s">
        <v>534</v>
      </c>
      <c r="D274" s="233" t="s">
        <v>99</v>
      </c>
      <c r="E274" s="204" t="s">
        <v>520</v>
      </c>
      <c r="F274" s="602">
        <v>0</v>
      </c>
      <c r="G274" s="607"/>
      <c r="H274" s="602">
        <v>0</v>
      </c>
      <c r="I274" s="607"/>
      <c r="J274" s="602">
        <v>0</v>
      </c>
      <c r="K274" s="607"/>
      <c r="L274" s="671">
        <v>0</v>
      </c>
      <c r="M274" s="671"/>
      <c r="N274" s="602">
        <v>0</v>
      </c>
      <c r="O274" s="607"/>
      <c r="P274" s="671">
        <v>0</v>
      </c>
      <c r="Q274" s="671"/>
    </row>
    <row r="275" spans="1:17" ht="187.5" hidden="1" customHeight="1" x14ac:dyDescent="0.25">
      <c r="A275" s="1012" t="s">
        <v>945</v>
      </c>
      <c r="B275" s="1013"/>
      <c r="C275" s="204" t="s">
        <v>535</v>
      </c>
      <c r="D275" s="233" t="s">
        <v>99</v>
      </c>
      <c r="E275" s="204" t="s">
        <v>520</v>
      </c>
      <c r="F275" s="602">
        <v>45</v>
      </c>
      <c r="G275" s="607"/>
      <c r="H275" s="602">
        <v>0</v>
      </c>
      <c r="I275" s="607"/>
      <c r="J275" s="602">
        <v>48</v>
      </c>
      <c r="K275" s="607"/>
      <c r="L275" s="671">
        <v>0</v>
      </c>
      <c r="M275" s="671"/>
      <c r="N275" s="602">
        <v>48</v>
      </c>
      <c r="O275" s="607"/>
      <c r="P275" s="671">
        <v>0</v>
      </c>
      <c r="Q275" s="671"/>
    </row>
    <row r="276" spans="1:17" ht="31.5" customHeight="1" x14ac:dyDescent="0.25">
      <c r="A276" s="1012" t="s">
        <v>942</v>
      </c>
      <c r="B276" s="1013"/>
      <c r="C276" s="204" t="s">
        <v>536</v>
      </c>
      <c r="D276" s="233" t="s">
        <v>99</v>
      </c>
      <c r="E276" s="204" t="s">
        <v>101</v>
      </c>
      <c r="F276" s="602">
        <f>F277+F278+F279+F280</f>
        <v>10.5</v>
      </c>
      <c r="G276" s="607"/>
      <c r="H276" s="177">
        <v>0</v>
      </c>
      <c r="I276" s="177">
        <f t="shared" ref="I276:I282" si="20">F276+H276</f>
        <v>10.5</v>
      </c>
      <c r="J276" s="602">
        <f>J277+J278+J279+J280</f>
        <v>10.5</v>
      </c>
      <c r="K276" s="607"/>
      <c r="L276" s="177">
        <v>0</v>
      </c>
      <c r="M276" s="177">
        <f t="shared" ref="M276:M282" si="21">J276+L276</f>
        <v>10.5</v>
      </c>
      <c r="N276" s="602">
        <f>N277+N278+N279+N280</f>
        <v>10.5</v>
      </c>
      <c r="O276" s="607"/>
      <c r="P276" s="177">
        <v>0</v>
      </c>
      <c r="Q276" s="177">
        <f t="shared" ref="Q276:Q282" si="22">N276+P276</f>
        <v>10.5</v>
      </c>
    </row>
    <row r="277" spans="1:17" ht="31.5" customHeight="1" x14ac:dyDescent="0.25">
      <c r="A277" s="1012" t="s">
        <v>943</v>
      </c>
      <c r="B277" s="1013"/>
      <c r="C277" s="204" t="s">
        <v>537</v>
      </c>
      <c r="D277" s="233" t="s">
        <v>99</v>
      </c>
      <c r="E277" s="204" t="s">
        <v>101</v>
      </c>
      <c r="F277" s="602">
        <v>1</v>
      </c>
      <c r="G277" s="607"/>
      <c r="H277" s="177">
        <v>0</v>
      </c>
      <c r="I277" s="177">
        <f t="shared" si="20"/>
        <v>1</v>
      </c>
      <c r="J277" s="602">
        <v>1</v>
      </c>
      <c r="K277" s="607"/>
      <c r="L277" s="177">
        <v>0</v>
      </c>
      <c r="M277" s="177">
        <f t="shared" si="21"/>
        <v>1</v>
      </c>
      <c r="N277" s="602">
        <v>1</v>
      </c>
      <c r="O277" s="607"/>
      <c r="P277" s="177">
        <v>0</v>
      </c>
      <c r="Q277" s="177">
        <f t="shared" si="22"/>
        <v>1</v>
      </c>
    </row>
    <row r="278" spans="1:17" ht="31.5" customHeight="1" x14ac:dyDescent="0.25">
      <c r="A278" s="1012" t="s">
        <v>944</v>
      </c>
      <c r="B278" s="1013"/>
      <c r="C278" s="204" t="s">
        <v>538</v>
      </c>
      <c r="D278" s="233" t="s">
        <v>99</v>
      </c>
      <c r="E278" s="204" t="s">
        <v>101</v>
      </c>
      <c r="F278" s="602">
        <v>5.5</v>
      </c>
      <c r="G278" s="607"/>
      <c r="H278" s="177">
        <v>0</v>
      </c>
      <c r="I278" s="177">
        <f t="shared" si="20"/>
        <v>5.5</v>
      </c>
      <c r="J278" s="602">
        <v>5.5</v>
      </c>
      <c r="K278" s="607"/>
      <c r="L278" s="177">
        <v>0</v>
      </c>
      <c r="M278" s="177">
        <f t="shared" si="21"/>
        <v>5.5</v>
      </c>
      <c r="N278" s="602">
        <v>5.5</v>
      </c>
      <c r="O278" s="607"/>
      <c r="P278" s="177">
        <v>0</v>
      </c>
      <c r="Q278" s="177">
        <f t="shared" si="22"/>
        <v>5.5</v>
      </c>
    </row>
    <row r="279" spans="1:17" ht="32.25" customHeight="1" x14ac:dyDescent="0.25">
      <c r="A279" s="1012" t="s">
        <v>945</v>
      </c>
      <c r="B279" s="1013"/>
      <c r="C279" s="204" t="s">
        <v>539</v>
      </c>
      <c r="D279" s="233" t="s">
        <v>99</v>
      </c>
      <c r="E279" s="204" t="s">
        <v>101</v>
      </c>
      <c r="F279" s="602">
        <v>2</v>
      </c>
      <c r="G279" s="607"/>
      <c r="H279" s="177">
        <v>0</v>
      </c>
      <c r="I279" s="177">
        <f t="shared" si="20"/>
        <v>2</v>
      </c>
      <c r="J279" s="602">
        <v>2</v>
      </c>
      <c r="K279" s="607"/>
      <c r="L279" s="177">
        <v>0</v>
      </c>
      <c r="M279" s="177">
        <f t="shared" si="21"/>
        <v>2</v>
      </c>
      <c r="N279" s="602">
        <v>2</v>
      </c>
      <c r="O279" s="607"/>
      <c r="P279" s="177">
        <v>0</v>
      </c>
      <c r="Q279" s="177">
        <f t="shared" si="22"/>
        <v>2</v>
      </c>
    </row>
    <row r="280" spans="1:17" ht="48.75" customHeight="1" x14ac:dyDescent="0.25">
      <c r="A280" s="1012" t="s">
        <v>946</v>
      </c>
      <c r="B280" s="1013"/>
      <c r="C280" s="204" t="s">
        <v>540</v>
      </c>
      <c r="D280" s="233" t="s">
        <v>99</v>
      </c>
      <c r="E280" s="204" t="s">
        <v>101</v>
      </c>
      <c r="F280" s="602">
        <v>2</v>
      </c>
      <c r="G280" s="607"/>
      <c r="H280" s="177">
        <v>0</v>
      </c>
      <c r="I280" s="177">
        <f t="shared" si="20"/>
        <v>2</v>
      </c>
      <c r="J280" s="602">
        <v>2</v>
      </c>
      <c r="K280" s="607"/>
      <c r="L280" s="177">
        <v>0</v>
      </c>
      <c r="M280" s="177">
        <f t="shared" si="21"/>
        <v>2</v>
      </c>
      <c r="N280" s="602">
        <v>2</v>
      </c>
      <c r="O280" s="607"/>
      <c r="P280" s="177">
        <v>0</v>
      </c>
      <c r="Q280" s="177">
        <f t="shared" si="22"/>
        <v>2</v>
      </c>
    </row>
    <row r="281" spans="1:17" ht="45" customHeight="1" x14ac:dyDescent="0.25">
      <c r="A281" s="1012" t="s">
        <v>947</v>
      </c>
      <c r="B281" s="1013"/>
      <c r="C281" s="204" t="s">
        <v>541</v>
      </c>
      <c r="D281" s="233" t="s">
        <v>141</v>
      </c>
      <c r="E281" s="204" t="s">
        <v>158</v>
      </c>
      <c r="F281" s="611">
        <f>D141</f>
        <v>5806.0999999999995</v>
      </c>
      <c r="G281" s="607"/>
      <c r="H281" s="177">
        <v>0</v>
      </c>
      <c r="I281" s="177">
        <f t="shared" si="20"/>
        <v>5806.0999999999995</v>
      </c>
      <c r="J281" s="611">
        <f>H141</f>
        <v>7138</v>
      </c>
      <c r="K281" s="607"/>
      <c r="L281" s="177">
        <v>0</v>
      </c>
      <c r="M281" s="177">
        <f t="shared" si="21"/>
        <v>7138</v>
      </c>
      <c r="N281" s="611">
        <f>L141</f>
        <v>0</v>
      </c>
      <c r="O281" s="607"/>
      <c r="P281" s="177">
        <v>0</v>
      </c>
      <c r="Q281" s="177">
        <f t="shared" si="22"/>
        <v>0</v>
      </c>
    </row>
    <row r="282" spans="1:17" ht="51.75" customHeight="1" x14ac:dyDescent="0.25">
      <c r="A282" s="1012" t="s">
        <v>948</v>
      </c>
      <c r="B282" s="1013"/>
      <c r="C282" s="204" t="s">
        <v>702</v>
      </c>
      <c r="D282" s="233" t="s">
        <v>141</v>
      </c>
      <c r="E282" s="204" t="s">
        <v>158</v>
      </c>
      <c r="F282" s="602">
        <f>D115</f>
        <v>815.2</v>
      </c>
      <c r="G282" s="607"/>
      <c r="H282" s="177">
        <v>0</v>
      </c>
      <c r="I282" s="177">
        <f t="shared" si="20"/>
        <v>815.2</v>
      </c>
      <c r="J282" s="602">
        <f>H115+H116</f>
        <v>1277.3</v>
      </c>
      <c r="K282" s="607"/>
      <c r="L282" s="177">
        <v>0</v>
      </c>
      <c r="M282" s="177">
        <f t="shared" si="21"/>
        <v>1277.3</v>
      </c>
      <c r="N282" s="611">
        <v>1277.3</v>
      </c>
      <c r="O282" s="607"/>
      <c r="P282" s="177">
        <v>0</v>
      </c>
      <c r="Q282" s="177">
        <f t="shared" si="22"/>
        <v>1277.3</v>
      </c>
    </row>
    <row r="283" spans="1:17" ht="17.25" customHeight="1" x14ac:dyDescent="0.25">
      <c r="A283" s="597" t="s">
        <v>58</v>
      </c>
      <c r="B283" s="598"/>
      <c r="C283" s="169" t="s">
        <v>281</v>
      </c>
      <c r="D283" s="233"/>
      <c r="E283" s="204"/>
      <c r="F283" s="602"/>
      <c r="G283" s="607"/>
      <c r="H283" s="602"/>
      <c r="I283" s="607"/>
      <c r="J283" s="602"/>
      <c r="K283" s="607"/>
      <c r="L283" s="602"/>
      <c r="M283" s="607"/>
      <c r="N283" s="602"/>
      <c r="O283" s="607"/>
      <c r="P283" s="602"/>
      <c r="Q283" s="607"/>
    </row>
    <row r="284" spans="1:17" ht="94.5" customHeight="1" x14ac:dyDescent="0.25">
      <c r="A284" s="1012" t="s">
        <v>932</v>
      </c>
      <c r="B284" s="1013"/>
      <c r="C284" s="204" t="s">
        <v>703</v>
      </c>
      <c r="D284" s="233" t="s">
        <v>99</v>
      </c>
      <c r="E284" s="204" t="s">
        <v>520</v>
      </c>
      <c r="F284" s="602">
        <v>12</v>
      </c>
      <c r="G284" s="607"/>
      <c r="H284" s="177">
        <v>0</v>
      </c>
      <c r="I284" s="177">
        <f>F284+H284</f>
        <v>12</v>
      </c>
      <c r="J284" s="602">
        <v>12</v>
      </c>
      <c r="K284" s="607"/>
      <c r="L284" s="177">
        <v>0</v>
      </c>
      <c r="M284" s="177">
        <f>J284+L284</f>
        <v>12</v>
      </c>
      <c r="N284" s="602">
        <v>12</v>
      </c>
      <c r="O284" s="607"/>
      <c r="P284" s="177">
        <v>0</v>
      </c>
      <c r="Q284" s="177">
        <f>N284+P284</f>
        <v>12</v>
      </c>
    </row>
    <row r="285" spans="1:17" ht="33" customHeight="1" x14ac:dyDescent="0.25">
      <c r="A285" s="1012" t="s">
        <v>933</v>
      </c>
      <c r="B285" s="1013"/>
      <c r="C285" s="204" t="s">
        <v>704</v>
      </c>
      <c r="D285" s="233" t="s">
        <v>99</v>
      </c>
      <c r="E285" s="609" t="s">
        <v>706</v>
      </c>
      <c r="F285" s="602">
        <v>11</v>
      </c>
      <c r="G285" s="607"/>
      <c r="H285" s="177">
        <v>6</v>
      </c>
      <c r="I285" s="177">
        <f>F285+H285</f>
        <v>17</v>
      </c>
      <c r="J285" s="602">
        <v>11</v>
      </c>
      <c r="K285" s="607"/>
      <c r="L285" s="177">
        <v>6</v>
      </c>
      <c r="M285" s="177">
        <f>J285+L285</f>
        <v>17</v>
      </c>
      <c r="N285" s="602">
        <v>12</v>
      </c>
      <c r="O285" s="607"/>
      <c r="P285" s="177">
        <v>6</v>
      </c>
      <c r="Q285" s="177">
        <f>N285+P285</f>
        <v>18</v>
      </c>
    </row>
    <row r="286" spans="1:17" ht="30.75" customHeight="1" x14ac:dyDescent="0.25">
      <c r="A286" s="1012" t="s">
        <v>934</v>
      </c>
      <c r="B286" s="1013"/>
      <c r="C286" s="204" t="s">
        <v>705</v>
      </c>
      <c r="D286" s="233" t="s">
        <v>99</v>
      </c>
      <c r="E286" s="610"/>
      <c r="F286" s="602">
        <v>10</v>
      </c>
      <c r="G286" s="607"/>
      <c r="H286" s="177">
        <v>3</v>
      </c>
      <c r="I286" s="177">
        <f>F286+H286</f>
        <v>13</v>
      </c>
      <c r="J286" s="608">
        <v>10</v>
      </c>
      <c r="K286" s="615"/>
      <c r="L286" s="177">
        <v>3</v>
      </c>
      <c r="M286" s="177">
        <f>J286+L286</f>
        <v>13</v>
      </c>
      <c r="N286" s="608">
        <v>10</v>
      </c>
      <c r="O286" s="615"/>
      <c r="P286" s="177">
        <v>3</v>
      </c>
      <c r="Q286" s="177">
        <f>N286+P286</f>
        <v>13</v>
      </c>
    </row>
    <row r="287" spans="1:17" ht="41.25" customHeight="1" x14ac:dyDescent="0.25">
      <c r="A287" s="1012" t="s">
        <v>935</v>
      </c>
      <c r="B287" s="1013"/>
      <c r="C287" s="204" t="s">
        <v>707</v>
      </c>
      <c r="D287" s="233" t="s">
        <v>99</v>
      </c>
      <c r="E287" s="204"/>
      <c r="F287" s="602">
        <v>90</v>
      </c>
      <c r="G287" s="607"/>
      <c r="H287" s="177">
        <v>0</v>
      </c>
      <c r="I287" s="177">
        <f>F287+H287</f>
        <v>90</v>
      </c>
      <c r="J287" s="602">
        <v>80</v>
      </c>
      <c r="K287" s="607"/>
      <c r="L287" s="177">
        <v>0</v>
      </c>
      <c r="M287" s="177">
        <f>J287+L287</f>
        <v>80</v>
      </c>
      <c r="N287" s="608">
        <v>80</v>
      </c>
      <c r="O287" s="615"/>
      <c r="P287" s="177">
        <v>0</v>
      </c>
      <c r="Q287" s="177">
        <f>N287+P287</f>
        <v>80</v>
      </c>
    </row>
    <row r="288" spans="1:17" ht="30" hidden="1" customHeight="1" x14ac:dyDescent="0.25">
      <c r="A288" s="1012" t="s">
        <v>936</v>
      </c>
      <c r="B288" s="1013"/>
      <c r="C288" s="204" t="s">
        <v>542</v>
      </c>
      <c r="D288" s="233" t="s">
        <v>141</v>
      </c>
      <c r="E288" s="204"/>
      <c r="F288" s="602">
        <v>0</v>
      </c>
      <c r="G288" s="607"/>
      <c r="H288" s="602">
        <v>0</v>
      </c>
      <c r="I288" s="607"/>
      <c r="J288" s="602">
        <v>0</v>
      </c>
      <c r="K288" s="607"/>
      <c r="L288" s="671">
        <v>0</v>
      </c>
      <c r="M288" s="671"/>
      <c r="N288" s="602">
        <v>0</v>
      </c>
      <c r="O288" s="607"/>
      <c r="P288" s="602">
        <v>0</v>
      </c>
      <c r="Q288" s="607"/>
    </row>
    <row r="289" spans="1:17" ht="30" customHeight="1" x14ac:dyDescent="0.25">
      <c r="A289" s="1012" t="s">
        <v>937</v>
      </c>
      <c r="B289" s="1013"/>
      <c r="C289" s="195" t="s">
        <v>708</v>
      </c>
      <c r="D289" s="233" t="s">
        <v>99</v>
      </c>
      <c r="E289" s="204" t="s">
        <v>709</v>
      </c>
      <c r="F289" s="602">
        <v>544</v>
      </c>
      <c r="G289" s="607"/>
      <c r="H289" s="177">
        <v>0</v>
      </c>
      <c r="I289" s="177">
        <f>F289+H289</f>
        <v>544</v>
      </c>
      <c r="J289" s="602">
        <v>544</v>
      </c>
      <c r="K289" s="607"/>
      <c r="L289" s="177">
        <v>0</v>
      </c>
      <c r="M289" s="177">
        <f>J289+L289</f>
        <v>544</v>
      </c>
      <c r="N289" s="602">
        <v>544</v>
      </c>
      <c r="O289" s="607"/>
      <c r="P289" s="177">
        <v>0</v>
      </c>
      <c r="Q289" s="177">
        <f>N289+P289</f>
        <v>544</v>
      </c>
    </row>
    <row r="290" spans="1:17" ht="30" customHeight="1" x14ac:dyDescent="0.25">
      <c r="A290" s="1012" t="s">
        <v>938</v>
      </c>
      <c r="B290" s="1013"/>
      <c r="C290" s="195" t="s">
        <v>710</v>
      </c>
      <c r="D290" s="233" t="s">
        <v>99</v>
      </c>
      <c r="E290" s="227" t="s">
        <v>711</v>
      </c>
      <c r="F290" s="602">
        <v>1276</v>
      </c>
      <c r="G290" s="607"/>
      <c r="H290" s="177">
        <v>0</v>
      </c>
      <c r="I290" s="177">
        <f>F290+H290</f>
        <v>1276</v>
      </c>
      <c r="J290" s="602">
        <v>1300</v>
      </c>
      <c r="K290" s="607"/>
      <c r="L290" s="177">
        <v>0</v>
      </c>
      <c r="M290" s="177">
        <f>J290+L290</f>
        <v>1300</v>
      </c>
      <c r="N290" s="602">
        <v>1300</v>
      </c>
      <c r="O290" s="607"/>
      <c r="P290" s="177">
        <v>0</v>
      </c>
      <c r="Q290" s="177">
        <f>N290+P290</f>
        <v>1300</v>
      </c>
    </row>
    <row r="291" spans="1:17" ht="30" customHeight="1" x14ac:dyDescent="0.25">
      <c r="A291" s="1012" t="s">
        <v>1055</v>
      </c>
      <c r="B291" s="1013"/>
      <c r="C291" s="195" t="s">
        <v>712</v>
      </c>
      <c r="D291" s="233" t="s">
        <v>99</v>
      </c>
      <c r="E291" s="227"/>
      <c r="F291" s="602">
        <v>213</v>
      </c>
      <c r="G291" s="607"/>
      <c r="H291" s="177">
        <v>0</v>
      </c>
      <c r="I291" s="177">
        <f>F291+H291</f>
        <v>213</v>
      </c>
      <c r="J291" s="602">
        <v>213</v>
      </c>
      <c r="K291" s="607"/>
      <c r="L291" s="177">
        <v>0</v>
      </c>
      <c r="M291" s="177">
        <f>J291+L291</f>
        <v>213</v>
      </c>
      <c r="N291" s="602">
        <v>213</v>
      </c>
      <c r="O291" s="607"/>
      <c r="P291" s="177">
        <v>0</v>
      </c>
      <c r="Q291" s="177">
        <f>N291+P291</f>
        <v>213</v>
      </c>
    </row>
    <row r="292" spans="1:17" ht="30" customHeight="1" x14ac:dyDescent="0.25">
      <c r="A292" s="1012" t="s">
        <v>1056</v>
      </c>
      <c r="B292" s="1013"/>
      <c r="C292" s="195" t="s">
        <v>713</v>
      </c>
      <c r="D292" s="233" t="s">
        <v>99</v>
      </c>
      <c r="E292" s="227" t="s">
        <v>714</v>
      </c>
      <c r="F292" s="602">
        <v>2</v>
      </c>
      <c r="G292" s="607"/>
      <c r="H292" s="177">
        <v>0</v>
      </c>
      <c r="I292" s="177">
        <f>F292+H292</f>
        <v>2</v>
      </c>
      <c r="J292" s="602">
        <v>2</v>
      </c>
      <c r="K292" s="607"/>
      <c r="L292" s="177">
        <v>0</v>
      </c>
      <c r="M292" s="177">
        <f>J292+L292</f>
        <v>2</v>
      </c>
      <c r="N292" s="602">
        <v>2</v>
      </c>
      <c r="O292" s="607"/>
      <c r="P292" s="177">
        <v>0</v>
      </c>
      <c r="Q292" s="177">
        <f>N292+P292</f>
        <v>2</v>
      </c>
    </row>
    <row r="293" spans="1:17" ht="23.25" customHeight="1" x14ac:dyDescent="0.25">
      <c r="A293" s="597" t="s">
        <v>61</v>
      </c>
      <c r="B293" s="598"/>
      <c r="C293" s="170" t="s">
        <v>282</v>
      </c>
      <c r="D293" s="233"/>
      <c r="E293" s="204"/>
      <c r="F293" s="602"/>
      <c r="G293" s="607"/>
      <c r="H293" s="602"/>
      <c r="I293" s="607"/>
      <c r="J293" s="602"/>
      <c r="K293" s="607"/>
      <c r="L293" s="602"/>
      <c r="M293" s="607"/>
      <c r="N293" s="602"/>
      <c r="O293" s="607"/>
      <c r="P293" s="602"/>
      <c r="Q293" s="607"/>
    </row>
    <row r="294" spans="1:17" ht="60" customHeight="1" x14ac:dyDescent="0.25">
      <c r="A294" s="1012" t="s">
        <v>953</v>
      </c>
      <c r="B294" s="1013"/>
      <c r="C294" s="204" t="s">
        <v>715</v>
      </c>
      <c r="D294" s="233" t="s">
        <v>99</v>
      </c>
      <c r="E294" s="204" t="s">
        <v>716</v>
      </c>
      <c r="F294" s="611">
        <v>2.2000000000000002</v>
      </c>
      <c r="G294" s="613"/>
      <c r="H294" s="177">
        <v>0</v>
      </c>
      <c r="I294" s="177">
        <f>F294+H294</f>
        <v>2.2000000000000002</v>
      </c>
      <c r="J294" s="611">
        <v>2.2000000000000002</v>
      </c>
      <c r="K294" s="613"/>
      <c r="L294" s="177">
        <v>0</v>
      </c>
      <c r="M294" s="177">
        <f>J294+L294</f>
        <v>2.2000000000000002</v>
      </c>
      <c r="N294" s="611">
        <v>2.2000000000000002</v>
      </c>
      <c r="O294" s="613"/>
      <c r="P294" s="177">
        <v>0</v>
      </c>
      <c r="Q294" s="194">
        <f>N294+P294</f>
        <v>2.2000000000000002</v>
      </c>
    </row>
    <row r="295" spans="1:17" ht="78" customHeight="1" x14ac:dyDescent="0.25">
      <c r="A295" s="1012" t="s">
        <v>954</v>
      </c>
      <c r="B295" s="1013"/>
      <c r="C295" s="195" t="s">
        <v>718</v>
      </c>
      <c r="D295" s="233" t="s">
        <v>99</v>
      </c>
      <c r="E295" s="195" t="s">
        <v>719</v>
      </c>
      <c r="F295" s="611">
        <f>F287/F278</f>
        <v>16.363636363636363</v>
      </c>
      <c r="G295" s="613"/>
      <c r="H295" s="177">
        <v>0</v>
      </c>
      <c r="I295" s="194">
        <f>F295+H295</f>
        <v>16.363636363636363</v>
      </c>
      <c r="J295" s="611">
        <f>J287/J278</f>
        <v>14.545454545454545</v>
      </c>
      <c r="K295" s="613"/>
      <c r="L295" s="177">
        <v>0</v>
      </c>
      <c r="M295" s="194">
        <f>J295+L295</f>
        <v>14.545454545454545</v>
      </c>
      <c r="N295" s="611">
        <f>N287/N278</f>
        <v>14.545454545454545</v>
      </c>
      <c r="O295" s="613"/>
      <c r="P295" s="177">
        <v>0</v>
      </c>
      <c r="Q295" s="194">
        <f>N295+P295</f>
        <v>14.545454545454545</v>
      </c>
    </row>
    <row r="296" spans="1:17" ht="97.5" customHeight="1" x14ac:dyDescent="0.25">
      <c r="A296" s="1012" t="s">
        <v>955</v>
      </c>
      <c r="B296" s="1013"/>
      <c r="C296" s="227" t="s">
        <v>720</v>
      </c>
      <c r="D296" s="233" t="s">
        <v>99</v>
      </c>
      <c r="E296" s="195" t="s">
        <v>721</v>
      </c>
      <c r="F296" s="611">
        <f>(F285+F286)/F278</f>
        <v>3.8181818181818183</v>
      </c>
      <c r="G296" s="613"/>
      <c r="H296" s="177">
        <v>0</v>
      </c>
      <c r="I296" s="194">
        <f>F296+H296</f>
        <v>3.8181818181818183</v>
      </c>
      <c r="J296" s="611">
        <f>(J284+J285)/J278</f>
        <v>4.1818181818181817</v>
      </c>
      <c r="K296" s="613"/>
      <c r="L296" s="177">
        <v>0</v>
      </c>
      <c r="M296" s="194">
        <f>J296+L296</f>
        <v>4.1818181818181817</v>
      </c>
      <c r="N296" s="683">
        <v>2.5</v>
      </c>
      <c r="O296" s="683"/>
      <c r="P296" s="177">
        <v>0</v>
      </c>
      <c r="Q296" s="194">
        <f>N296+P296</f>
        <v>2.5</v>
      </c>
    </row>
    <row r="297" spans="1:17" ht="59.25" hidden="1" customHeight="1" x14ac:dyDescent="0.25">
      <c r="A297" s="208"/>
      <c r="B297" s="209"/>
      <c r="C297" s="227" t="s">
        <v>722</v>
      </c>
      <c r="D297" s="233"/>
      <c r="E297" s="227"/>
      <c r="F297" s="611"/>
      <c r="G297" s="613"/>
      <c r="H297" s="602"/>
      <c r="I297" s="607"/>
      <c r="J297" s="611"/>
      <c r="K297" s="613"/>
      <c r="L297" s="602"/>
      <c r="M297" s="607"/>
      <c r="N297" s="611"/>
      <c r="O297" s="613"/>
      <c r="P297" s="602"/>
      <c r="Q297" s="607"/>
    </row>
    <row r="298" spans="1:17" ht="30.75" hidden="1" customHeight="1" x14ac:dyDescent="0.25">
      <c r="A298" s="208"/>
      <c r="B298" s="209"/>
      <c r="C298" s="195" t="s">
        <v>717</v>
      </c>
      <c r="D298" s="233" t="s">
        <v>141</v>
      </c>
      <c r="E298" s="227"/>
      <c r="F298" s="611">
        <v>0</v>
      </c>
      <c r="G298" s="613"/>
      <c r="H298" s="602">
        <v>0</v>
      </c>
      <c r="I298" s="607"/>
      <c r="J298" s="611">
        <v>500</v>
      </c>
      <c r="K298" s="613"/>
      <c r="L298" s="602">
        <v>0</v>
      </c>
      <c r="M298" s="607"/>
      <c r="N298" s="611">
        <v>1300</v>
      </c>
      <c r="O298" s="613"/>
      <c r="P298" s="602">
        <v>0</v>
      </c>
      <c r="Q298" s="607"/>
    </row>
    <row r="299" spans="1:17" ht="17.25" customHeight="1" x14ac:dyDescent="0.25">
      <c r="A299" s="597" t="s">
        <v>64</v>
      </c>
      <c r="B299" s="598"/>
      <c r="C299" s="170" t="s">
        <v>229</v>
      </c>
      <c r="D299" s="233"/>
      <c r="E299" s="204"/>
      <c r="F299" s="602"/>
      <c r="G299" s="607"/>
      <c r="H299" s="602"/>
      <c r="I299" s="607"/>
      <c r="J299" s="602"/>
      <c r="K299" s="607"/>
      <c r="L299" s="602"/>
      <c r="M299" s="607"/>
      <c r="N299" s="602"/>
      <c r="O299" s="607"/>
      <c r="P299" s="602"/>
      <c r="Q299" s="607"/>
    </row>
    <row r="300" spans="1:17" ht="126.75" customHeight="1" x14ac:dyDescent="0.25">
      <c r="A300" s="1012" t="s">
        <v>1002</v>
      </c>
      <c r="B300" s="1013"/>
      <c r="C300" s="204" t="s">
        <v>723</v>
      </c>
      <c r="D300" s="233" t="s">
        <v>117</v>
      </c>
      <c r="E300" s="204" t="s">
        <v>724</v>
      </c>
      <c r="F300" s="602">
        <v>1.1599999999999999</v>
      </c>
      <c r="G300" s="607"/>
      <c r="H300" s="177">
        <v>0</v>
      </c>
      <c r="I300" s="194">
        <f>F300+H300</f>
        <v>1.1599999999999999</v>
      </c>
      <c r="J300" s="602">
        <v>1.02</v>
      </c>
      <c r="K300" s="607"/>
      <c r="L300" s="177">
        <v>0</v>
      </c>
      <c r="M300" s="194">
        <f>J300+L300</f>
        <v>1.02</v>
      </c>
      <c r="N300" s="602">
        <v>1.02</v>
      </c>
      <c r="O300" s="607"/>
      <c r="P300" s="177">
        <v>0</v>
      </c>
      <c r="Q300" s="177">
        <f>N300+P300</f>
        <v>1.02</v>
      </c>
    </row>
    <row r="301" spans="1:17" ht="96" customHeight="1" x14ac:dyDescent="0.25">
      <c r="A301" s="1012" t="s">
        <v>1003</v>
      </c>
      <c r="B301" s="1013"/>
      <c r="C301" s="204" t="s">
        <v>725</v>
      </c>
      <c r="D301" s="233" t="s">
        <v>117</v>
      </c>
      <c r="E301" s="204" t="s">
        <v>726</v>
      </c>
      <c r="F301" s="602">
        <v>1.1499999999999999</v>
      </c>
      <c r="G301" s="607"/>
      <c r="H301" s="177">
        <v>0</v>
      </c>
      <c r="I301" s="194">
        <f>F301+H301</f>
        <v>1.1499999999999999</v>
      </c>
      <c r="J301" s="602">
        <v>1.08</v>
      </c>
      <c r="K301" s="607"/>
      <c r="L301" s="177">
        <v>0</v>
      </c>
      <c r="M301" s="194">
        <f>J301+L301</f>
        <v>1.08</v>
      </c>
      <c r="N301" s="602">
        <v>0.9</v>
      </c>
      <c r="O301" s="607"/>
      <c r="P301" s="177">
        <v>0</v>
      </c>
      <c r="Q301" s="177">
        <f>N301+P301</f>
        <v>0.9</v>
      </c>
    </row>
    <row r="302" spans="1:17" ht="17.25" hidden="1" customHeight="1" x14ac:dyDescent="0.25">
      <c r="A302" s="597"/>
      <c r="B302" s="598"/>
      <c r="C302" s="204" t="s">
        <v>283</v>
      </c>
      <c r="D302" s="199"/>
      <c r="E302" s="203"/>
      <c r="F302" s="602"/>
      <c r="G302" s="607"/>
      <c r="H302" s="602"/>
      <c r="I302" s="607"/>
      <c r="J302" s="602"/>
      <c r="K302" s="607"/>
      <c r="L302" s="602"/>
      <c r="M302" s="607"/>
      <c r="N302" s="602"/>
      <c r="O302" s="607"/>
      <c r="P302" s="602"/>
      <c r="Q302" s="607"/>
    </row>
    <row r="303" spans="1:17" ht="17.25" hidden="1" customHeight="1" x14ac:dyDescent="0.25">
      <c r="A303" s="597"/>
      <c r="B303" s="598"/>
      <c r="C303" s="171" t="s">
        <v>228</v>
      </c>
      <c r="D303" s="203"/>
      <c r="E303" s="203"/>
      <c r="F303" s="602"/>
      <c r="G303" s="607"/>
      <c r="H303" s="602"/>
      <c r="I303" s="607"/>
      <c r="J303" s="602"/>
      <c r="K303" s="607"/>
      <c r="L303" s="602"/>
      <c r="M303" s="607"/>
      <c r="N303" s="602"/>
      <c r="O303" s="607"/>
      <c r="P303" s="602"/>
      <c r="Q303" s="607"/>
    </row>
    <row r="304" spans="1:17" ht="17.25" hidden="1" customHeight="1" x14ac:dyDescent="0.25">
      <c r="A304" s="597"/>
      <c r="B304" s="598"/>
      <c r="C304" s="171" t="s">
        <v>31</v>
      </c>
      <c r="D304" s="203"/>
      <c r="E304" s="203"/>
      <c r="F304" s="602"/>
      <c r="G304" s="607"/>
      <c r="H304" s="602"/>
      <c r="I304" s="607"/>
      <c r="J304" s="602"/>
      <c r="K304" s="607"/>
      <c r="L304" s="602"/>
      <c r="M304" s="607"/>
      <c r="N304" s="602"/>
      <c r="O304" s="607"/>
      <c r="P304" s="602"/>
      <c r="Q304" s="607"/>
    </row>
    <row r="305" spans="1:17" ht="17.25" hidden="1" customHeight="1" x14ac:dyDescent="0.25">
      <c r="A305" s="597"/>
      <c r="B305" s="598"/>
      <c r="C305" s="171" t="s">
        <v>281</v>
      </c>
      <c r="D305" s="203"/>
      <c r="E305" s="203"/>
      <c r="F305" s="602"/>
      <c r="G305" s="607"/>
      <c r="H305" s="602"/>
      <c r="I305" s="607"/>
      <c r="J305" s="602"/>
      <c r="K305" s="607"/>
      <c r="L305" s="602"/>
      <c r="M305" s="607"/>
      <c r="N305" s="602"/>
      <c r="O305" s="607"/>
      <c r="P305" s="602"/>
      <c r="Q305" s="607"/>
    </row>
    <row r="306" spans="1:17" ht="17.25" hidden="1" customHeight="1" x14ac:dyDescent="0.25">
      <c r="A306" s="597"/>
      <c r="B306" s="598"/>
      <c r="C306" s="171" t="s">
        <v>31</v>
      </c>
      <c r="D306" s="203"/>
      <c r="E306" s="203"/>
      <c r="F306" s="602"/>
      <c r="G306" s="607"/>
      <c r="H306" s="602"/>
      <c r="I306" s="607"/>
      <c r="J306" s="602"/>
      <c r="K306" s="607"/>
      <c r="L306" s="602"/>
      <c r="M306" s="607"/>
      <c r="N306" s="602"/>
      <c r="O306" s="607"/>
      <c r="P306" s="602"/>
      <c r="Q306" s="607"/>
    </row>
    <row r="307" spans="1:17" ht="17.25" hidden="1" customHeight="1" x14ac:dyDescent="0.25">
      <c r="A307" s="597"/>
      <c r="B307" s="598"/>
      <c r="C307" s="171" t="s">
        <v>282</v>
      </c>
      <c r="D307" s="203"/>
      <c r="E307" s="203"/>
      <c r="F307" s="602"/>
      <c r="G307" s="607"/>
      <c r="H307" s="602"/>
      <c r="I307" s="607"/>
      <c r="J307" s="602"/>
      <c r="K307" s="607"/>
      <c r="L307" s="602"/>
      <c r="M307" s="607"/>
      <c r="N307" s="602"/>
      <c r="O307" s="607"/>
      <c r="P307" s="602"/>
      <c r="Q307" s="607"/>
    </row>
    <row r="308" spans="1:17" ht="17.25" hidden="1" customHeight="1" x14ac:dyDescent="0.25">
      <c r="A308" s="597"/>
      <c r="B308" s="598"/>
      <c r="C308" s="169" t="s">
        <v>31</v>
      </c>
      <c r="D308" s="203"/>
      <c r="E308" s="203"/>
      <c r="F308" s="602"/>
      <c r="G308" s="607"/>
      <c r="H308" s="602"/>
      <c r="I308" s="607"/>
      <c r="J308" s="602"/>
      <c r="K308" s="607"/>
      <c r="L308" s="602"/>
      <c r="M308" s="607"/>
      <c r="N308" s="602"/>
      <c r="O308" s="607"/>
      <c r="P308" s="602"/>
      <c r="Q308" s="607"/>
    </row>
    <row r="309" spans="1:17" ht="17.25" hidden="1" customHeight="1" x14ac:dyDescent="0.25">
      <c r="A309" s="597"/>
      <c r="B309" s="598"/>
      <c r="C309" s="169" t="s">
        <v>229</v>
      </c>
      <c r="D309" s="203"/>
      <c r="E309" s="203"/>
      <c r="F309" s="602"/>
      <c r="G309" s="607"/>
      <c r="H309" s="602"/>
      <c r="I309" s="607"/>
      <c r="J309" s="602"/>
      <c r="K309" s="607"/>
      <c r="L309" s="602"/>
      <c r="M309" s="607"/>
      <c r="N309" s="602"/>
      <c r="O309" s="607"/>
      <c r="P309" s="602"/>
      <c r="Q309" s="607"/>
    </row>
    <row r="310" spans="1:17" ht="48" hidden="1" customHeight="1" x14ac:dyDescent="0.25">
      <c r="A310" s="208"/>
      <c r="B310" s="209"/>
      <c r="C310" s="195" t="s">
        <v>727</v>
      </c>
      <c r="D310" s="233" t="s">
        <v>117</v>
      </c>
      <c r="E310" s="199" t="s">
        <v>728</v>
      </c>
      <c r="F310" s="602"/>
      <c r="G310" s="607"/>
      <c r="H310" s="602"/>
      <c r="I310" s="607"/>
      <c r="J310" s="602"/>
      <c r="K310" s="607"/>
      <c r="L310" s="602"/>
      <c r="M310" s="607"/>
      <c r="N310" s="602"/>
      <c r="O310" s="607"/>
      <c r="P310" s="602"/>
      <c r="Q310" s="607"/>
    </row>
    <row r="311" spans="1:17" ht="17.25" customHeight="1" x14ac:dyDescent="0.25">
      <c r="A311" s="771">
        <v>1014082</v>
      </c>
      <c r="B311" s="771"/>
      <c r="C311" s="169"/>
      <c r="D311" s="720" t="s">
        <v>729</v>
      </c>
      <c r="E311" s="721"/>
      <c r="F311" s="721"/>
      <c r="G311" s="721"/>
      <c r="H311" s="721"/>
      <c r="I311" s="721"/>
      <c r="J311" s="721"/>
      <c r="K311" s="721"/>
      <c r="L311" s="721"/>
      <c r="M311" s="721"/>
      <c r="N311" s="721"/>
      <c r="O311" s="721"/>
      <c r="P311" s="721"/>
      <c r="Q311" s="722"/>
    </row>
    <row r="312" spans="1:17" ht="33.75" customHeight="1" x14ac:dyDescent="0.25">
      <c r="A312" s="597"/>
      <c r="B312" s="598"/>
      <c r="C312" s="169" t="s">
        <v>88</v>
      </c>
      <c r="D312" s="620" t="s">
        <v>730</v>
      </c>
      <c r="E312" s="621"/>
      <c r="F312" s="621"/>
      <c r="G312" s="621"/>
      <c r="H312" s="621"/>
      <c r="I312" s="621"/>
      <c r="J312" s="621"/>
      <c r="K312" s="621"/>
      <c r="L312" s="621"/>
      <c r="M312" s="621"/>
      <c r="N312" s="621"/>
      <c r="O312" s="621"/>
      <c r="P312" s="621"/>
      <c r="Q312" s="622"/>
    </row>
    <row r="313" spans="1:17" ht="33.75" customHeight="1" x14ac:dyDescent="0.25">
      <c r="A313" s="597" t="s">
        <v>3</v>
      </c>
      <c r="B313" s="598"/>
      <c r="C313" s="224" t="s">
        <v>97</v>
      </c>
      <c r="D313" s="249"/>
      <c r="E313" s="249"/>
      <c r="F313" s="784"/>
      <c r="G313" s="786"/>
      <c r="H313" s="784"/>
      <c r="I313" s="786"/>
      <c r="J313" s="784"/>
      <c r="K313" s="786"/>
      <c r="L313" s="784"/>
      <c r="M313" s="786"/>
      <c r="N313" s="784"/>
      <c r="O313" s="786"/>
      <c r="P313" s="784"/>
      <c r="Q313" s="786"/>
    </row>
    <row r="314" spans="1:17" ht="24.75" customHeight="1" x14ac:dyDescent="0.25">
      <c r="A314" s="1125" t="s">
        <v>939</v>
      </c>
      <c r="B314" s="1125"/>
      <c r="C314" s="124" t="s">
        <v>731</v>
      </c>
      <c r="D314" s="233" t="s">
        <v>732</v>
      </c>
      <c r="E314" s="168" t="s">
        <v>733</v>
      </c>
      <c r="F314" s="671">
        <v>267.39999999999998</v>
      </c>
      <c r="G314" s="671"/>
      <c r="H314" s="671">
        <v>0</v>
      </c>
      <c r="I314" s="671"/>
      <c r="J314" s="671">
        <v>267.10000000000002</v>
      </c>
      <c r="K314" s="671"/>
      <c r="L314" s="671">
        <v>0</v>
      </c>
      <c r="M314" s="671"/>
      <c r="N314" s="671">
        <v>267.10000000000002</v>
      </c>
      <c r="O314" s="671"/>
      <c r="P314" s="671">
        <v>0</v>
      </c>
      <c r="Q314" s="671"/>
    </row>
    <row r="315" spans="1:17" ht="32.25" customHeight="1" x14ac:dyDescent="0.25">
      <c r="A315" s="1125" t="s">
        <v>940</v>
      </c>
      <c r="B315" s="1125"/>
      <c r="C315" s="124" t="s">
        <v>735</v>
      </c>
      <c r="D315" s="233" t="s">
        <v>141</v>
      </c>
      <c r="E315" s="168" t="s">
        <v>734</v>
      </c>
      <c r="F315" s="683">
        <f>D141</f>
        <v>5806.0999999999995</v>
      </c>
      <c r="G315" s="683"/>
      <c r="H315" s="683">
        <f>E141</f>
        <v>197</v>
      </c>
      <c r="I315" s="671"/>
      <c r="J315" s="683">
        <f>H141</f>
        <v>7138</v>
      </c>
      <c r="K315" s="671"/>
      <c r="L315" s="671">
        <v>0</v>
      </c>
      <c r="M315" s="671"/>
      <c r="N315" s="683">
        <f>L141</f>
        <v>0</v>
      </c>
      <c r="O315" s="671"/>
      <c r="P315" s="671">
        <v>0</v>
      </c>
      <c r="Q315" s="671"/>
    </row>
    <row r="316" spans="1:17" ht="25.5" customHeight="1" x14ac:dyDescent="0.25">
      <c r="A316" s="1125" t="s">
        <v>941</v>
      </c>
      <c r="B316" s="1125"/>
      <c r="C316" s="204" t="s">
        <v>736</v>
      </c>
      <c r="D316" s="233" t="s">
        <v>141</v>
      </c>
      <c r="E316" s="168" t="s">
        <v>734</v>
      </c>
      <c r="F316" s="671">
        <v>424.5</v>
      </c>
      <c r="G316" s="671"/>
      <c r="H316" s="602">
        <v>0</v>
      </c>
      <c r="I316" s="607"/>
      <c r="J316" s="611">
        <v>1267</v>
      </c>
      <c r="K316" s="613"/>
      <c r="L316" s="602">
        <v>0</v>
      </c>
      <c r="M316" s="607"/>
      <c r="N316" s="611">
        <v>1277</v>
      </c>
      <c r="O316" s="613"/>
      <c r="P316" s="602">
        <v>0</v>
      </c>
      <c r="Q316" s="607"/>
    </row>
    <row r="317" spans="1:17" ht="22.5" customHeight="1" x14ac:dyDescent="0.25">
      <c r="A317" s="1125" t="s">
        <v>942</v>
      </c>
      <c r="B317" s="1125"/>
      <c r="C317" s="204" t="s">
        <v>737</v>
      </c>
      <c r="D317" s="233" t="s">
        <v>141</v>
      </c>
      <c r="E317" s="168" t="s">
        <v>734</v>
      </c>
      <c r="F317" s="611">
        <v>2121</v>
      </c>
      <c r="G317" s="613"/>
      <c r="H317" s="611">
        <f>H315</f>
        <v>197</v>
      </c>
      <c r="I317" s="607"/>
      <c r="J317" s="611">
        <v>2591</v>
      </c>
      <c r="K317" s="613"/>
      <c r="L317" s="602">
        <v>0</v>
      </c>
      <c r="M317" s="607"/>
      <c r="N317" s="611">
        <v>2651</v>
      </c>
      <c r="O317" s="613"/>
      <c r="P317" s="602">
        <v>0</v>
      </c>
      <c r="Q317" s="607"/>
    </row>
    <row r="318" spans="1:17" ht="22.5" customHeight="1" x14ac:dyDescent="0.25">
      <c r="A318" s="1125" t="s">
        <v>943</v>
      </c>
      <c r="B318" s="1125"/>
      <c r="C318" s="195" t="s">
        <v>738</v>
      </c>
      <c r="D318" s="233" t="s">
        <v>141</v>
      </c>
      <c r="E318" s="168" t="s">
        <v>734</v>
      </c>
      <c r="F318" s="611">
        <v>1515</v>
      </c>
      <c r="G318" s="613"/>
      <c r="H318" s="602">
        <v>0</v>
      </c>
      <c r="I318" s="607"/>
      <c r="J318" s="611">
        <v>1170</v>
      </c>
      <c r="K318" s="613"/>
      <c r="L318" s="602">
        <v>0</v>
      </c>
      <c r="M318" s="607"/>
      <c r="N318" s="611">
        <v>1170</v>
      </c>
      <c r="O318" s="613"/>
      <c r="P318" s="602">
        <v>0</v>
      </c>
      <c r="Q318" s="607"/>
    </row>
    <row r="319" spans="1:17" ht="22.5" customHeight="1" x14ac:dyDescent="0.25">
      <c r="A319" s="1125" t="s">
        <v>944</v>
      </c>
      <c r="B319" s="1125"/>
      <c r="C319" s="195" t="s">
        <v>739</v>
      </c>
      <c r="D319" s="233" t="s">
        <v>141</v>
      </c>
      <c r="E319" s="168" t="s">
        <v>734</v>
      </c>
      <c r="F319" s="602">
        <v>522.29999999999995</v>
      </c>
      <c r="G319" s="607"/>
      <c r="H319" s="602">
        <v>0</v>
      </c>
      <c r="I319" s="607"/>
      <c r="J319" s="611">
        <v>710</v>
      </c>
      <c r="K319" s="613"/>
      <c r="L319" s="602">
        <v>0</v>
      </c>
      <c r="M319" s="607"/>
      <c r="N319" s="611">
        <v>710</v>
      </c>
      <c r="O319" s="613"/>
      <c r="P319" s="602">
        <v>0</v>
      </c>
      <c r="Q319" s="607"/>
    </row>
    <row r="320" spans="1:17" ht="32.25" customHeight="1" x14ac:dyDescent="0.25">
      <c r="A320" s="1125" t="s">
        <v>945</v>
      </c>
      <c r="B320" s="1125"/>
      <c r="C320" s="195" t="s">
        <v>740</v>
      </c>
      <c r="D320" s="233" t="s">
        <v>141</v>
      </c>
      <c r="E320" s="168" t="s">
        <v>734</v>
      </c>
      <c r="F320" s="602">
        <v>470.2</v>
      </c>
      <c r="G320" s="607"/>
      <c r="H320" s="602">
        <v>0</v>
      </c>
      <c r="I320" s="607"/>
      <c r="J320" s="611">
        <v>1400</v>
      </c>
      <c r="K320" s="613"/>
      <c r="L320" s="602">
        <v>0</v>
      </c>
      <c r="M320" s="607"/>
      <c r="N320" s="611">
        <v>1360</v>
      </c>
      <c r="O320" s="613"/>
      <c r="P320" s="602">
        <v>0</v>
      </c>
      <c r="Q320" s="607"/>
    </row>
    <row r="321" spans="1:17" ht="32.25" customHeight="1" x14ac:dyDescent="0.25">
      <c r="A321" s="597" t="s">
        <v>58</v>
      </c>
      <c r="B321" s="598"/>
      <c r="C321" s="248" t="s">
        <v>102</v>
      </c>
      <c r="D321" s="233"/>
      <c r="E321" s="194"/>
      <c r="F321" s="602"/>
      <c r="G321" s="607"/>
      <c r="H321" s="602"/>
      <c r="I321" s="607"/>
      <c r="J321" s="602"/>
      <c r="K321" s="607"/>
      <c r="L321" s="602"/>
      <c r="M321" s="607"/>
      <c r="N321" s="611"/>
      <c r="O321" s="613"/>
      <c r="P321" s="1149"/>
      <c r="Q321" s="1150"/>
    </row>
    <row r="322" spans="1:17" ht="32.25" customHeight="1" x14ac:dyDescent="0.25">
      <c r="A322" s="1012" t="s">
        <v>932</v>
      </c>
      <c r="B322" s="1013"/>
      <c r="C322" s="195" t="s">
        <v>741</v>
      </c>
      <c r="D322" s="233" t="s">
        <v>99</v>
      </c>
      <c r="E322" s="194" t="s">
        <v>742</v>
      </c>
      <c r="F322" s="608">
        <f>F323+F324+F325+F326+F327</f>
        <v>63</v>
      </c>
      <c r="G322" s="615"/>
      <c r="H322" s="602">
        <v>0</v>
      </c>
      <c r="I322" s="607"/>
      <c r="J322" s="608">
        <f>J323+J324+J325+J326+J327</f>
        <v>69</v>
      </c>
      <c r="K322" s="607"/>
      <c r="L322" s="602">
        <v>0</v>
      </c>
      <c r="M322" s="607"/>
      <c r="N322" s="608">
        <f>N323+N324+N325+N326+N327</f>
        <v>69</v>
      </c>
      <c r="O322" s="615"/>
      <c r="P322" s="602">
        <v>0</v>
      </c>
      <c r="Q322" s="607"/>
    </row>
    <row r="323" spans="1:17" ht="32.25" customHeight="1" x14ac:dyDescent="0.25">
      <c r="A323" s="1012" t="s">
        <v>933</v>
      </c>
      <c r="B323" s="1013"/>
      <c r="C323" s="195" t="s">
        <v>736</v>
      </c>
      <c r="D323" s="233" t="s">
        <v>99</v>
      </c>
      <c r="E323" s="194" t="s">
        <v>742</v>
      </c>
      <c r="F323" s="608">
        <v>36</v>
      </c>
      <c r="G323" s="615"/>
      <c r="H323" s="602">
        <v>0</v>
      </c>
      <c r="I323" s="607"/>
      <c r="J323" s="608">
        <v>36</v>
      </c>
      <c r="K323" s="615"/>
      <c r="L323" s="602">
        <v>0</v>
      </c>
      <c r="M323" s="607"/>
      <c r="N323" s="608">
        <v>36</v>
      </c>
      <c r="O323" s="615"/>
      <c r="P323" s="602">
        <v>0</v>
      </c>
      <c r="Q323" s="607"/>
    </row>
    <row r="324" spans="1:17" ht="32.25" customHeight="1" x14ac:dyDescent="0.25">
      <c r="A324" s="1012" t="s">
        <v>934</v>
      </c>
      <c r="B324" s="1013"/>
      <c r="C324" s="195" t="s">
        <v>737</v>
      </c>
      <c r="D324" s="233" t="s">
        <v>99</v>
      </c>
      <c r="E324" s="194" t="s">
        <v>742</v>
      </c>
      <c r="F324" s="608">
        <v>13</v>
      </c>
      <c r="G324" s="615"/>
      <c r="H324" s="602">
        <v>0</v>
      </c>
      <c r="I324" s="607"/>
      <c r="J324" s="608">
        <v>13</v>
      </c>
      <c r="K324" s="615"/>
      <c r="L324" s="602">
        <v>0</v>
      </c>
      <c r="M324" s="607"/>
      <c r="N324" s="608">
        <v>13</v>
      </c>
      <c r="O324" s="615"/>
      <c r="P324" s="602">
        <v>0</v>
      </c>
      <c r="Q324" s="607"/>
    </row>
    <row r="325" spans="1:17" ht="32.25" customHeight="1" x14ac:dyDescent="0.25">
      <c r="A325" s="1012" t="s">
        <v>935</v>
      </c>
      <c r="B325" s="1013"/>
      <c r="C325" s="195" t="s">
        <v>738</v>
      </c>
      <c r="D325" s="233" t="s">
        <v>99</v>
      </c>
      <c r="E325" s="194" t="s">
        <v>742</v>
      </c>
      <c r="F325" s="608">
        <v>9</v>
      </c>
      <c r="G325" s="615"/>
      <c r="H325" s="602">
        <v>0</v>
      </c>
      <c r="I325" s="607"/>
      <c r="J325" s="608">
        <v>9</v>
      </c>
      <c r="K325" s="615"/>
      <c r="L325" s="602">
        <v>0</v>
      </c>
      <c r="M325" s="607"/>
      <c r="N325" s="608">
        <v>9</v>
      </c>
      <c r="O325" s="615"/>
      <c r="P325" s="602">
        <v>0</v>
      </c>
      <c r="Q325" s="607"/>
    </row>
    <row r="326" spans="1:17" ht="32.25" customHeight="1" x14ac:dyDescent="0.25">
      <c r="A326" s="1012" t="s">
        <v>936</v>
      </c>
      <c r="B326" s="1013"/>
      <c r="C326" s="195" t="s">
        <v>743</v>
      </c>
      <c r="D326" s="233" t="s">
        <v>99</v>
      </c>
      <c r="E326" s="194" t="s">
        <v>742</v>
      </c>
      <c r="F326" s="608">
        <v>5</v>
      </c>
      <c r="G326" s="615"/>
      <c r="H326" s="602">
        <v>0</v>
      </c>
      <c r="I326" s="607"/>
      <c r="J326" s="608">
        <v>5</v>
      </c>
      <c r="K326" s="615"/>
      <c r="L326" s="602">
        <v>0</v>
      </c>
      <c r="M326" s="607"/>
      <c r="N326" s="608">
        <v>5</v>
      </c>
      <c r="O326" s="615"/>
      <c r="P326" s="602">
        <v>0</v>
      </c>
      <c r="Q326" s="607"/>
    </row>
    <row r="327" spans="1:17" ht="32.25" customHeight="1" x14ac:dyDescent="0.25">
      <c r="A327" s="1012" t="s">
        <v>937</v>
      </c>
      <c r="B327" s="1013"/>
      <c r="C327" s="195" t="s">
        <v>744</v>
      </c>
      <c r="D327" s="233" t="s">
        <v>99</v>
      </c>
      <c r="E327" s="194" t="s">
        <v>742</v>
      </c>
      <c r="F327" s="602">
        <v>0</v>
      </c>
      <c r="G327" s="607"/>
      <c r="H327" s="602">
        <v>0</v>
      </c>
      <c r="I327" s="607"/>
      <c r="J327" s="608">
        <v>6</v>
      </c>
      <c r="K327" s="615"/>
      <c r="L327" s="602">
        <v>0</v>
      </c>
      <c r="M327" s="607"/>
      <c r="N327" s="608">
        <v>6</v>
      </c>
      <c r="O327" s="615"/>
      <c r="P327" s="602">
        <v>0</v>
      </c>
      <c r="Q327" s="607"/>
    </row>
    <row r="328" spans="1:17" ht="32.25" customHeight="1" x14ac:dyDescent="0.25">
      <c r="A328" s="1012" t="s">
        <v>938</v>
      </c>
      <c r="B328" s="1013"/>
      <c r="C328" s="195" t="s">
        <v>753</v>
      </c>
      <c r="D328" s="233" t="s">
        <v>732</v>
      </c>
      <c r="E328" s="194"/>
      <c r="F328" s="602">
        <v>137</v>
      </c>
      <c r="G328" s="607"/>
      <c r="H328" s="602">
        <v>0</v>
      </c>
      <c r="I328" s="607"/>
      <c r="J328" s="602">
        <v>138</v>
      </c>
      <c r="K328" s="607"/>
      <c r="L328" s="602">
        <v>0</v>
      </c>
      <c r="M328" s="607"/>
      <c r="N328" s="608">
        <v>138</v>
      </c>
      <c r="O328" s="615"/>
      <c r="P328" s="602">
        <v>0</v>
      </c>
      <c r="Q328" s="607"/>
    </row>
    <row r="329" spans="1:17" ht="21" customHeight="1" x14ac:dyDescent="0.25">
      <c r="A329" s="597" t="s">
        <v>61</v>
      </c>
      <c r="B329" s="598"/>
      <c r="C329" s="250" t="s">
        <v>282</v>
      </c>
      <c r="D329" s="233"/>
      <c r="E329" s="194"/>
      <c r="F329" s="602"/>
      <c r="G329" s="607"/>
      <c r="H329" s="602"/>
      <c r="I329" s="607"/>
      <c r="J329" s="602"/>
      <c r="K329" s="607"/>
      <c r="L329" s="602"/>
      <c r="M329" s="607"/>
      <c r="N329" s="611"/>
      <c r="O329" s="613"/>
      <c r="P329" s="1149"/>
      <c r="Q329" s="1150"/>
    </row>
    <row r="330" spans="1:17" ht="96.75" customHeight="1" x14ac:dyDescent="0.25">
      <c r="A330" s="1012" t="s">
        <v>953</v>
      </c>
      <c r="B330" s="1013"/>
      <c r="C330" s="195" t="s">
        <v>745</v>
      </c>
      <c r="D330" s="233" t="s">
        <v>113</v>
      </c>
      <c r="E330" s="194" t="s">
        <v>746</v>
      </c>
      <c r="F330" s="606">
        <f>F315/F322*1000</f>
        <v>92160.317460317456</v>
      </c>
      <c r="G330" s="719"/>
      <c r="H330" s="602">
        <v>0</v>
      </c>
      <c r="I330" s="607"/>
      <c r="J330" s="606">
        <f>J315/J322*1000</f>
        <v>103449.27536231885</v>
      </c>
      <c r="K330" s="719"/>
      <c r="L330" s="602">
        <v>0</v>
      </c>
      <c r="M330" s="607"/>
      <c r="N330" s="606">
        <v>103014.5</v>
      </c>
      <c r="O330" s="719"/>
      <c r="P330" s="1149"/>
      <c r="Q330" s="1150"/>
    </row>
    <row r="331" spans="1:17" ht="94.5" customHeight="1" x14ac:dyDescent="0.25">
      <c r="A331" s="1012" t="s">
        <v>954</v>
      </c>
      <c r="B331" s="1013"/>
      <c r="C331" s="227" t="s">
        <v>747</v>
      </c>
      <c r="D331" s="233" t="s">
        <v>113</v>
      </c>
      <c r="E331" s="194" t="s">
        <v>748</v>
      </c>
      <c r="F331" s="606">
        <f>F330/F322*F323</f>
        <v>52663.038548752833</v>
      </c>
      <c r="G331" s="719"/>
      <c r="H331" s="602">
        <v>0</v>
      </c>
      <c r="I331" s="607"/>
      <c r="J331" s="606">
        <f>J330/J322*J323</f>
        <v>53973.534971644614</v>
      </c>
      <c r="K331" s="719"/>
      <c r="L331" s="602">
        <v>0</v>
      </c>
      <c r="M331" s="607"/>
      <c r="N331" s="606">
        <v>53746.7</v>
      </c>
      <c r="O331" s="719"/>
      <c r="P331" s="1149"/>
      <c r="Q331" s="1150"/>
    </row>
    <row r="332" spans="1:17" ht="94.5" customHeight="1" x14ac:dyDescent="0.25">
      <c r="A332" s="1012" t="s">
        <v>955</v>
      </c>
      <c r="B332" s="1013"/>
      <c r="C332" s="227" t="s">
        <v>737</v>
      </c>
      <c r="D332" s="233" t="s">
        <v>113</v>
      </c>
      <c r="E332" s="194" t="s">
        <v>749</v>
      </c>
      <c r="F332" s="606">
        <f>F330/F322*F324</f>
        <v>19017.208364827413</v>
      </c>
      <c r="G332" s="719"/>
      <c r="H332" s="602">
        <v>0</v>
      </c>
      <c r="I332" s="607"/>
      <c r="J332" s="606">
        <f>J330/J322*J324</f>
        <v>19490.443184205</v>
      </c>
      <c r="K332" s="719"/>
      <c r="L332" s="602">
        <v>0</v>
      </c>
      <c r="M332" s="607"/>
      <c r="N332" s="606">
        <v>19408.5</v>
      </c>
      <c r="O332" s="719"/>
      <c r="P332" s="1149"/>
      <c r="Q332" s="1150"/>
    </row>
    <row r="333" spans="1:17" ht="94.5" customHeight="1" x14ac:dyDescent="0.25">
      <c r="A333" s="1012" t="s">
        <v>956</v>
      </c>
      <c r="B333" s="1013"/>
      <c r="C333" s="227" t="s">
        <v>738</v>
      </c>
      <c r="D333" s="233" t="s">
        <v>113</v>
      </c>
      <c r="E333" s="194" t="s">
        <v>751</v>
      </c>
      <c r="F333" s="606">
        <f>F330/F322*F325</f>
        <v>13165.759637188208</v>
      </c>
      <c r="G333" s="719"/>
      <c r="H333" s="602">
        <v>0</v>
      </c>
      <c r="I333" s="607"/>
      <c r="J333" s="606">
        <f>J330/J322*J325</f>
        <v>13493.383742911154</v>
      </c>
      <c r="K333" s="719"/>
      <c r="L333" s="602">
        <v>0</v>
      </c>
      <c r="M333" s="607"/>
      <c r="N333" s="606">
        <v>13436.7</v>
      </c>
      <c r="O333" s="719"/>
      <c r="P333" s="1149"/>
      <c r="Q333" s="1150"/>
    </row>
    <row r="334" spans="1:17" ht="94.5" customHeight="1" x14ac:dyDescent="0.25">
      <c r="A334" s="1012" t="s">
        <v>957</v>
      </c>
      <c r="B334" s="1013"/>
      <c r="C334" s="227" t="s">
        <v>739</v>
      </c>
      <c r="D334" s="233" t="s">
        <v>113</v>
      </c>
      <c r="E334" s="194" t="s">
        <v>750</v>
      </c>
      <c r="F334" s="606">
        <f>F330/F322*F326</f>
        <v>7314.3109095490045</v>
      </c>
      <c r="G334" s="719"/>
      <c r="H334" s="602">
        <v>0</v>
      </c>
      <c r="I334" s="607"/>
      <c r="J334" s="606">
        <f>J330/J322*J326</f>
        <v>7496.3243016173074</v>
      </c>
      <c r="K334" s="719"/>
      <c r="L334" s="602"/>
      <c r="M334" s="607"/>
      <c r="N334" s="606">
        <v>7464.8</v>
      </c>
      <c r="O334" s="719"/>
      <c r="P334" s="1149"/>
      <c r="Q334" s="1150"/>
    </row>
    <row r="335" spans="1:17" ht="127.5" customHeight="1" x14ac:dyDescent="0.25">
      <c r="A335" s="1012" t="s">
        <v>1057</v>
      </c>
      <c r="B335" s="1013"/>
      <c r="C335" s="227" t="s">
        <v>744</v>
      </c>
      <c r="D335" s="233" t="s">
        <v>113</v>
      </c>
      <c r="E335" s="194" t="s">
        <v>752</v>
      </c>
      <c r="F335" s="602">
        <v>0</v>
      </c>
      <c r="G335" s="607"/>
      <c r="H335" s="602">
        <v>0</v>
      </c>
      <c r="I335" s="607"/>
      <c r="J335" s="606">
        <f>J330/J322*J327</f>
        <v>8995.5891619407703</v>
      </c>
      <c r="K335" s="719"/>
      <c r="L335" s="602"/>
      <c r="M335" s="607"/>
      <c r="N335" s="606">
        <v>8957.7999999999993</v>
      </c>
      <c r="O335" s="719"/>
      <c r="P335" s="1149"/>
      <c r="Q335" s="1150"/>
    </row>
    <row r="336" spans="1:17" ht="17.25" customHeight="1" x14ac:dyDescent="0.25">
      <c r="A336" s="597" t="s">
        <v>64</v>
      </c>
      <c r="B336" s="598"/>
      <c r="C336" s="170" t="s">
        <v>229</v>
      </c>
      <c r="D336" s="233"/>
      <c r="E336" s="210"/>
      <c r="F336" s="602"/>
      <c r="G336" s="607"/>
      <c r="H336" s="602"/>
      <c r="I336" s="607"/>
      <c r="J336" s="602"/>
      <c r="K336" s="607"/>
      <c r="L336" s="602"/>
      <c r="M336" s="607"/>
      <c r="N336" s="602"/>
      <c r="O336" s="607"/>
      <c r="P336" s="602"/>
      <c r="Q336" s="607"/>
    </row>
    <row r="337" spans="1:18" ht="81.75" customHeight="1" x14ac:dyDescent="0.25">
      <c r="A337" s="1012" t="s">
        <v>1002</v>
      </c>
      <c r="B337" s="1013"/>
      <c r="C337" s="204" t="s">
        <v>754</v>
      </c>
      <c r="D337" s="233" t="s">
        <v>117</v>
      </c>
      <c r="E337" s="210" t="s">
        <v>543</v>
      </c>
      <c r="F337" s="602">
        <v>0</v>
      </c>
      <c r="G337" s="607"/>
      <c r="H337" s="602">
        <v>0</v>
      </c>
      <c r="I337" s="607"/>
      <c r="J337" s="602">
        <v>0</v>
      </c>
      <c r="K337" s="607"/>
      <c r="L337" s="602">
        <v>0</v>
      </c>
      <c r="M337" s="607"/>
      <c r="N337" s="602">
        <v>1</v>
      </c>
      <c r="O337" s="607"/>
      <c r="P337" s="602"/>
      <c r="Q337" s="607"/>
    </row>
    <row r="338" spans="1:18" ht="65.25" customHeight="1" x14ac:dyDescent="0.25">
      <c r="A338" s="1012" t="s">
        <v>1003</v>
      </c>
      <c r="B338" s="1013"/>
      <c r="C338" s="204" t="s">
        <v>755</v>
      </c>
      <c r="D338" s="233" t="s">
        <v>117</v>
      </c>
      <c r="E338" s="210" t="s">
        <v>756</v>
      </c>
      <c r="F338" s="602">
        <v>0</v>
      </c>
      <c r="G338" s="607"/>
      <c r="H338" s="602">
        <v>0</v>
      </c>
      <c r="I338" s="607"/>
      <c r="J338" s="602">
        <v>0</v>
      </c>
      <c r="K338" s="607"/>
      <c r="L338" s="602">
        <v>0</v>
      </c>
      <c r="M338" s="607"/>
      <c r="N338" s="602">
        <v>0.5</v>
      </c>
      <c r="O338" s="607"/>
      <c r="P338" s="602"/>
      <c r="Q338" s="607"/>
    </row>
    <row r="339" spans="1:18" ht="17.25" hidden="1" customHeight="1" x14ac:dyDescent="0.25">
      <c r="A339" s="208"/>
      <c r="B339" s="209"/>
      <c r="C339" s="170"/>
      <c r="D339" s="233"/>
      <c r="E339" s="210"/>
      <c r="F339" s="184"/>
      <c r="G339" s="185"/>
      <c r="H339" s="184"/>
      <c r="I339" s="185"/>
      <c r="J339" s="184"/>
      <c r="K339" s="185"/>
      <c r="L339" s="184"/>
      <c r="M339" s="185"/>
      <c r="N339" s="184"/>
      <c r="O339" s="185"/>
      <c r="P339" s="184"/>
      <c r="Q339" s="185"/>
    </row>
    <row r="340" spans="1:18" ht="17.25" hidden="1" customHeight="1" x14ac:dyDescent="0.25">
      <c r="A340" s="208"/>
      <c r="B340" s="209"/>
      <c r="C340" s="250" t="s">
        <v>725</v>
      </c>
      <c r="D340" s="233"/>
      <c r="E340" s="246"/>
      <c r="F340" s="602"/>
      <c r="G340" s="607"/>
      <c r="H340" s="602"/>
      <c r="I340" s="607"/>
      <c r="J340" s="602"/>
      <c r="K340" s="607"/>
      <c r="L340" s="602"/>
      <c r="M340" s="607"/>
      <c r="N340" s="602"/>
      <c r="O340" s="607"/>
      <c r="P340" s="602"/>
      <c r="Q340" s="607"/>
    </row>
    <row r="341" spans="1:18" ht="29.25" hidden="1" customHeight="1" x14ac:dyDescent="0.25">
      <c r="A341" s="771"/>
      <c r="B341" s="771"/>
      <c r="C341" s="204" t="s">
        <v>584</v>
      </c>
      <c r="D341" s="233" t="s">
        <v>117</v>
      </c>
      <c r="E341" s="210" t="s">
        <v>566</v>
      </c>
      <c r="F341" s="671">
        <v>100</v>
      </c>
      <c r="G341" s="671"/>
      <c r="H341" s="671">
        <v>0</v>
      </c>
      <c r="I341" s="671"/>
      <c r="J341" s="671">
        <v>0</v>
      </c>
      <c r="K341" s="671"/>
      <c r="L341" s="671">
        <v>0</v>
      </c>
      <c r="M341" s="671"/>
      <c r="N341" s="671">
        <v>0</v>
      </c>
      <c r="O341" s="671"/>
      <c r="P341" s="671">
        <v>0</v>
      </c>
      <c r="Q341" s="671"/>
    </row>
    <row r="342" spans="1:18" ht="17.25" customHeight="1" x14ac:dyDescent="0.25">
      <c r="A342" s="211"/>
      <c r="B342" s="211"/>
      <c r="C342" s="21"/>
      <c r="D342" s="212"/>
      <c r="E342" s="212"/>
      <c r="F342" s="64"/>
      <c r="G342" s="64"/>
      <c r="H342" s="64"/>
      <c r="I342" s="64"/>
      <c r="J342" s="64"/>
      <c r="K342" s="64"/>
      <c r="L342" s="64"/>
      <c r="M342" s="64"/>
      <c r="N342" s="64"/>
      <c r="O342" s="64"/>
      <c r="P342" s="64"/>
      <c r="Q342" s="64"/>
    </row>
    <row r="343" spans="1:18" ht="17.25" customHeight="1" x14ac:dyDescent="0.25">
      <c r="A343" s="67" t="s">
        <v>909</v>
      </c>
      <c r="B343" s="663" t="s">
        <v>1058</v>
      </c>
      <c r="C343" s="663"/>
      <c r="D343" s="663"/>
      <c r="E343" s="663"/>
      <c r="F343" s="663"/>
      <c r="G343" s="663"/>
      <c r="H343" s="663"/>
      <c r="I343" s="663"/>
      <c r="J343" s="663"/>
      <c r="K343" s="663"/>
      <c r="L343" s="663"/>
      <c r="M343" s="663"/>
      <c r="N343" s="663"/>
      <c r="O343" s="663"/>
      <c r="P343" s="663"/>
      <c r="Q343" s="663"/>
    </row>
    <row r="344" spans="1:18" ht="17.25" customHeight="1" x14ac:dyDescent="0.25">
      <c r="A344" s="211"/>
      <c r="B344" s="211"/>
      <c r="C344" s="21"/>
      <c r="D344" s="212"/>
      <c r="E344" s="212"/>
      <c r="F344" s="64"/>
      <c r="G344" s="64"/>
      <c r="H344" s="64"/>
      <c r="I344" s="64"/>
      <c r="J344" s="64"/>
      <c r="K344" s="64"/>
      <c r="L344" s="64"/>
      <c r="M344" s="64"/>
      <c r="N344" s="64"/>
      <c r="O344" s="64"/>
      <c r="P344" s="64"/>
      <c r="Q344" s="64"/>
    </row>
    <row r="345" spans="1:18" ht="17.25" customHeight="1" x14ac:dyDescent="0.25">
      <c r="A345" s="693" t="s">
        <v>1023</v>
      </c>
      <c r="B345" s="694"/>
      <c r="C345" s="701" t="s">
        <v>94</v>
      </c>
      <c r="D345" s="703" t="s">
        <v>95</v>
      </c>
      <c r="E345" s="760" t="s">
        <v>96</v>
      </c>
      <c r="F345" s="689" t="s">
        <v>454</v>
      </c>
      <c r="G345" s="689"/>
      <c r="H345" s="689"/>
      <c r="I345" s="689"/>
      <c r="J345" s="689"/>
      <c r="K345" s="689"/>
      <c r="L345" s="689" t="s">
        <v>838</v>
      </c>
      <c r="M345" s="689"/>
      <c r="N345" s="689"/>
      <c r="O345" s="689"/>
      <c r="P345" s="689"/>
      <c r="Q345" s="689"/>
    </row>
    <row r="346" spans="1:18" ht="49.5" customHeight="1" x14ac:dyDescent="0.2">
      <c r="A346" s="695"/>
      <c r="B346" s="696"/>
      <c r="C346" s="702"/>
      <c r="D346" s="704"/>
      <c r="E346" s="762"/>
      <c r="F346" s="602" t="s">
        <v>197</v>
      </c>
      <c r="G346" s="603"/>
      <c r="H346" s="607"/>
      <c r="I346" s="1148" t="s">
        <v>198</v>
      </c>
      <c r="J346" s="1148"/>
      <c r="K346" s="177" t="s">
        <v>929</v>
      </c>
      <c r="L346" s="602" t="s">
        <v>197</v>
      </c>
      <c r="M346" s="603"/>
      <c r="N346" s="607"/>
      <c r="O346" s="671" t="s">
        <v>198</v>
      </c>
      <c r="P346" s="671"/>
      <c r="Q346" s="177" t="s">
        <v>930</v>
      </c>
    </row>
    <row r="347" spans="1:18" ht="17.25" customHeight="1" x14ac:dyDescent="0.25">
      <c r="A347" s="705">
        <v>1</v>
      </c>
      <c r="B347" s="707"/>
      <c r="C347" s="202">
        <v>2</v>
      </c>
      <c r="D347" s="189">
        <v>3</v>
      </c>
      <c r="E347" s="284">
        <v>4</v>
      </c>
      <c r="F347" s="667">
        <v>5</v>
      </c>
      <c r="G347" s="750"/>
      <c r="H347" s="668"/>
      <c r="I347" s="671">
        <v>6</v>
      </c>
      <c r="J347" s="671"/>
      <c r="K347" s="177">
        <v>7</v>
      </c>
      <c r="L347" s="667">
        <v>8</v>
      </c>
      <c r="M347" s="750"/>
      <c r="N347" s="668"/>
      <c r="O347" s="671">
        <v>9</v>
      </c>
      <c r="P347" s="671"/>
      <c r="Q347" s="177">
        <v>10</v>
      </c>
    </row>
    <row r="348" spans="1:18" ht="17.25" customHeight="1" x14ac:dyDescent="0.25">
      <c r="A348" s="597">
        <v>1014080</v>
      </c>
      <c r="B348" s="598"/>
      <c r="C348" s="169"/>
      <c r="D348" s="733" t="s">
        <v>700</v>
      </c>
      <c r="E348" s="733"/>
      <c r="F348" s="733"/>
      <c r="G348" s="733"/>
      <c r="H348" s="733"/>
      <c r="I348" s="733"/>
      <c r="J348" s="733"/>
      <c r="K348" s="733"/>
      <c r="L348" s="733"/>
      <c r="M348" s="733"/>
      <c r="N348" s="733"/>
      <c r="O348" s="733"/>
      <c r="P348" s="733"/>
      <c r="Q348" s="733"/>
      <c r="R348" s="21"/>
    </row>
    <row r="349" spans="1:18" ht="17.25" customHeight="1" x14ac:dyDescent="0.25">
      <c r="A349" s="597">
        <v>1014081</v>
      </c>
      <c r="B349" s="598"/>
      <c r="C349" s="169" t="s">
        <v>262</v>
      </c>
      <c r="D349" s="285"/>
      <c r="E349" s="286"/>
      <c r="F349" s="731"/>
      <c r="G349" s="751"/>
      <c r="H349" s="732"/>
      <c r="I349" s="731"/>
      <c r="J349" s="751"/>
      <c r="K349" s="732"/>
      <c r="L349" s="731"/>
      <c r="M349" s="751"/>
      <c r="N349" s="732"/>
      <c r="O349" s="731"/>
      <c r="P349" s="751"/>
      <c r="Q349" s="732"/>
    </row>
    <row r="350" spans="1:18" ht="48" customHeight="1" x14ac:dyDescent="0.25">
      <c r="A350" s="200"/>
      <c r="B350" s="201"/>
      <c r="C350" s="169" t="s">
        <v>87</v>
      </c>
      <c r="D350" s="620" t="s">
        <v>701</v>
      </c>
      <c r="E350" s="621"/>
      <c r="F350" s="621"/>
      <c r="G350" s="621"/>
      <c r="H350" s="621"/>
      <c r="I350" s="621"/>
      <c r="J350" s="621"/>
      <c r="K350" s="621"/>
      <c r="L350" s="621"/>
      <c r="M350" s="621"/>
      <c r="N350" s="621"/>
      <c r="O350" s="621"/>
      <c r="P350" s="621"/>
      <c r="Q350" s="622"/>
    </row>
    <row r="351" spans="1:18" ht="22.5" customHeight="1" x14ac:dyDescent="0.25">
      <c r="A351" s="705" t="s">
        <v>3</v>
      </c>
      <c r="B351" s="707"/>
      <c r="C351" s="169" t="s">
        <v>228</v>
      </c>
      <c r="D351" s="233"/>
      <c r="E351" s="203"/>
      <c r="F351" s="602"/>
      <c r="G351" s="603"/>
      <c r="H351" s="607"/>
      <c r="I351" s="671"/>
      <c r="J351" s="671"/>
      <c r="K351" s="177"/>
      <c r="L351" s="602"/>
      <c r="M351" s="603"/>
      <c r="N351" s="607"/>
      <c r="O351" s="602"/>
      <c r="P351" s="603"/>
      <c r="Q351" s="339"/>
    </row>
    <row r="352" spans="1:18" ht="81.75" customHeight="1" x14ac:dyDescent="0.25">
      <c r="A352" s="1146" t="s">
        <v>939</v>
      </c>
      <c r="B352" s="1147"/>
      <c r="C352" s="204" t="s">
        <v>498</v>
      </c>
      <c r="D352" s="233" t="s">
        <v>99</v>
      </c>
      <c r="E352" s="204" t="s">
        <v>520</v>
      </c>
      <c r="F352" s="602">
        <v>1</v>
      </c>
      <c r="G352" s="603"/>
      <c r="H352" s="607"/>
      <c r="I352" s="671">
        <v>0</v>
      </c>
      <c r="J352" s="671"/>
      <c r="K352" s="177">
        <f>F352+I352</f>
        <v>1</v>
      </c>
      <c r="L352" s="602">
        <f t="shared" ref="L352:L361" si="23">F352</f>
        <v>1</v>
      </c>
      <c r="M352" s="603"/>
      <c r="N352" s="607"/>
      <c r="O352" s="671">
        <v>0</v>
      </c>
      <c r="P352" s="671"/>
      <c r="Q352" s="177">
        <f>L352+O352</f>
        <v>1</v>
      </c>
    </row>
    <row r="353" spans="1:17" ht="93" customHeight="1" x14ac:dyDescent="0.25">
      <c r="A353" s="1146" t="s">
        <v>940</v>
      </c>
      <c r="B353" s="1147"/>
      <c r="C353" s="204" t="s">
        <v>531</v>
      </c>
      <c r="D353" s="233" t="s">
        <v>99</v>
      </c>
      <c r="E353" s="204" t="s">
        <v>520</v>
      </c>
      <c r="F353" s="602">
        <v>1</v>
      </c>
      <c r="G353" s="603"/>
      <c r="H353" s="607"/>
      <c r="I353" s="671">
        <v>0</v>
      </c>
      <c r="J353" s="671"/>
      <c r="K353" s="177">
        <f>F353+I353</f>
        <v>1</v>
      </c>
      <c r="L353" s="602">
        <f t="shared" si="23"/>
        <v>1</v>
      </c>
      <c r="M353" s="603"/>
      <c r="N353" s="607"/>
      <c r="O353" s="671">
        <v>0</v>
      </c>
      <c r="P353" s="671"/>
      <c r="Q353" s="177">
        <f>L353+O353</f>
        <v>1</v>
      </c>
    </row>
    <row r="354" spans="1:17" ht="93.75" customHeight="1" x14ac:dyDescent="0.25">
      <c r="A354" s="1146" t="s">
        <v>941</v>
      </c>
      <c r="B354" s="1147"/>
      <c r="C354" s="204" t="s">
        <v>532</v>
      </c>
      <c r="D354" s="233" t="s">
        <v>99</v>
      </c>
      <c r="E354" s="204" t="s">
        <v>520</v>
      </c>
      <c r="F354" s="602">
        <f>F273</f>
        <v>0</v>
      </c>
      <c r="G354" s="603"/>
      <c r="H354" s="607"/>
      <c r="I354" s="671">
        <v>0</v>
      </c>
      <c r="J354" s="671"/>
      <c r="K354" s="177">
        <f>F354+I354</f>
        <v>0</v>
      </c>
      <c r="L354" s="602">
        <f t="shared" si="23"/>
        <v>0</v>
      </c>
      <c r="M354" s="603"/>
      <c r="N354" s="607"/>
      <c r="O354" s="671">
        <v>0</v>
      </c>
      <c r="P354" s="671"/>
      <c r="Q354" s="177">
        <f>L354+O354</f>
        <v>0</v>
      </c>
    </row>
    <row r="355" spans="1:17" ht="93.75" hidden="1" customHeight="1" x14ac:dyDescent="0.25">
      <c r="A355" s="1146" t="s">
        <v>942</v>
      </c>
      <c r="B355" s="1147"/>
      <c r="C355" s="204" t="s">
        <v>157</v>
      </c>
      <c r="D355" s="233" t="s">
        <v>99</v>
      </c>
      <c r="E355" s="204" t="s">
        <v>520</v>
      </c>
      <c r="F355" s="602">
        <f>F274</f>
        <v>0</v>
      </c>
      <c r="G355" s="603"/>
      <c r="H355" s="607"/>
      <c r="I355" s="671">
        <v>0</v>
      </c>
      <c r="J355" s="671"/>
      <c r="K355" s="671"/>
      <c r="L355" s="602">
        <f t="shared" si="23"/>
        <v>0</v>
      </c>
      <c r="M355" s="603"/>
      <c r="N355" s="607"/>
      <c r="O355" s="671">
        <v>0</v>
      </c>
      <c r="P355" s="671"/>
      <c r="Q355" s="671"/>
    </row>
    <row r="356" spans="1:17" ht="187.5" hidden="1" customHeight="1" x14ac:dyDescent="0.25">
      <c r="A356" s="1146" t="s">
        <v>943</v>
      </c>
      <c r="B356" s="1147"/>
      <c r="C356" s="204" t="s">
        <v>533</v>
      </c>
      <c r="D356" s="233" t="s">
        <v>99</v>
      </c>
      <c r="E356" s="204" t="s">
        <v>520</v>
      </c>
      <c r="F356" s="602">
        <f>N275</f>
        <v>48</v>
      </c>
      <c r="G356" s="603"/>
      <c r="H356" s="607"/>
      <c r="I356" s="671">
        <v>0</v>
      </c>
      <c r="J356" s="671"/>
      <c r="K356" s="671"/>
      <c r="L356" s="602">
        <f t="shared" si="23"/>
        <v>48</v>
      </c>
      <c r="M356" s="603"/>
      <c r="N356" s="607"/>
      <c r="O356" s="671">
        <v>0</v>
      </c>
      <c r="P356" s="671"/>
      <c r="Q356" s="671"/>
    </row>
    <row r="357" spans="1:17" ht="32.25" customHeight="1" x14ac:dyDescent="0.25">
      <c r="A357" s="1146" t="s">
        <v>942</v>
      </c>
      <c r="B357" s="1147"/>
      <c r="C357" s="204" t="s">
        <v>536</v>
      </c>
      <c r="D357" s="233" t="s">
        <v>99</v>
      </c>
      <c r="E357" s="204" t="s">
        <v>520</v>
      </c>
      <c r="F357" s="602">
        <f>F358+F359+F360+F361</f>
        <v>10.5</v>
      </c>
      <c r="G357" s="603"/>
      <c r="H357" s="607"/>
      <c r="I357" s="671">
        <v>0</v>
      </c>
      <c r="J357" s="671"/>
      <c r="K357" s="177">
        <f t="shared" ref="K357:K363" si="24">F357+I357</f>
        <v>10.5</v>
      </c>
      <c r="L357" s="602">
        <f t="shared" si="23"/>
        <v>10.5</v>
      </c>
      <c r="M357" s="603"/>
      <c r="N357" s="607"/>
      <c r="O357" s="671">
        <v>0</v>
      </c>
      <c r="P357" s="671"/>
      <c r="Q357" s="177">
        <f t="shared" ref="Q357:Q363" si="25">L357+O357</f>
        <v>10.5</v>
      </c>
    </row>
    <row r="358" spans="1:17" ht="35.25" customHeight="1" x14ac:dyDescent="0.25">
      <c r="A358" s="1146" t="s">
        <v>943</v>
      </c>
      <c r="B358" s="1147"/>
      <c r="C358" s="204" t="s">
        <v>537</v>
      </c>
      <c r="D358" s="233" t="s">
        <v>99</v>
      </c>
      <c r="E358" s="204" t="s">
        <v>520</v>
      </c>
      <c r="F358" s="602">
        <f>N277</f>
        <v>1</v>
      </c>
      <c r="G358" s="603"/>
      <c r="H358" s="607"/>
      <c r="I358" s="671">
        <v>0</v>
      </c>
      <c r="J358" s="671"/>
      <c r="K358" s="177">
        <f t="shared" si="24"/>
        <v>1</v>
      </c>
      <c r="L358" s="602">
        <f t="shared" si="23"/>
        <v>1</v>
      </c>
      <c r="M358" s="603"/>
      <c r="N358" s="607"/>
      <c r="O358" s="671">
        <v>0</v>
      </c>
      <c r="P358" s="671"/>
      <c r="Q358" s="177">
        <f t="shared" si="25"/>
        <v>1</v>
      </c>
    </row>
    <row r="359" spans="1:17" ht="30" customHeight="1" x14ac:dyDescent="0.25">
      <c r="A359" s="1146" t="s">
        <v>944</v>
      </c>
      <c r="B359" s="1147"/>
      <c r="C359" s="204" t="s">
        <v>538</v>
      </c>
      <c r="D359" s="233" t="s">
        <v>99</v>
      </c>
      <c r="E359" s="204" t="s">
        <v>101</v>
      </c>
      <c r="F359" s="602">
        <f>N278</f>
        <v>5.5</v>
      </c>
      <c r="G359" s="603"/>
      <c r="H359" s="607"/>
      <c r="I359" s="671">
        <v>0</v>
      </c>
      <c r="J359" s="671"/>
      <c r="K359" s="177">
        <f t="shared" si="24"/>
        <v>5.5</v>
      </c>
      <c r="L359" s="602">
        <f t="shared" si="23"/>
        <v>5.5</v>
      </c>
      <c r="M359" s="603"/>
      <c r="N359" s="607"/>
      <c r="O359" s="671">
        <v>0</v>
      </c>
      <c r="P359" s="671"/>
      <c r="Q359" s="177">
        <f t="shared" si="25"/>
        <v>5.5</v>
      </c>
    </row>
    <row r="360" spans="1:17" ht="30.75" customHeight="1" x14ac:dyDescent="0.25">
      <c r="A360" s="1146" t="s">
        <v>945</v>
      </c>
      <c r="B360" s="1147"/>
      <c r="C360" s="204" t="s">
        <v>539</v>
      </c>
      <c r="D360" s="233" t="s">
        <v>99</v>
      </c>
      <c r="E360" s="204" t="s">
        <v>101</v>
      </c>
      <c r="F360" s="602">
        <f>N279</f>
        <v>2</v>
      </c>
      <c r="G360" s="603"/>
      <c r="H360" s="607"/>
      <c r="I360" s="671">
        <v>0</v>
      </c>
      <c r="J360" s="671"/>
      <c r="K360" s="177">
        <f t="shared" si="24"/>
        <v>2</v>
      </c>
      <c r="L360" s="602">
        <f t="shared" si="23"/>
        <v>2</v>
      </c>
      <c r="M360" s="603"/>
      <c r="N360" s="607"/>
      <c r="O360" s="671">
        <v>0</v>
      </c>
      <c r="P360" s="671"/>
      <c r="Q360" s="177">
        <f t="shared" si="25"/>
        <v>2</v>
      </c>
    </row>
    <row r="361" spans="1:17" ht="31.5" customHeight="1" x14ac:dyDescent="0.25">
      <c r="A361" s="1146" t="s">
        <v>946</v>
      </c>
      <c r="B361" s="1147"/>
      <c r="C361" s="204" t="s">
        <v>540</v>
      </c>
      <c r="D361" s="233" t="s">
        <v>99</v>
      </c>
      <c r="E361" s="204" t="s">
        <v>101</v>
      </c>
      <c r="F361" s="602">
        <f>N280</f>
        <v>2</v>
      </c>
      <c r="G361" s="603"/>
      <c r="H361" s="607"/>
      <c r="I361" s="671">
        <v>0</v>
      </c>
      <c r="J361" s="671"/>
      <c r="K361" s="177">
        <f t="shared" si="24"/>
        <v>2</v>
      </c>
      <c r="L361" s="602">
        <f t="shared" si="23"/>
        <v>2</v>
      </c>
      <c r="M361" s="603"/>
      <c r="N361" s="607"/>
      <c r="O361" s="671">
        <v>0</v>
      </c>
      <c r="P361" s="671"/>
      <c r="Q361" s="177">
        <f t="shared" si="25"/>
        <v>2</v>
      </c>
    </row>
    <row r="362" spans="1:17" ht="33" customHeight="1" x14ac:dyDescent="0.25">
      <c r="A362" s="1146" t="s">
        <v>947</v>
      </c>
      <c r="B362" s="1147"/>
      <c r="C362" s="204" t="s">
        <v>541</v>
      </c>
      <c r="D362" s="233" t="s">
        <v>141</v>
      </c>
      <c r="E362" s="204" t="s">
        <v>158</v>
      </c>
      <c r="F362" s="611">
        <f>H204</f>
        <v>0</v>
      </c>
      <c r="G362" s="603"/>
      <c r="H362" s="607"/>
      <c r="I362" s="671">
        <v>0</v>
      </c>
      <c r="J362" s="671"/>
      <c r="K362" s="177">
        <f t="shared" si="24"/>
        <v>0</v>
      </c>
      <c r="L362" s="611">
        <f>L204</f>
        <v>0</v>
      </c>
      <c r="M362" s="612"/>
      <c r="N362" s="613"/>
      <c r="O362" s="671">
        <v>0</v>
      </c>
      <c r="P362" s="671"/>
      <c r="Q362" s="177">
        <f t="shared" si="25"/>
        <v>0</v>
      </c>
    </row>
    <row r="363" spans="1:17" ht="34.5" customHeight="1" x14ac:dyDescent="0.25">
      <c r="A363" s="1146" t="s">
        <v>948</v>
      </c>
      <c r="B363" s="1147"/>
      <c r="C363" s="204" t="s">
        <v>702</v>
      </c>
      <c r="D363" s="233" t="s">
        <v>141</v>
      </c>
      <c r="E363" s="204" t="s">
        <v>158</v>
      </c>
      <c r="F363" s="602">
        <f>H179</f>
        <v>0</v>
      </c>
      <c r="G363" s="603"/>
      <c r="H363" s="607"/>
      <c r="I363" s="671">
        <v>0</v>
      </c>
      <c r="J363" s="671"/>
      <c r="K363" s="177">
        <f t="shared" si="24"/>
        <v>0</v>
      </c>
      <c r="L363" s="611">
        <f>L179</f>
        <v>0</v>
      </c>
      <c r="M363" s="612"/>
      <c r="N363" s="613"/>
      <c r="O363" s="671">
        <v>0</v>
      </c>
      <c r="P363" s="671"/>
      <c r="Q363" s="177">
        <f t="shared" si="25"/>
        <v>0</v>
      </c>
    </row>
    <row r="364" spans="1:17" ht="17.25" customHeight="1" x14ac:dyDescent="0.25">
      <c r="A364" s="705" t="s">
        <v>58</v>
      </c>
      <c r="B364" s="707"/>
      <c r="C364" s="169" t="s">
        <v>281</v>
      </c>
      <c r="D364" s="233"/>
      <c r="E364" s="204"/>
      <c r="F364" s="602"/>
      <c r="G364" s="603"/>
      <c r="H364" s="607"/>
      <c r="I364" s="602"/>
      <c r="J364" s="603"/>
      <c r="K364" s="607"/>
      <c r="L364" s="602"/>
      <c r="M364" s="603"/>
      <c r="N364" s="607"/>
      <c r="O364" s="602"/>
      <c r="P364" s="603"/>
      <c r="Q364" s="607"/>
    </row>
    <row r="365" spans="1:17" ht="97.5" customHeight="1" x14ac:dyDescent="0.25">
      <c r="A365" s="1146" t="s">
        <v>932</v>
      </c>
      <c r="B365" s="1147"/>
      <c r="C365" s="204" t="s">
        <v>703</v>
      </c>
      <c r="D365" s="233" t="s">
        <v>99</v>
      </c>
      <c r="E365" s="204" t="s">
        <v>520</v>
      </c>
      <c r="F365" s="602">
        <v>12</v>
      </c>
      <c r="G365" s="603"/>
      <c r="H365" s="607"/>
      <c r="I365" s="671">
        <v>0</v>
      </c>
      <c r="J365" s="671"/>
      <c r="K365" s="177">
        <f t="shared" ref="K365:K372" si="26">F365+I365</f>
        <v>12</v>
      </c>
      <c r="L365" s="602">
        <v>12</v>
      </c>
      <c r="M365" s="603"/>
      <c r="N365" s="607"/>
      <c r="O365" s="671">
        <v>0</v>
      </c>
      <c r="P365" s="671"/>
      <c r="Q365" s="177">
        <f t="shared" ref="Q365:Q372" si="27">L365+O365</f>
        <v>12</v>
      </c>
    </row>
    <row r="366" spans="1:17" ht="25.5" customHeight="1" x14ac:dyDescent="0.25">
      <c r="A366" s="1146" t="s">
        <v>933</v>
      </c>
      <c r="B366" s="1147"/>
      <c r="C366" s="204" t="s">
        <v>704</v>
      </c>
      <c r="D366" s="233" t="s">
        <v>99</v>
      </c>
      <c r="E366" s="609" t="s">
        <v>706</v>
      </c>
      <c r="F366" s="602">
        <v>12</v>
      </c>
      <c r="G366" s="603"/>
      <c r="H366" s="607"/>
      <c r="I366" s="671">
        <v>6</v>
      </c>
      <c r="J366" s="671"/>
      <c r="K366" s="177">
        <f t="shared" si="26"/>
        <v>18</v>
      </c>
      <c r="L366" s="602">
        <v>12</v>
      </c>
      <c r="M366" s="603"/>
      <c r="N366" s="607"/>
      <c r="O366" s="671">
        <v>6</v>
      </c>
      <c r="P366" s="671"/>
      <c r="Q366" s="177">
        <f t="shared" si="27"/>
        <v>18</v>
      </c>
    </row>
    <row r="367" spans="1:17" ht="34.5" customHeight="1" x14ac:dyDescent="0.25">
      <c r="A367" s="1146" t="s">
        <v>934</v>
      </c>
      <c r="B367" s="1147"/>
      <c r="C367" s="204" t="s">
        <v>705</v>
      </c>
      <c r="D367" s="233" t="s">
        <v>99</v>
      </c>
      <c r="E367" s="610"/>
      <c r="F367" s="602">
        <v>8</v>
      </c>
      <c r="G367" s="603"/>
      <c r="H367" s="607"/>
      <c r="I367" s="671">
        <v>3</v>
      </c>
      <c r="J367" s="671"/>
      <c r="K367" s="177">
        <f t="shared" si="26"/>
        <v>11</v>
      </c>
      <c r="L367" s="602">
        <v>8</v>
      </c>
      <c r="M367" s="603"/>
      <c r="N367" s="607"/>
      <c r="O367" s="671">
        <v>3</v>
      </c>
      <c r="P367" s="671"/>
      <c r="Q367" s="177">
        <f t="shared" si="27"/>
        <v>11</v>
      </c>
    </row>
    <row r="368" spans="1:17" ht="35.25" customHeight="1" x14ac:dyDescent="0.25">
      <c r="A368" s="1146" t="s">
        <v>935</v>
      </c>
      <c r="B368" s="1147"/>
      <c r="C368" s="204" t="s">
        <v>707</v>
      </c>
      <c r="D368" s="233"/>
      <c r="E368" s="204"/>
      <c r="F368" s="602">
        <v>80</v>
      </c>
      <c r="G368" s="603"/>
      <c r="H368" s="607"/>
      <c r="I368" s="671">
        <v>0</v>
      </c>
      <c r="J368" s="671"/>
      <c r="K368" s="177">
        <f t="shared" si="26"/>
        <v>80</v>
      </c>
      <c r="L368" s="602">
        <v>80</v>
      </c>
      <c r="M368" s="603"/>
      <c r="N368" s="607"/>
      <c r="O368" s="671">
        <v>0</v>
      </c>
      <c r="P368" s="671"/>
      <c r="Q368" s="177">
        <f t="shared" si="27"/>
        <v>80</v>
      </c>
    </row>
    <row r="369" spans="1:17" ht="32.25" customHeight="1" x14ac:dyDescent="0.25">
      <c r="A369" s="1146" t="s">
        <v>936</v>
      </c>
      <c r="B369" s="1147"/>
      <c r="C369" s="195" t="s">
        <v>708</v>
      </c>
      <c r="D369" s="233" t="s">
        <v>99</v>
      </c>
      <c r="E369" s="204" t="s">
        <v>709</v>
      </c>
      <c r="F369" s="602">
        <v>600</v>
      </c>
      <c r="G369" s="603"/>
      <c r="H369" s="607"/>
      <c r="I369" s="671">
        <v>50</v>
      </c>
      <c r="J369" s="671"/>
      <c r="K369" s="177">
        <f t="shared" si="26"/>
        <v>650</v>
      </c>
      <c r="L369" s="602">
        <v>600</v>
      </c>
      <c r="M369" s="603"/>
      <c r="N369" s="607"/>
      <c r="O369" s="671">
        <v>50</v>
      </c>
      <c r="P369" s="671"/>
      <c r="Q369" s="177">
        <f t="shared" si="27"/>
        <v>650</v>
      </c>
    </row>
    <row r="370" spans="1:17" ht="38.25" customHeight="1" x14ac:dyDescent="0.25">
      <c r="A370" s="1146" t="s">
        <v>937</v>
      </c>
      <c r="B370" s="1147"/>
      <c r="C370" s="195" t="s">
        <v>710</v>
      </c>
      <c r="D370" s="233" t="s">
        <v>99</v>
      </c>
      <c r="E370" s="195" t="s">
        <v>711</v>
      </c>
      <c r="F370" s="602">
        <v>1300</v>
      </c>
      <c r="G370" s="603"/>
      <c r="H370" s="607"/>
      <c r="I370" s="671">
        <v>50</v>
      </c>
      <c r="J370" s="671"/>
      <c r="K370" s="177">
        <f t="shared" si="26"/>
        <v>1350</v>
      </c>
      <c r="L370" s="602">
        <v>1300</v>
      </c>
      <c r="M370" s="603"/>
      <c r="N370" s="607"/>
      <c r="O370" s="671">
        <v>50</v>
      </c>
      <c r="P370" s="671"/>
      <c r="Q370" s="177">
        <f t="shared" si="27"/>
        <v>1350</v>
      </c>
    </row>
    <row r="371" spans="1:17" ht="25.5" customHeight="1" x14ac:dyDescent="0.25">
      <c r="A371" s="1146" t="s">
        <v>938</v>
      </c>
      <c r="B371" s="1147"/>
      <c r="C371" s="195" t="s">
        <v>712</v>
      </c>
      <c r="D371" s="233" t="s">
        <v>99</v>
      </c>
      <c r="E371" s="227"/>
      <c r="F371" s="602">
        <v>220</v>
      </c>
      <c r="G371" s="603"/>
      <c r="H371" s="607"/>
      <c r="I371" s="671">
        <v>0</v>
      </c>
      <c r="J371" s="671"/>
      <c r="K371" s="177">
        <f t="shared" si="26"/>
        <v>220</v>
      </c>
      <c r="L371" s="602">
        <v>220</v>
      </c>
      <c r="M371" s="603"/>
      <c r="N371" s="607"/>
      <c r="O371" s="671">
        <v>0</v>
      </c>
      <c r="P371" s="671"/>
      <c r="Q371" s="177">
        <f t="shared" si="27"/>
        <v>220</v>
      </c>
    </row>
    <row r="372" spans="1:17" ht="24.75" customHeight="1" x14ac:dyDescent="0.25">
      <c r="A372" s="1146" t="s">
        <v>1055</v>
      </c>
      <c r="B372" s="1147"/>
      <c r="C372" s="195" t="s">
        <v>713</v>
      </c>
      <c r="D372" s="233" t="s">
        <v>99</v>
      </c>
      <c r="E372" s="227" t="s">
        <v>714</v>
      </c>
      <c r="F372" s="602">
        <v>2</v>
      </c>
      <c r="G372" s="603"/>
      <c r="H372" s="607"/>
      <c r="I372" s="671">
        <v>0</v>
      </c>
      <c r="J372" s="671"/>
      <c r="K372" s="177">
        <f t="shared" si="26"/>
        <v>2</v>
      </c>
      <c r="L372" s="602">
        <v>2</v>
      </c>
      <c r="M372" s="603"/>
      <c r="N372" s="607"/>
      <c r="O372" s="671">
        <v>0</v>
      </c>
      <c r="P372" s="671"/>
      <c r="Q372" s="177">
        <f t="shared" si="27"/>
        <v>2</v>
      </c>
    </row>
    <row r="373" spans="1:17" ht="31.5" customHeight="1" x14ac:dyDescent="0.25">
      <c r="A373" s="705" t="s">
        <v>61</v>
      </c>
      <c r="B373" s="707"/>
      <c r="C373" s="170" t="s">
        <v>282</v>
      </c>
      <c r="D373" s="233"/>
      <c r="E373" s="204"/>
      <c r="F373" s="602"/>
      <c r="G373" s="603"/>
      <c r="H373" s="607"/>
      <c r="I373" s="671"/>
      <c r="J373" s="671"/>
      <c r="K373" s="339"/>
      <c r="L373" s="602"/>
      <c r="M373" s="603"/>
      <c r="N373" s="607"/>
      <c r="O373" s="671"/>
      <c r="P373" s="671"/>
      <c r="Q373" s="339"/>
    </row>
    <row r="374" spans="1:17" ht="68.25" customHeight="1" x14ac:dyDescent="0.25">
      <c r="A374" s="1146" t="s">
        <v>953</v>
      </c>
      <c r="B374" s="1147"/>
      <c r="C374" s="204" t="s">
        <v>715</v>
      </c>
      <c r="D374" s="233" t="s">
        <v>99</v>
      </c>
      <c r="E374" s="204" t="s">
        <v>716</v>
      </c>
      <c r="F374" s="611">
        <f>F365/F359</f>
        <v>2.1818181818181817</v>
      </c>
      <c r="G374" s="612"/>
      <c r="H374" s="613"/>
      <c r="I374" s="671">
        <v>0</v>
      </c>
      <c r="J374" s="671"/>
      <c r="K374" s="194">
        <f>F374+I374</f>
        <v>2.1818181818181817</v>
      </c>
      <c r="L374" s="611">
        <f>L365/L359</f>
        <v>2.1818181818181817</v>
      </c>
      <c r="M374" s="612"/>
      <c r="N374" s="613"/>
      <c r="O374" s="671">
        <v>0</v>
      </c>
      <c r="P374" s="671"/>
      <c r="Q374" s="194">
        <f>L374+O374</f>
        <v>2.1818181818181817</v>
      </c>
    </row>
    <row r="375" spans="1:17" ht="79.5" customHeight="1" x14ac:dyDescent="0.25">
      <c r="A375" s="1146" t="s">
        <v>954</v>
      </c>
      <c r="B375" s="1147"/>
      <c r="C375" s="195" t="s">
        <v>718</v>
      </c>
      <c r="D375" s="233" t="s">
        <v>99</v>
      </c>
      <c r="E375" s="195" t="s">
        <v>719</v>
      </c>
      <c r="F375" s="611">
        <f>F368/F359</f>
        <v>14.545454545454545</v>
      </c>
      <c r="G375" s="612"/>
      <c r="H375" s="613"/>
      <c r="I375" s="671">
        <v>0</v>
      </c>
      <c r="J375" s="671"/>
      <c r="K375" s="194">
        <f>F375+I375</f>
        <v>14.545454545454545</v>
      </c>
      <c r="L375" s="611">
        <f>L368/L359</f>
        <v>14.545454545454545</v>
      </c>
      <c r="M375" s="612"/>
      <c r="N375" s="613"/>
      <c r="O375" s="671">
        <v>0</v>
      </c>
      <c r="P375" s="671"/>
      <c r="Q375" s="194">
        <f>L375+O375</f>
        <v>14.545454545454545</v>
      </c>
    </row>
    <row r="376" spans="1:17" ht="99" customHeight="1" x14ac:dyDescent="0.25">
      <c r="A376" s="1146" t="s">
        <v>955</v>
      </c>
      <c r="B376" s="1147"/>
      <c r="C376" s="227" t="s">
        <v>720</v>
      </c>
      <c r="D376" s="233" t="s">
        <v>99</v>
      </c>
      <c r="E376" s="195" t="s">
        <v>721</v>
      </c>
      <c r="F376" s="608">
        <f>(F366+F367)/F359</f>
        <v>3.6363636363636362</v>
      </c>
      <c r="G376" s="614"/>
      <c r="H376" s="615"/>
      <c r="I376" s="1113">
        <f>(I366+I367)/F359</f>
        <v>1.6363636363636365</v>
      </c>
      <c r="J376" s="1113"/>
      <c r="K376" s="194">
        <f>F376+I376</f>
        <v>5.2727272727272725</v>
      </c>
      <c r="L376" s="608">
        <f>(L366+L367)/L359</f>
        <v>3.6363636363636362</v>
      </c>
      <c r="M376" s="614"/>
      <c r="N376" s="615"/>
      <c r="O376" s="1113">
        <f>(O366+O367)/L359</f>
        <v>1.6363636363636365</v>
      </c>
      <c r="P376" s="1113"/>
      <c r="Q376" s="194">
        <f>L376+O376</f>
        <v>5.2727272727272725</v>
      </c>
    </row>
    <row r="377" spans="1:17" ht="41.25" customHeight="1" x14ac:dyDescent="0.25">
      <c r="A377" s="1146" t="s">
        <v>956</v>
      </c>
      <c r="B377" s="1147"/>
      <c r="C377" s="195" t="s">
        <v>717</v>
      </c>
      <c r="D377" s="233" t="s">
        <v>141</v>
      </c>
      <c r="E377" s="204"/>
      <c r="F377" s="611">
        <v>1500</v>
      </c>
      <c r="G377" s="612"/>
      <c r="H377" s="613"/>
      <c r="I377" s="671">
        <v>0</v>
      </c>
      <c r="J377" s="671"/>
      <c r="K377" s="194">
        <f>F377+I377</f>
        <v>1500</v>
      </c>
      <c r="L377" s="611">
        <v>1630.5</v>
      </c>
      <c r="M377" s="612"/>
      <c r="N377" s="613"/>
      <c r="O377" s="671">
        <v>0</v>
      </c>
      <c r="P377" s="671"/>
      <c r="Q377" s="194">
        <f>L377+O377</f>
        <v>1630.5</v>
      </c>
    </row>
    <row r="378" spans="1:17" ht="41.25" customHeight="1" x14ac:dyDescent="0.25">
      <c r="A378" s="705" t="s">
        <v>64</v>
      </c>
      <c r="B378" s="707"/>
      <c r="C378" s="170" t="s">
        <v>229</v>
      </c>
      <c r="D378" s="233"/>
      <c r="E378" s="204"/>
      <c r="F378" s="611"/>
      <c r="G378" s="612"/>
      <c r="H378" s="613"/>
      <c r="I378" s="671"/>
      <c r="J378" s="671"/>
      <c r="K378" s="124"/>
      <c r="L378" s="611"/>
      <c r="M378" s="612"/>
      <c r="N378" s="613"/>
      <c r="O378" s="671"/>
      <c r="P378" s="671"/>
      <c r="Q378" s="177"/>
    </row>
    <row r="379" spans="1:17" ht="128.25" customHeight="1" x14ac:dyDescent="0.25">
      <c r="A379" s="1146" t="s">
        <v>1002</v>
      </c>
      <c r="B379" s="1147"/>
      <c r="C379" s="204" t="s">
        <v>723</v>
      </c>
      <c r="D379" s="233" t="s">
        <v>117</v>
      </c>
      <c r="E379" s="204" t="s">
        <v>724</v>
      </c>
      <c r="F379" s="608">
        <v>0</v>
      </c>
      <c r="G379" s="614"/>
      <c r="H379" s="615"/>
      <c r="I379" s="671">
        <v>0</v>
      </c>
      <c r="J379" s="671"/>
      <c r="K379" s="194">
        <f>F379+I379</f>
        <v>0</v>
      </c>
      <c r="L379" s="608">
        <v>0</v>
      </c>
      <c r="M379" s="614"/>
      <c r="N379" s="615"/>
      <c r="O379" s="671">
        <v>0</v>
      </c>
      <c r="P379" s="671"/>
      <c r="Q379" s="194">
        <f>L379+O379</f>
        <v>0</v>
      </c>
    </row>
    <row r="380" spans="1:17" ht="95.25" customHeight="1" x14ac:dyDescent="0.25">
      <c r="A380" s="1146" t="s">
        <v>1003</v>
      </c>
      <c r="B380" s="1147"/>
      <c r="C380" s="204" t="s">
        <v>725</v>
      </c>
      <c r="D380" s="233" t="s">
        <v>117</v>
      </c>
      <c r="E380" s="204" t="s">
        <v>726</v>
      </c>
      <c r="F380" s="608">
        <v>0</v>
      </c>
      <c r="G380" s="614"/>
      <c r="H380" s="615"/>
      <c r="I380" s="671">
        <v>0</v>
      </c>
      <c r="J380" s="671"/>
      <c r="K380" s="194">
        <f>F380+I380</f>
        <v>0</v>
      </c>
      <c r="L380" s="608">
        <v>0</v>
      </c>
      <c r="M380" s="614"/>
      <c r="N380" s="615"/>
      <c r="O380" s="671">
        <v>0</v>
      </c>
      <c r="P380" s="671"/>
      <c r="Q380" s="194">
        <f>L380+O380</f>
        <v>0</v>
      </c>
    </row>
    <row r="381" spans="1:17" ht="21.75" customHeight="1" x14ac:dyDescent="0.25">
      <c r="A381" s="597">
        <v>1014082</v>
      </c>
      <c r="B381" s="598"/>
      <c r="C381" s="252"/>
      <c r="D381" s="169"/>
      <c r="E381" s="599" t="s">
        <v>729</v>
      </c>
      <c r="F381" s="600"/>
      <c r="G381" s="600"/>
      <c r="H381" s="600"/>
      <c r="I381" s="600"/>
      <c r="J381" s="600"/>
      <c r="K381" s="600"/>
      <c r="L381" s="600"/>
      <c r="M381" s="600"/>
      <c r="N381" s="600"/>
      <c r="O381" s="600"/>
      <c r="P381" s="600"/>
      <c r="Q381" s="601"/>
    </row>
    <row r="382" spans="1:17" ht="34.5" customHeight="1" x14ac:dyDescent="0.25">
      <c r="A382" s="200"/>
      <c r="B382" s="201"/>
      <c r="C382" s="169" t="s">
        <v>88</v>
      </c>
      <c r="D382" s="233"/>
      <c r="E382" s="599" t="s">
        <v>757</v>
      </c>
      <c r="F382" s="600"/>
      <c r="G382" s="600"/>
      <c r="H382" s="600"/>
      <c r="I382" s="600"/>
      <c r="J382" s="600"/>
      <c r="K382" s="600"/>
      <c r="L382" s="600"/>
      <c r="M382" s="600"/>
      <c r="N382" s="600"/>
      <c r="O382" s="600"/>
      <c r="P382" s="600"/>
      <c r="Q382" s="601"/>
    </row>
    <row r="383" spans="1:17" ht="24" customHeight="1" x14ac:dyDescent="0.25">
      <c r="A383" s="200"/>
      <c r="B383" s="201"/>
      <c r="C383" s="224" t="s">
        <v>97</v>
      </c>
      <c r="D383" s="249"/>
      <c r="E383" s="249"/>
      <c r="F383" s="611"/>
      <c r="G383" s="612"/>
      <c r="H383" s="613"/>
      <c r="I383" s="671"/>
      <c r="J383" s="671"/>
      <c r="K383" s="177"/>
      <c r="L383" s="611"/>
      <c r="M383" s="612"/>
      <c r="N383" s="613"/>
      <c r="O383" s="671"/>
      <c r="P383" s="671"/>
      <c r="Q383" s="177"/>
    </row>
    <row r="384" spans="1:17" ht="28.5" customHeight="1" x14ac:dyDescent="0.25">
      <c r="A384" s="200"/>
      <c r="B384" s="201"/>
      <c r="C384" s="124" t="s">
        <v>731</v>
      </c>
      <c r="D384" s="233" t="s">
        <v>732</v>
      </c>
      <c r="E384" s="168" t="s">
        <v>733</v>
      </c>
      <c r="F384" s="611">
        <v>267.10000000000002</v>
      </c>
      <c r="G384" s="612"/>
      <c r="H384" s="613"/>
      <c r="I384" s="671">
        <v>0</v>
      </c>
      <c r="J384" s="671"/>
      <c r="K384" s="194">
        <f t="shared" ref="K384:K390" si="28">F384+I384</f>
        <v>267.10000000000002</v>
      </c>
      <c r="L384" s="611">
        <v>267.10000000000002</v>
      </c>
      <c r="M384" s="612"/>
      <c r="N384" s="613"/>
      <c r="O384" s="671">
        <v>0</v>
      </c>
      <c r="P384" s="671"/>
      <c r="Q384" s="194">
        <f t="shared" ref="Q384:Q390" si="29">L384+O384</f>
        <v>267.10000000000002</v>
      </c>
    </row>
    <row r="385" spans="1:17" ht="32.25" customHeight="1" x14ac:dyDescent="0.25">
      <c r="A385" s="705"/>
      <c r="B385" s="707"/>
      <c r="C385" s="124" t="s">
        <v>735</v>
      </c>
      <c r="D385" s="233" t="s">
        <v>141</v>
      </c>
      <c r="E385" s="168" t="s">
        <v>734</v>
      </c>
      <c r="F385" s="611">
        <f>F386+F387+F388+F389+F390</f>
        <v>7839.9000000000005</v>
      </c>
      <c r="G385" s="612"/>
      <c r="H385" s="613"/>
      <c r="I385" s="671">
        <v>0</v>
      </c>
      <c r="J385" s="671"/>
      <c r="K385" s="194">
        <f t="shared" si="28"/>
        <v>7839.9000000000005</v>
      </c>
      <c r="L385" s="611">
        <f>L204</f>
        <v>0</v>
      </c>
      <c r="M385" s="612"/>
      <c r="N385" s="613"/>
      <c r="O385" s="671">
        <v>0</v>
      </c>
      <c r="P385" s="671"/>
      <c r="Q385" s="194">
        <f t="shared" si="29"/>
        <v>0</v>
      </c>
    </row>
    <row r="386" spans="1:17" ht="28.5" customHeight="1" x14ac:dyDescent="0.25">
      <c r="A386" s="200"/>
      <c r="B386" s="201"/>
      <c r="C386" s="204" t="s">
        <v>736</v>
      </c>
      <c r="D386" s="233" t="s">
        <v>141</v>
      </c>
      <c r="E386" s="168" t="s">
        <v>734</v>
      </c>
      <c r="F386" s="611">
        <v>1408.5</v>
      </c>
      <c r="G386" s="612"/>
      <c r="H386" s="613"/>
      <c r="I386" s="671">
        <v>0</v>
      </c>
      <c r="J386" s="671"/>
      <c r="K386" s="194">
        <f t="shared" si="28"/>
        <v>1408.5</v>
      </c>
      <c r="L386" s="611">
        <v>1531</v>
      </c>
      <c r="M386" s="612"/>
      <c r="N386" s="613"/>
      <c r="O386" s="671">
        <v>0</v>
      </c>
      <c r="P386" s="671"/>
      <c r="Q386" s="194">
        <f t="shared" si="29"/>
        <v>1531</v>
      </c>
    </row>
    <row r="387" spans="1:17" ht="30" customHeight="1" x14ac:dyDescent="0.25">
      <c r="A387" s="200"/>
      <c r="B387" s="201"/>
      <c r="C387" s="204" t="s">
        <v>737</v>
      </c>
      <c r="D387" s="233" t="s">
        <v>141</v>
      </c>
      <c r="E387" s="168" t="s">
        <v>734</v>
      </c>
      <c r="F387" s="611">
        <v>2857.8</v>
      </c>
      <c r="G387" s="612"/>
      <c r="H387" s="613"/>
      <c r="I387" s="671">
        <v>0</v>
      </c>
      <c r="J387" s="671"/>
      <c r="K387" s="194">
        <f t="shared" si="28"/>
        <v>2857.8</v>
      </c>
      <c r="L387" s="611">
        <v>3106.4</v>
      </c>
      <c r="M387" s="612"/>
      <c r="N387" s="613"/>
      <c r="O387" s="671">
        <v>0</v>
      </c>
      <c r="P387" s="671"/>
      <c r="Q387" s="194">
        <f t="shared" si="29"/>
        <v>3106.4</v>
      </c>
    </row>
    <row r="388" spans="1:17" ht="27" customHeight="1" x14ac:dyDescent="0.25">
      <c r="A388" s="200"/>
      <c r="B388" s="201"/>
      <c r="C388" s="195" t="s">
        <v>738</v>
      </c>
      <c r="D388" s="233" t="s">
        <v>141</v>
      </c>
      <c r="E388" s="168" t="s">
        <v>734</v>
      </c>
      <c r="F388" s="611">
        <v>1290.5</v>
      </c>
      <c r="G388" s="612"/>
      <c r="H388" s="613"/>
      <c r="I388" s="671">
        <v>0</v>
      </c>
      <c r="J388" s="671"/>
      <c r="K388" s="194">
        <f t="shared" si="28"/>
        <v>1290.5</v>
      </c>
      <c r="L388" s="611">
        <v>1402.8</v>
      </c>
      <c r="M388" s="612"/>
      <c r="N388" s="613"/>
      <c r="O388" s="671">
        <v>0</v>
      </c>
      <c r="P388" s="671"/>
      <c r="Q388" s="194">
        <f t="shared" si="29"/>
        <v>1402.8</v>
      </c>
    </row>
    <row r="389" spans="1:17" ht="27" customHeight="1" x14ac:dyDescent="0.25">
      <c r="A389" s="200"/>
      <c r="B389" s="201"/>
      <c r="C389" s="195" t="s">
        <v>739</v>
      </c>
      <c r="D389" s="233" t="s">
        <v>141</v>
      </c>
      <c r="E389" s="168" t="s">
        <v>734</v>
      </c>
      <c r="F389" s="611">
        <v>783.1</v>
      </c>
      <c r="G389" s="612"/>
      <c r="H389" s="613"/>
      <c r="I389" s="671">
        <v>0</v>
      </c>
      <c r="J389" s="671"/>
      <c r="K389" s="194">
        <f t="shared" si="28"/>
        <v>783.1</v>
      </c>
      <c r="L389" s="611">
        <v>851.2</v>
      </c>
      <c r="M389" s="612"/>
      <c r="N389" s="613"/>
      <c r="O389" s="671">
        <v>0</v>
      </c>
      <c r="P389" s="671"/>
      <c r="Q389" s="194">
        <f t="shared" si="29"/>
        <v>851.2</v>
      </c>
    </row>
    <row r="390" spans="1:17" ht="29.25" customHeight="1" x14ac:dyDescent="0.25">
      <c r="A390" s="200"/>
      <c r="B390" s="201"/>
      <c r="C390" s="195" t="s">
        <v>740</v>
      </c>
      <c r="D390" s="233" t="s">
        <v>141</v>
      </c>
      <c r="E390" s="168" t="s">
        <v>734</v>
      </c>
      <c r="F390" s="611">
        <v>1500</v>
      </c>
      <c r="G390" s="612"/>
      <c r="H390" s="613"/>
      <c r="I390" s="671">
        <v>0</v>
      </c>
      <c r="J390" s="671"/>
      <c r="K390" s="194">
        <f t="shared" si="28"/>
        <v>1500</v>
      </c>
      <c r="L390" s="611">
        <v>1630.5</v>
      </c>
      <c r="M390" s="612"/>
      <c r="N390" s="613"/>
      <c r="O390" s="671">
        <v>0</v>
      </c>
      <c r="P390" s="671"/>
      <c r="Q390" s="194">
        <f t="shared" si="29"/>
        <v>1630.5</v>
      </c>
    </row>
    <row r="391" spans="1:17" ht="25.5" customHeight="1" x14ac:dyDescent="0.25">
      <c r="A391" s="200"/>
      <c r="B391" s="201"/>
      <c r="C391" s="248" t="s">
        <v>102</v>
      </c>
      <c r="D391" s="233"/>
      <c r="E391" s="194"/>
      <c r="F391" s="611"/>
      <c r="G391" s="612"/>
      <c r="H391" s="613"/>
      <c r="I391" s="671"/>
      <c r="J391" s="671"/>
      <c r="K391" s="124"/>
      <c r="L391" s="611"/>
      <c r="M391" s="612"/>
      <c r="N391" s="613"/>
      <c r="O391" s="671"/>
      <c r="P391" s="671"/>
      <c r="Q391" s="177"/>
    </row>
    <row r="392" spans="1:17" ht="35.25" customHeight="1" x14ac:dyDescent="0.25">
      <c r="A392" s="200"/>
      <c r="B392" s="201"/>
      <c r="C392" s="195" t="s">
        <v>741</v>
      </c>
      <c r="D392" s="233" t="s">
        <v>99</v>
      </c>
      <c r="E392" s="194" t="s">
        <v>742</v>
      </c>
      <c r="F392" s="608">
        <f>F393+F394+F395+F396+F397</f>
        <v>69</v>
      </c>
      <c r="G392" s="614"/>
      <c r="H392" s="615"/>
      <c r="I392" s="671">
        <v>0</v>
      </c>
      <c r="J392" s="671"/>
      <c r="K392" s="194">
        <f t="shared" ref="K392:K398" si="30">F392+I392</f>
        <v>69</v>
      </c>
      <c r="L392" s="608">
        <f t="shared" ref="L392:L398" si="31">F392</f>
        <v>69</v>
      </c>
      <c r="M392" s="614"/>
      <c r="N392" s="615"/>
      <c r="O392" s="671">
        <v>0</v>
      </c>
      <c r="P392" s="671"/>
      <c r="Q392" s="194">
        <f t="shared" ref="Q392:Q398" si="32">L392+O392</f>
        <v>69</v>
      </c>
    </row>
    <row r="393" spans="1:17" ht="37.5" customHeight="1" x14ac:dyDescent="0.25">
      <c r="A393" s="200"/>
      <c r="B393" s="201"/>
      <c r="C393" s="195" t="s">
        <v>736</v>
      </c>
      <c r="D393" s="233" t="s">
        <v>99</v>
      </c>
      <c r="E393" s="194" t="s">
        <v>742</v>
      </c>
      <c r="F393" s="608">
        <f t="shared" ref="F393:F398" si="33">N323</f>
        <v>36</v>
      </c>
      <c r="G393" s="614"/>
      <c r="H393" s="615"/>
      <c r="I393" s="671">
        <v>0</v>
      </c>
      <c r="J393" s="671"/>
      <c r="K393" s="194">
        <f t="shared" si="30"/>
        <v>36</v>
      </c>
      <c r="L393" s="608">
        <f t="shared" si="31"/>
        <v>36</v>
      </c>
      <c r="M393" s="614"/>
      <c r="N393" s="615"/>
      <c r="O393" s="671">
        <v>0</v>
      </c>
      <c r="P393" s="671"/>
      <c r="Q393" s="194">
        <f t="shared" si="32"/>
        <v>36</v>
      </c>
    </row>
    <row r="394" spans="1:17" ht="36.75" customHeight="1" x14ac:dyDescent="0.25">
      <c r="A394" s="200"/>
      <c r="B394" s="201"/>
      <c r="C394" s="195" t="s">
        <v>737</v>
      </c>
      <c r="D394" s="233" t="s">
        <v>99</v>
      </c>
      <c r="E394" s="194" t="s">
        <v>742</v>
      </c>
      <c r="F394" s="608">
        <f t="shared" si="33"/>
        <v>13</v>
      </c>
      <c r="G394" s="614"/>
      <c r="H394" s="615"/>
      <c r="I394" s="671">
        <v>0</v>
      </c>
      <c r="J394" s="671"/>
      <c r="K394" s="194">
        <f t="shared" si="30"/>
        <v>13</v>
      </c>
      <c r="L394" s="608">
        <f t="shared" si="31"/>
        <v>13</v>
      </c>
      <c r="M394" s="614"/>
      <c r="N394" s="615"/>
      <c r="O394" s="671">
        <v>0</v>
      </c>
      <c r="P394" s="671"/>
      <c r="Q394" s="194">
        <f t="shared" si="32"/>
        <v>13</v>
      </c>
    </row>
    <row r="395" spans="1:17" ht="34.5" customHeight="1" x14ac:dyDescent="0.25">
      <c r="A395" s="200"/>
      <c r="B395" s="201"/>
      <c r="C395" s="195" t="s">
        <v>738</v>
      </c>
      <c r="D395" s="233" t="s">
        <v>99</v>
      </c>
      <c r="E395" s="194" t="s">
        <v>742</v>
      </c>
      <c r="F395" s="608">
        <f t="shared" si="33"/>
        <v>9</v>
      </c>
      <c r="G395" s="614"/>
      <c r="H395" s="615"/>
      <c r="I395" s="671">
        <v>0</v>
      </c>
      <c r="J395" s="671"/>
      <c r="K395" s="194">
        <f t="shared" si="30"/>
        <v>9</v>
      </c>
      <c r="L395" s="608">
        <f t="shared" si="31"/>
        <v>9</v>
      </c>
      <c r="M395" s="614"/>
      <c r="N395" s="615"/>
      <c r="O395" s="671">
        <v>0</v>
      </c>
      <c r="P395" s="671"/>
      <c r="Q395" s="194">
        <f t="shared" si="32"/>
        <v>9</v>
      </c>
    </row>
    <row r="396" spans="1:17" ht="35.25" customHeight="1" x14ac:dyDescent="0.25">
      <c r="A396" s="200"/>
      <c r="B396" s="201"/>
      <c r="C396" s="195" t="s">
        <v>743</v>
      </c>
      <c r="D396" s="233" t="s">
        <v>99</v>
      </c>
      <c r="E396" s="194" t="s">
        <v>742</v>
      </c>
      <c r="F396" s="608">
        <f t="shared" si="33"/>
        <v>5</v>
      </c>
      <c r="G396" s="614"/>
      <c r="H396" s="615"/>
      <c r="I396" s="671">
        <v>0</v>
      </c>
      <c r="J396" s="671"/>
      <c r="K396" s="194">
        <f t="shared" si="30"/>
        <v>5</v>
      </c>
      <c r="L396" s="608">
        <f t="shared" si="31"/>
        <v>5</v>
      </c>
      <c r="M396" s="614"/>
      <c r="N396" s="615"/>
      <c r="O396" s="671">
        <v>0</v>
      </c>
      <c r="P396" s="671"/>
      <c r="Q396" s="194">
        <f t="shared" si="32"/>
        <v>5</v>
      </c>
    </row>
    <row r="397" spans="1:17" ht="36" customHeight="1" x14ac:dyDescent="0.25">
      <c r="A397" s="200"/>
      <c r="B397" s="201"/>
      <c r="C397" s="195" t="s">
        <v>744</v>
      </c>
      <c r="D397" s="233" t="s">
        <v>99</v>
      </c>
      <c r="E397" s="194" t="s">
        <v>742</v>
      </c>
      <c r="F397" s="608">
        <f t="shared" si="33"/>
        <v>6</v>
      </c>
      <c r="G397" s="614"/>
      <c r="H397" s="615"/>
      <c r="I397" s="671">
        <v>0</v>
      </c>
      <c r="J397" s="671"/>
      <c r="K397" s="194">
        <f t="shared" si="30"/>
        <v>6</v>
      </c>
      <c r="L397" s="608">
        <f t="shared" si="31"/>
        <v>6</v>
      </c>
      <c r="M397" s="614"/>
      <c r="N397" s="615"/>
      <c r="O397" s="671">
        <v>0</v>
      </c>
      <c r="P397" s="671"/>
      <c r="Q397" s="194">
        <f t="shared" si="32"/>
        <v>6</v>
      </c>
    </row>
    <row r="398" spans="1:17" ht="24.75" customHeight="1" x14ac:dyDescent="0.25">
      <c r="A398" s="705"/>
      <c r="B398" s="707"/>
      <c r="C398" s="195" t="s">
        <v>753</v>
      </c>
      <c r="D398" s="233" t="s">
        <v>732</v>
      </c>
      <c r="E398" s="194"/>
      <c r="F398" s="608">
        <f t="shared" si="33"/>
        <v>138</v>
      </c>
      <c r="G398" s="603"/>
      <c r="H398" s="607"/>
      <c r="I398" s="671">
        <v>0</v>
      </c>
      <c r="J398" s="671"/>
      <c r="K398" s="194">
        <f t="shared" si="30"/>
        <v>138</v>
      </c>
      <c r="L398" s="602">
        <f t="shared" si="31"/>
        <v>138</v>
      </c>
      <c r="M398" s="603"/>
      <c r="N398" s="607"/>
      <c r="O398" s="671">
        <v>0</v>
      </c>
      <c r="P398" s="671"/>
      <c r="Q398" s="194">
        <f t="shared" si="32"/>
        <v>138</v>
      </c>
    </row>
    <row r="399" spans="1:17" ht="18.75" customHeight="1" x14ac:dyDescent="0.25">
      <c r="A399" s="200"/>
      <c r="B399" s="201"/>
      <c r="C399" s="248" t="s">
        <v>282</v>
      </c>
      <c r="D399" s="233"/>
      <c r="E399" s="194"/>
      <c r="F399" s="251"/>
      <c r="G399" s="213"/>
      <c r="H399" s="185"/>
      <c r="I399" s="602"/>
      <c r="J399" s="603"/>
      <c r="K399" s="185"/>
      <c r="L399" s="184"/>
      <c r="M399" s="213"/>
      <c r="N399" s="185"/>
      <c r="O399" s="602"/>
      <c r="P399" s="603"/>
      <c r="Q399" s="185"/>
    </row>
    <row r="400" spans="1:17" ht="97.5" customHeight="1" x14ac:dyDescent="0.25">
      <c r="A400" s="200"/>
      <c r="B400" s="201"/>
      <c r="C400" s="195" t="s">
        <v>745</v>
      </c>
      <c r="D400" s="233" t="s">
        <v>113</v>
      </c>
      <c r="E400" s="194" t="s">
        <v>746</v>
      </c>
      <c r="F400" s="606">
        <f>F385/F392*1000</f>
        <v>113621.73913043478</v>
      </c>
      <c r="G400" s="777"/>
      <c r="H400" s="719"/>
      <c r="I400" s="671">
        <v>0</v>
      </c>
      <c r="J400" s="671"/>
      <c r="K400" s="316">
        <f t="shared" ref="K400:K405" si="34">F400+I400</f>
        <v>113621.73913043478</v>
      </c>
      <c r="L400" s="606">
        <f>L385/L392*1000</f>
        <v>0</v>
      </c>
      <c r="M400" s="777"/>
      <c r="N400" s="719"/>
      <c r="O400" s="671">
        <v>0</v>
      </c>
      <c r="P400" s="671"/>
      <c r="Q400" s="194">
        <f t="shared" ref="Q400:Q405" si="35">L400+O400</f>
        <v>0</v>
      </c>
    </row>
    <row r="401" spans="1:18" ht="64.5" customHeight="1" x14ac:dyDescent="0.25">
      <c r="A401" s="200"/>
      <c r="B401" s="201"/>
      <c r="C401" s="227" t="s">
        <v>747</v>
      </c>
      <c r="D401" s="233" t="s">
        <v>113</v>
      </c>
      <c r="E401" s="194" t="s">
        <v>748</v>
      </c>
      <c r="F401" s="606">
        <f>F400/F392*F393</f>
        <v>59280.907372400754</v>
      </c>
      <c r="G401" s="777"/>
      <c r="H401" s="719"/>
      <c r="I401" s="671">
        <v>0</v>
      </c>
      <c r="J401" s="671"/>
      <c r="K401" s="316">
        <f t="shared" si="34"/>
        <v>59280.907372400754</v>
      </c>
      <c r="L401" s="606">
        <f>L400/L392*L393</f>
        <v>0</v>
      </c>
      <c r="M401" s="777"/>
      <c r="N401" s="719"/>
      <c r="O401" s="671">
        <v>0</v>
      </c>
      <c r="P401" s="671"/>
      <c r="Q401" s="194">
        <f t="shared" si="35"/>
        <v>0</v>
      </c>
    </row>
    <row r="402" spans="1:18" ht="63" customHeight="1" x14ac:dyDescent="0.25">
      <c r="A402" s="200"/>
      <c r="B402" s="201"/>
      <c r="C402" s="227" t="s">
        <v>737</v>
      </c>
      <c r="D402" s="233" t="s">
        <v>113</v>
      </c>
      <c r="E402" s="194" t="s">
        <v>749</v>
      </c>
      <c r="F402" s="606">
        <f>F400/F392*F394</f>
        <v>21406.994328922494</v>
      </c>
      <c r="G402" s="777"/>
      <c r="H402" s="719"/>
      <c r="I402" s="671">
        <v>0</v>
      </c>
      <c r="J402" s="671"/>
      <c r="K402" s="316">
        <f t="shared" si="34"/>
        <v>21406.994328922494</v>
      </c>
      <c r="L402" s="606">
        <f>L400/L392*L394</f>
        <v>0</v>
      </c>
      <c r="M402" s="777"/>
      <c r="N402" s="719"/>
      <c r="O402" s="671">
        <v>0</v>
      </c>
      <c r="P402" s="671"/>
      <c r="Q402" s="194">
        <f t="shared" si="35"/>
        <v>0</v>
      </c>
    </row>
    <row r="403" spans="1:18" ht="63" customHeight="1" x14ac:dyDescent="0.25">
      <c r="A403" s="200"/>
      <c r="B403" s="201"/>
      <c r="C403" s="227" t="s">
        <v>738</v>
      </c>
      <c r="D403" s="233" t="s">
        <v>113</v>
      </c>
      <c r="E403" s="194" t="s">
        <v>751</v>
      </c>
      <c r="F403" s="606">
        <f>F400/F392*F395</f>
        <v>14820.226843100188</v>
      </c>
      <c r="G403" s="777"/>
      <c r="H403" s="719"/>
      <c r="I403" s="671">
        <v>0</v>
      </c>
      <c r="J403" s="671"/>
      <c r="K403" s="316">
        <f t="shared" si="34"/>
        <v>14820.226843100188</v>
      </c>
      <c r="L403" s="606">
        <f>L400/L392*L395</f>
        <v>0</v>
      </c>
      <c r="M403" s="777"/>
      <c r="N403" s="719"/>
      <c r="O403" s="671">
        <v>0</v>
      </c>
      <c r="P403" s="671"/>
      <c r="Q403" s="194">
        <f t="shared" si="35"/>
        <v>0</v>
      </c>
    </row>
    <row r="404" spans="1:18" ht="63" customHeight="1" x14ac:dyDescent="0.25">
      <c r="A404" s="200"/>
      <c r="B404" s="201"/>
      <c r="C404" s="227" t="s">
        <v>739</v>
      </c>
      <c r="D404" s="233" t="s">
        <v>113</v>
      </c>
      <c r="E404" s="194" t="s">
        <v>750</v>
      </c>
      <c r="F404" s="606">
        <f>F400/F392*F396</f>
        <v>8233.4593572778831</v>
      </c>
      <c r="G404" s="777"/>
      <c r="H404" s="719"/>
      <c r="I404" s="671">
        <v>0</v>
      </c>
      <c r="J404" s="671"/>
      <c r="K404" s="316">
        <f t="shared" si="34"/>
        <v>8233.4593572778831</v>
      </c>
      <c r="L404" s="606">
        <f>L400/L392*L396</f>
        <v>0</v>
      </c>
      <c r="M404" s="777"/>
      <c r="N404" s="719"/>
      <c r="O404" s="671">
        <v>0</v>
      </c>
      <c r="P404" s="671"/>
      <c r="Q404" s="194">
        <f t="shared" si="35"/>
        <v>0</v>
      </c>
    </row>
    <row r="405" spans="1:18" ht="63" customHeight="1" x14ac:dyDescent="0.25">
      <c r="A405" s="200"/>
      <c r="B405" s="201"/>
      <c r="C405" s="227" t="s">
        <v>744</v>
      </c>
      <c r="D405" s="233" t="s">
        <v>113</v>
      </c>
      <c r="E405" s="194" t="s">
        <v>752</v>
      </c>
      <c r="F405" s="606">
        <f>F400/F392*F397</f>
        <v>9880.151228733459</v>
      </c>
      <c r="G405" s="777"/>
      <c r="H405" s="719"/>
      <c r="I405" s="671">
        <v>0</v>
      </c>
      <c r="J405" s="671"/>
      <c r="K405" s="316">
        <f t="shared" si="34"/>
        <v>9880.151228733459</v>
      </c>
      <c r="L405" s="606">
        <f>L400/L392*L397</f>
        <v>0</v>
      </c>
      <c r="M405" s="777"/>
      <c r="N405" s="719"/>
      <c r="O405" s="671">
        <v>0</v>
      </c>
      <c r="P405" s="671"/>
      <c r="Q405" s="194">
        <f t="shared" si="35"/>
        <v>0</v>
      </c>
    </row>
    <row r="406" spans="1:18" ht="15.75" customHeight="1" x14ac:dyDescent="0.25">
      <c r="A406" s="200"/>
      <c r="B406" s="201"/>
      <c r="C406" s="170" t="s">
        <v>229</v>
      </c>
      <c r="D406" s="233"/>
      <c r="E406" s="210"/>
      <c r="F406" s="602"/>
      <c r="G406" s="603"/>
      <c r="H406" s="607"/>
      <c r="I406" s="602"/>
      <c r="J406" s="603"/>
      <c r="K406" s="339"/>
      <c r="L406" s="602"/>
      <c r="M406" s="603"/>
      <c r="N406" s="607"/>
      <c r="O406" s="602"/>
      <c r="P406" s="603"/>
      <c r="Q406" s="607"/>
    </row>
    <row r="407" spans="1:18" ht="73.5" customHeight="1" x14ac:dyDescent="0.25">
      <c r="A407" s="200"/>
      <c r="B407" s="201"/>
      <c r="C407" s="204" t="s">
        <v>754</v>
      </c>
      <c r="D407" s="233" t="s">
        <v>117</v>
      </c>
      <c r="E407" s="210" t="s">
        <v>543</v>
      </c>
      <c r="F407" s="602">
        <v>0</v>
      </c>
      <c r="G407" s="603"/>
      <c r="H407" s="607"/>
      <c r="I407" s="602">
        <v>0</v>
      </c>
      <c r="J407" s="603"/>
      <c r="K407" s="177">
        <f>F407+I407</f>
        <v>0</v>
      </c>
      <c r="L407" s="602">
        <v>0</v>
      </c>
      <c r="M407" s="603"/>
      <c r="N407" s="607"/>
      <c r="O407" s="671">
        <v>0</v>
      </c>
      <c r="P407" s="671"/>
      <c r="Q407" s="194">
        <f>L407+O407</f>
        <v>0</v>
      </c>
    </row>
    <row r="408" spans="1:18" ht="61.5" customHeight="1" x14ac:dyDescent="0.25">
      <c r="A408" s="200"/>
      <c r="B408" s="201"/>
      <c r="C408" s="204" t="s">
        <v>755</v>
      </c>
      <c r="D408" s="233" t="s">
        <v>117</v>
      </c>
      <c r="E408" s="210" t="s">
        <v>756</v>
      </c>
      <c r="F408" s="602">
        <v>0</v>
      </c>
      <c r="G408" s="603"/>
      <c r="H408" s="607"/>
      <c r="I408" s="602">
        <v>0</v>
      </c>
      <c r="J408" s="603"/>
      <c r="K408" s="177">
        <f>F408+I408</f>
        <v>0</v>
      </c>
      <c r="L408" s="602">
        <v>0</v>
      </c>
      <c r="M408" s="603"/>
      <c r="N408" s="607"/>
      <c r="O408" s="671">
        <v>0</v>
      </c>
      <c r="P408" s="671"/>
      <c r="Q408" s="194">
        <f>L408+O408</f>
        <v>0</v>
      </c>
    </row>
    <row r="409" spans="1:18" ht="17.25" customHeight="1" x14ac:dyDescent="0.25">
      <c r="A409" s="211"/>
      <c r="B409" s="211"/>
      <c r="C409" s="21"/>
      <c r="D409" s="212"/>
      <c r="E409" s="212"/>
      <c r="F409" s="64"/>
      <c r="G409" s="64"/>
      <c r="H409" s="64"/>
      <c r="I409" s="64"/>
      <c r="J409" s="64"/>
      <c r="K409" s="64"/>
      <c r="L409" s="64"/>
      <c r="M409" s="64"/>
      <c r="N409" s="64"/>
      <c r="O409" s="64"/>
      <c r="P409" s="64"/>
      <c r="Q409" s="64"/>
    </row>
    <row r="410" spans="1:18" s="28" customFormat="1" ht="13.5" customHeight="1" x14ac:dyDescent="0.25">
      <c r="A410" s="21" t="s">
        <v>1031</v>
      </c>
      <c r="B410" s="21"/>
      <c r="C410" s="21"/>
      <c r="D410" s="7"/>
      <c r="E410" s="7"/>
      <c r="F410" s="29"/>
      <c r="G410" s="29"/>
      <c r="H410" s="29"/>
      <c r="I410" s="29"/>
      <c r="J410" s="29"/>
      <c r="K410" s="29"/>
      <c r="L410" s="29"/>
      <c r="M410" s="29"/>
      <c r="N410" s="29"/>
      <c r="O410" s="29"/>
      <c r="P410" s="29"/>
      <c r="Q410" s="29"/>
    </row>
    <row r="411" spans="1:18" s="28" customFormat="1" ht="13.5" customHeight="1" x14ac:dyDescent="0.25">
      <c r="A411" s="35" t="s">
        <v>916</v>
      </c>
      <c r="B411" s="21"/>
      <c r="C411" s="21"/>
      <c r="D411" s="7"/>
      <c r="E411" s="7"/>
      <c r="F411" s="29"/>
      <c r="G411" s="29"/>
      <c r="H411" s="29"/>
      <c r="I411" s="29"/>
      <c r="J411" s="29"/>
      <c r="K411" s="29"/>
      <c r="L411" s="29"/>
      <c r="M411" s="29"/>
      <c r="N411" s="29"/>
      <c r="O411" s="29"/>
      <c r="P411" s="29"/>
      <c r="Q411" s="29"/>
    </row>
    <row r="412" spans="1:18" s="19" customFormat="1" ht="18" customHeight="1" x14ac:dyDescent="0.2">
      <c r="A412" s="667" t="s">
        <v>222</v>
      </c>
      <c r="B412" s="750"/>
      <c r="C412" s="668"/>
      <c r="D412" s="602" t="s">
        <v>827</v>
      </c>
      <c r="E412" s="607"/>
      <c r="F412" s="602" t="s">
        <v>836</v>
      </c>
      <c r="G412" s="607"/>
      <c r="H412" s="602" t="s">
        <v>839</v>
      </c>
      <c r="I412" s="607"/>
      <c r="J412" s="602" t="s">
        <v>436</v>
      </c>
      <c r="K412" s="607"/>
      <c r="L412" s="602" t="s">
        <v>821</v>
      </c>
      <c r="M412" s="607"/>
      <c r="N412" s="65"/>
      <c r="O412" s="65"/>
      <c r="P412" s="65"/>
      <c r="Q412" s="65"/>
    </row>
    <row r="413" spans="1:18" s="19" customFormat="1" ht="57" customHeight="1" x14ac:dyDescent="0.2">
      <c r="A413" s="731"/>
      <c r="B413" s="751"/>
      <c r="C413" s="732"/>
      <c r="D413" s="124" t="s">
        <v>197</v>
      </c>
      <c r="E413" s="124" t="s">
        <v>198</v>
      </c>
      <c r="F413" s="124" t="s">
        <v>197</v>
      </c>
      <c r="G413" s="124" t="s">
        <v>198</v>
      </c>
      <c r="H413" s="124" t="s">
        <v>197</v>
      </c>
      <c r="I413" s="124" t="s">
        <v>198</v>
      </c>
      <c r="J413" s="124" t="s">
        <v>197</v>
      </c>
      <c r="K413" s="124" t="s">
        <v>198</v>
      </c>
      <c r="L413" s="124" t="s">
        <v>197</v>
      </c>
      <c r="M413" s="124" t="s">
        <v>198</v>
      </c>
      <c r="N413" s="65"/>
      <c r="O413" s="65"/>
      <c r="P413" s="65"/>
      <c r="Q413" s="65"/>
    </row>
    <row r="414" spans="1:18" ht="18" customHeight="1" x14ac:dyDescent="0.2">
      <c r="A414" s="602">
        <v>1</v>
      </c>
      <c r="B414" s="603"/>
      <c r="C414" s="607"/>
      <c r="D414" s="177">
        <v>3</v>
      </c>
      <c r="E414" s="177">
        <v>4</v>
      </c>
      <c r="F414" s="177">
        <v>5</v>
      </c>
      <c r="G414" s="177">
        <v>6</v>
      </c>
      <c r="H414" s="177">
        <v>7</v>
      </c>
      <c r="I414" s="177">
        <v>8</v>
      </c>
      <c r="J414" s="177">
        <v>9</v>
      </c>
      <c r="K414" s="177">
        <v>10</v>
      </c>
      <c r="L414" s="177">
        <v>11</v>
      </c>
      <c r="M414" s="177">
        <v>12</v>
      </c>
      <c r="N414" s="65"/>
      <c r="O414" s="65"/>
      <c r="P414" s="65"/>
      <c r="Q414" s="65"/>
      <c r="R414" s="19"/>
    </row>
    <row r="415" spans="1:18" ht="18" customHeight="1" x14ac:dyDescent="0.2">
      <c r="A415" s="602" t="s">
        <v>287</v>
      </c>
      <c r="B415" s="603"/>
      <c r="C415" s="607"/>
      <c r="D415" s="124"/>
      <c r="E415" s="124"/>
      <c r="F415" s="124"/>
      <c r="G415" s="124"/>
      <c r="H415" s="124"/>
      <c r="I415" s="124"/>
      <c r="J415" s="124"/>
      <c r="K415" s="124"/>
      <c r="L415" s="124"/>
      <c r="M415" s="124"/>
      <c r="N415" s="65"/>
      <c r="O415" s="65"/>
      <c r="P415" s="65"/>
      <c r="Q415" s="65"/>
    </row>
    <row r="416" spans="1:18" ht="18" customHeight="1" x14ac:dyDescent="0.2">
      <c r="A416" s="602" t="s">
        <v>577</v>
      </c>
      <c r="B416" s="603"/>
      <c r="C416" s="607"/>
      <c r="D416" s="168">
        <v>354.6</v>
      </c>
      <c r="E416" s="124">
        <v>0</v>
      </c>
      <c r="F416" s="124">
        <v>345.6</v>
      </c>
      <c r="G416" s="124">
        <v>0</v>
      </c>
      <c r="H416" s="124"/>
      <c r="I416" s="124">
        <v>0</v>
      </c>
      <c r="J416" s="124"/>
      <c r="K416" s="124">
        <v>0</v>
      </c>
      <c r="L416" s="124"/>
      <c r="M416" s="124">
        <v>0</v>
      </c>
      <c r="N416" s="65"/>
      <c r="O416" s="65"/>
      <c r="P416" s="65"/>
      <c r="Q416" s="65"/>
    </row>
    <row r="417" spans="1:17" ht="24.75" customHeight="1" x14ac:dyDescent="0.2">
      <c r="A417" s="602" t="s">
        <v>572</v>
      </c>
      <c r="B417" s="603"/>
      <c r="C417" s="607"/>
      <c r="D417" s="124">
        <v>135.4</v>
      </c>
      <c r="E417" s="124">
        <v>0</v>
      </c>
      <c r="F417" s="124">
        <v>172.2</v>
      </c>
      <c r="G417" s="124">
        <v>0</v>
      </c>
      <c r="H417" s="124"/>
      <c r="I417" s="124">
        <v>0</v>
      </c>
      <c r="J417" s="124"/>
      <c r="K417" s="124">
        <v>0</v>
      </c>
      <c r="L417" s="124"/>
      <c r="M417" s="124">
        <v>0</v>
      </c>
      <c r="N417" s="65"/>
      <c r="O417" s="65"/>
      <c r="P417" s="65"/>
      <c r="Q417" s="65"/>
    </row>
    <row r="418" spans="1:17" ht="17.25" customHeight="1" x14ac:dyDescent="0.2">
      <c r="A418" s="602" t="s">
        <v>459</v>
      </c>
      <c r="B418" s="603"/>
      <c r="C418" s="607"/>
      <c r="D418" s="124">
        <v>287.3</v>
      </c>
      <c r="E418" s="124">
        <v>0</v>
      </c>
      <c r="F418" s="124">
        <v>489.7</v>
      </c>
      <c r="G418" s="124">
        <v>0</v>
      </c>
      <c r="H418" s="124"/>
      <c r="I418" s="124">
        <v>0</v>
      </c>
      <c r="J418" s="124"/>
      <c r="K418" s="124">
        <v>0</v>
      </c>
      <c r="L418" s="124"/>
      <c r="M418" s="124">
        <v>0</v>
      </c>
      <c r="N418" s="65"/>
      <c r="O418" s="65"/>
      <c r="P418" s="65"/>
      <c r="Q418" s="65"/>
    </row>
    <row r="419" spans="1:17" ht="20.25" customHeight="1" x14ac:dyDescent="0.2">
      <c r="A419" s="602" t="s">
        <v>460</v>
      </c>
      <c r="B419" s="603"/>
      <c r="C419" s="607"/>
      <c r="D419" s="124">
        <v>24.7</v>
      </c>
      <c r="E419" s="124">
        <v>0</v>
      </c>
      <c r="F419" s="124">
        <v>28.7</v>
      </c>
      <c r="G419" s="124">
        <v>0</v>
      </c>
      <c r="H419" s="124"/>
      <c r="I419" s="124">
        <v>0</v>
      </c>
      <c r="J419" s="124"/>
      <c r="K419" s="124">
        <v>0</v>
      </c>
      <c r="L419" s="124"/>
      <c r="M419" s="124">
        <v>0</v>
      </c>
      <c r="N419" s="65"/>
      <c r="O419" s="65"/>
      <c r="P419" s="65"/>
      <c r="Q419" s="65"/>
    </row>
    <row r="420" spans="1:17" ht="30.75" customHeight="1" x14ac:dyDescent="0.2">
      <c r="A420" s="602" t="s">
        <v>885</v>
      </c>
      <c r="B420" s="603"/>
      <c r="C420" s="607"/>
      <c r="D420" s="124">
        <v>13.2</v>
      </c>
      <c r="E420" s="124">
        <v>0</v>
      </c>
      <c r="F420" s="124">
        <v>3.5</v>
      </c>
      <c r="G420" s="124">
        <v>0</v>
      </c>
      <c r="H420" s="124"/>
      <c r="I420" s="124">
        <v>0</v>
      </c>
      <c r="J420" s="124"/>
      <c r="K420" s="124">
        <v>0</v>
      </c>
      <c r="L420" s="124"/>
      <c r="M420" s="124">
        <v>0</v>
      </c>
      <c r="N420" s="65"/>
      <c r="O420" s="65"/>
      <c r="P420" s="65"/>
      <c r="Q420" s="65"/>
    </row>
    <row r="421" spans="1:17" ht="22.5" customHeight="1" x14ac:dyDescent="0.2">
      <c r="A421" s="602" t="s">
        <v>971</v>
      </c>
      <c r="B421" s="603"/>
      <c r="C421" s="607"/>
      <c r="D421" s="124">
        <f>SUM(D416:D420)</f>
        <v>815.2</v>
      </c>
      <c r="E421" s="124">
        <v>0</v>
      </c>
      <c r="F421" s="124">
        <f>SUM(F416:F420)</f>
        <v>1039.7</v>
      </c>
      <c r="G421" s="124">
        <v>0</v>
      </c>
      <c r="H421" s="124">
        <f>SUM(H416:H420)</f>
        <v>0</v>
      </c>
      <c r="I421" s="124">
        <v>0</v>
      </c>
      <c r="J421" s="124">
        <f>SUM(J416:J420)</f>
        <v>0</v>
      </c>
      <c r="K421" s="124">
        <v>0</v>
      </c>
      <c r="L421" s="124">
        <f>SUM(L416:L420)</f>
        <v>0</v>
      </c>
      <c r="M421" s="124">
        <v>0</v>
      </c>
      <c r="N421" s="65"/>
      <c r="O421" s="65"/>
      <c r="P421" s="65"/>
      <c r="Q421" s="65"/>
    </row>
    <row r="422" spans="1:17" ht="48.75" customHeight="1" x14ac:dyDescent="0.2">
      <c r="A422" s="602" t="s">
        <v>289</v>
      </c>
      <c r="B422" s="603"/>
      <c r="C422" s="607"/>
      <c r="D422" s="124"/>
      <c r="E422" s="124"/>
      <c r="F422" s="124"/>
      <c r="G422" s="124"/>
      <c r="H422" s="124"/>
      <c r="I422" s="124"/>
      <c r="J422" s="124"/>
      <c r="K422" s="124"/>
      <c r="L422" s="124"/>
      <c r="M422" s="124"/>
      <c r="N422" s="65"/>
      <c r="O422" s="65"/>
      <c r="P422" s="65"/>
      <c r="Q422" s="65"/>
    </row>
    <row r="423" spans="1:17" ht="12.75" hidden="1" customHeight="1" x14ac:dyDescent="0.25">
      <c r="A423" s="3"/>
      <c r="B423" s="3"/>
      <c r="C423" s="3"/>
      <c r="D423" s="3"/>
      <c r="E423" s="3"/>
      <c r="F423" s="3"/>
      <c r="G423" s="3"/>
      <c r="H423" s="3"/>
      <c r="I423" s="3"/>
      <c r="J423" s="3"/>
      <c r="K423" s="3"/>
      <c r="L423" s="3"/>
      <c r="M423" s="3"/>
      <c r="N423" s="619"/>
      <c r="O423" s="619"/>
      <c r="P423" s="619"/>
      <c r="Q423" s="3"/>
    </row>
    <row r="424" spans="1:17" ht="12.75" customHeight="1" x14ac:dyDescent="0.25">
      <c r="A424" s="3"/>
      <c r="B424" s="3"/>
      <c r="C424" s="3"/>
      <c r="D424" s="3"/>
      <c r="E424" s="3"/>
      <c r="F424" s="3"/>
      <c r="G424" s="3"/>
      <c r="H424" s="3"/>
      <c r="I424" s="3"/>
      <c r="J424" s="3"/>
      <c r="K424" s="3"/>
      <c r="L424" s="3"/>
      <c r="M424" s="3"/>
      <c r="N424" s="30"/>
      <c r="O424" s="30"/>
      <c r="P424" s="30"/>
      <c r="Q424" s="3"/>
    </row>
    <row r="425" spans="1:17" ht="12.75" customHeight="1" x14ac:dyDescent="0.25">
      <c r="A425" s="334" t="s">
        <v>290</v>
      </c>
      <c r="B425" s="637" t="s">
        <v>1004</v>
      </c>
      <c r="C425" s="637"/>
      <c r="D425" s="637"/>
      <c r="E425" s="637"/>
      <c r="F425" s="637"/>
      <c r="G425" s="637"/>
      <c r="H425" s="637"/>
      <c r="I425" s="637"/>
      <c r="J425" s="637"/>
      <c r="K425" s="637"/>
      <c r="L425" s="637"/>
      <c r="M425" s="637"/>
      <c r="N425" s="637"/>
      <c r="O425" s="637"/>
      <c r="P425" s="637"/>
      <c r="Q425" s="637"/>
    </row>
    <row r="426" spans="1:17" ht="9" customHeight="1" x14ac:dyDescent="0.25">
      <c r="A426" s="57"/>
      <c r="B426" s="57"/>
      <c r="C426" s="57"/>
      <c r="D426" s="57"/>
      <c r="E426" s="57"/>
      <c r="F426" s="57"/>
      <c r="G426" s="57"/>
      <c r="H426" s="57"/>
      <c r="I426" s="57"/>
      <c r="J426" s="57"/>
      <c r="K426" s="57"/>
      <c r="L426" s="57"/>
      <c r="M426" s="57"/>
      <c r="N426" s="57"/>
      <c r="O426" s="57"/>
      <c r="P426" s="57"/>
      <c r="Q426" s="3"/>
    </row>
    <row r="427" spans="1:17" ht="34.5" customHeight="1" x14ac:dyDescent="0.2">
      <c r="A427" s="609" t="s">
        <v>1023</v>
      </c>
      <c r="B427" s="667" t="s">
        <v>196</v>
      </c>
      <c r="C427" s="668"/>
      <c r="D427" s="602" t="s">
        <v>840</v>
      </c>
      <c r="E427" s="603"/>
      <c r="F427" s="603"/>
      <c r="G427" s="607"/>
      <c r="H427" s="602" t="s">
        <v>841</v>
      </c>
      <c r="I427" s="603"/>
      <c r="J427" s="603"/>
      <c r="K427" s="607"/>
      <c r="L427" s="602" t="s">
        <v>464</v>
      </c>
      <c r="M427" s="607"/>
      <c r="N427" s="602" t="s">
        <v>465</v>
      </c>
      <c r="O427" s="607"/>
      <c r="P427" s="602" t="s">
        <v>842</v>
      </c>
      <c r="Q427" s="607"/>
    </row>
    <row r="428" spans="1:17" ht="38.25" customHeight="1" x14ac:dyDescent="0.2">
      <c r="A428" s="728"/>
      <c r="B428" s="729"/>
      <c r="C428" s="730"/>
      <c r="D428" s="602" t="s">
        <v>197</v>
      </c>
      <c r="E428" s="607"/>
      <c r="F428" s="602" t="s">
        <v>198</v>
      </c>
      <c r="G428" s="607"/>
      <c r="H428" s="602" t="s">
        <v>197</v>
      </c>
      <c r="I428" s="607"/>
      <c r="J428" s="602" t="s">
        <v>198</v>
      </c>
      <c r="K428" s="607"/>
      <c r="L428" s="726" t="s">
        <v>197</v>
      </c>
      <c r="M428" s="726" t="s">
        <v>198</v>
      </c>
      <c r="N428" s="726" t="s">
        <v>197</v>
      </c>
      <c r="O428" s="726" t="s">
        <v>198</v>
      </c>
      <c r="P428" s="726" t="s">
        <v>197</v>
      </c>
      <c r="Q428" s="726" t="s">
        <v>198</v>
      </c>
    </row>
    <row r="429" spans="1:17" ht="51.75" customHeight="1" x14ac:dyDescent="0.25">
      <c r="A429" s="610"/>
      <c r="B429" s="731"/>
      <c r="C429" s="732"/>
      <c r="D429" s="204" t="s">
        <v>293</v>
      </c>
      <c r="E429" s="204" t="s">
        <v>294</v>
      </c>
      <c r="F429" s="204" t="s">
        <v>293</v>
      </c>
      <c r="G429" s="204" t="s">
        <v>294</v>
      </c>
      <c r="H429" s="204" t="s">
        <v>293</v>
      </c>
      <c r="I429" s="204" t="s">
        <v>294</v>
      </c>
      <c r="J429" s="204" t="s">
        <v>293</v>
      </c>
      <c r="K429" s="204" t="s">
        <v>294</v>
      </c>
      <c r="L429" s="727"/>
      <c r="M429" s="727"/>
      <c r="N429" s="727"/>
      <c r="O429" s="727"/>
      <c r="P429" s="727"/>
      <c r="Q429" s="727"/>
    </row>
    <row r="430" spans="1:17" ht="13.5" customHeight="1" x14ac:dyDescent="0.25">
      <c r="A430" s="216">
        <v>1</v>
      </c>
      <c r="B430" s="602">
        <v>2</v>
      </c>
      <c r="C430" s="607"/>
      <c r="D430" s="171">
        <v>3</v>
      </c>
      <c r="E430" s="171">
        <v>4</v>
      </c>
      <c r="F430" s="171">
        <v>5</v>
      </c>
      <c r="G430" s="171">
        <v>6</v>
      </c>
      <c r="H430" s="171">
        <v>7</v>
      </c>
      <c r="I430" s="171">
        <v>8</v>
      </c>
      <c r="J430" s="171">
        <v>9</v>
      </c>
      <c r="K430" s="171">
        <v>10</v>
      </c>
      <c r="L430" s="207">
        <v>11</v>
      </c>
      <c r="M430" s="207">
        <v>12</v>
      </c>
      <c r="N430" s="207">
        <v>13</v>
      </c>
      <c r="O430" s="207">
        <v>14</v>
      </c>
      <c r="P430" s="207">
        <v>15</v>
      </c>
      <c r="Q430" s="207">
        <v>16</v>
      </c>
    </row>
    <row r="431" spans="1:17" ht="28.5" customHeight="1" x14ac:dyDescent="0.25">
      <c r="A431" s="216"/>
      <c r="B431" s="734" t="s">
        <v>262</v>
      </c>
      <c r="C431" s="735"/>
      <c r="D431" s="171"/>
      <c r="E431" s="171"/>
      <c r="F431" s="171"/>
      <c r="G431" s="171"/>
      <c r="H431" s="171"/>
      <c r="I431" s="171"/>
      <c r="J431" s="171"/>
      <c r="K431" s="171"/>
      <c r="L431" s="207"/>
      <c r="M431" s="207"/>
      <c r="N431" s="207"/>
      <c r="O431" s="207"/>
      <c r="P431" s="207"/>
      <c r="Q431" s="207"/>
    </row>
    <row r="432" spans="1:17" ht="21" customHeight="1" x14ac:dyDescent="0.25">
      <c r="A432" s="216" t="s">
        <v>58</v>
      </c>
      <c r="B432" s="734" t="s">
        <v>199</v>
      </c>
      <c r="C432" s="735"/>
      <c r="D432" s="202">
        <v>1</v>
      </c>
      <c r="E432" s="202">
        <v>1</v>
      </c>
      <c r="F432" s="202">
        <v>0</v>
      </c>
      <c r="G432" s="202">
        <v>0</v>
      </c>
      <c r="H432" s="202">
        <v>1</v>
      </c>
      <c r="I432" s="202">
        <v>1</v>
      </c>
      <c r="J432" s="202">
        <v>0</v>
      </c>
      <c r="K432" s="202">
        <v>0</v>
      </c>
      <c r="L432" s="207">
        <v>1</v>
      </c>
      <c r="M432" s="207">
        <v>0</v>
      </c>
      <c r="N432" s="207">
        <v>1</v>
      </c>
      <c r="O432" s="207">
        <v>0</v>
      </c>
      <c r="P432" s="207">
        <v>1</v>
      </c>
      <c r="Q432" s="207">
        <v>0</v>
      </c>
    </row>
    <row r="433" spans="1:20" ht="29.25" customHeight="1" x14ac:dyDescent="0.25">
      <c r="A433" s="216" t="s">
        <v>58</v>
      </c>
      <c r="B433" s="734" t="s">
        <v>527</v>
      </c>
      <c r="C433" s="735"/>
      <c r="D433" s="202">
        <v>1</v>
      </c>
      <c r="E433" s="202">
        <v>1</v>
      </c>
      <c r="F433" s="202">
        <v>0</v>
      </c>
      <c r="G433" s="202">
        <v>0</v>
      </c>
      <c r="H433" s="202">
        <v>1</v>
      </c>
      <c r="I433" s="202">
        <v>1</v>
      </c>
      <c r="J433" s="202">
        <v>0</v>
      </c>
      <c r="K433" s="202">
        <v>0</v>
      </c>
      <c r="L433" s="207">
        <f t="shared" ref="L433:M436" si="36">I433</f>
        <v>1</v>
      </c>
      <c r="M433" s="207">
        <f t="shared" si="36"/>
        <v>0</v>
      </c>
      <c r="N433" s="207">
        <f t="shared" ref="N433:Q436" si="37">L433</f>
        <v>1</v>
      </c>
      <c r="O433" s="207">
        <f t="shared" si="37"/>
        <v>0</v>
      </c>
      <c r="P433" s="207">
        <f t="shared" si="37"/>
        <v>1</v>
      </c>
      <c r="Q433" s="207">
        <f t="shared" si="37"/>
        <v>0</v>
      </c>
    </row>
    <row r="434" spans="1:20" ht="27.75" customHeight="1" x14ac:dyDescent="0.25">
      <c r="A434" s="216" t="s">
        <v>61</v>
      </c>
      <c r="B434" s="734" t="s">
        <v>528</v>
      </c>
      <c r="C434" s="735"/>
      <c r="D434" s="202">
        <v>5.5</v>
      </c>
      <c r="E434" s="202">
        <v>5.5</v>
      </c>
      <c r="F434" s="202">
        <v>0</v>
      </c>
      <c r="G434" s="202">
        <v>0</v>
      </c>
      <c r="H434" s="202">
        <v>5.5</v>
      </c>
      <c r="I434" s="202">
        <v>5.5</v>
      </c>
      <c r="J434" s="202">
        <v>0</v>
      </c>
      <c r="K434" s="202">
        <v>0</v>
      </c>
      <c r="L434" s="207">
        <f t="shared" si="36"/>
        <v>5.5</v>
      </c>
      <c r="M434" s="207">
        <f t="shared" si="36"/>
        <v>0</v>
      </c>
      <c r="N434" s="207">
        <f t="shared" si="37"/>
        <v>5.5</v>
      </c>
      <c r="O434" s="207">
        <f t="shared" si="37"/>
        <v>0</v>
      </c>
      <c r="P434" s="207">
        <f t="shared" si="37"/>
        <v>5.5</v>
      </c>
      <c r="Q434" s="207">
        <f t="shared" si="37"/>
        <v>0</v>
      </c>
    </row>
    <row r="435" spans="1:20" ht="24.75" customHeight="1" x14ac:dyDescent="0.25">
      <c r="A435" s="216" t="s">
        <v>64</v>
      </c>
      <c r="B435" s="734" t="s">
        <v>544</v>
      </c>
      <c r="C435" s="735"/>
      <c r="D435" s="202">
        <v>2</v>
      </c>
      <c r="E435" s="202">
        <v>2</v>
      </c>
      <c r="F435" s="202">
        <v>0</v>
      </c>
      <c r="G435" s="202">
        <v>0</v>
      </c>
      <c r="H435" s="202">
        <v>2</v>
      </c>
      <c r="I435" s="202">
        <v>2</v>
      </c>
      <c r="J435" s="202">
        <v>0</v>
      </c>
      <c r="K435" s="202">
        <v>0</v>
      </c>
      <c r="L435" s="207">
        <f t="shared" si="36"/>
        <v>2</v>
      </c>
      <c r="M435" s="207">
        <f t="shared" si="36"/>
        <v>0</v>
      </c>
      <c r="N435" s="207">
        <f t="shared" si="37"/>
        <v>2</v>
      </c>
      <c r="O435" s="207">
        <f t="shared" si="37"/>
        <v>0</v>
      </c>
      <c r="P435" s="207">
        <f t="shared" si="37"/>
        <v>2</v>
      </c>
      <c r="Q435" s="207">
        <f t="shared" si="37"/>
        <v>0</v>
      </c>
    </row>
    <row r="436" spans="1:20" ht="15.75" customHeight="1" x14ac:dyDescent="0.25">
      <c r="A436" s="216" t="s">
        <v>67</v>
      </c>
      <c r="B436" s="734" t="s">
        <v>203</v>
      </c>
      <c r="C436" s="735"/>
      <c r="D436" s="202">
        <v>2</v>
      </c>
      <c r="E436" s="202">
        <v>2</v>
      </c>
      <c r="F436" s="202">
        <v>0</v>
      </c>
      <c r="G436" s="202">
        <v>0</v>
      </c>
      <c r="H436" s="202">
        <v>2</v>
      </c>
      <c r="I436" s="202">
        <v>2</v>
      </c>
      <c r="J436" s="202">
        <v>0</v>
      </c>
      <c r="K436" s="202">
        <v>0</v>
      </c>
      <c r="L436" s="207">
        <v>2</v>
      </c>
      <c r="M436" s="207">
        <f t="shared" si="36"/>
        <v>0</v>
      </c>
      <c r="N436" s="207">
        <f t="shared" si="37"/>
        <v>2</v>
      </c>
      <c r="O436" s="207">
        <f t="shared" si="37"/>
        <v>0</v>
      </c>
      <c r="P436" s="207">
        <f t="shared" si="37"/>
        <v>2</v>
      </c>
      <c r="Q436" s="207">
        <f t="shared" si="37"/>
        <v>0</v>
      </c>
    </row>
    <row r="437" spans="1:20" ht="18" customHeight="1" x14ac:dyDescent="0.25">
      <c r="A437" s="126"/>
      <c r="B437" s="734" t="s">
        <v>204</v>
      </c>
      <c r="C437" s="735"/>
      <c r="D437" s="199">
        <f>SUM(D433:D436)</f>
        <v>10.5</v>
      </c>
      <c r="E437" s="202">
        <f>SUM(E433:E436)</f>
        <v>10.5</v>
      </c>
      <c r="F437" s="202">
        <v>0</v>
      </c>
      <c r="G437" s="202">
        <v>0</v>
      </c>
      <c r="H437" s="202">
        <f>SUM(H433:H436)</f>
        <v>10.5</v>
      </c>
      <c r="I437" s="202">
        <f>SUM(I433:I436)</f>
        <v>10.5</v>
      </c>
      <c r="J437" s="199">
        <v>0</v>
      </c>
      <c r="K437" s="199">
        <v>0</v>
      </c>
      <c r="L437" s="199">
        <f>SUM(L433:L436)</f>
        <v>10.5</v>
      </c>
      <c r="M437" s="207">
        <f>J437</f>
        <v>0</v>
      </c>
      <c r="N437" s="199">
        <f>SUM(N433:N436)</f>
        <v>10.5</v>
      </c>
      <c r="O437" s="207">
        <f>M437</f>
        <v>0</v>
      </c>
      <c r="P437" s="202">
        <f>SUM(P433:P436)</f>
        <v>10.5</v>
      </c>
      <c r="Q437" s="207">
        <f>O437</f>
        <v>0</v>
      </c>
    </row>
    <row r="438" spans="1:20" ht="48" customHeight="1" x14ac:dyDescent="0.25">
      <c r="A438" s="126"/>
      <c r="B438" s="734" t="s">
        <v>205</v>
      </c>
      <c r="C438" s="735"/>
      <c r="D438" s="204" t="s">
        <v>194</v>
      </c>
      <c r="E438" s="171" t="s">
        <v>194</v>
      </c>
      <c r="F438" s="171"/>
      <c r="G438" s="171"/>
      <c r="H438" s="171" t="s">
        <v>194</v>
      </c>
      <c r="I438" s="171" t="s">
        <v>194</v>
      </c>
      <c r="J438" s="203"/>
      <c r="K438" s="203"/>
      <c r="L438" s="120" t="s">
        <v>194</v>
      </c>
      <c r="M438" s="120"/>
      <c r="N438" s="120" t="s">
        <v>194</v>
      </c>
      <c r="O438" s="120"/>
      <c r="P438" s="171" t="s">
        <v>194</v>
      </c>
      <c r="Q438" s="171"/>
    </row>
    <row r="439" spans="1:20" s="82" customFormat="1" ht="10.5" customHeight="1" x14ac:dyDescent="0.25">
      <c r="A439" s="86"/>
      <c r="B439" s="86"/>
      <c r="C439" s="628"/>
      <c r="D439" s="628"/>
      <c r="E439" s="628"/>
      <c r="F439" s="628"/>
      <c r="G439" s="628"/>
      <c r="H439" s="628"/>
      <c r="I439" s="628"/>
      <c r="J439" s="628"/>
      <c r="K439" s="628"/>
      <c r="L439" s="628"/>
      <c r="M439" s="628"/>
      <c r="N439" s="628"/>
      <c r="O439" s="628"/>
      <c r="P439" s="628"/>
      <c r="Q439" s="628"/>
    </row>
    <row r="440" spans="1:20" s="82" customFormat="1" ht="34.5" customHeight="1" x14ac:dyDescent="0.25">
      <c r="A440" s="70" t="s">
        <v>297</v>
      </c>
      <c r="B440" s="736" t="s">
        <v>1059</v>
      </c>
      <c r="C440" s="736"/>
      <c r="D440" s="736"/>
      <c r="E440" s="736"/>
      <c r="F440" s="736"/>
      <c r="G440" s="736"/>
      <c r="H440" s="736"/>
      <c r="I440" s="736"/>
      <c r="J440" s="736"/>
      <c r="K440" s="736"/>
      <c r="L440" s="736"/>
      <c r="M440" s="736"/>
      <c r="N440" s="736"/>
      <c r="O440" s="736"/>
      <c r="P440" s="736"/>
      <c r="Q440" s="736"/>
    </row>
    <row r="441" spans="1:20" s="82" customFormat="1" ht="15" customHeight="1" x14ac:dyDescent="0.25">
      <c r="A441" s="86"/>
      <c r="B441" s="86"/>
      <c r="C441" s="109"/>
      <c r="D441" s="109"/>
      <c r="E441" s="109"/>
      <c r="F441" s="109"/>
      <c r="G441" s="109"/>
      <c r="H441" s="109"/>
      <c r="I441" s="109"/>
      <c r="J441" s="109"/>
      <c r="K441" s="109"/>
      <c r="L441" s="109"/>
      <c r="M441" s="109"/>
      <c r="N441" s="109"/>
      <c r="O441" s="109"/>
      <c r="P441" s="109"/>
      <c r="Q441" s="109"/>
    </row>
    <row r="442" spans="1:20" s="82" customFormat="1" ht="17.25" customHeight="1" x14ac:dyDescent="0.25">
      <c r="A442" s="70" t="s">
        <v>908</v>
      </c>
      <c r="B442" s="736" t="s">
        <v>1060</v>
      </c>
      <c r="C442" s="736"/>
      <c r="D442" s="736"/>
      <c r="E442" s="736"/>
      <c r="F442" s="736"/>
      <c r="G442" s="736"/>
      <c r="H442" s="736"/>
      <c r="I442" s="736"/>
      <c r="J442" s="736"/>
      <c r="K442" s="736"/>
      <c r="L442" s="736"/>
      <c r="M442" s="736"/>
      <c r="N442" s="736"/>
      <c r="O442" s="736"/>
      <c r="P442" s="736"/>
      <c r="Q442" s="736"/>
    </row>
    <row r="443" spans="1:20" s="82" customFormat="1" ht="14.1" customHeight="1" x14ac:dyDescent="0.25">
      <c r="A443" s="86"/>
      <c r="B443" s="91" t="s">
        <v>916</v>
      </c>
      <c r="C443" s="217"/>
      <c r="D443" s="217"/>
      <c r="E443" s="217"/>
      <c r="F443" s="217"/>
      <c r="G443" s="109"/>
      <c r="H443" s="109"/>
      <c r="I443" s="109"/>
      <c r="J443" s="217"/>
      <c r="K443" s="217"/>
      <c r="L443" s="217"/>
      <c r="M443" s="218"/>
      <c r="N443" s="91"/>
      <c r="O443" s="3"/>
      <c r="P443" s="218"/>
      <c r="Q443" s="91"/>
    </row>
    <row r="444" spans="1:20" ht="47.25" customHeight="1" x14ac:dyDescent="0.25">
      <c r="A444" s="625" t="s">
        <v>86</v>
      </c>
      <c r="B444" s="737" t="s">
        <v>1061</v>
      </c>
      <c r="C444" s="738"/>
      <c r="D444" s="739"/>
      <c r="E444" s="737" t="s">
        <v>206</v>
      </c>
      <c r="F444" s="738"/>
      <c r="G444" s="738"/>
      <c r="H444" s="738"/>
      <c r="I444" s="739"/>
      <c r="J444" s="625" t="s">
        <v>840</v>
      </c>
      <c r="K444" s="625"/>
      <c r="L444" s="625" t="s">
        <v>844</v>
      </c>
      <c r="M444" s="625"/>
      <c r="N444" s="625" t="s">
        <v>845</v>
      </c>
      <c r="O444" s="625"/>
      <c r="P444" s="3"/>
      <c r="Q444" s="3"/>
    </row>
    <row r="445" spans="1:20" ht="59.25" customHeight="1" x14ac:dyDescent="0.25">
      <c r="A445" s="625"/>
      <c r="B445" s="740"/>
      <c r="C445" s="741"/>
      <c r="D445" s="742"/>
      <c r="E445" s="740"/>
      <c r="F445" s="741"/>
      <c r="G445" s="741"/>
      <c r="H445" s="741"/>
      <c r="I445" s="742"/>
      <c r="J445" s="58" t="s">
        <v>71</v>
      </c>
      <c r="K445" s="58" t="s">
        <v>72</v>
      </c>
      <c r="L445" s="58" t="s">
        <v>71</v>
      </c>
      <c r="M445" s="58" t="s">
        <v>72</v>
      </c>
      <c r="N445" s="58" t="s">
        <v>71</v>
      </c>
      <c r="O445" s="58" t="s">
        <v>72</v>
      </c>
      <c r="P445" s="3"/>
      <c r="Q445" s="3"/>
    </row>
    <row r="446" spans="1:20" ht="18.75" customHeight="1" x14ac:dyDescent="0.25">
      <c r="A446" s="11">
        <v>1</v>
      </c>
      <c r="B446" s="641">
        <v>2</v>
      </c>
      <c r="C446" s="645"/>
      <c r="D446" s="642"/>
      <c r="E446" s="641">
        <v>3</v>
      </c>
      <c r="F446" s="645"/>
      <c r="G446" s="645"/>
      <c r="H446" s="645"/>
      <c r="I446" s="642"/>
      <c r="J446" s="303">
        <v>4</v>
      </c>
      <c r="K446" s="303">
        <v>5</v>
      </c>
      <c r="L446" s="110">
        <v>6</v>
      </c>
      <c r="M446" s="110">
        <v>7</v>
      </c>
      <c r="N446" s="110">
        <v>8</v>
      </c>
      <c r="O446" s="110">
        <v>9</v>
      </c>
      <c r="P446" s="3"/>
      <c r="Q446" s="3"/>
    </row>
    <row r="447" spans="1:20" ht="23.25" customHeight="1" x14ac:dyDescent="0.25">
      <c r="A447" s="11">
        <v>1014080</v>
      </c>
      <c r="B447" s="1135" t="s">
        <v>262</v>
      </c>
      <c r="C447" s="1136"/>
      <c r="D447" s="1137"/>
      <c r="E447" s="641"/>
      <c r="F447" s="645"/>
      <c r="G447" s="645"/>
      <c r="H447" s="645"/>
      <c r="I447" s="767"/>
      <c r="J447" s="227"/>
      <c r="K447" s="227"/>
      <c r="L447" s="202"/>
      <c r="M447" s="202"/>
      <c r="N447" s="202"/>
      <c r="O447" s="202"/>
      <c r="P447" s="3"/>
      <c r="Q447" s="3"/>
    </row>
    <row r="448" spans="1:20" ht="35.25" customHeight="1" x14ac:dyDescent="0.25">
      <c r="A448" s="110">
        <v>1014081</v>
      </c>
      <c r="B448" s="680" t="s">
        <v>652</v>
      </c>
      <c r="C448" s="681"/>
      <c r="D448" s="1138"/>
      <c r="E448" s="650" t="s">
        <v>653</v>
      </c>
      <c r="F448" s="651"/>
      <c r="G448" s="651"/>
      <c r="H448" s="651"/>
      <c r="I448" s="1140"/>
      <c r="J448" s="273">
        <f>D112</f>
        <v>1334.7</v>
      </c>
      <c r="K448" s="273">
        <f>E133</f>
        <v>65.5</v>
      </c>
      <c r="L448" s="273"/>
      <c r="M448" s="304"/>
      <c r="N448" s="304"/>
      <c r="O448" s="304"/>
      <c r="P448" s="301"/>
      <c r="Q448" s="301"/>
      <c r="R448" s="301"/>
      <c r="S448" s="301"/>
      <c r="T448" s="302"/>
    </row>
    <row r="449" spans="1:20" ht="47.25" customHeight="1" x14ac:dyDescent="0.25">
      <c r="A449" s="202" t="s">
        <v>3</v>
      </c>
      <c r="B449" s="659" t="s">
        <v>810</v>
      </c>
      <c r="C449" s="660"/>
      <c r="D449" s="660"/>
      <c r="E449" s="1050" t="s">
        <v>811</v>
      </c>
      <c r="F449" s="1050"/>
      <c r="G449" s="1050"/>
      <c r="H449" s="1050"/>
      <c r="I449" s="1050"/>
      <c r="J449" s="210"/>
      <c r="K449" s="210"/>
      <c r="L449" s="210">
        <f>H112</f>
        <v>1519.1</v>
      </c>
      <c r="M449" s="210">
        <f>I112</f>
        <v>0</v>
      </c>
      <c r="N449" s="210">
        <f>L112</f>
        <v>1606400</v>
      </c>
      <c r="O449" s="210">
        <f>M112</f>
        <v>0</v>
      </c>
      <c r="P449" s="301"/>
      <c r="Q449" s="301"/>
      <c r="R449" s="301"/>
      <c r="S449" s="301"/>
      <c r="T449" s="301"/>
    </row>
    <row r="450" spans="1:20" ht="20.25" customHeight="1" x14ac:dyDescent="0.25">
      <c r="A450" s="111"/>
      <c r="B450" s="1132" t="s">
        <v>252</v>
      </c>
      <c r="C450" s="1133"/>
      <c r="D450" s="1134"/>
      <c r="E450" s="1141"/>
      <c r="F450" s="1127"/>
      <c r="G450" s="1127"/>
      <c r="H450" s="1127"/>
      <c r="I450" s="1142"/>
      <c r="J450" s="305"/>
      <c r="K450" s="112"/>
      <c r="L450" s="112"/>
      <c r="M450" s="111"/>
      <c r="N450" s="111"/>
      <c r="O450" s="111"/>
      <c r="P450" s="3"/>
      <c r="Q450" s="3"/>
    </row>
    <row r="451" spans="1:20" ht="30" hidden="1" customHeight="1" x14ac:dyDescent="0.25">
      <c r="A451" s="16"/>
      <c r="B451" s="659"/>
      <c r="C451" s="660"/>
      <c r="D451" s="661"/>
      <c r="E451" s="659"/>
      <c r="F451" s="661"/>
      <c r="G451" s="1143"/>
      <c r="H451" s="1144"/>
      <c r="I451" s="1145"/>
      <c r="J451" s="26"/>
      <c r="K451" s="26"/>
      <c r="L451" s="26"/>
      <c r="M451" s="26"/>
      <c r="N451" s="26"/>
      <c r="O451" s="26"/>
      <c r="P451" s="3"/>
      <c r="Q451" s="3"/>
    </row>
    <row r="452" spans="1:20" ht="12.75" hidden="1" customHeight="1" x14ac:dyDescent="0.25">
      <c r="A452" s="16"/>
      <c r="B452" s="638"/>
      <c r="C452" s="639"/>
      <c r="D452" s="640"/>
      <c r="E452" s="626"/>
      <c r="F452" s="626"/>
      <c r="G452" s="626"/>
      <c r="H452" s="626"/>
      <c r="I452" s="626"/>
      <c r="J452" s="16"/>
      <c r="K452" s="16"/>
      <c r="L452" s="16"/>
      <c r="M452" s="16"/>
      <c r="N452" s="16"/>
      <c r="O452" s="16"/>
      <c r="P452" s="3"/>
      <c r="Q452" s="3"/>
    </row>
    <row r="453" spans="1:20" ht="12.75" hidden="1" customHeight="1" x14ac:dyDescent="0.25">
      <c r="A453" s="16"/>
      <c r="B453" s="638"/>
      <c r="C453" s="639"/>
      <c r="D453" s="640"/>
      <c r="E453" s="626"/>
      <c r="F453" s="626"/>
      <c r="G453" s="626"/>
      <c r="H453" s="626"/>
      <c r="I453" s="626"/>
      <c r="J453" s="228"/>
      <c r="K453" s="228"/>
      <c r="L453" s="228"/>
      <c r="M453" s="228"/>
      <c r="N453" s="228"/>
      <c r="O453" s="228"/>
      <c r="P453" s="3"/>
      <c r="Q453" s="3"/>
    </row>
    <row r="454" spans="1:20" ht="33" customHeight="1" x14ac:dyDescent="0.25">
      <c r="A454" s="16">
        <v>1014082</v>
      </c>
      <c r="B454" s="680" t="s">
        <v>652</v>
      </c>
      <c r="C454" s="681"/>
      <c r="D454" s="1138"/>
      <c r="E454" s="657" t="s">
        <v>653</v>
      </c>
      <c r="F454" s="799"/>
      <c r="G454" s="799"/>
      <c r="H454" s="799"/>
      <c r="I454" s="1139"/>
      <c r="J454" s="210">
        <f>D141</f>
        <v>5806.0999999999995</v>
      </c>
      <c r="K454" s="210">
        <f>E141</f>
        <v>197</v>
      </c>
      <c r="L454" s="170"/>
      <c r="M454" s="170"/>
      <c r="N454" s="170"/>
      <c r="O454" s="170"/>
      <c r="P454" s="306"/>
      <c r="Q454" s="306"/>
      <c r="R454" s="306"/>
      <c r="S454" s="307"/>
    </row>
    <row r="455" spans="1:20" ht="46.5" customHeight="1" x14ac:dyDescent="0.25">
      <c r="A455" s="11" t="s">
        <v>58</v>
      </c>
      <c r="B455" s="659" t="s">
        <v>810</v>
      </c>
      <c r="C455" s="660"/>
      <c r="D455" s="661"/>
      <c r="E455" s="657" t="s">
        <v>811</v>
      </c>
      <c r="F455" s="799"/>
      <c r="G455" s="799"/>
      <c r="H455" s="799"/>
      <c r="I455" s="658"/>
      <c r="J455" s="112"/>
      <c r="K455" s="112"/>
      <c r="L455" s="112">
        <f>H141</f>
        <v>7138</v>
      </c>
      <c r="M455" s="112">
        <f>I143</f>
        <v>0</v>
      </c>
      <c r="N455" s="112">
        <f>L143</f>
        <v>0</v>
      </c>
      <c r="O455" s="112">
        <f>M143</f>
        <v>0</v>
      </c>
      <c r="P455" s="3"/>
      <c r="Q455" s="3"/>
    </row>
    <row r="456" spans="1:20" ht="12.75" hidden="1" customHeight="1" x14ac:dyDescent="0.25">
      <c r="A456" s="16"/>
      <c r="B456" s="79"/>
      <c r="C456" s="296"/>
      <c r="D456" s="297"/>
      <c r="E456" s="641"/>
      <c r="F456" s="642"/>
      <c r="G456" s="641"/>
      <c r="H456" s="645"/>
      <c r="I456" s="642"/>
      <c r="J456" s="26"/>
      <c r="K456" s="26"/>
      <c r="L456" s="26"/>
      <c r="M456" s="26"/>
      <c r="N456" s="26"/>
      <c r="O456" s="26"/>
      <c r="P456" s="3"/>
      <c r="Q456" s="3"/>
    </row>
    <row r="457" spans="1:20" ht="21" customHeight="1" x14ac:dyDescent="0.25">
      <c r="A457" s="16"/>
      <c r="B457" s="638" t="s">
        <v>971</v>
      </c>
      <c r="C457" s="639"/>
      <c r="D457" s="640"/>
      <c r="E457" s="641"/>
      <c r="F457" s="645"/>
      <c r="G457" s="645"/>
      <c r="H457" s="645"/>
      <c r="I457" s="642"/>
      <c r="J457" s="253">
        <f>J448+J454</f>
        <v>7140.7999999999993</v>
      </c>
      <c r="K457" s="253">
        <f>K448+K454</f>
        <v>262.5</v>
      </c>
      <c r="L457" s="253">
        <f>L449+L455</f>
        <v>8657.1</v>
      </c>
      <c r="M457" s="253">
        <f>M449+M455</f>
        <v>0</v>
      </c>
      <c r="N457" s="253">
        <f>N449+N455</f>
        <v>1606400</v>
      </c>
      <c r="O457" s="253">
        <f>O449+O455</f>
        <v>0</v>
      </c>
      <c r="P457" s="3"/>
      <c r="Q457" s="3"/>
    </row>
    <row r="458" spans="1:20" ht="12.75" hidden="1" customHeight="1" x14ac:dyDescent="0.25">
      <c r="A458" s="3"/>
      <c r="B458" s="3"/>
      <c r="C458" s="3"/>
      <c r="D458" s="3"/>
      <c r="E458" s="3"/>
      <c r="F458" s="3"/>
      <c r="G458" s="3"/>
      <c r="H458" s="3"/>
      <c r="I458" s="3"/>
      <c r="J458" s="3"/>
      <c r="K458" s="3"/>
      <c r="L458" s="3"/>
      <c r="M458" s="3"/>
      <c r="N458" s="83"/>
      <c r="O458" s="83"/>
      <c r="P458" s="3"/>
      <c r="Q458" s="3"/>
    </row>
    <row r="459" spans="1:20" ht="12.75" customHeight="1" x14ac:dyDescent="0.25">
      <c r="A459" s="8"/>
      <c r="B459" s="8"/>
      <c r="C459" s="8"/>
      <c r="D459" s="8"/>
      <c r="E459" s="8"/>
      <c r="F459" s="8"/>
      <c r="G459" s="3"/>
      <c r="H459" s="3"/>
      <c r="I459" s="3"/>
      <c r="J459" s="3"/>
      <c r="K459" s="3"/>
      <c r="L459" s="3"/>
      <c r="M459" s="3"/>
      <c r="N459" s="3"/>
      <c r="O459" s="3"/>
      <c r="P459" s="3"/>
      <c r="Q459" s="3"/>
    </row>
    <row r="460" spans="1:20" ht="17.25" customHeight="1" x14ac:dyDescent="0.25">
      <c r="A460" s="67" t="s">
        <v>909</v>
      </c>
      <c r="B460" s="663" t="s">
        <v>1062</v>
      </c>
      <c r="C460" s="663"/>
      <c r="D460" s="663"/>
      <c r="E460" s="663"/>
      <c r="F460" s="663"/>
      <c r="G460" s="663"/>
      <c r="H460" s="663"/>
      <c r="I460" s="663"/>
      <c r="J460" s="663"/>
      <c r="K460" s="663"/>
      <c r="L460" s="663"/>
      <c r="M460" s="663"/>
      <c r="N460" s="663"/>
      <c r="O460" s="663"/>
      <c r="P460" s="3"/>
      <c r="Q460" s="3"/>
    </row>
    <row r="461" spans="1:20" ht="12.75" customHeight="1" x14ac:dyDescent="0.25">
      <c r="A461" s="8"/>
      <c r="B461" s="3" t="s">
        <v>916</v>
      </c>
      <c r="C461" s="8"/>
      <c r="D461" s="8"/>
      <c r="E461" s="8"/>
      <c r="F461" s="8"/>
      <c r="G461" s="8"/>
      <c r="H461" s="8"/>
      <c r="I461" s="8"/>
      <c r="J461" s="8"/>
      <c r="K461" s="3"/>
      <c r="L461" s="3"/>
      <c r="M461" s="3"/>
      <c r="N461" s="3"/>
      <c r="O461" s="3"/>
      <c r="P461" s="3"/>
      <c r="Q461" s="3"/>
    </row>
    <row r="462" spans="1:20" ht="21.75" customHeight="1" x14ac:dyDescent="0.2">
      <c r="A462" s="625" t="s">
        <v>86</v>
      </c>
      <c r="B462" s="737" t="s">
        <v>222</v>
      </c>
      <c r="C462" s="738"/>
      <c r="D462" s="739"/>
      <c r="E462" s="737" t="s">
        <v>206</v>
      </c>
      <c r="F462" s="738"/>
      <c r="G462" s="738"/>
      <c r="H462" s="738"/>
      <c r="I462" s="739"/>
      <c r="J462" s="655" t="s">
        <v>454</v>
      </c>
      <c r="K462" s="743"/>
      <c r="L462" s="743"/>
      <c r="M462" s="656"/>
      <c r="N462" s="655" t="s">
        <v>838</v>
      </c>
      <c r="O462" s="743"/>
      <c r="P462" s="743"/>
      <c r="Q462" s="656"/>
    </row>
    <row r="463" spans="1:20" ht="37.5" customHeight="1" x14ac:dyDescent="0.25">
      <c r="A463" s="625"/>
      <c r="B463" s="740"/>
      <c r="C463" s="741"/>
      <c r="D463" s="742"/>
      <c r="E463" s="740"/>
      <c r="F463" s="741"/>
      <c r="G463" s="741"/>
      <c r="H463" s="741"/>
      <c r="I463" s="742"/>
      <c r="J463" s="657" t="s">
        <v>71</v>
      </c>
      <c r="K463" s="658"/>
      <c r="L463" s="657" t="s">
        <v>72</v>
      </c>
      <c r="M463" s="658"/>
      <c r="N463" s="657" t="s">
        <v>71</v>
      </c>
      <c r="O463" s="658"/>
      <c r="P463" s="657" t="s">
        <v>72</v>
      </c>
      <c r="Q463" s="658"/>
    </row>
    <row r="464" spans="1:20" ht="12.75" customHeight="1" x14ac:dyDescent="0.25">
      <c r="A464" s="11">
        <v>1</v>
      </c>
      <c r="B464" s="641">
        <v>2</v>
      </c>
      <c r="C464" s="645"/>
      <c r="D464" s="642"/>
      <c r="E464" s="641">
        <v>3</v>
      </c>
      <c r="F464" s="645"/>
      <c r="G464" s="645"/>
      <c r="H464" s="645"/>
      <c r="I464" s="642"/>
      <c r="J464" s="657">
        <v>5</v>
      </c>
      <c r="K464" s="658"/>
      <c r="L464" s="641">
        <v>6</v>
      </c>
      <c r="M464" s="642"/>
      <c r="N464" s="657">
        <v>7</v>
      </c>
      <c r="O464" s="658"/>
      <c r="P464" s="641">
        <v>8</v>
      </c>
      <c r="Q464" s="642"/>
    </row>
    <row r="465" spans="1:17" ht="18.75" customHeight="1" x14ac:dyDescent="0.25">
      <c r="A465" s="11">
        <v>1014080</v>
      </c>
      <c r="B465" s="1135" t="s">
        <v>262</v>
      </c>
      <c r="C465" s="1136"/>
      <c r="D465" s="1137"/>
      <c r="E465" s="641"/>
      <c r="F465" s="645"/>
      <c r="G465" s="645"/>
      <c r="H465" s="645"/>
      <c r="I465" s="642"/>
      <c r="J465" s="298"/>
      <c r="K465" s="299"/>
      <c r="L465" s="66"/>
      <c r="M465" s="74"/>
      <c r="N465" s="298"/>
      <c r="O465" s="299"/>
      <c r="P465" s="66"/>
      <c r="Q465" s="74"/>
    </row>
    <row r="466" spans="1:17" ht="50.25" customHeight="1" x14ac:dyDescent="0.25">
      <c r="A466" s="11" t="s">
        <v>3</v>
      </c>
      <c r="B466" s="659" t="s">
        <v>810</v>
      </c>
      <c r="C466" s="660"/>
      <c r="D466" s="661"/>
      <c r="E466" s="657" t="s">
        <v>811</v>
      </c>
      <c r="F466" s="799"/>
      <c r="G466" s="799"/>
      <c r="H466" s="799"/>
      <c r="I466" s="658"/>
      <c r="J466" s="634">
        <f>H176</f>
        <v>185965.8</v>
      </c>
      <c r="K466" s="642"/>
      <c r="L466" s="634">
        <f>I176</f>
        <v>0</v>
      </c>
      <c r="M466" s="642"/>
      <c r="N466" s="634"/>
      <c r="O466" s="642"/>
      <c r="P466" s="641"/>
      <c r="Q466" s="642"/>
    </row>
    <row r="467" spans="1:17" ht="12.75" hidden="1" customHeight="1" x14ac:dyDescent="0.25">
      <c r="A467" s="16"/>
      <c r="B467" s="638"/>
      <c r="C467" s="639"/>
      <c r="D467" s="640"/>
      <c r="E467" s="633"/>
      <c r="F467" s="633"/>
      <c r="G467" s="633"/>
      <c r="H467" s="633"/>
      <c r="I467" s="633"/>
      <c r="J467" s="641"/>
      <c r="K467" s="642"/>
      <c r="L467" s="641"/>
      <c r="M467" s="642"/>
      <c r="N467" s="641"/>
      <c r="O467" s="642"/>
      <c r="P467" s="641"/>
      <c r="Q467" s="642"/>
    </row>
    <row r="468" spans="1:17" ht="12.75" hidden="1" customHeight="1" x14ac:dyDescent="0.25">
      <c r="A468" s="16"/>
      <c r="B468" s="638"/>
      <c r="C468" s="639"/>
      <c r="D468" s="640"/>
      <c r="E468" s="626"/>
      <c r="F468" s="626"/>
      <c r="G468" s="626"/>
      <c r="H468" s="626"/>
      <c r="I468" s="626"/>
      <c r="J468" s="641"/>
      <c r="K468" s="642"/>
      <c r="L468" s="641"/>
      <c r="M468" s="642"/>
      <c r="N468" s="641"/>
      <c r="O468" s="642"/>
      <c r="P468" s="641"/>
      <c r="Q468" s="642"/>
    </row>
    <row r="469" spans="1:17" ht="12.75" hidden="1" customHeight="1" x14ac:dyDescent="0.25">
      <c r="A469" s="16"/>
      <c r="B469" s="638"/>
      <c r="C469" s="639"/>
      <c r="D469" s="640"/>
      <c r="E469" s="626"/>
      <c r="F469" s="626"/>
      <c r="G469" s="626"/>
      <c r="H469" s="626"/>
      <c r="I469" s="626"/>
      <c r="J469" s="641"/>
      <c r="K469" s="642"/>
      <c r="L469" s="641"/>
      <c r="M469" s="642"/>
      <c r="N469" s="641"/>
      <c r="O469" s="642"/>
      <c r="P469" s="641"/>
      <c r="Q469" s="642"/>
    </row>
    <row r="470" spans="1:17" ht="19.5" customHeight="1" x14ac:dyDescent="0.25">
      <c r="A470" s="16"/>
      <c r="B470" s="1132" t="s">
        <v>252</v>
      </c>
      <c r="C470" s="1133"/>
      <c r="D470" s="1134"/>
      <c r="E470" s="641"/>
      <c r="F470" s="645"/>
      <c r="G470" s="645"/>
      <c r="H470" s="645"/>
      <c r="I470" s="642"/>
      <c r="J470" s="66"/>
      <c r="K470" s="74"/>
      <c r="L470" s="66"/>
      <c r="M470" s="74"/>
      <c r="N470" s="634">
        <f>L176</f>
        <v>14267.635900000001</v>
      </c>
      <c r="O470" s="642"/>
      <c r="P470" s="641">
        <f>M176</f>
        <v>0</v>
      </c>
      <c r="Q470" s="642"/>
    </row>
    <row r="471" spans="1:17" ht="51.75" customHeight="1" x14ac:dyDescent="0.25">
      <c r="A471" s="11" t="s">
        <v>58</v>
      </c>
      <c r="B471" s="659" t="s">
        <v>810</v>
      </c>
      <c r="C471" s="660"/>
      <c r="D471" s="661"/>
      <c r="E471" s="657" t="s">
        <v>811</v>
      </c>
      <c r="F471" s="799"/>
      <c r="G471" s="799"/>
      <c r="H471" s="799"/>
      <c r="I471" s="658"/>
      <c r="J471" s="634">
        <f>H204</f>
        <v>0</v>
      </c>
      <c r="K471" s="642"/>
      <c r="L471" s="634">
        <f>I204</f>
        <v>0</v>
      </c>
      <c r="M471" s="642"/>
      <c r="N471" s="634"/>
      <c r="O471" s="635"/>
      <c r="P471" s="641"/>
      <c r="Q471" s="642"/>
    </row>
    <row r="472" spans="1:17" ht="17.25" customHeight="1" x14ac:dyDescent="0.25">
      <c r="A472" s="16"/>
      <c r="B472" s="657"/>
      <c r="C472" s="799"/>
      <c r="D472" s="658"/>
      <c r="E472" s="657"/>
      <c r="F472" s="799"/>
      <c r="G472" s="799"/>
      <c r="H472" s="799"/>
      <c r="I472" s="658"/>
      <c r="J472" s="641"/>
      <c r="K472" s="642"/>
      <c r="L472" s="641"/>
      <c r="M472" s="642"/>
      <c r="N472" s="634">
        <f>L204</f>
        <v>0</v>
      </c>
      <c r="O472" s="635"/>
      <c r="P472" s="641">
        <f>M204</f>
        <v>0</v>
      </c>
      <c r="Q472" s="642"/>
    </row>
    <row r="473" spans="1:17" ht="12.75" hidden="1" customHeight="1" x14ac:dyDescent="0.25">
      <c r="A473" s="16"/>
      <c r="B473" s="79"/>
      <c r="C473" s="296"/>
      <c r="D473" s="297"/>
      <c r="E473" s="641"/>
      <c r="F473" s="642"/>
      <c r="G473" s="641"/>
      <c r="H473" s="645"/>
      <c r="I473" s="642"/>
      <c r="J473" s="66"/>
      <c r="K473" s="74"/>
      <c r="L473" s="66"/>
      <c r="M473" s="74"/>
      <c r="N473" s="66"/>
      <c r="O473" s="74"/>
      <c r="P473" s="66"/>
      <c r="Q473" s="74"/>
    </row>
    <row r="474" spans="1:17" ht="19.5" customHeight="1" x14ac:dyDescent="0.25">
      <c r="A474" s="16"/>
      <c r="B474" s="638" t="s">
        <v>971</v>
      </c>
      <c r="C474" s="639"/>
      <c r="D474" s="640"/>
      <c r="E474" s="641"/>
      <c r="F474" s="645"/>
      <c r="G474" s="645"/>
      <c r="H474" s="645"/>
      <c r="I474" s="642"/>
      <c r="J474" s="1130">
        <f>J466+J471</f>
        <v>185965.8</v>
      </c>
      <c r="K474" s="1131"/>
      <c r="L474" s="1130">
        <f>L466+L471</f>
        <v>0</v>
      </c>
      <c r="M474" s="1131"/>
      <c r="N474" s="1130">
        <f>N470+N472</f>
        <v>14267.635900000001</v>
      </c>
      <c r="O474" s="1131"/>
      <c r="P474" s="1130">
        <f>P470+P472</f>
        <v>0</v>
      </c>
      <c r="Q474" s="1131"/>
    </row>
    <row r="475" spans="1:17" ht="12.75" customHeight="1" x14ac:dyDescent="0.25">
      <c r="A475" s="29"/>
      <c r="B475" s="29"/>
      <c r="C475" s="35"/>
      <c r="D475" s="35"/>
      <c r="E475" s="29"/>
      <c r="F475" s="29"/>
      <c r="G475" s="29"/>
      <c r="H475" s="29"/>
      <c r="I475" s="29"/>
      <c r="J475" s="29"/>
      <c r="K475" s="29"/>
      <c r="L475" s="29"/>
      <c r="M475" s="29"/>
      <c r="N475" s="35"/>
      <c r="O475" s="35"/>
      <c r="P475" s="3"/>
      <c r="Q475" s="3"/>
    </row>
    <row r="476" spans="1:17" ht="17.25" customHeight="1" x14ac:dyDescent="0.25">
      <c r="A476" s="67" t="s">
        <v>214</v>
      </c>
      <c r="B476" s="663" t="s">
        <v>967</v>
      </c>
      <c r="C476" s="663"/>
      <c r="D476" s="663"/>
      <c r="E476" s="663"/>
      <c r="F476" s="663"/>
      <c r="G476" s="663"/>
      <c r="H476" s="663"/>
      <c r="I476" s="663"/>
      <c r="J476" s="663"/>
      <c r="K476" s="663"/>
      <c r="L476" s="663"/>
      <c r="M476" s="663"/>
      <c r="N476" s="663"/>
      <c r="O476" s="663"/>
      <c r="P476" s="663"/>
      <c r="Q476" s="663"/>
    </row>
    <row r="477" spans="1:17" ht="11.25" customHeight="1" x14ac:dyDescent="0.25">
      <c r="A477" s="67"/>
      <c r="B477" s="324" t="s">
        <v>916</v>
      </c>
      <c r="C477" s="91"/>
      <c r="D477" s="91"/>
      <c r="E477" s="91"/>
      <c r="F477" s="91"/>
      <c r="G477" s="91"/>
      <c r="H477" s="91"/>
      <c r="I477" s="91"/>
      <c r="J477" s="91"/>
      <c r="K477" s="91"/>
      <c r="L477" s="91"/>
      <c r="M477" s="91"/>
      <c r="N477" s="91"/>
      <c r="O477" s="91"/>
      <c r="P477" s="3"/>
      <c r="Q477" s="3"/>
    </row>
    <row r="478" spans="1:17" ht="18" hidden="1" customHeight="1" x14ac:dyDescent="0.25">
      <c r="A478" s="67"/>
      <c r="B478" s="663"/>
      <c r="C478" s="663"/>
      <c r="D478" s="663"/>
      <c r="E478" s="663"/>
      <c r="F478" s="663"/>
      <c r="G478" s="663"/>
      <c r="H478" s="663"/>
      <c r="I478" s="663"/>
      <c r="J478" s="663"/>
      <c r="K478" s="663"/>
      <c r="L478" s="663"/>
      <c r="M478" s="663"/>
      <c r="N478" s="663"/>
      <c r="O478" s="663"/>
      <c r="P478" s="663"/>
      <c r="Q478" s="663"/>
    </row>
    <row r="479" spans="1:17" ht="2.25" customHeight="1" x14ac:dyDescent="0.25">
      <c r="A479" s="67"/>
      <c r="B479" s="67"/>
      <c r="C479" s="91"/>
      <c r="D479" s="91"/>
      <c r="E479" s="91"/>
      <c r="F479" s="91"/>
      <c r="G479" s="91"/>
      <c r="H479" s="91"/>
      <c r="I479" s="91"/>
      <c r="J479" s="91"/>
      <c r="K479" s="91"/>
      <c r="L479" s="91"/>
      <c r="M479" s="91"/>
      <c r="N479" s="35"/>
      <c r="O479" s="35" t="s">
        <v>30</v>
      </c>
      <c r="P479" s="3"/>
      <c r="Q479" s="3"/>
    </row>
    <row r="480" spans="1:17" ht="41.25" customHeight="1" x14ac:dyDescent="0.25">
      <c r="A480" s="625" t="s">
        <v>1063</v>
      </c>
      <c r="B480" s="746" t="s">
        <v>1064</v>
      </c>
      <c r="C480" s="747"/>
      <c r="D480" s="671" t="s">
        <v>833</v>
      </c>
      <c r="E480" s="671"/>
      <c r="F480" s="671" t="s">
        <v>848</v>
      </c>
      <c r="G480" s="671"/>
      <c r="H480" s="671" t="s">
        <v>849</v>
      </c>
      <c r="I480" s="671"/>
      <c r="J480" s="602" t="s">
        <v>1067</v>
      </c>
      <c r="K480" s="603"/>
      <c r="L480" s="671" t="s">
        <v>1068</v>
      </c>
      <c r="M480" s="671"/>
      <c r="N480" s="65"/>
      <c r="O480" s="65"/>
      <c r="P480" s="29"/>
      <c r="Q480" s="29"/>
    </row>
    <row r="481" spans="1:17" ht="177" customHeight="1" x14ac:dyDescent="0.25">
      <c r="A481" s="625"/>
      <c r="B481" s="748"/>
      <c r="C481" s="749"/>
      <c r="D481" s="124" t="s">
        <v>1065</v>
      </c>
      <c r="E481" s="177" t="s">
        <v>1066</v>
      </c>
      <c r="F481" s="124" t="s">
        <v>1065</v>
      </c>
      <c r="G481" s="177" t="s">
        <v>1066</v>
      </c>
      <c r="H481" s="124" t="s">
        <v>1065</v>
      </c>
      <c r="I481" s="177" t="s">
        <v>1066</v>
      </c>
      <c r="J481" s="124" t="s">
        <v>1065</v>
      </c>
      <c r="K481" s="177" t="s">
        <v>1066</v>
      </c>
      <c r="L481" s="124" t="s">
        <v>1065</v>
      </c>
      <c r="M481" s="177" t="s">
        <v>1066</v>
      </c>
      <c r="N481" s="65"/>
      <c r="O481" s="65"/>
      <c r="P481" s="29"/>
      <c r="Q481" s="29"/>
    </row>
    <row r="482" spans="1:17" ht="17.25" customHeight="1" x14ac:dyDescent="0.25">
      <c r="A482" s="219">
        <v>1</v>
      </c>
      <c r="B482" s="758">
        <v>2</v>
      </c>
      <c r="C482" s="759"/>
      <c r="D482" s="177">
        <v>3</v>
      </c>
      <c r="E482" s="177">
        <v>4</v>
      </c>
      <c r="F482" s="177">
        <v>5</v>
      </c>
      <c r="G482" s="177">
        <v>6</v>
      </c>
      <c r="H482" s="177">
        <v>7</v>
      </c>
      <c r="I482" s="177">
        <v>8</v>
      </c>
      <c r="J482" s="177">
        <v>9</v>
      </c>
      <c r="K482" s="177">
        <v>10</v>
      </c>
      <c r="L482" s="177">
        <v>11</v>
      </c>
      <c r="M482" s="177">
        <v>12</v>
      </c>
      <c r="N482" s="65"/>
      <c r="O482" s="65"/>
      <c r="P482" s="29"/>
      <c r="Q482" s="29"/>
    </row>
    <row r="483" spans="1:17" ht="14.1" customHeight="1" x14ac:dyDescent="0.25">
      <c r="A483" s="220"/>
      <c r="B483" s="752"/>
      <c r="C483" s="753"/>
      <c r="D483" s="124"/>
      <c r="E483" s="124"/>
      <c r="F483" s="124"/>
      <c r="G483" s="124"/>
      <c r="H483" s="124"/>
      <c r="I483" s="124"/>
      <c r="J483" s="124"/>
      <c r="K483" s="124"/>
      <c r="L483" s="177"/>
      <c r="M483" s="124"/>
      <c r="N483" s="65"/>
      <c r="P483" s="29"/>
      <c r="Q483" s="29"/>
    </row>
    <row r="484" spans="1:17" ht="13.5" customHeight="1" x14ac:dyDescent="0.25">
      <c r="A484" s="202"/>
      <c r="B484" s="752"/>
      <c r="C484" s="753"/>
      <c r="D484" s="202"/>
      <c r="E484" s="202"/>
      <c r="F484" s="171"/>
      <c r="G484" s="171"/>
      <c r="H484" s="171"/>
      <c r="I484" s="171"/>
      <c r="J484" s="171"/>
      <c r="K484" s="171"/>
      <c r="L484" s="202"/>
      <c r="M484" s="124"/>
      <c r="O484" s="65"/>
      <c r="P484" s="65"/>
      <c r="Q484" s="29"/>
    </row>
    <row r="485" spans="1:17" ht="16.5" hidden="1" customHeight="1" x14ac:dyDescent="0.25">
      <c r="A485" s="126"/>
      <c r="B485" s="752"/>
      <c r="C485" s="753"/>
      <c r="D485" s="126"/>
      <c r="E485" s="126"/>
      <c r="F485" s="171"/>
      <c r="G485" s="171"/>
      <c r="H485" s="171"/>
      <c r="I485" s="171"/>
      <c r="J485" s="171"/>
      <c r="K485" s="171"/>
      <c r="L485" s="126"/>
      <c r="M485" s="124"/>
      <c r="O485" s="65"/>
      <c r="P485" s="65"/>
      <c r="Q485" s="29"/>
    </row>
    <row r="486" spans="1:17" ht="16.5" hidden="1" customHeight="1" x14ac:dyDescent="0.25">
      <c r="A486" s="126"/>
      <c r="B486" s="752"/>
      <c r="C486" s="753"/>
      <c r="D486" s="126" t="s">
        <v>194</v>
      </c>
      <c r="E486" s="126"/>
      <c r="F486" s="202"/>
      <c r="G486" s="202" t="s">
        <v>194</v>
      </c>
      <c r="H486" s="202"/>
      <c r="I486" s="202"/>
      <c r="J486" s="202" t="s">
        <v>194</v>
      </c>
      <c r="K486" s="202"/>
      <c r="L486" s="126"/>
      <c r="M486" s="124"/>
      <c r="O486" s="65"/>
      <c r="P486" s="65"/>
      <c r="Q486" s="29"/>
    </row>
    <row r="487" spans="1:17" ht="19.5" hidden="1" customHeight="1" x14ac:dyDescent="0.25">
      <c r="A487" s="126"/>
      <c r="B487" s="752"/>
      <c r="C487" s="753"/>
      <c r="D487" s="202"/>
      <c r="E487" s="202"/>
      <c r="F487" s="171"/>
      <c r="G487" s="171"/>
      <c r="H487" s="171"/>
      <c r="I487" s="171"/>
      <c r="J487" s="171"/>
      <c r="K487" s="171"/>
      <c r="L487" s="202"/>
      <c r="M487" s="124"/>
      <c r="O487" s="65"/>
      <c r="P487" s="65"/>
      <c r="Q487" s="29"/>
    </row>
    <row r="488" spans="1:17" ht="14.1" hidden="1" customHeight="1" x14ac:dyDescent="0.25">
      <c r="A488" s="126"/>
      <c r="B488" s="752" t="s">
        <v>31</v>
      </c>
      <c r="C488" s="753"/>
      <c r="D488" s="202"/>
      <c r="E488" s="202"/>
      <c r="F488" s="171"/>
      <c r="G488" s="171"/>
      <c r="H488" s="171"/>
      <c r="I488" s="171"/>
      <c r="J488" s="171"/>
      <c r="K488" s="171"/>
      <c r="L488" s="126"/>
      <c r="M488" s="671"/>
      <c r="N488" s="728"/>
      <c r="O488" s="728"/>
      <c r="P488" s="29"/>
      <c r="Q488" s="29"/>
    </row>
    <row r="489" spans="1:17" ht="13.5" hidden="1" customHeight="1" x14ac:dyDescent="0.25">
      <c r="A489" s="126"/>
      <c r="B489" s="752"/>
      <c r="C489" s="753"/>
      <c r="D489" s="202"/>
      <c r="E489" s="202"/>
      <c r="F489" s="171"/>
      <c r="G489" s="171"/>
      <c r="H489" s="171"/>
      <c r="I489" s="171"/>
      <c r="J489" s="171"/>
      <c r="K489" s="171"/>
      <c r="L489" s="126"/>
      <c r="M489" s="124"/>
      <c r="N489" s="65"/>
      <c r="O489" s="65"/>
      <c r="P489" s="29"/>
      <c r="Q489" s="29"/>
    </row>
    <row r="490" spans="1:17" ht="9.75" customHeight="1" x14ac:dyDescent="0.25">
      <c r="A490" s="3"/>
      <c r="B490" s="3"/>
      <c r="C490" s="3"/>
      <c r="D490" s="3"/>
      <c r="E490" s="3"/>
      <c r="F490" s="3"/>
      <c r="G490" s="3"/>
      <c r="H490" s="3"/>
      <c r="I490" s="3"/>
      <c r="J490" s="3"/>
      <c r="K490" s="3"/>
      <c r="L490" s="3"/>
      <c r="M490" s="3"/>
      <c r="N490" s="3"/>
      <c r="O490" s="3"/>
      <c r="P490" s="3"/>
      <c r="Q490" s="3"/>
    </row>
    <row r="491" spans="1:17" ht="12.75" hidden="1" customHeight="1" x14ac:dyDescent="0.25">
      <c r="A491" s="3"/>
      <c r="B491" s="3"/>
      <c r="C491" s="3"/>
      <c r="D491" s="3"/>
      <c r="E491" s="3"/>
      <c r="F491" s="3"/>
      <c r="G491" s="3"/>
      <c r="H491" s="3"/>
      <c r="I491" s="3"/>
      <c r="J491" s="3"/>
      <c r="K491" s="3"/>
      <c r="L491" s="3"/>
      <c r="M491" s="3"/>
      <c r="N491" s="3"/>
      <c r="O491" s="3"/>
      <c r="P491" s="3"/>
      <c r="Q491" s="3"/>
    </row>
    <row r="492" spans="1:17" ht="17.649999999999999" hidden="1" customHeight="1" x14ac:dyDescent="0.25">
      <c r="A492" s="67" t="s">
        <v>219</v>
      </c>
      <c r="B492" s="5" t="s">
        <v>850</v>
      </c>
      <c r="C492" s="5"/>
      <c r="D492" s="5"/>
      <c r="E492" s="5"/>
      <c r="F492" s="5"/>
      <c r="G492" s="5"/>
      <c r="H492" s="5"/>
      <c r="I492" s="5"/>
      <c r="J492" s="5"/>
      <c r="K492" s="5"/>
      <c r="L492" s="5"/>
      <c r="M492" s="5"/>
      <c r="N492" s="5"/>
      <c r="O492" s="5"/>
      <c r="P492" s="5"/>
      <c r="Q492" s="5"/>
    </row>
    <row r="493" spans="1:17" ht="6" hidden="1" customHeight="1" x14ac:dyDescent="0.25">
      <c r="A493" s="3"/>
      <c r="B493" s="3"/>
      <c r="C493" s="3"/>
      <c r="D493" s="3"/>
      <c r="E493" s="3"/>
      <c r="F493" s="3"/>
      <c r="G493" s="3"/>
      <c r="H493" s="3"/>
      <c r="I493" s="3"/>
      <c r="J493" s="3"/>
      <c r="K493" s="3"/>
      <c r="L493" s="3"/>
      <c r="M493" s="3"/>
      <c r="N493" s="3"/>
      <c r="O493" s="3" t="s">
        <v>30</v>
      </c>
      <c r="P493" s="3"/>
      <c r="Q493" s="3"/>
    </row>
    <row r="494" spans="1:17" ht="18" hidden="1" customHeight="1" x14ac:dyDescent="0.25">
      <c r="A494" s="609" t="s">
        <v>32</v>
      </c>
      <c r="B494" s="667" t="s">
        <v>305</v>
      </c>
      <c r="C494" s="668"/>
      <c r="D494" s="705" t="s">
        <v>436</v>
      </c>
      <c r="E494" s="706"/>
      <c r="F494" s="706"/>
      <c r="G494" s="706"/>
      <c r="H494" s="706"/>
      <c r="I494" s="707"/>
      <c r="J494" s="705" t="s">
        <v>838</v>
      </c>
      <c r="K494" s="706"/>
      <c r="L494" s="706"/>
      <c r="M494" s="706"/>
      <c r="N494" s="706"/>
      <c r="O494" s="707"/>
      <c r="P494" s="760" t="s">
        <v>210</v>
      </c>
      <c r="Q494" s="761"/>
    </row>
    <row r="495" spans="1:17" ht="33" hidden="1" customHeight="1" x14ac:dyDescent="0.2">
      <c r="A495" s="610"/>
      <c r="B495" s="731"/>
      <c r="C495" s="732"/>
      <c r="D495" s="602" t="s">
        <v>197</v>
      </c>
      <c r="E495" s="607"/>
      <c r="F495" s="602" t="s">
        <v>198</v>
      </c>
      <c r="G495" s="607"/>
      <c r="H495" s="602" t="s">
        <v>308</v>
      </c>
      <c r="I495" s="607"/>
      <c r="J495" s="602" t="s">
        <v>197</v>
      </c>
      <c r="K495" s="607"/>
      <c r="L495" s="602" t="s">
        <v>198</v>
      </c>
      <c r="M495" s="607"/>
      <c r="N495" s="602" t="s">
        <v>308</v>
      </c>
      <c r="O495" s="607"/>
      <c r="P495" s="762"/>
      <c r="Q495" s="763"/>
    </row>
    <row r="496" spans="1:17" ht="13.5" hidden="1" customHeight="1" x14ac:dyDescent="0.25">
      <c r="A496" s="177">
        <v>1</v>
      </c>
      <c r="B496" s="602">
        <v>2</v>
      </c>
      <c r="C496" s="607"/>
      <c r="D496" s="602">
        <v>3</v>
      </c>
      <c r="E496" s="607"/>
      <c r="F496" s="602">
        <v>4</v>
      </c>
      <c r="G496" s="607"/>
      <c r="H496" s="602">
        <v>5</v>
      </c>
      <c r="I496" s="607"/>
      <c r="J496" s="602">
        <v>6</v>
      </c>
      <c r="K496" s="607"/>
      <c r="L496" s="602">
        <v>7</v>
      </c>
      <c r="M496" s="607"/>
      <c r="N496" s="602">
        <v>8</v>
      </c>
      <c r="O496" s="607"/>
      <c r="P496" s="705">
        <v>9</v>
      </c>
      <c r="Q496" s="707"/>
    </row>
    <row r="497" spans="1:17" ht="17.25" hidden="1" customHeight="1" x14ac:dyDescent="0.25">
      <c r="A497" s="202"/>
      <c r="B497" s="734" t="s">
        <v>262</v>
      </c>
      <c r="C497" s="735"/>
      <c r="D497" s="602"/>
      <c r="E497" s="607"/>
      <c r="F497" s="602"/>
      <c r="G497" s="607"/>
      <c r="H497" s="602"/>
      <c r="I497" s="607"/>
      <c r="J497" s="602"/>
      <c r="K497" s="607"/>
      <c r="L497" s="602"/>
      <c r="M497" s="607"/>
      <c r="N497" s="602"/>
      <c r="O497" s="607"/>
      <c r="P497" s="705"/>
      <c r="Q497" s="707"/>
    </row>
    <row r="498" spans="1:17" ht="20.25" hidden="1" customHeight="1" x14ac:dyDescent="0.25">
      <c r="A498" s="126"/>
      <c r="B498" s="734" t="s">
        <v>309</v>
      </c>
      <c r="C498" s="735"/>
      <c r="D498" s="602"/>
      <c r="E498" s="607"/>
      <c r="F498" s="602"/>
      <c r="G498" s="607"/>
      <c r="H498" s="602"/>
      <c r="I498" s="607"/>
      <c r="J498" s="602"/>
      <c r="K498" s="607"/>
      <c r="L498" s="602"/>
      <c r="M498" s="607"/>
      <c r="N498" s="602"/>
      <c r="O498" s="607"/>
      <c r="P498" s="705"/>
      <c r="Q498" s="707"/>
    </row>
    <row r="499" spans="1:17" ht="19.5" hidden="1" customHeight="1" x14ac:dyDescent="0.25">
      <c r="A499" s="126"/>
      <c r="B499" s="734" t="s">
        <v>211</v>
      </c>
      <c r="C499" s="735"/>
      <c r="D499" s="602"/>
      <c r="E499" s="607"/>
      <c r="F499" s="602"/>
      <c r="G499" s="607"/>
      <c r="H499" s="602"/>
      <c r="I499" s="607"/>
      <c r="J499" s="602"/>
      <c r="K499" s="607"/>
      <c r="L499" s="602"/>
      <c r="M499" s="607"/>
      <c r="N499" s="602"/>
      <c r="O499" s="607"/>
      <c r="P499" s="705"/>
      <c r="Q499" s="707"/>
    </row>
    <row r="500" spans="1:17" ht="16.5" hidden="1" customHeight="1" x14ac:dyDescent="0.25">
      <c r="A500" s="126"/>
      <c r="B500" s="734" t="s">
        <v>212</v>
      </c>
      <c r="C500" s="735"/>
      <c r="D500" s="602" t="s">
        <v>194</v>
      </c>
      <c r="E500" s="607"/>
      <c r="F500" s="602"/>
      <c r="G500" s="607"/>
      <c r="H500" s="602"/>
      <c r="I500" s="607"/>
      <c r="J500" s="602" t="s">
        <v>194</v>
      </c>
      <c r="K500" s="607"/>
      <c r="L500" s="602"/>
      <c r="M500" s="607"/>
      <c r="N500" s="602"/>
      <c r="O500" s="607"/>
      <c r="P500" s="705"/>
      <c r="Q500" s="707"/>
    </row>
    <row r="501" spans="1:17" ht="18.75" hidden="1" customHeight="1" x14ac:dyDescent="0.25">
      <c r="A501" s="126"/>
      <c r="B501" s="734" t="s">
        <v>310</v>
      </c>
      <c r="C501" s="735"/>
      <c r="D501" s="602"/>
      <c r="E501" s="607"/>
      <c r="F501" s="602"/>
      <c r="G501" s="607"/>
      <c r="H501" s="602"/>
      <c r="I501" s="607"/>
      <c r="J501" s="602"/>
      <c r="K501" s="607"/>
      <c r="L501" s="602"/>
      <c r="M501" s="607"/>
      <c r="N501" s="602"/>
      <c r="O501" s="607"/>
      <c r="P501" s="705"/>
      <c r="Q501" s="707"/>
    </row>
    <row r="502" spans="1:17" ht="13.5" hidden="1" customHeight="1" x14ac:dyDescent="0.25">
      <c r="A502" s="126"/>
      <c r="B502" s="734" t="s">
        <v>31</v>
      </c>
      <c r="C502" s="735"/>
      <c r="D502" s="602"/>
      <c r="E502" s="607"/>
      <c r="F502" s="602"/>
      <c r="G502" s="607"/>
      <c r="H502" s="602"/>
      <c r="I502" s="607"/>
      <c r="J502" s="602"/>
      <c r="K502" s="607"/>
      <c r="L502" s="602"/>
      <c r="M502" s="607"/>
      <c r="N502" s="602"/>
      <c r="O502" s="607"/>
      <c r="P502" s="705"/>
      <c r="Q502" s="707"/>
    </row>
    <row r="503" spans="1:17" ht="13.5" hidden="1" customHeight="1" x14ac:dyDescent="0.25">
      <c r="A503" s="126"/>
      <c r="B503" s="734" t="s">
        <v>28</v>
      </c>
      <c r="C503" s="735"/>
      <c r="D503" s="602"/>
      <c r="E503" s="607"/>
      <c r="F503" s="602"/>
      <c r="G503" s="607"/>
      <c r="H503" s="602"/>
      <c r="I503" s="607"/>
      <c r="J503" s="602"/>
      <c r="K503" s="607"/>
      <c r="L503" s="602"/>
      <c r="M503" s="607"/>
      <c r="N503" s="602"/>
      <c r="O503" s="607"/>
      <c r="P503" s="705"/>
      <c r="Q503" s="707"/>
    </row>
    <row r="504" spans="1:17" ht="9.75" customHeight="1" x14ac:dyDescent="0.25">
      <c r="A504" s="29"/>
      <c r="B504" s="29"/>
      <c r="C504" s="29"/>
      <c r="D504" s="29"/>
      <c r="E504" s="29"/>
      <c r="F504" s="29"/>
      <c r="G504" s="29"/>
      <c r="H504" s="30"/>
      <c r="I504" s="30"/>
      <c r="J504" s="29"/>
      <c r="K504" s="29"/>
      <c r="L504" s="29"/>
      <c r="M504" s="29"/>
      <c r="N504" s="30"/>
      <c r="O504" s="30"/>
      <c r="P504" s="3"/>
      <c r="Q504" s="3"/>
    </row>
    <row r="505" spans="1:17" ht="34.5" customHeight="1" x14ac:dyDescent="0.25">
      <c r="A505" s="67" t="s">
        <v>224</v>
      </c>
      <c r="B505" s="736" t="s">
        <v>976</v>
      </c>
      <c r="C505" s="736"/>
      <c r="D505" s="736"/>
      <c r="E505" s="736"/>
      <c r="F505" s="736"/>
      <c r="G505" s="736"/>
      <c r="H505" s="736"/>
      <c r="I505" s="736"/>
      <c r="J505" s="736"/>
      <c r="K505" s="736"/>
      <c r="L505" s="736"/>
      <c r="M505" s="736"/>
      <c r="N505" s="736"/>
      <c r="O505" s="736"/>
      <c r="P505" s="736"/>
      <c r="Q505" s="736"/>
    </row>
    <row r="506" spans="1:17" ht="63.75" customHeight="1" x14ac:dyDescent="0.25">
      <c r="A506" s="764" t="s">
        <v>758</v>
      </c>
      <c r="B506" s="764"/>
      <c r="C506" s="764"/>
      <c r="D506" s="764"/>
      <c r="E506" s="764"/>
      <c r="F506" s="764"/>
      <c r="G506" s="764"/>
      <c r="H506" s="764"/>
      <c r="I506" s="764"/>
      <c r="J506" s="764"/>
      <c r="K506" s="764"/>
      <c r="L506" s="764"/>
      <c r="M506" s="764"/>
      <c r="N506" s="764"/>
      <c r="O506" s="764"/>
      <c r="P506" s="764"/>
      <c r="Q506" s="764"/>
    </row>
    <row r="507" spans="1:17" ht="66" customHeight="1" x14ac:dyDescent="0.25">
      <c r="A507" s="764" t="s">
        <v>886</v>
      </c>
      <c r="B507" s="764"/>
      <c r="C507" s="764"/>
      <c r="D507" s="764"/>
      <c r="E507" s="764"/>
      <c r="F507" s="764"/>
      <c r="G507" s="764"/>
      <c r="H507" s="764"/>
      <c r="I507" s="764"/>
      <c r="J507" s="764"/>
      <c r="K507" s="764"/>
      <c r="L507" s="764"/>
      <c r="M507" s="764"/>
      <c r="N507" s="764"/>
      <c r="O507" s="764"/>
      <c r="P507" s="764"/>
      <c r="Q507" s="764"/>
    </row>
    <row r="508" spans="1:17" ht="82.5" customHeight="1" x14ac:dyDescent="0.25">
      <c r="A508" s="764" t="s">
        <v>887</v>
      </c>
      <c r="B508" s="764"/>
      <c r="C508" s="764"/>
      <c r="D508" s="764"/>
      <c r="E508" s="764"/>
      <c r="F508" s="764"/>
      <c r="G508" s="764"/>
      <c r="H508" s="764"/>
      <c r="I508" s="764"/>
      <c r="J508" s="764"/>
      <c r="K508" s="764"/>
      <c r="L508" s="764"/>
      <c r="M508" s="764"/>
      <c r="N508" s="764"/>
      <c r="O508" s="764"/>
      <c r="P508" s="764"/>
      <c r="Q508" s="764"/>
    </row>
    <row r="509" spans="1:17" ht="69.75" customHeight="1" x14ac:dyDescent="0.25">
      <c r="A509" s="764" t="s">
        <v>888</v>
      </c>
      <c r="B509" s="764"/>
      <c r="C509" s="764"/>
      <c r="D509" s="764"/>
      <c r="E509" s="764"/>
      <c r="F509" s="764"/>
      <c r="G509" s="764"/>
      <c r="H509" s="764"/>
      <c r="I509" s="764"/>
      <c r="J509" s="764"/>
      <c r="K509" s="764"/>
      <c r="L509" s="764"/>
      <c r="M509" s="764"/>
      <c r="N509" s="764"/>
      <c r="O509" s="764"/>
      <c r="P509" s="764"/>
      <c r="Q509" s="764"/>
    </row>
    <row r="510" spans="1:17" ht="69.75" customHeight="1" x14ac:dyDescent="0.25">
      <c r="A510" s="764" t="s">
        <v>889</v>
      </c>
      <c r="B510" s="764"/>
      <c r="C510" s="764"/>
      <c r="D510" s="764"/>
      <c r="E510" s="764"/>
      <c r="F510" s="764"/>
      <c r="G510" s="764"/>
      <c r="H510" s="764"/>
      <c r="I510" s="764"/>
      <c r="J510" s="764"/>
      <c r="K510" s="764"/>
      <c r="L510" s="764"/>
      <c r="M510" s="764"/>
      <c r="N510" s="764"/>
      <c r="O510" s="764"/>
      <c r="P510" s="764"/>
      <c r="Q510" s="764"/>
    </row>
    <row r="511" spans="1:17" ht="69.75" customHeight="1" x14ac:dyDescent="0.25">
      <c r="A511" s="764" t="s">
        <v>890</v>
      </c>
      <c r="B511" s="764"/>
      <c r="C511" s="764"/>
      <c r="D511" s="764"/>
      <c r="E511" s="764"/>
      <c r="F511" s="764"/>
      <c r="G511" s="764"/>
      <c r="H511" s="764"/>
      <c r="I511" s="764"/>
      <c r="J511" s="764"/>
      <c r="K511" s="764"/>
      <c r="L511" s="764"/>
      <c r="M511" s="764"/>
      <c r="N511" s="764"/>
      <c r="O511" s="764"/>
      <c r="P511" s="764"/>
      <c r="Q511" s="764"/>
    </row>
    <row r="512" spans="1:17" ht="10.5" customHeight="1" x14ac:dyDescent="0.25">
      <c r="A512" s="67"/>
      <c r="B512" s="37"/>
      <c r="C512" s="37"/>
      <c r="D512" s="37"/>
      <c r="E512" s="37"/>
      <c r="F512" s="37"/>
      <c r="G512" s="37"/>
      <c r="H512" s="37"/>
      <c r="I512" s="37"/>
      <c r="J512" s="37"/>
      <c r="K512" s="37"/>
      <c r="L512" s="37"/>
      <c r="M512" s="37"/>
      <c r="N512" s="37"/>
      <c r="O512" s="37"/>
      <c r="P512" s="37"/>
      <c r="Q512" s="37"/>
    </row>
    <row r="513" spans="1:17" ht="17.25" customHeight="1" x14ac:dyDescent="0.25">
      <c r="A513" s="67" t="s">
        <v>225</v>
      </c>
      <c r="B513" s="736" t="s">
        <v>1069</v>
      </c>
      <c r="C513" s="736"/>
      <c r="D513" s="736"/>
      <c r="E513" s="736"/>
      <c r="F513" s="736"/>
      <c r="G513" s="736"/>
      <c r="H513" s="736"/>
      <c r="I513" s="736"/>
      <c r="J513" s="736"/>
      <c r="K513" s="736"/>
      <c r="L513" s="736"/>
      <c r="M513" s="736"/>
      <c r="N513" s="736"/>
      <c r="O513" s="736"/>
      <c r="P513" s="736"/>
      <c r="Q513" s="736"/>
    </row>
    <row r="514" spans="1:17" ht="17.25" customHeight="1" x14ac:dyDescent="0.25">
      <c r="A514" s="67" t="s">
        <v>908</v>
      </c>
      <c r="B514" s="736" t="s">
        <v>1071</v>
      </c>
      <c r="C514" s="736"/>
      <c r="D514" s="736"/>
      <c r="E514" s="736"/>
      <c r="F514" s="736"/>
      <c r="G514" s="736"/>
      <c r="H514" s="736"/>
      <c r="I514" s="736"/>
      <c r="J514" s="736"/>
      <c r="K514" s="736"/>
      <c r="L514" s="736"/>
      <c r="M514" s="736"/>
      <c r="N514" s="736"/>
      <c r="O514" s="736"/>
      <c r="P514" s="736"/>
      <c r="Q514" s="736"/>
    </row>
    <row r="515" spans="1:17" ht="15.75" customHeight="1" x14ac:dyDescent="0.25">
      <c r="A515" s="67"/>
      <c r="B515" s="310" t="s">
        <v>916</v>
      </c>
      <c r="C515" s="37"/>
      <c r="D515" s="37"/>
      <c r="E515" s="37"/>
      <c r="F515" s="37"/>
      <c r="G515" s="37"/>
      <c r="H515" s="37"/>
      <c r="I515" s="37"/>
      <c r="J515" s="37"/>
      <c r="K515" s="37"/>
      <c r="L515" s="37"/>
      <c r="M515" s="37"/>
      <c r="N515" s="37"/>
      <c r="O515" s="37"/>
      <c r="P515" s="37"/>
      <c r="Q515" s="37"/>
    </row>
    <row r="516" spans="1:17" ht="0.75" customHeight="1" x14ac:dyDescent="0.25">
      <c r="A516" s="3"/>
      <c r="B516" s="3"/>
      <c r="C516" s="3"/>
      <c r="D516" s="3"/>
      <c r="E516" s="3"/>
      <c r="F516" s="3"/>
      <c r="G516" s="3"/>
      <c r="H516" s="3"/>
      <c r="I516" s="3"/>
      <c r="J516" s="3"/>
      <c r="K516" s="3"/>
      <c r="L516" s="3"/>
      <c r="M516" s="3"/>
      <c r="N516" s="3"/>
      <c r="O516" s="3" t="s">
        <v>30</v>
      </c>
      <c r="P516" s="3"/>
      <c r="Q516" s="3"/>
    </row>
    <row r="517" spans="1:17" ht="12.75" customHeight="1" x14ac:dyDescent="0.2">
      <c r="A517" s="737" t="s">
        <v>1070</v>
      </c>
      <c r="B517" s="739"/>
      <c r="C517" s="625" t="s">
        <v>222</v>
      </c>
      <c r="D517" s="625" t="s">
        <v>217</v>
      </c>
      <c r="E517" s="625" t="s">
        <v>218</v>
      </c>
      <c r="F517" s="625" t="s">
        <v>978</v>
      </c>
      <c r="G517" s="625"/>
      <c r="H517" s="625" t="s">
        <v>979</v>
      </c>
      <c r="I517" s="625"/>
      <c r="J517" s="625" t="s">
        <v>980</v>
      </c>
      <c r="K517" s="655"/>
      <c r="L517" s="671" t="s">
        <v>318</v>
      </c>
      <c r="M517" s="671"/>
      <c r="N517" s="671"/>
      <c r="O517" s="602"/>
      <c r="P517" s="667" t="s">
        <v>981</v>
      </c>
      <c r="Q517" s="668"/>
    </row>
    <row r="518" spans="1:17" ht="27.75" customHeight="1" x14ac:dyDescent="0.2">
      <c r="A518" s="1035"/>
      <c r="B518" s="1036"/>
      <c r="C518" s="625"/>
      <c r="D518" s="625"/>
      <c r="E518" s="625"/>
      <c r="F518" s="625"/>
      <c r="G518" s="625"/>
      <c r="H518" s="625"/>
      <c r="I518" s="625"/>
      <c r="J518" s="625"/>
      <c r="K518" s="655"/>
      <c r="L518" s="671"/>
      <c r="M518" s="671"/>
      <c r="N518" s="671"/>
      <c r="O518" s="602"/>
      <c r="P518" s="729"/>
      <c r="Q518" s="730"/>
    </row>
    <row r="519" spans="1:17" ht="77.25" customHeight="1" x14ac:dyDescent="0.2">
      <c r="A519" s="740"/>
      <c r="B519" s="742"/>
      <c r="C519" s="625"/>
      <c r="D519" s="625"/>
      <c r="E519" s="625"/>
      <c r="F519" s="625"/>
      <c r="G519" s="625"/>
      <c r="H519" s="625"/>
      <c r="I519" s="625"/>
      <c r="J519" s="625"/>
      <c r="K519" s="655"/>
      <c r="L519" s="671" t="s">
        <v>220</v>
      </c>
      <c r="M519" s="671"/>
      <c r="N519" s="671" t="s">
        <v>319</v>
      </c>
      <c r="O519" s="602"/>
      <c r="P519" s="731"/>
      <c r="Q519" s="732"/>
    </row>
    <row r="520" spans="1:17" ht="12.75" customHeight="1" x14ac:dyDescent="0.25">
      <c r="A520" s="641">
        <v>1</v>
      </c>
      <c r="B520" s="642"/>
      <c r="C520" s="11">
        <v>2</v>
      </c>
      <c r="D520" s="11">
        <v>3</v>
      </c>
      <c r="E520" s="11">
        <v>4</v>
      </c>
      <c r="F520" s="626">
        <v>5</v>
      </c>
      <c r="G520" s="626"/>
      <c r="H520" s="626">
        <v>6</v>
      </c>
      <c r="I520" s="626"/>
      <c r="J520" s="626">
        <v>7</v>
      </c>
      <c r="K520" s="626"/>
      <c r="L520" s="765">
        <v>8</v>
      </c>
      <c r="M520" s="765"/>
      <c r="N520" s="765">
        <v>9</v>
      </c>
      <c r="O520" s="687"/>
      <c r="P520" s="689">
        <v>10</v>
      </c>
      <c r="Q520" s="689"/>
    </row>
    <row r="521" spans="1:17" ht="12.75" hidden="1" customHeight="1" x14ac:dyDescent="0.25">
      <c r="A521" s="11"/>
      <c r="B521" s="11"/>
      <c r="C521" s="11"/>
      <c r="D521" s="11"/>
      <c r="E521" s="11"/>
      <c r="F521" s="641"/>
      <c r="G521" s="642"/>
      <c r="H521" s="641"/>
      <c r="I521" s="642"/>
      <c r="J521" s="641"/>
      <c r="K521" s="642"/>
      <c r="L521" s="641"/>
      <c r="M521" s="642"/>
      <c r="N521" s="641"/>
      <c r="O521" s="767"/>
      <c r="P521" s="705"/>
      <c r="Q521" s="707"/>
    </row>
    <row r="522" spans="1:17" ht="18.75" customHeight="1" x14ac:dyDescent="0.25">
      <c r="A522" s="641">
        <v>2000</v>
      </c>
      <c r="B522" s="642"/>
      <c r="C522" s="15" t="s">
        <v>353</v>
      </c>
      <c r="D522" s="27">
        <f>D523+D524+D525+D540+D538+D539</f>
        <v>7178.9</v>
      </c>
      <c r="E522" s="27">
        <f>E523+E524+E525+E540+E538+E539</f>
        <v>7140.7999999999993</v>
      </c>
      <c r="F522" s="641">
        <v>0</v>
      </c>
      <c r="G522" s="642"/>
      <c r="H522" s="641">
        <v>0</v>
      </c>
      <c r="I522" s="642"/>
      <c r="J522" s="641">
        <f>H522-F522</f>
        <v>0</v>
      </c>
      <c r="K522" s="642"/>
      <c r="L522" s="641">
        <v>0</v>
      </c>
      <c r="M522" s="642"/>
      <c r="N522" s="641">
        <v>0</v>
      </c>
      <c r="O522" s="767"/>
      <c r="P522" s="705">
        <f>E522+H522</f>
        <v>7140.7999999999993</v>
      </c>
      <c r="Q522" s="707"/>
    </row>
    <row r="523" spans="1:17" ht="17.25" customHeight="1" x14ac:dyDescent="0.25">
      <c r="A523" s="641">
        <v>2111</v>
      </c>
      <c r="B523" s="642"/>
      <c r="C523" s="15" t="s">
        <v>74</v>
      </c>
      <c r="D523" s="11">
        <v>815.2</v>
      </c>
      <c r="E523" s="11">
        <f t="shared" ref="E523:E537" si="38">D115</f>
        <v>815.2</v>
      </c>
      <c r="F523" s="641">
        <v>0</v>
      </c>
      <c r="G523" s="642"/>
      <c r="H523" s="641">
        <v>0</v>
      </c>
      <c r="I523" s="642"/>
      <c r="J523" s="641">
        <f t="shared" ref="J523:J549" si="39">H523-F523</f>
        <v>0</v>
      </c>
      <c r="K523" s="642"/>
      <c r="L523" s="641">
        <v>0</v>
      </c>
      <c r="M523" s="642"/>
      <c r="N523" s="641">
        <v>0</v>
      </c>
      <c r="O523" s="767"/>
      <c r="P523" s="705">
        <f t="shared" ref="P523:P549" si="40">E523+H523</f>
        <v>815.2</v>
      </c>
      <c r="Q523" s="707"/>
    </row>
    <row r="524" spans="1:17" ht="18" customHeight="1" x14ac:dyDescent="0.25">
      <c r="A524" s="641">
        <v>2120</v>
      </c>
      <c r="B524" s="642"/>
      <c r="C524" s="15" t="s">
        <v>75</v>
      </c>
      <c r="D524" s="11">
        <v>172.5</v>
      </c>
      <c r="E524" s="11">
        <f t="shared" si="38"/>
        <v>172.3</v>
      </c>
      <c r="F524" s="641">
        <v>0</v>
      </c>
      <c r="G524" s="642"/>
      <c r="H524" s="641">
        <v>0</v>
      </c>
      <c r="I524" s="642"/>
      <c r="J524" s="641">
        <f t="shared" si="39"/>
        <v>0</v>
      </c>
      <c r="K524" s="642"/>
      <c r="L524" s="641">
        <v>0</v>
      </c>
      <c r="M524" s="642"/>
      <c r="N524" s="641">
        <v>0</v>
      </c>
      <c r="O524" s="767"/>
      <c r="P524" s="705">
        <f t="shared" si="40"/>
        <v>172.3</v>
      </c>
      <c r="Q524" s="707"/>
    </row>
    <row r="525" spans="1:17" ht="18.75" customHeight="1" x14ac:dyDescent="0.25">
      <c r="A525" s="641">
        <v>2200</v>
      </c>
      <c r="B525" s="642"/>
      <c r="C525" s="15" t="s">
        <v>354</v>
      </c>
      <c r="D525" s="11">
        <f>D526+D527+D528+D529+D530+D531+D537</f>
        <v>4365.9000000000005</v>
      </c>
      <c r="E525" s="27">
        <f>E526+E527+E528+E529+E530+E531+E537</f>
        <v>4331</v>
      </c>
      <c r="F525" s="641">
        <v>0</v>
      </c>
      <c r="G525" s="642"/>
      <c r="H525" s="641">
        <v>0</v>
      </c>
      <c r="I525" s="642"/>
      <c r="J525" s="641">
        <f t="shared" si="39"/>
        <v>0</v>
      </c>
      <c r="K525" s="642"/>
      <c r="L525" s="641">
        <v>0</v>
      </c>
      <c r="M525" s="642"/>
      <c r="N525" s="641">
        <v>0</v>
      </c>
      <c r="O525" s="767"/>
      <c r="P525" s="715">
        <f t="shared" si="40"/>
        <v>4331</v>
      </c>
      <c r="Q525" s="717"/>
    </row>
    <row r="526" spans="1:17" ht="33.75" customHeight="1" x14ac:dyDescent="0.25">
      <c r="A526" s="641">
        <v>2210</v>
      </c>
      <c r="B526" s="642"/>
      <c r="C526" s="15" t="s">
        <v>355</v>
      </c>
      <c r="D526" s="11">
        <v>1596.9</v>
      </c>
      <c r="E526" s="27">
        <f>D118+D145</f>
        <v>1575.1</v>
      </c>
      <c r="F526" s="641">
        <v>0</v>
      </c>
      <c r="G526" s="642"/>
      <c r="H526" s="641">
        <v>0</v>
      </c>
      <c r="I526" s="642"/>
      <c r="J526" s="641">
        <f t="shared" si="39"/>
        <v>0</v>
      </c>
      <c r="K526" s="642"/>
      <c r="L526" s="641">
        <v>0</v>
      </c>
      <c r="M526" s="642"/>
      <c r="N526" s="641">
        <v>0</v>
      </c>
      <c r="O526" s="767"/>
      <c r="P526" s="705">
        <f t="shared" si="40"/>
        <v>1575.1</v>
      </c>
      <c r="Q526" s="707"/>
    </row>
    <row r="527" spans="1:17" ht="34.5" customHeight="1" x14ac:dyDescent="0.25">
      <c r="A527" s="641">
        <v>2220</v>
      </c>
      <c r="B527" s="642"/>
      <c r="C527" s="15" t="s">
        <v>644</v>
      </c>
      <c r="D527" s="11">
        <v>0</v>
      </c>
      <c r="E527" s="11">
        <f t="shared" si="38"/>
        <v>0</v>
      </c>
      <c r="F527" s="641">
        <v>0</v>
      </c>
      <c r="G527" s="642"/>
      <c r="H527" s="641">
        <v>0</v>
      </c>
      <c r="I527" s="642"/>
      <c r="J527" s="641">
        <f t="shared" si="39"/>
        <v>0</v>
      </c>
      <c r="K527" s="642"/>
      <c r="L527" s="641">
        <v>0</v>
      </c>
      <c r="M527" s="642"/>
      <c r="N527" s="641">
        <v>0</v>
      </c>
      <c r="O527" s="767"/>
      <c r="P527" s="705">
        <f t="shared" si="40"/>
        <v>0</v>
      </c>
      <c r="Q527" s="707"/>
    </row>
    <row r="528" spans="1:17" ht="19.5" customHeight="1" x14ac:dyDescent="0.25">
      <c r="A528" s="641">
        <v>2230</v>
      </c>
      <c r="B528" s="642"/>
      <c r="C528" s="15" t="s">
        <v>76</v>
      </c>
      <c r="D528" s="11">
        <v>0</v>
      </c>
      <c r="E528" s="11">
        <f t="shared" si="38"/>
        <v>0</v>
      </c>
      <c r="F528" s="641">
        <v>0</v>
      </c>
      <c r="G528" s="642"/>
      <c r="H528" s="641">
        <v>0</v>
      </c>
      <c r="I528" s="642"/>
      <c r="J528" s="641">
        <f t="shared" si="39"/>
        <v>0</v>
      </c>
      <c r="K528" s="642"/>
      <c r="L528" s="641">
        <v>0</v>
      </c>
      <c r="M528" s="642"/>
      <c r="N528" s="641">
        <v>0</v>
      </c>
      <c r="O528" s="767"/>
      <c r="P528" s="705">
        <f t="shared" si="40"/>
        <v>0</v>
      </c>
      <c r="Q528" s="707"/>
    </row>
    <row r="529" spans="1:17" ht="18" customHeight="1" x14ac:dyDescent="0.25">
      <c r="A529" s="641">
        <v>2240</v>
      </c>
      <c r="B529" s="642"/>
      <c r="C529" s="15" t="s">
        <v>77</v>
      </c>
      <c r="D529" s="11">
        <v>2705.2</v>
      </c>
      <c r="E529" s="11">
        <f>D121+D146</f>
        <v>2700.1</v>
      </c>
      <c r="F529" s="641">
        <v>0</v>
      </c>
      <c r="G529" s="642"/>
      <c r="H529" s="641">
        <v>0</v>
      </c>
      <c r="I529" s="642"/>
      <c r="J529" s="641">
        <f t="shared" si="39"/>
        <v>0</v>
      </c>
      <c r="K529" s="642"/>
      <c r="L529" s="641">
        <v>0</v>
      </c>
      <c r="M529" s="642"/>
      <c r="N529" s="641">
        <v>0</v>
      </c>
      <c r="O529" s="767"/>
      <c r="P529" s="705">
        <f t="shared" si="40"/>
        <v>2700.1</v>
      </c>
      <c r="Q529" s="707"/>
    </row>
    <row r="530" spans="1:17" ht="15" customHeight="1" x14ac:dyDescent="0.25">
      <c r="A530" s="641">
        <v>2250</v>
      </c>
      <c r="B530" s="642"/>
      <c r="C530" s="15" t="s">
        <v>357</v>
      </c>
      <c r="D530" s="11">
        <v>1.7</v>
      </c>
      <c r="E530" s="11">
        <f t="shared" si="38"/>
        <v>1.7</v>
      </c>
      <c r="F530" s="641">
        <v>0</v>
      </c>
      <c r="G530" s="642"/>
      <c r="H530" s="641">
        <v>0</v>
      </c>
      <c r="I530" s="642"/>
      <c r="J530" s="641">
        <f t="shared" si="39"/>
        <v>0</v>
      </c>
      <c r="K530" s="642"/>
      <c r="L530" s="641">
        <v>0</v>
      </c>
      <c r="M530" s="642"/>
      <c r="N530" s="641">
        <v>0</v>
      </c>
      <c r="O530" s="767"/>
      <c r="P530" s="705">
        <f t="shared" si="40"/>
        <v>1.7</v>
      </c>
      <c r="Q530" s="707"/>
    </row>
    <row r="531" spans="1:17" ht="31.5" customHeight="1" x14ac:dyDescent="0.25">
      <c r="A531" s="641">
        <v>2270</v>
      </c>
      <c r="B531" s="642"/>
      <c r="C531" s="15" t="s">
        <v>358</v>
      </c>
      <c r="D531" s="11">
        <f>D532+D533+D534+D535+D536</f>
        <v>59.3</v>
      </c>
      <c r="E531" s="11">
        <f t="shared" si="38"/>
        <v>51.3</v>
      </c>
      <c r="F531" s="641">
        <v>0</v>
      </c>
      <c r="G531" s="642"/>
      <c r="H531" s="641">
        <v>0</v>
      </c>
      <c r="I531" s="642"/>
      <c r="J531" s="641">
        <f t="shared" si="39"/>
        <v>0</v>
      </c>
      <c r="K531" s="642"/>
      <c r="L531" s="641">
        <v>0</v>
      </c>
      <c r="M531" s="642"/>
      <c r="N531" s="641">
        <v>0</v>
      </c>
      <c r="O531" s="767"/>
      <c r="P531" s="705">
        <f t="shared" si="40"/>
        <v>51.3</v>
      </c>
      <c r="Q531" s="707"/>
    </row>
    <row r="532" spans="1:17" ht="17.25" customHeight="1" x14ac:dyDescent="0.25">
      <c r="A532" s="641">
        <v>2271</v>
      </c>
      <c r="B532" s="642"/>
      <c r="C532" s="15" t="s">
        <v>78</v>
      </c>
      <c r="D532" s="27">
        <v>48</v>
      </c>
      <c r="E532" s="11">
        <f t="shared" si="38"/>
        <v>40.6</v>
      </c>
      <c r="F532" s="641">
        <v>0</v>
      </c>
      <c r="G532" s="642"/>
      <c r="H532" s="641">
        <v>0</v>
      </c>
      <c r="I532" s="642"/>
      <c r="J532" s="641">
        <f t="shared" si="39"/>
        <v>0</v>
      </c>
      <c r="K532" s="642"/>
      <c r="L532" s="641">
        <v>0</v>
      </c>
      <c r="M532" s="642"/>
      <c r="N532" s="641">
        <v>0</v>
      </c>
      <c r="O532" s="767"/>
      <c r="P532" s="705">
        <f t="shared" si="40"/>
        <v>40.6</v>
      </c>
      <c r="Q532" s="707"/>
    </row>
    <row r="533" spans="1:17" ht="33.75" customHeight="1" x14ac:dyDescent="0.25">
      <c r="A533" s="641">
        <v>2272</v>
      </c>
      <c r="B533" s="642"/>
      <c r="C533" s="15" t="s">
        <v>79</v>
      </c>
      <c r="D533" s="11">
        <v>2.1</v>
      </c>
      <c r="E533" s="27">
        <f t="shared" si="38"/>
        <v>2</v>
      </c>
      <c r="F533" s="641">
        <v>0</v>
      </c>
      <c r="G533" s="642"/>
      <c r="H533" s="641">
        <v>0</v>
      </c>
      <c r="I533" s="642"/>
      <c r="J533" s="641">
        <f t="shared" si="39"/>
        <v>0</v>
      </c>
      <c r="K533" s="642"/>
      <c r="L533" s="641">
        <v>0</v>
      </c>
      <c r="M533" s="642"/>
      <c r="N533" s="641">
        <v>0</v>
      </c>
      <c r="O533" s="767"/>
      <c r="P533" s="715">
        <f t="shared" si="40"/>
        <v>2</v>
      </c>
      <c r="Q533" s="717"/>
    </row>
    <row r="534" spans="1:17" ht="18.75" customHeight="1" x14ac:dyDescent="0.25">
      <c r="A534" s="641">
        <v>2273</v>
      </c>
      <c r="B534" s="642"/>
      <c r="C534" s="15" t="s">
        <v>80</v>
      </c>
      <c r="D534" s="11">
        <v>9.1999999999999993</v>
      </c>
      <c r="E534" s="11">
        <f t="shared" si="38"/>
        <v>8.6999999999999993</v>
      </c>
      <c r="F534" s="641">
        <v>0</v>
      </c>
      <c r="G534" s="642"/>
      <c r="H534" s="641">
        <v>0</v>
      </c>
      <c r="I534" s="642"/>
      <c r="J534" s="641">
        <f t="shared" si="39"/>
        <v>0</v>
      </c>
      <c r="K534" s="642"/>
      <c r="L534" s="641">
        <v>0</v>
      </c>
      <c r="M534" s="642"/>
      <c r="N534" s="641">
        <v>0</v>
      </c>
      <c r="O534" s="767"/>
      <c r="P534" s="705">
        <f t="shared" si="40"/>
        <v>8.6999999999999993</v>
      </c>
      <c r="Q534" s="707"/>
    </row>
    <row r="535" spans="1:17" ht="18" customHeight="1" x14ac:dyDescent="0.25">
      <c r="A535" s="641">
        <v>2274</v>
      </c>
      <c r="B535" s="642"/>
      <c r="C535" s="15" t="s">
        <v>359</v>
      </c>
      <c r="D535" s="11">
        <v>0</v>
      </c>
      <c r="E535" s="11">
        <f t="shared" si="38"/>
        <v>0</v>
      </c>
      <c r="F535" s="641">
        <v>0</v>
      </c>
      <c r="G535" s="642"/>
      <c r="H535" s="641">
        <v>0</v>
      </c>
      <c r="I535" s="642"/>
      <c r="J535" s="641">
        <f t="shared" si="39"/>
        <v>0</v>
      </c>
      <c r="K535" s="642"/>
      <c r="L535" s="641">
        <v>0</v>
      </c>
      <c r="M535" s="642"/>
      <c r="N535" s="641">
        <v>0</v>
      </c>
      <c r="O535" s="767"/>
      <c r="P535" s="705">
        <f t="shared" si="40"/>
        <v>0</v>
      </c>
      <c r="Q535" s="707"/>
    </row>
    <row r="536" spans="1:17" ht="21" customHeight="1" x14ac:dyDescent="0.25">
      <c r="A536" s="641">
        <v>2275</v>
      </c>
      <c r="B536" s="642"/>
      <c r="C536" s="15" t="s">
        <v>81</v>
      </c>
      <c r="D536" s="11">
        <v>0</v>
      </c>
      <c r="E536" s="11">
        <f t="shared" si="38"/>
        <v>0</v>
      </c>
      <c r="F536" s="641">
        <v>0</v>
      </c>
      <c r="G536" s="642"/>
      <c r="H536" s="641">
        <v>0</v>
      </c>
      <c r="I536" s="642"/>
      <c r="J536" s="641">
        <f t="shared" si="39"/>
        <v>0</v>
      </c>
      <c r="K536" s="642"/>
      <c r="L536" s="641">
        <v>0</v>
      </c>
      <c r="M536" s="642"/>
      <c r="N536" s="641">
        <v>0</v>
      </c>
      <c r="O536" s="767"/>
      <c r="P536" s="705">
        <f t="shared" si="40"/>
        <v>0</v>
      </c>
      <c r="Q536" s="707"/>
    </row>
    <row r="537" spans="1:17" ht="48.75" customHeight="1" x14ac:dyDescent="0.25">
      <c r="A537" s="641">
        <v>2282</v>
      </c>
      <c r="B537" s="642"/>
      <c r="C537" s="234" t="s">
        <v>360</v>
      </c>
      <c r="D537" s="110">
        <v>2.8</v>
      </c>
      <c r="E537" s="11">
        <f t="shared" si="38"/>
        <v>2.8</v>
      </c>
      <c r="F537" s="641">
        <v>0</v>
      </c>
      <c r="G537" s="642"/>
      <c r="H537" s="641">
        <v>0</v>
      </c>
      <c r="I537" s="642"/>
      <c r="J537" s="641">
        <f t="shared" si="39"/>
        <v>0</v>
      </c>
      <c r="K537" s="642"/>
      <c r="L537" s="641">
        <v>0</v>
      </c>
      <c r="M537" s="642"/>
      <c r="N537" s="641">
        <v>0</v>
      </c>
      <c r="O537" s="767"/>
      <c r="P537" s="705">
        <f t="shared" si="40"/>
        <v>2.8</v>
      </c>
      <c r="Q537" s="707"/>
    </row>
    <row r="538" spans="1:17" ht="48.75" customHeight="1" x14ac:dyDescent="0.25">
      <c r="A538" s="641">
        <v>2610</v>
      </c>
      <c r="B538" s="642"/>
      <c r="C538" s="15" t="s">
        <v>586</v>
      </c>
      <c r="D538" s="202">
        <f>D148</f>
        <v>1718.7</v>
      </c>
      <c r="E538" s="202">
        <f>D148</f>
        <v>1718.7</v>
      </c>
      <c r="F538" s="641">
        <v>0</v>
      </c>
      <c r="G538" s="642"/>
      <c r="H538" s="1097">
        <f>I148</f>
        <v>0</v>
      </c>
      <c r="I538" s="642"/>
      <c r="J538" s="1097">
        <v>0</v>
      </c>
      <c r="K538" s="642"/>
      <c r="L538" s="1097">
        <f>M148</f>
        <v>0</v>
      </c>
      <c r="M538" s="642"/>
      <c r="N538" s="1097">
        <f>O148</f>
        <v>0</v>
      </c>
      <c r="O538" s="642"/>
      <c r="P538" s="705">
        <f>E538+H538</f>
        <v>1718.7</v>
      </c>
      <c r="Q538" s="707"/>
    </row>
    <row r="539" spans="1:17" ht="18" customHeight="1" x14ac:dyDescent="0.25">
      <c r="A539" s="641">
        <v>2730</v>
      </c>
      <c r="B539" s="767"/>
      <c r="C539" s="204" t="s">
        <v>583</v>
      </c>
      <c r="D539" s="227">
        <v>68.2</v>
      </c>
      <c r="E539" s="11">
        <f>D150</f>
        <v>65.2</v>
      </c>
      <c r="F539" s="657">
        <v>0</v>
      </c>
      <c r="G539" s="658"/>
      <c r="H539" s="641">
        <v>0</v>
      </c>
      <c r="I539" s="642"/>
      <c r="J539" s="641">
        <f t="shared" si="39"/>
        <v>0</v>
      </c>
      <c r="K539" s="642"/>
      <c r="L539" s="641">
        <v>0</v>
      </c>
      <c r="M539" s="642"/>
      <c r="N539" s="641">
        <v>0</v>
      </c>
      <c r="O539" s="767"/>
      <c r="P539" s="705">
        <f t="shared" si="40"/>
        <v>65.2</v>
      </c>
      <c r="Q539" s="707"/>
    </row>
    <row r="540" spans="1:17" ht="18" customHeight="1" x14ac:dyDescent="0.25">
      <c r="A540" s="641">
        <v>2800</v>
      </c>
      <c r="B540" s="642"/>
      <c r="C540" s="236" t="s">
        <v>361</v>
      </c>
      <c r="D540" s="221">
        <f>D132</f>
        <v>38.4</v>
      </c>
      <c r="E540" s="11">
        <f t="shared" ref="E540:E548" si="41">D132</f>
        <v>38.4</v>
      </c>
      <c r="F540" s="641">
        <v>0</v>
      </c>
      <c r="G540" s="642"/>
      <c r="H540" s="641">
        <v>0</v>
      </c>
      <c r="I540" s="642"/>
      <c r="J540" s="641">
        <f t="shared" si="39"/>
        <v>0</v>
      </c>
      <c r="K540" s="642"/>
      <c r="L540" s="641">
        <v>0</v>
      </c>
      <c r="M540" s="642"/>
      <c r="N540" s="641">
        <v>0</v>
      </c>
      <c r="O540" s="767"/>
      <c r="P540" s="705">
        <f t="shared" si="40"/>
        <v>38.4</v>
      </c>
      <c r="Q540" s="707"/>
    </row>
    <row r="541" spans="1:17" ht="17.25" customHeight="1" x14ac:dyDescent="0.25">
      <c r="A541" s="641">
        <v>3000</v>
      </c>
      <c r="B541" s="642"/>
      <c r="C541" s="15" t="s">
        <v>82</v>
      </c>
      <c r="D541" s="11">
        <v>0</v>
      </c>
      <c r="E541" s="11">
        <f t="shared" si="41"/>
        <v>0</v>
      </c>
      <c r="F541" s="641">
        <v>0</v>
      </c>
      <c r="G541" s="642"/>
      <c r="H541" s="641">
        <v>0</v>
      </c>
      <c r="I541" s="642"/>
      <c r="J541" s="641">
        <f t="shared" si="39"/>
        <v>0</v>
      </c>
      <c r="K541" s="642"/>
      <c r="L541" s="641">
        <v>0</v>
      </c>
      <c r="M541" s="642"/>
      <c r="N541" s="641">
        <v>0</v>
      </c>
      <c r="O541" s="767"/>
      <c r="P541" s="705">
        <f t="shared" si="40"/>
        <v>0</v>
      </c>
      <c r="Q541" s="707"/>
    </row>
    <row r="542" spans="1:17" ht="35.25" customHeight="1" x14ac:dyDescent="0.25">
      <c r="A542" s="641">
        <v>3110</v>
      </c>
      <c r="B542" s="642"/>
      <c r="C542" s="15" t="s">
        <v>362</v>
      </c>
      <c r="D542" s="11">
        <v>0</v>
      </c>
      <c r="E542" s="11">
        <f t="shared" si="41"/>
        <v>0</v>
      </c>
      <c r="F542" s="641">
        <v>0</v>
      </c>
      <c r="G542" s="642"/>
      <c r="H542" s="641">
        <v>0</v>
      </c>
      <c r="I542" s="642"/>
      <c r="J542" s="641">
        <f t="shared" si="39"/>
        <v>0</v>
      </c>
      <c r="K542" s="642"/>
      <c r="L542" s="641">
        <v>0</v>
      </c>
      <c r="M542" s="642"/>
      <c r="N542" s="641">
        <v>0</v>
      </c>
      <c r="O542" s="767"/>
      <c r="P542" s="705">
        <f t="shared" si="40"/>
        <v>0</v>
      </c>
      <c r="Q542" s="707"/>
    </row>
    <row r="543" spans="1:17" ht="15.75" customHeight="1" x14ac:dyDescent="0.25">
      <c r="A543" s="641">
        <v>3130</v>
      </c>
      <c r="B543" s="642"/>
      <c r="C543" s="15" t="s">
        <v>83</v>
      </c>
      <c r="D543" s="11">
        <v>0</v>
      </c>
      <c r="E543" s="11">
        <f t="shared" si="41"/>
        <v>0</v>
      </c>
      <c r="F543" s="641">
        <v>0</v>
      </c>
      <c r="G543" s="642"/>
      <c r="H543" s="641">
        <v>0</v>
      </c>
      <c r="I543" s="642"/>
      <c r="J543" s="641">
        <f t="shared" si="39"/>
        <v>0</v>
      </c>
      <c r="K543" s="642"/>
      <c r="L543" s="641">
        <v>0</v>
      </c>
      <c r="M543" s="642"/>
      <c r="N543" s="641">
        <v>0</v>
      </c>
      <c r="O543" s="767"/>
      <c r="P543" s="705">
        <f t="shared" si="40"/>
        <v>0</v>
      </c>
      <c r="Q543" s="707"/>
    </row>
    <row r="544" spans="1:17" ht="17.25" customHeight="1" x14ac:dyDescent="0.25">
      <c r="A544" s="641">
        <v>3132</v>
      </c>
      <c r="B544" s="642"/>
      <c r="C544" s="15" t="s">
        <v>645</v>
      </c>
      <c r="D544" s="11">
        <v>0</v>
      </c>
      <c r="E544" s="11">
        <f t="shared" si="41"/>
        <v>0</v>
      </c>
      <c r="F544" s="641">
        <v>0</v>
      </c>
      <c r="G544" s="642"/>
      <c r="H544" s="641">
        <v>0</v>
      </c>
      <c r="I544" s="642"/>
      <c r="J544" s="641">
        <f t="shared" si="39"/>
        <v>0</v>
      </c>
      <c r="K544" s="642"/>
      <c r="L544" s="641">
        <v>0</v>
      </c>
      <c r="M544" s="642"/>
      <c r="N544" s="641">
        <v>0</v>
      </c>
      <c r="O544" s="767"/>
      <c r="P544" s="705">
        <f t="shared" si="40"/>
        <v>0</v>
      </c>
      <c r="Q544" s="707"/>
    </row>
    <row r="545" spans="1:17" ht="16.5" hidden="1" customHeight="1" x14ac:dyDescent="0.25">
      <c r="A545" s="11"/>
      <c r="B545" s="16">
        <v>3140</v>
      </c>
      <c r="C545" s="15" t="s">
        <v>365</v>
      </c>
      <c r="D545" s="11">
        <v>0</v>
      </c>
      <c r="E545" s="11">
        <f t="shared" si="41"/>
        <v>0</v>
      </c>
      <c r="F545" s="641">
        <v>0</v>
      </c>
      <c r="G545" s="642"/>
      <c r="H545" s="641">
        <v>0</v>
      </c>
      <c r="I545" s="642"/>
      <c r="J545" s="641">
        <f t="shared" si="39"/>
        <v>0</v>
      </c>
      <c r="K545" s="642"/>
      <c r="L545" s="641">
        <v>0</v>
      </c>
      <c r="M545" s="642"/>
      <c r="N545" s="641">
        <v>0</v>
      </c>
      <c r="O545" s="767"/>
      <c r="P545" s="705">
        <f t="shared" si="40"/>
        <v>0</v>
      </c>
      <c r="Q545" s="707"/>
    </row>
    <row r="546" spans="1:17" ht="31.5" hidden="1" customHeight="1" x14ac:dyDescent="0.25">
      <c r="A546" s="11"/>
      <c r="B546" s="16">
        <v>3142</v>
      </c>
      <c r="C546" s="15" t="s">
        <v>646</v>
      </c>
      <c r="D546" s="11">
        <v>0</v>
      </c>
      <c r="E546" s="11">
        <f t="shared" si="41"/>
        <v>0</v>
      </c>
      <c r="F546" s="641">
        <v>0</v>
      </c>
      <c r="G546" s="642"/>
      <c r="H546" s="641">
        <v>0</v>
      </c>
      <c r="I546" s="642"/>
      <c r="J546" s="641">
        <f t="shared" si="39"/>
        <v>0</v>
      </c>
      <c r="K546" s="642"/>
      <c r="L546" s="641">
        <v>0</v>
      </c>
      <c r="M546" s="642"/>
      <c r="N546" s="641">
        <v>0</v>
      </c>
      <c r="O546" s="767"/>
      <c r="P546" s="705">
        <f t="shared" si="40"/>
        <v>0</v>
      </c>
      <c r="Q546" s="707"/>
    </row>
    <row r="547" spans="1:17" ht="31.5" hidden="1" customHeight="1" x14ac:dyDescent="0.25">
      <c r="A547" s="11"/>
      <c r="B547" s="16">
        <v>3143</v>
      </c>
      <c r="C547" s="15" t="s">
        <v>647</v>
      </c>
      <c r="D547" s="11">
        <v>0</v>
      </c>
      <c r="E547" s="11">
        <f t="shared" si="41"/>
        <v>0</v>
      </c>
      <c r="F547" s="641">
        <v>0</v>
      </c>
      <c r="G547" s="642"/>
      <c r="H547" s="641">
        <v>0</v>
      </c>
      <c r="I547" s="642"/>
      <c r="J547" s="641">
        <f t="shared" si="39"/>
        <v>0</v>
      </c>
      <c r="K547" s="642"/>
      <c r="L547" s="641">
        <v>0</v>
      </c>
      <c r="M547" s="642"/>
      <c r="N547" s="641">
        <v>0</v>
      </c>
      <c r="O547" s="767"/>
      <c r="P547" s="705">
        <f t="shared" si="40"/>
        <v>0</v>
      </c>
      <c r="Q547" s="707"/>
    </row>
    <row r="548" spans="1:17" ht="48.75" hidden="1" customHeight="1" x14ac:dyDescent="0.25">
      <c r="A548" s="16"/>
      <c r="B548" s="16">
        <v>3210</v>
      </c>
      <c r="C548" s="15" t="s">
        <v>367</v>
      </c>
      <c r="D548" s="16">
        <v>0</v>
      </c>
      <c r="E548" s="11">
        <f t="shared" si="41"/>
        <v>0</v>
      </c>
      <c r="F548" s="641">
        <v>0</v>
      </c>
      <c r="G548" s="642"/>
      <c r="H548" s="626">
        <v>0</v>
      </c>
      <c r="I548" s="626"/>
      <c r="J548" s="641">
        <f t="shared" si="39"/>
        <v>0</v>
      </c>
      <c r="K548" s="642"/>
      <c r="L548" s="626">
        <v>0</v>
      </c>
      <c r="M548" s="626"/>
      <c r="N548" s="641">
        <v>0</v>
      </c>
      <c r="O548" s="767"/>
      <c r="P548" s="705">
        <f t="shared" si="40"/>
        <v>0</v>
      </c>
      <c r="Q548" s="707"/>
    </row>
    <row r="549" spans="1:17" ht="15.75" customHeight="1" x14ac:dyDescent="0.25">
      <c r="A549" s="641"/>
      <c r="B549" s="642"/>
      <c r="C549" s="222" t="s">
        <v>971</v>
      </c>
      <c r="D549" s="27">
        <f>D522+D541</f>
        <v>7178.9</v>
      </c>
      <c r="E549" s="11">
        <f>E522+E541</f>
        <v>7140.7999999999993</v>
      </c>
      <c r="F549" s="626">
        <v>0</v>
      </c>
      <c r="G549" s="626"/>
      <c r="H549" s="626">
        <v>0</v>
      </c>
      <c r="I549" s="626"/>
      <c r="J549" s="641">
        <f t="shared" si="39"/>
        <v>0</v>
      </c>
      <c r="K549" s="642"/>
      <c r="L549" s="626">
        <v>0</v>
      </c>
      <c r="M549" s="626"/>
      <c r="N549" s="626">
        <v>0</v>
      </c>
      <c r="O549" s="641"/>
      <c r="P549" s="705">
        <f t="shared" si="40"/>
        <v>7140.7999999999993</v>
      </c>
      <c r="Q549" s="707"/>
    </row>
    <row r="550" spans="1:17" ht="6" customHeight="1" x14ac:dyDescent="0.25">
      <c r="A550" s="3"/>
      <c r="B550" s="3"/>
      <c r="C550" s="3"/>
      <c r="D550" s="3"/>
      <c r="E550" s="3"/>
      <c r="F550" s="3"/>
      <c r="G550" s="3"/>
      <c r="H550" s="3"/>
      <c r="I550" s="3"/>
      <c r="J550" s="3"/>
      <c r="K550" s="3"/>
      <c r="L550" s="3"/>
      <c r="M550" s="3"/>
      <c r="N550" s="3"/>
      <c r="O550" s="3"/>
      <c r="P550" s="3"/>
      <c r="Q550" s="3"/>
    </row>
    <row r="551" spans="1:17" ht="24.75" customHeight="1" x14ac:dyDescent="0.25">
      <c r="A551" s="67" t="s">
        <v>909</v>
      </c>
      <c r="B551" s="663" t="s">
        <v>982</v>
      </c>
      <c r="C551" s="663"/>
      <c r="D551" s="663"/>
      <c r="E551" s="663"/>
      <c r="F551" s="663"/>
      <c r="G551" s="663"/>
      <c r="H551" s="663"/>
      <c r="I551" s="663"/>
      <c r="J551" s="663"/>
      <c r="K551" s="663"/>
      <c r="L551" s="663"/>
      <c r="M551" s="663"/>
      <c r="N551" s="663"/>
      <c r="O551" s="663"/>
      <c r="P551" s="663"/>
      <c r="Q551" s="663"/>
    </row>
    <row r="552" spans="1:17" ht="16.5" customHeight="1" x14ac:dyDescent="0.25">
      <c r="A552" s="67"/>
      <c r="B552" s="32" t="s">
        <v>916</v>
      </c>
      <c r="C552" s="57"/>
      <c r="D552" s="57"/>
      <c r="E552" s="57"/>
      <c r="F552" s="57"/>
      <c r="G552" s="57"/>
      <c r="H552" s="57"/>
      <c r="I552" s="57"/>
      <c r="J552" s="57"/>
      <c r="K552" s="57"/>
      <c r="L552" s="57"/>
      <c r="M552" s="3"/>
      <c r="N552" s="57"/>
      <c r="O552" s="57"/>
      <c r="P552" s="57"/>
      <c r="Q552" s="57"/>
    </row>
    <row r="553" spans="1:17" ht="16.5" customHeight="1" x14ac:dyDescent="0.2">
      <c r="A553" s="667" t="s">
        <v>1072</v>
      </c>
      <c r="B553" s="668"/>
      <c r="C553" s="609" t="s">
        <v>222</v>
      </c>
      <c r="D553" s="602" t="s">
        <v>481</v>
      </c>
      <c r="E553" s="603"/>
      <c r="F553" s="603"/>
      <c r="G553" s="603"/>
      <c r="H553" s="607"/>
      <c r="I553" s="671" t="s">
        <v>854</v>
      </c>
      <c r="J553" s="671"/>
      <c r="K553" s="671"/>
      <c r="L553" s="671"/>
      <c r="M553" s="671"/>
      <c r="N553" s="671"/>
      <c r="O553" s="766"/>
      <c r="P553" s="766"/>
      <c r="Q553" s="766"/>
    </row>
    <row r="554" spans="1:17" ht="81.75" customHeight="1" x14ac:dyDescent="0.2">
      <c r="A554" s="729"/>
      <c r="B554" s="730"/>
      <c r="C554" s="728"/>
      <c r="D554" s="609" t="s">
        <v>326</v>
      </c>
      <c r="E554" s="609" t="s">
        <v>1073</v>
      </c>
      <c r="F554" s="602" t="s">
        <v>328</v>
      </c>
      <c r="G554" s="607"/>
      <c r="H554" s="609" t="s">
        <v>1010</v>
      </c>
      <c r="I554" s="671" t="s">
        <v>330</v>
      </c>
      <c r="J554" s="671" t="s">
        <v>1074</v>
      </c>
      <c r="K554" s="671" t="s">
        <v>328</v>
      </c>
      <c r="L554" s="671"/>
      <c r="M554" s="671" t="s">
        <v>1075</v>
      </c>
      <c r="N554" s="671"/>
      <c r="O554" s="766"/>
      <c r="P554" s="766"/>
      <c r="Q554" s="766"/>
    </row>
    <row r="555" spans="1:17" ht="147.75" customHeight="1" x14ac:dyDescent="0.25">
      <c r="A555" s="731"/>
      <c r="B555" s="732"/>
      <c r="C555" s="610"/>
      <c r="D555" s="610"/>
      <c r="E555" s="610"/>
      <c r="F555" s="183" t="s">
        <v>220</v>
      </c>
      <c r="G555" s="183" t="s">
        <v>319</v>
      </c>
      <c r="H555" s="610"/>
      <c r="I555" s="671"/>
      <c r="J555" s="671"/>
      <c r="K555" s="177" t="s">
        <v>220</v>
      </c>
      <c r="L555" s="177" t="s">
        <v>319</v>
      </c>
      <c r="M555" s="671"/>
      <c r="N555" s="671"/>
      <c r="O555" s="115"/>
      <c r="P555" s="115"/>
      <c r="Q555" s="115"/>
    </row>
    <row r="556" spans="1:17" ht="16.5" customHeight="1" x14ac:dyDescent="0.25">
      <c r="A556" s="602">
        <v>1</v>
      </c>
      <c r="B556" s="607"/>
      <c r="C556" s="177">
        <v>2</v>
      </c>
      <c r="D556" s="177">
        <v>3</v>
      </c>
      <c r="E556" s="177">
        <v>4</v>
      </c>
      <c r="F556" s="177">
        <v>5</v>
      </c>
      <c r="G556" s="177">
        <v>6</v>
      </c>
      <c r="H556" s="177">
        <v>7</v>
      </c>
      <c r="I556" s="177">
        <v>8</v>
      </c>
      <c r="J556" s="177">
        <v>9</v>
      </c>
      <c r="K556" s="177">
        <v>10</v>
      </c>
      <c r="L556" s="177">
        <v>11</v>
      </c>
      <c r="M556" s="671">
        <v>12</v>
      </c>
      <c r="N556" s="671"/>
      <c r="O556" s="115"/>
      <c r="P556" s="115"/>
      <c r="Q556" s="115"/>
    </row>
    <row r="557" spans="1:17" ht="16.5" hidden="1" customHeight="1" x14ac:dyDescent="0.25">
      <c r="A557" s="177"/>
      <c r="B557" s="177"/>
      <c r="C557" s="177"/>
      <c r="D557" s="177"/>
      <c r="E557" s="177"/>
      <c r="F557" s="177"/>
      <c r="G557" s="177"/>
      <c r="H557" s="177"/>
      <c r="I557" s="177"/>
      <c r="J557" s="177"/>
      <c r="K557" s="177"/>
      <c r="L557" s="177"/>
      <c r="M557" s="602"/>
      <c r="N557" s="607"/>
      <c r="O557" s="115"/>
      <c r="P557" s="115"/>
      <c r="Q557" s="115"/>
    </row>
    <row r="558" spans="1:17" ht="22.5" customHeight="1" x14ac:dyDescent="0.25">
      <c r="A558" s="689">
        <v>2000</v>
      </c>
      <c r="B558" s="689"/>
      <c r="C558" s="270" t="s">
        <v>353</v>
      </c>
      <c r="D558" s="194">
        <f>H114+H143</f>
        <v>8657.1</v>
      </c>
      <c r="E558" s="177">
        <v>0</v>
      </c>
      <c r="F558" s="177">
        <v>0</v>
      </c>
      <c r="G558" s="177">
        <v>0</v>
      </c>
      <c r="H558" s="177">
        <f>D558-F558</f>
        <v>8657.1</v>
      </c>
      <c r="I558" s="194">
        <f>L114+L143</f>
        <v>1606400</v>
      </c>
      <c r="J558" s="177">
        <f>E558-F558-G558</f>
        <v>0</v>
      </c>
      <c r="K558" s="177">
        <v>0</v>
      </c>
      <c r="L558" s="177">
        <v>0</v>
      </c>
      <c r="M558" s="611">
        <f>I558-K558</f>
        <v>1606400</v>
      </c>
      <c r="N558" s="607"/>
      <c r="O558" s="115"/>
      <c r="P558" s="115"/>
      <c r="Q558" s="115"/>
    </row>
    <row r="559" spans="1:17" ht="21" customHeight="1" x14ac:dyDescent="0.25">
      <c r="A559" s="689">
        <v>2111</v>
      </c>
      <c r="B559" s="689"/>
      <c r="C559" s="270" t="s">
        <v>74</v>
      </c>
      <c r="D559" s="177">
        <f>H115</f>
        <v>1039.7</v>
      </c>
      <c r="E559" s="177">
        <v>0</v>
      </c>
      <c r="F559" s="177">
        <v>0</v>
      </c>
      <c r="G559" s="177">
        <v>0</v>
      </c>
      <c r="H559" s="177">
        <f t="shared" ref="H559:H585" si="42">D559-F559</f>
        <v>1039.7</v>
      </c>
      <c r="I559" s="194">
        <f t="shared" ref="I559:I573" si="43">L115</f>
        <v>1150900</v>
      </c>
      <c r="J559" s="177">
        <f t="shared" ref="J559:J585" si="44">E559-F559-G559</f>
        <v>0</v>
      </c>
      <c r="K559" s="177">
        <v>0</v>
      </c>
      <c r="L559" s="177">
        <v>0</v>
      </c>
      <c r="M559" s="611">
        <f t="shared" ref="M559:M565" si="45">I559-K559</f>
        <v>1150900</v>
      </c>
      <c r="N559" s="607"/>
      <c r="O559" s="115"/>
      <c r="P559" s="115"/>
      <c r="Q559" s="115"/>
    </row>
    <row r="560" spans="1:17" ht="19.5" customHeight="1" x14ac:dyDescent="0.25">
      <c r="A560" s="689">
        <v>2120</v>
      </c>
      <c r="B560" s="689"/>
      <c r="C560" s="270" t="s">
        <v>75</v>
      </c>
      <c r="D560" s="177">
        <f>H116</f>
        <v>237.6</v>
      </c>
      <c r="E560" s="177">
        <v>0</v>
      </c>
      <c r="F560" s="177">
        <v>0</v>
      </c>
      <c r="G560" s="177">
        <v>0</v>
      </c>
      <c r="H560" s="177">
        <f t="shared" si="42"/>
        <v>237.6</v>
      </c>
      <c r="I560" s="194">
        <f>L116</f>
        <v>261900</v>
      </c>
      <c r="J560" s="177">
        <f t="shared" si="44"/>
        <v>0</v>
      </c>
      <c r="K560" s="177">
        <v>0</v>
      </c>
      <c r="L560" s="177">
        <v>0</v>
      </c>
      <c r="M560" s="611">
        <f t="shared" si="45"/>
        <v>261900</v>
      </c>
      <c r="N560" s="607"/>
      <c r="O560" s="115"/>
      <c r="P560" s="115"/>
      <c r="Q560" s="115"/>
    </row>
    <row r="561" spans="1:39" ht="20.25" customHeight="1" x14ac:dyDescent="0.25">
      <c r="A561" s="689">
        <v>2200</v>
      </c>
      <c r="B561" s="689"/>
      <c r="C561" s="270" t="s">
        <v>354</v>
      </c>
      <c r="D561" s="194">
        <f>H117+H144</f>
        <v>5782.2</v>
      </c>
      <c r="E561" s="177">
        <v>0</v>
      </c>
      <c r="F561" s="177">
        <v>0</v>
      </c>
      <c r="G561" s="177">
        <v>0</v>
      </c>
      <c r="H561" s="177">
        <f t="shared" si="42"/>
        <v>5782.2</v>
      </c>
      <c r="I561" s="194">
        <f>L117</f>
        <v>145300</v>
      </c>
      <c r="J561" s="177">
        <f t="shared" si="44"/>
        <v>0</v>
      </c>
      <c r="K561" s="177">
        <v>0</v>
      </c>
      <c r="L561" s="177">
        <v>0</v>
      </c>
      <c r="M561" s="611">
        <f t="shared" si="45"/>
        <v>145300</v>
      </c>
      <c r="N561" s="607"/>
      <c r="O561" s="115"/>
      <c r="P561" s="115"/>
      <c r="Q561" s="115"/>
    </row>
    <row r="562" spans="1:39" ht="34.5" customHeight="1" x14ac:dyDescent="0.25">
      <c r="A562" s="689">
        <v>2210</v>
      </c>
      <c r="B562" s="689"/>
      <c r="C562" s="270" t="s">
        <v>355</v>
      </c>
      <c r="D562" s="194">
        <f>H118+H145</f>
        <v>1845.8</v>
      </c>
      <c r="E562" s="177">
        <v>0</v>
      </c>
      <c r="F562" s="177">
        <v>0</v>
      </c>
      <c r="G562" s="177">
        <v>0</v>
      </c>
      <c r="H562" s="177">
        <f t="shared" si="42"/>
        <v>1845.8</v>
      </c>
      <c r="I562" s="194">
        <f t="shared" si="43"/>
        <v>25000</v>
      </c>
      <c r="J562" s="177">
        <f t="shared" si="44"/>
        <v>0</v>
      </c>
      <c r="K562" s="177">
        <v>0</v>
      </c>
      <c r="L562" s="177">
        <v>0</v>
      </c>
      <c r="M562" s="611">
        <f t="shared" si="45"/>
        <v>25000</v>
      </c>
      <c r="N562" s="607"/>
      <c r="O562" s="115"/>
      <c r="P562" s="115"/>
      <c r="Q562" s="115"/>
    </row>
    <row r="563" spans="1:39" ht="32.25" customHeight="1" x14ac:dyDescent="0.25">
      <c r="A563" s="689">
        <v>2220</v>
      </c>
      <c r="B563" s="689"/>
      <c r="C563" s="270" t="s">
        <v>644</v>
      </c>
      <c r="D563" s="177">
        <f>H119</f>
        <v>0</v>
      </c>
      <c r="E563" s="177">
        <v>0</v>
      </c>
      <c r="F563" s="177">
        <v>0</v>
      </c>
      <c r="G563" s="177">
        <v>0</v>
      </c>
      <c r="H563" s="177">
        <f t="shared" si="42"/>
        <v>0</v>
      </c>
      <c r="I563" s="194">
        <f t="shared" si="43"/>
        <v>0</v>
      </c>
      <c r="J563" s="177">
        <f t="shared" si="44"/>
        <v>0</v>
      </c>
      <c r="K563" s="177">
        <v>0</v>
      </c>
      <c r="L563" s="177">
        <v>0</v>
      </c>
      <c r="M563" s="611">
        <f t="shared" si="45"/>
        <v>0</v>
      </c>
      <c r="N563" s="607"/>
      <c r="O563" s="115"/>
      <c r="P563" s="115"/>
      <c r="Q563" s="115"/>
    </row>
    <row r="564" spans="1:39" ht="21" customHeight="1" x14ac:dyDescent="0.25">
      <c r="A564" s="689">
        <v>2230</v>
      </c>
      <c r="B564" s="689"/>
      <c r="C564" s="270" t="s">
        <v>76</v>
      </c>
      <c r="D564" s="177">
        <f>H120</f>
        <v>0</v>
      </c>
      <c r="E564" s="177">
        <v>0</v>
      </c>
      <c r="F564" s="177">
        <v>0</v>
      </c>
      <c r="G564" s="177">
        <v>0</v>
      </c>
      <c r="H564" s="177">
        <f t="shared" si="42"/>
        <v>0</v>
      </c>
      <c r="I564" s="194">
        <f t="shared" si="43"/>
        <v>0</v>
      </c>
      <c r="J564" s="177">
        <f t="shared" si="44"/>
        <v>0</v>
      </c>
      <c r="K564" s="177">
        <v>0</v>
      </c>
      <c r="L564" s="177">
        <v>0</v>
      </c>
      <c r="M564" s="611">
        <f t="shared" si="45"/>
        <v>0</v>
      </c>
      <c r="N564" s="607"/>
      <c r="O564" s="115"/>
      <c r="P564" s="115"/>
      <c r="Q564" s="115"/>
    </row>
    <row r="565" spans="1:39" ht="19.5" customHeight="1" x14ac:dyDescent="0.25">
      <c r="A565" s="689">
        <v>2240</v>
      </c>
      <c r="B565" s="689"/>
      <c r="C565" s="270" t="s">
        <v>77</v>
      </c>
      <c r="D565" s="194">
        <f>H121+H146</f>
        <v>3864.6</v>
      </c>
      <c r="E565" s="177">
        <v>0</v>
      </c>
      <c r="F565" s="177">
        <v>0</v>
      </c>
      <c r="G565" s="177">
        <v>0</v>
      </c>
      <c r="H565" s="177">
        <f t="shared" si="42"/>
        <v>3864.6</v>
      </c>
      <c r="I565" s="194">
        <f t="shared" si="43"/>
        <v>70000</v>
      </c>
      <c r="J565" s="177">
        <f t="shared" si="44"/>
        <v>0</v>
      </c>
      <c r="K565" s="177">
        <v>0</v>
      </c>
      <c r="L565" s="177">
        <v>0</v>
      </c>
      <c r="M565" s="611">
        <f t="shared" si="45"/>
        <v>70000</v>
      </c>
      <c r="N565" s="607"/>
      <c r="O565" s="115"/>
      <c r="P565" s="115"/>
      <c r="Q565" s="115"/>
    </row>
    <row r="566" spans="1:39" ht="16.5" customHeight="1" x14ac:dyDescent="0.25">
      <c r="A566" s="689">
        <v>2250</v>
      </c>
      <c r="B566" s="689"/>
      <c r="C566" s="270" t="s">
        <v>357</v>
      </c>
      <c r="D566" s="177">
        <f t="shared" ref="D566:D573" si="46">H122</f>
        <v>2</v>
      </c>
      <c r="E566" s="177">
        <v>0</v>
      </c>
      <c r="F566" s="177">
        <v>0</v>
      </c>
      <c r="G566" s="177">
        <v>0</v>
      </c>
      <c r="H566" s="177">
        <f t="shared" si="42"/>
        <v>2</v>
      </c>
      <c r="I566" s="194">
        <f t="shared" si="43"/>
        <v>1700</v>
      </c>
      <c r="J566" s="177">
        <f>E566-F566-G566</f>
        <v>0</v>
      </c>
      <c r="K566" s="177">
        <v>0</v>
      </c>
      <c r="L566" s="177">
        <v>0</v>
      </c>
      <c r="M566" s="611">
        <f>I566-K566</f>
        <v>1700</v>
      </c>
      <c r="N566" s="607"/>
      <c r="O566" s="115"/>
      <c r="P566" s="115"/>
      <c r="Q566" s="115"/>
    </row>
    <row r="567" spans="1:39" ht="32.25" customHeight="1" x14ac:dyDescent="0.25">
      <c r="A567" s="689">
        <v>2270</v>
      </c>
      <c r="B567" s="689"/>
      <c r="C567" s="270" t="s">
        <v>358</v>
      </c>
      <c r="D567" s="177">
        <f t="shared" si="46"/>
        <v>66.8</v>
      </c>
      <c r="E567" s="177">
        <v>0</v>
      </c>
      <c r="F567" s="177">
        <v>0</v>
      </c>
      <c r="G567" s="177">
        <v>0</v>
      </c>
      <c r="H567" s="177">
        <f t="shared" si="42"/>
        <v>66.8</v>
      </c>
      <c r="I567" s="194">
        <f t="shared" si="43"/>
        <v>48000</v>
      </c>
      <c r="J567" s="177">
        <f t="shared" si="44"/>
        <v>0</v>
      </c>
      <c r="K567" s="177">
        <v>0</v>
      </c>
      <c r="L567" s="177">
        <v>0</v>
      </c>
      <c r="M567" s="611">
        <f t="shared" ref="M567:M572" si="47">I567-K567</f>
        <v>48000</v>
      </c>
      <c r="N567" s="607"/>
      <c r="O567" s="115"/>
      <c r="P567" s="115"/>
      <c r="Q567" s="115"/>
    </row>
    <row r="568" spans="1:39" ht="16.5" customHeight="1" x14ac:dyDescent="0.25">
      <c r="A568" s="689">
        <v>2271</v>
      </c>
      <c r="B568" s="689"/>
      <c r="C568" s="270" t="s">
        <v>78</v>
      </c>
      <c r="D568" s="177">
        <f t="shared" si="46"/>
        <v>54.6</v>
      </c>
      <c r="E568" s="177">
        <v>0</v>
      </c>
      <c r="F568" s="177">
        <v>0</v>
      </c>
      <c r="G568" s="177">
        <v>0</v>
      </c>
      <c r="H568" s="177">
        <f t="shared" si="42"/>
        <v>54.6</v>
      </c>
      <c r="I568" s="194">
        <f t="shared" si="43"/>
        <v>32400</v>
      </c>
      <c r="J568" s="177">
        <f t="shared" si="44"/>
        <v>0</v>
      </c>
      <c r="K568" s="177">
        <v>0</v>
      </c>
      <c r="L568" s="177">
        <v>0</v>
      </c>
      <c r="M568" s="611">
        <f t="shared" si="47"/>
        <v>32400</v>
      </c>
      <c r="N568" s="607"/>
      <c r="O568" s="115"/>
      <c r="P568" s="115"/>
      <c r="Q568" s="115"/>
    </row>
    <row r="569" spans="1:39" ht="30.75" customHeight="1" x14ac:dyDescent="0.25">
      <c r="A569" s="689">
        <v>2272</v>
      </c>
      <c r="B569" s="689"/>
      <c r="C569" s="270" t="s">
        <v>79</v>
      </c>
      <c r="D569" s="177">
        <f t="shared" si="46"/>
        <v>2.8</v>
      </c>
      <c r="E569" s="177">
        <v>0</v>
      </c>
      <c r="F569" s="177">
        <v>0</v>
      </c>
      <c r="G569" s="177">
        <v>0</v>
      </c>
      <c r="H569" s="177">
        <f t="shared" si="42"/>
        <v>2.8</v>
      </c>
      <c r="I569" s="194">
        <f t="shared" si="43"/>
        <v>3700</v>
      </c>
      <c r="J569" s="177">
        <f t="shared" si="44"/>
        <v>0</v>
      </c>
      <c r="K569" s="177">
        <v>0</v>
      </c>
      <c r="L569" s="177">
        <v>0</v>
      </c>
      <c r="M569" s="611">
        <f t="shared" si="47"/>
        <v>3700</v>
      </c>
      <c r="N569" s="607"/>
      <c r="O569" s="115"/>
      <c r="P569" s="115"/>
      <c r="Q569" s="115"/>
    </row>
    <row r="570" spans="1:39" ht="21" customHeight="1" x14ac:dyDescent="0.25">
      <c r="A570" s="689">
        <v>2273</v>
      </c>
      <c r="B570" s="689"/>
      <c r="C570" s="270" t="s">
        <v>80</v>
      </c>
      <c r="D570" s="177">
        <f t="shared" si="46"/>
        <v>9.4</v>
      </c>
      <c r="E570" s="177">
        <v>0</v>
      </c>
      <c r="F570" s="177">
        <v>0</v>
      </c>
      <c r="G570" s="177">
        <v>0</v>
      </c>
      <c r="H570" s="177">
        <f t="shared" si="42"/>
        <v>9.4</v>
      </c>
      <c r="I570" s="194">
        <f t="shared" si="43"/>
        <v>11900</v>
      </c>
      <c r="J570" s="177">
        <f t="shared" si="44"/>
        <v>0</v>
      </c>
      <c r="K570" s="177">
        <v>0</v>
      </c>
      <c r="L570" s="177">
        <v>0</v>
      </c>
      <c r="M570" s="611">
        <f t="shared" si="47"/>
        <v>11900</v>
      </c>
      <c r="N570" s="607"/>
      <c r="O570" s="115"/>
      <c r="P570" s="115"/>
      <c r="Q570" s="115"/>
    </row>
    <row r="571" spans="1:39" ht="19.5" customHeight="1" x14ac:dyDescent="0.25">
      <c r="A571" s="689">
        <v>2274</v>
      </c>
      <c r="B571" s="689"/>
      <c r="C571" s="270" t="s">
        <v>359</v>
      </c>
      <c r="D571" s="177">
        <f t="shared" si="46"/>
        <v>0</v>
      </c>
      <c r="E571" s="177">
        <v>0</v>
      </c>
      <c r="F571" s="177">
        <v>0</v>
      </c>
      <c r="G571" s="177">
        <v>0</v>
      </c>
      <c r="H571" s="177">
        <f t="shared" si="42"/>
        <v>0</v>
      </c>
      <c r="I571" s="194">
        <f t="shared" si="43"/>
        <v>0</v>
      </c>
      <c r="J571" s="177">
        <f t="shared" si="44"/>
        <v>0</v>
      </c>
      <c r="K571" s="177">
        <v>0</v>
      </c>
      <c r="L571" s="177">
        <v>0</v>
      </c>
      <c r="M571" s="611">
        <f t="shared" si="47"/>
        <v>0</v>
      </c>
      <c r="N571" s="607"/>
      <c r="O571" s="115"/>
      <c r="P571" s="115"/>
      <c r="Q571" s="115"/>
    </row>
    <row r="572" spans="1:39" ht="21" customHeight="1" x14ac:dyDescent="0.25">
      <c r="A572" s="689">
        <v>2275</v>
      </c>
      <c r="B572" s="689"/>
      <c r="C572" s="270" t="s">
        <v>81</v>
      </c>
      <c r="D572" s="177">
        <f t="shared" si="46"/>
        <v>0</v>
      </c>
      <c r="E572" s="177">
        <v>0</v>
      </c>
      <c r="F572" s="177">
        <v>0</v>
      </c>
      <c r="G572" s="177">
        <v>0</v>
      </c>
      <c r="H572" s="177">
        <f t="shared" si="42"/>
        <v>0</v>
      </c>
      <c r="I572" s="194">
        <f t="shared" si="43"/>
        <v>0</v>
      </c>
      <c r="J572" s="177">
        <f t="shared" si="44"/>
        <v>0</v>
      </c>
      <c r="K572" s="177">
        <v>0</v>
      </c>
      <c r="L572" s="177">
        <v>0</v>
      </c>
      <c r="M572" s="611">
        <f t="shared" si="47"/>
        <v>0</v>
      </c>
      <c r="N572" s="607"/>
      <c r="O572" s="115"/>
      <c r="P572" s="115"/>
      <c r="Q572" s="115"/>
    </row>
    <row r="573" spans="1:39" ht="47.25" customHeight="1" x14ac:dyDescent="0.25">
      <c r="A573" s="689">
        <v>2282</v>
      </c>
      <c r="B573" s="689"/>
      <c r="C573" s="348" t="s">
        <v>360</v>
      </c>
      <c r="D573" s="183">
        <f t="shared" si="46"/>
        <v>3</v>
      </c>
      <c r="E573" s="183">
        <v>0</v>
      </c>
      <c r="F573" s="183">
        <v>0</v>
      </c>
      <c r="G573" s="183">
        <v>0</v>
      </c>
      <c r="H573" s="183">
        <f t="shared" si="42"/>
        <v>3</v>
      </c>
      <c r="I573" s="238">
        <f t="shared" si="43"/>
        <v>600</v>
      </c>
      <c r="J573" s="183">
        <f>E573-F573-G573</f>
        <v>0</v>
      </c>
      <c r="K573" s="183">
        <v>0</v>
      </c>
      <c r="L573" s="183">
        <v>0</v>
      </c>
      <c r="M573" s="1128">
        <f>I573-K573</f>
        <v>600</v>
      </c>
      <c r="N573" s="668"/>
      <c r="O573" s="115"/>
      <c r="P573" s="115"/>
      <c r="Q573" s="115"/>
    </row>
    <row r="574" spans="1:39" s="256" customFormat="1" ht="47.25" customHeight="1" x14ac:dyDescent="0.25">
      <c r="A574" s="689">
        <v>2610</v>
      </c>
      <c r="B574" s="689"/>
      <c r="C574" s="270" t="s">
        <v>586</v>
      </c>
      <c r="D574" s="194">
        <f>H148</f>
        <v>1400</v>
      </c>
      <c r="E574" s="177">
        <v>0</v>
      </c>
      <c r="F574" s="177">
        <v>0</v>
      </c>
      <c r="G574" s="177">
        <v>0</v>
      </c>
      <c r="H574" s="194">
        <f t="shared" si="42"/>
        <v>1400</v>
      </c>
      <c r="I574" s="194">
        <f>L148</f>
        <v>0</v>
      </c>
      <c r="J574" s="177">
        <f>E574-F574-G574</f>
        <v>0</v>
      </c>
      <c r="K574" s="177">
        <v>0</v>
      </c>
      <c r="L574" s="177">
        <v>0</v>
      </c>
      <c r="M574" s="683">
        <f>I574-K574</f>
        <v>0</v>
      </c>
      <c r="N574" s="671"/>
      <c r="O574" s="115"/>
      <c r="P574" s="115"/>
      <c r="Q574" s="115"/>
      <c r="R574" s="19"/>
      <c r="S574" s="19"/>
      <c r="T574" s="19"/>
      <c r="U574" s="19"/>
      <c r="V574" s="19"/>
      <c r="W574" s="19"/>
      <c r="X574" s="19"/>
      <c r="Y574" s="19"/>
      <c r="Z574" s="19"/>
      <c r="AA574" s="19"/>
      <c r="AB574" s="19"/>
      <c r="AC574" s="19"/>
      <c r="AD574" s="19"/>
      <c r="AE574" s="19"/>
      <c r="AF574" s="19"/>
      <c r="AG574" s="19"/>
      <c r="AH574" s="19"/>
      <c r="AI574" s="19"/>
      <c r="AJ574" s="19"/>
      <c r="AK574" s="19"/>
      <c r="AL574" s="19"/>
      <c r="AM574" s="19"/>
    </row>
    <row r="575" spans="1:39" ht="20.25" customHeight="1" x14ac:dyDescent="0.25">
      <c r="A575" s="689">
        <v>2730</v>
      </c>
      <c r="B575" s="689"/>
      <c r="C575" s="349" t="s">
        <v>583</v>
      </c>
      <c r="D575" s="216">
        <f>H131</f>
        <v>0</v>
      </c>
      <c r="E575" s="216"/>
      <c r="F575" s="216"/>
      <c r="G575" s="216"/>
      <c r="H575" s="216">
        <f t="shared" si="42"/>
        <v>0</v>
      </c>
      <c r="I575" s="255">
        <f t="shared" ref="I575:I584" si="48">L131</f>
        <v>0</v>
      </c>
      <c r="J575" s="216"/>
      <c r="K575" s="216"/>
      <c r="L575" s="216"/>
      <c r="M575" s="1129">
        <f>I575-K575</f>
        <v>0</v>
      </c>
      <c r="N575" s="732"/>
      <c r="O575" s="115"/>
      <c r="P575" s="115"/>
      <c r="Q575" s="115"/>
    </row>
    <row r="576" spans="1:39" ht="21.75" customHeight="1" x14ac:dyDescent="0.25">
      <c r="A576" s="689">
        <v>2800</v>
      </c>
      <c r="B576" s="689"/>
      <c r="C576" s="270" t="s">
        <v>361</v>
      </c>
      <c r="D576" s="177">
        <f>H132</f>
        <v>45</v>
      </c>
      <c r="E576" s="177">
        <v>0</v>
      </c>
      <c r="F576" s="177">
        <v>0</v>
      </c>
      <c r="G576" s="177">
        <v>0</v>
      </c>
      <c r="H576" s="177">
        <f t="shared" si="42"/>
        <v>45</v>
      </c>
      <c r="I576" s="194">
        <f t="shared" si="48"/>
        <v>48300</v>
      </c>
      <c r="J576" s="177">
        <f t="shared" si="44"/>
        <v>0</v>
      </c>
      <c r="K576" s="177">
        <v>0</v>
      </c>
      <c r="L576" s="177">
        <v>0</v>
      </c>
      <c r="M576" s="611">
        <f>I576-K576</f>
        <v>48300</v>
      </c>
      <c r="N576" s="607"/>
      <c r="O576" s="115"/>
      <c r="P576" s="115"/>
      <c r="Q576" s="115"/>
    </row>
    <row r="577" spans="1:17" ht="21" customHeight="1" x14ac:dyDescent="0.25">
      <c r="A577" s="689">
        <v>3000</v>
      </c>
      <c r="B577" s="689"/>
      <c r="C577" s="270" t="s">
        <v>82</v>
      </c>
      <c r="D577" s="177">
        <f t="shared" ref="D577:D584" si="49">H133</f>
        <v>0</v>
      </c>
      <c r="E577" s="177">
        <v>0</v>
      </c>
      <c r="F577" s="177">
        <v>0</v>
      </c>
      <c r="G577" s="177">
        <v>0</v>
      </c>
      <c r="H577" s="177">
        <f t="shared" si="42"/>
        <v>0</v>
      </c>
      <c r="I577" s="194">
        <f t="shared" si="48"/>
        <v>0</v>
      </c>
      <c r="J577" s="177">
        <f t="shared" si="44"/>
        <v>0</v>
      </c>
      <c r="K577" s="177">
        <v>0</v>
      </c>
      <c r="L577" s="177">
        <v>0</v>
      </c>
      <c r="M577" s="611">
        <f t="shared" ref="M577:M584" si="50">I577-K577</f>
        <v>0</v>
      </c>
      <c r="N577" s="607"/>
      <c r="O577" s="115"/>
      <c r="P577" s="115"/>
      <c r="Q577" s="115"/>
    </row>
    <row r="578" spans="1:17" ht="36" customHeight="1" x14ac:dyDescent="0.25">
      <c r="A578" s="689">
        <v>3110</v>
      </c>
      <c r="B578" s="689"/>
      <c r="C578" s="270" t="s">
        <v>362</v>
      </c>
      <c r="D578" s="177">
        <f>H134</f>
        <v>0</v>
      </c>
      <c r="E578" s="177">
        <v>0</v>
      </c>
      <c r="F578" s="177">
        <v>0</v>
      </c>
      <c r="G578" s="177">
        <v>0</v>
      </c>
      <c r="H578" s="177">
        <f t="shared" si="42"/>
        <v>0</v>
      </c>
      <c r="I578" s="194">
        <f t="shared" si="48"/>
        <v>0</v>
      </c>
      <c r="J578" s="177">
        <f t="shared" si="44"/>
        <v>0</v>
      </c>
      <c r="K578" s="177">
        <v>0</v>
      </c>
      <c r="L578" s="177">
        <v>0</v>
      </c>
      <c r="M578" s="611">
        <f t="shared" si="50"/>
        <v>0</v>
      </c>
      <c r="N578" s="607"/>
      <c r="O578" s="115"/>
      <c r="P578" s="115"/>
      <c r="Q578" s="115"/>
    </row>
    <row r="579" spans="1:17" ht="17.25" customHeight="1" x14ac:dyDescent="0.25">
      <c r="A579" s="689">
        <v>3130</v>
      </c>
      <c r="B579" s="689"/>
      <c r="C579" s="270" t="s">
        <v>83</v>
      </c>
      <c r="D579" s="177">
        <f t="shared" si="49"/>
        <v>0</v>
      </c>
      <c r="E579" s="177">
        <v>0</v>
      </c>
      <c r="F579" s="177">
        <v>0</v>
      </c>
      <c r="G579" s="177">
        <v>0</v>
      </c>
      <c r="H579" s="177">
        <f t="shared" si="42"/>
        <v>0</v>
      </c>
      <c r="I579" s="194">
        <f t="shared" si="48"/>
        <v>0</v>
      </c>
      <c r="J579" s="177">
        <f>E579-F579-G579</f>
        <v>0</v>
      </c>
      <c r="K579" s="177">
        <v>0</v>
      </c>
      <c r="L579" s="177">
        <v>0</v>
      </c>
      <c r="M579" s="611">
        <f t="shared" si="50"/>
        <v>0</v>
      </c>
      <c r="N579" s="607"/>
      <c r="O579" s="115"/>
      <c r="P579" s="115"/>
      <c r="Q579" s="115"/>
    </row>
    <row r="580" spans="1:17" ht="18.75" customHeight="1" x14ac:dyDescent="0.25">
      <c r="A580" s="689">
        <v>3132</v>
      </c>
      <c r="B580" s="689"/>
      <c r="C580" s="270" t="s">
        <v>645</v>
      </c>
      <c r="D580" s="177">
        <f t="shared" si="49"/>
        <v>0</v>
      </c>
      <c r="E580" s="177">
        <v>0</v>
      </c>
      <c r="F580" s="177">
        <v>0</v>
      </c>
      <c r="G580" s="177">
        <v>0</v>
      </c>
      <c r="H580" s="177">
        <f t="shared" si="42"/>
        <v>0</v>
      </c>
      <c r="I580" s="194">
        <f t="shared" si="48"/>
        <v>0</v>
      </c>
      <c r="J580" s="177">
        <f t="shared" si="44"/>
        <v>0</v>
      </c>
      <c r="K580" s="177">
        <v>0</v>
      </c>
      <c r="L580" s="177">
        <v>0</v>
      </c>
      <c r="M580" s="611">
        <f t="shared" si="50"/>
        <v>0</v>
      </c>
      <c r="N580" s="607"/>
      <c r="O580" s="115"/>
      <c r="P580" s="115"/>
      <c r="Q580" s="115"/>
    </row>
    <row r="581" spans="1:17" ht="16.5" customHeight="1" x14ac:dyDescent="0.25">
      <c r="A581" s="689">
        <v>3140</v>
      </c>
      <c r="B581" s="689"/>
      <c r="C581" s="270" t="s">
        <v>365</v>
      </c>
      <c r="D581" s="177">
        <f t="shared" si="49"/>
        <v>0</v>
      </c>
      <c r="E581" s="177">
        <v>0</v>
      </c>
      <c r="F581" s="177">
        <v>0</v>
      </c>
      <c r="G581" s="177">
        <v>0</v>
      </c>
      <c r="H581" s="177">
        <f t="shared" si="42"/>
        <v>0</v>
      </c>
      <c r="I581" s="194">
        <f t="shared" si="48"/>
        <v>0</v>
      </c>
      <c r="J581" s="177">
        <f t="shared" si="44"/>
        <v>0</v>
      </c>
      <c r="K581" s="177">
        <v>0</v>
      </c>
      <c r="L581" s="177">
        <v>0</v>
      </c>
      <c r="M581" s="611">
        <f t="shared" si="50"/>
        <v>0</v>
      </c>
      <c r="N581" s="607"/>
      <c r="O581" s="115"/>
      <c r="P581" s="115"/>
      <c r="Q581" s="115"/>
    </row>
    <row r="582" spans="1:17" ht="33.75" hidden="1" customHeight="1" x14ac:dyDescent="0.25">
      <c r="A582" s="177"/>
      <c r="B582" s="126">
        <v>3142</v>
      </c>
      <c r="C582" s="270" t="s">
        <v>646</v>
      </c>
      <c r="D582" s="177">
        <f t="shared" si="49"/>
        <v>0</v>
      </c>
      <c r="E582" s="177">
        <v>0</v>
      </c>
      <c r="F582" s="177">
        <v>0</v>
      </c>
      <c r="G582" s="177">
        <v>0</v>
      </c>
      <c r="H582" s="177">
        <f t="shared" si="42"/>
        <v>0</v>
      </c>
      <c r="I582" s="194">
        <f t="shared" si="48"/>
        <v>0</v>
      </c>
      <c r="J582" s="177">
        <f t="shared" si="44"/>
        <v>0</v>
      </c>
      <c r="K582" s="177">
        <v>0</v>
      </c>
      <c r="L582" s="177">
        <v>0</v>
      </c>
      <c r="M582" s="611">
        <f t="shared" si="50"/>
        <v>0</v>
      </c>
      <c r="N582" s="607"/>
      <c r="O582" s="115"/>
      <c r="P582" s="115"/>
      <c r="Q582" s="115"/>
    </row>
    <row r="583" spans="1:17" ht="32.25" hidden="1" customHeight="1" x14ac:dyDescent="0.25">
      <c r="A583" s="177"/>
      <c r="B583" s="126">
        <v>3143</v>
      </c>
      <c r="C583" s="270" t="s">
        <v>647</v>
      </c>
      <c r="D583" s="177">
        <f>H139</f>
        <v>0</v>
      </c>
      <c r="E583" s="177">
        <v>0</v>
      </c>
      <c r="F583" s="177">
        <v>0</v>
      </c>
      <c r="G583" s="177">
        <v>0</v>
      </c>
      <c r="H583" s="177">
        <f t="shared" si="42"/>
        <v>0</v>
      </c>
      <c r="I583" s="194">
        <f t="shared" si="48"/>
        <v>0</v>
      </c>
      <c r="J583" s="177">
        <f t="shared" si="44"/>
        <v>0</v>
      </c>
      <c r="K583" s="177">
        <v>0</v>
      </c>
      <c r="L583" s="177">
        <v>0</v>
      </c>
      <c r="M583" s="611">
        <f t="shared" si="50"/>
        <v>0</v>
      </c>
      <c r="N583" s="607"/>
      <c r="O583" s="115"/>
      <c r="P583" s="115"/>
      <c r="Q583" s="115"/>
    </row>
    <row r="584" spans="1:17" ht="48" hidden="1" customHeight="1" x14ac:dyDescent="0.25">
      <c r="A584" s="223"/>
      <c r="B584" s="126">
        <v>3210</v>
      </c>
      <c r="C584" s="270" t="s">
        <v>367</v>
      </c>
      <c r="D584" s="177">
        <f t="shared" si="49"/>
        <v>0</v>
      </c>
      <c r="E584" s="202">
        <v>0</v>
      </c>
      <c r="F584" s="202">
        <v>0</v>
      </c>
      <c r="G584" s="202">
        <v>0</v>
      </c>
      <c r="H584" s="177">
        <f t="shared" si="42"/>
        <v>0</v>
      </c>
      <c r="I584" s="194">
        <f t="shared" si="48"/>
        <v>0</v>
      </c>
      <c r="J584" s="177">
        <f>E584-F584-G584</f>
        <v>0</v>
      </c>
      <c r="K584" s="202">
        <v>0</v>
      </c>
      <c r="L584" s="202">
        <v>0</v>
      </c>
      <c r="M584" s="611">
        <f t="shared" si="50"/>
        <v>0</v>
      </c>
      <c r="N584" s="607"/>
      <c r="O584" s="115"/>
      <c r="P584" s="115"/>
      <c r="Q584" s="115"/>
    </row>
    <row r="585" spans="1:17" ht="18.75" customHeight="1" x14ac:dyDescent="0.25">
      <c r="A585" s="689"/>
      <c r="B585" s="689"/>
      <c r="C585" s="340" t="s">
        <v>971</v>
      </c>
      <c r="D585" s="194">
        <f>D558</f>
        <v>8657.1</v>
      </c>
      <c r="E585" s="232">
        <v>0</v>
      </c>
      <c r="F585" s="232">
        <v>0</v>
      </c>
      <c r="G585" s="232">
        <v>0</v>
      </c>
      <c r="H585" s="177">
        <f t="shared" si="42"/>
        <v>8657.1</v>
      </c>
      <c r="I585" s="194">
        <f>I558</f>
        <v>1606400</v>
      </c>
      <c r="J585" s="177">
        <f t="shared" si="44"/>
        <v>0</v>
      </c>
      <c r="K585" s="232">
        <v>0</v>
      </c>
      <c r="L585" s="232">
        <v>0</v>
      </c>
      <c r="M585" s="611">
        <f>I585-K585</f>
        <v>1606400</v>
      </c>
      <c r="N585" s="607"/>
      <c r="O585" s="35"/>
      <c r="P585" s="29"/>
      <c r="Q585" s="29"/>
    </row>
    <row r="586" spans="1:17" ht="15.75" customHeight="1" x14ac:dyDescent="0.25">
      <c r="A586" s="29"/>
      <c r="B586" s="29"/>
      <c r="C586" s="4"/>
      <c r="D586" s="35"/>
      <c r="E586" s="35"/>
      <c r="F586" s="35"/>
      <c r="G586" s="35"/>
      <c r="H586" s="35"/>
      <c r="I586" s="35"/>
      <c r="J586" s="35"/>
      <c r="K586" s="35"/>
      <c r="L586" s="35"/>
      <c r="M586" s="211"/>
      <c r="N586" s="211"/>
      <c r="O586" s="35"/>
      <c r="P586" s="29"/>
      <c r="Q586" s="29"/>
    </row>
    <row r="587" spans="1:17" ht="17.25" customHeight="1" x14ac:dyDescent="0.25">
      <c r="A587" s="67" t="s">
        <v>910</v>
      </c>
      <c r="B587" s="663" t="s">
        <v>1076</v>
      </c>
      <c r="C587" s="663"/>
      <c r="D587" s="663"/>
      <c r="E587" s="663"/>
      <c r="F587" s="663"/>
      <c r="G587" s="663"/>
      <c r="H587" s="663"/>
      <c r="I587" s="663"/>
      <c r="J587" s="663"/>
      <c r="K587" s="663"/>
      <c r="L587" s="663"/>
      <c r="M587" s="663"/>
      <c r="N587" s="663"/>
      <c r="O587" s="663"/>
      <c r="P587" s="663"/>
      <c r="Q587" s="663"/>
    </row>
    <row r="588" spans="1:17" ht="17.25" customHeight="1" x14ac:dyDescent="0.25">
      <c r="A588" s="29"/>
      <c r="B588" s="29" t="s">
        <v>916</v>
      </c>
      <c r="C588" s="4"/>
      <c r="D588" s="35"/>
      <c r="E588" s="35"/>
      <c r="F588" s="35"/>
      <c r="G588" s="35"/>
      <c r="H588" s="35"/>
      <c r="I588" s="35"/>
      <c r="J588" s="35"/>
      <c r="K588" s="35"/>
      <c r="L588" s="35"/>
      <c r="M588" s="211"/>
      <c r="N588" s="211"/>
      <c r="O588" s="3"/>
      <c r="P588" s="29"/>
      <c r="Q588" s="29"/>
    </row>
    <row r="589" spans="1:17" ht="17.25" customHeight="1" x14ac:dyDescent="0.2">
      <c r="A589" s="737" t="s">
        <v>1072</v>
      </c>
      <c r="B589" s="739"/>
      <c r="C589" s="625" t="s">
        <v>222</v>
      </c>
      <c r="D589" s="625" t="s">
        <v>217</v>
      </c>
      <c r="E589" s="625" t="s">
        <v>218</v>
      </c>
      <c r="F589" s="625" t="s">
        <v>574</v>
      </c>
      <c r="G589" s="625"/>
      <c r="H589" s="625" t="s">
        <v>856</v>
      </c>
      <c r="I589" s="625"/>
      <c r="J589" s="625" t="s">
        <v>871</v>
      </c>
      <c r="K589" s="655"/>
      <c r="L589" s="671" t="s">
        <v>221</v>
      </c>
      <c r="M589" s="671"/>
      <c r="N589" s="671" t="s">
        <v>338</v>
      </c>
      <c r="O589" s="671"/>
      <c r="P589" s="766"/>
      <c r="Q589" s="766"/>
    </row>
    <row r="590" spans="1:17" ht="17.25" customHeight="1" x14ac:dyDescent="0.2">
      <c r="A590" s="1035"/>
      <c r="B590" s="1036"/>
      <c r="C590" s="625"/>
      <c r="D590" s="625"/>
      <c r="E590" s="625"/>
      <c r="F590" s="625"/>
      <c r="G590" s="625"/>
      <c r="H590" s="625"/>
      <c r="I590" s="625"/>
      <c r="J590" s="625"/>
      <c r="K590" s="655"/>
      <c r="L590" s="671"/>
      <c r="M590" s="671"/>
      <c r="N590" s="671"/>
      <c r="O590" s="671"/>
      <c r="P590" s="766"/>
      <c r="Q590" s="766"/>
    </row>
    <row r="591" spans="1:17" ht="87" customHeight="1" x14ac:dyDescent="0.2">
      <c r="A591" s="740"/>
      <c r="B591" s="742"/>
      <c r="C591" s="625"/>
      <c r="D591" s="625"/>
      <c r="E591" s="625"/>
      <c r="F591" s="625"/>
      <c r="G591" s="625"/>
      <c r="H591" s="625"/>
      <c r="I591" s="625"/>
      <c r="J591" s="625"/>
      <c r="K591" s="655"/>
      <c r="L591" s="671"/>
      <c r="M591" s="671"/>
      <c r="N591" s="671"/>
      <c r="O591" s="671"/>
      <c r="P591" s="766"/>
      <c r="Q591" s="766"/>
    </row>
    <row r="592" spans="1:17" ht="17.25" customHeight="1" x14ac:dyDescent="0.25">
      <c r="A592" s="641">
        <v>1</v>
      </c>
      <c r="B592" s="642"/>
      <c r="C592" s="11">
        <v>2</v>
      </c>
      <c r="D592" s="11">
        <v>3</v>
      </c>
      <c r="E592" s="11">
        <v>4</v>
      </c>
      <c r="F592" s="626">
        <v>5</v>
      </c>
      <c r="G592" s="626"/>
      <c r="H592" s="626">
        <v>6</v>
      </c>
      <c r="I592" s="626"/>
      <c r="J592" s="626">
        <v>7</v>
      </c>
      <c r="K592" s="641"/>
      <c r="L592" s="705">
        <v>8</v>
      </c>
      <c r="M592" s="707"/>
      <c r="N592" s="705">
        <v>9</v>
      </c>
      <c r="O592" s="707"/>
      <c r="P592" s="619"/>
      <c r="Q592" s="619"/>
    </row>
    <row r="593" spans="1:17" ht="17.25" hidden="1" customHeight="1" x14ac:dyDescent="0.25">
      <c r="A593" s="11"/>
      <c r="B593" s="11"/>
      <c r="C593" s="11"/>
      <c r="D593" s="11"/>
      <c r="E593" s="11"/>
      <c r="F593" s="641"/>
      <c r="G593" s="642"/>
      <c r="H593" s="641"/>
      <c r="I593" s="642"/>
      <c r="J593" s="641"/>
      <c r="K593" s="767"/>
      <c r="L593" s="705"/>
      <c r="M593" s="707"/>
      <c r="N593" s="705"/>
      <c r="O593" s="707"/>
      <c r="P593" s="30"/>
      <c r="Q593" s="30"/>
    </row>
    <row r="594" spans="1:17" ht="17.25" customHeight="1" x14ac:dyDescent="0.25">
      <c r="A594" s="641">
        <v>2000</v>
      </c>
      <c r="B594" s="642"/>
      <c r="C594" s="16" t="s">
        <v>353</v>
      </c>
      <c r="D594" s="27">
        <f t="shared" ref="D594:E609" si="51">D522</f>
        <v>7178.9</v>
      </c>
      <c r="E594" s="11">
        <f t="shared" si="51"/>
        <v>7140.7999999999993</v>
      </c>
      <c r="F594" s="641">
        <v>0</v>
      </c>
      <c r="G594" s="642"/>
      <c r="H594" s="641">
        <v>0</v>
      </c>
      <c r="I594" s="642"/>
      <c r="J594" s="641">
        <v>0</v>
      </c>
      <c r="K594" s="767"/>
      <c r="L594" s="705"/>
      <c r="M594" s="707"/>
      <c r="N594" s="705"/>
      <c r="O594" s="707"/>
      <c r="P594" s="30"/>
      <c r="Q594" s="30"/>
    </row>
    <row r="595" spans="1:17" ht="21" customHeight="1" x14ac:dyDescent="0.25">
      <c r="A595" s="641">
        <v>2111</v>
      </c>
      <c r="B595" s="642"/>
      <c r="C595" s="15" t="s">
        <v>74</v>
      </c>
      <c r="D595" s="11">
        <f t="shared" si="51"/>
        <v>815.2</v>
      </c>
      <c r="E595" s="11">
        <f t="shared" si="51"/>
        <v>815.2</v>
      </c>
      <c r="F595" s="641">
        <v>0</v>
      </c>
      <c r="G595" s="642"/>
      <c r="H595" s="641">
        <v>0</v>
      </c>
      <c r="I595" s="642"/>
      <c r="J595" s="641">
        <v>0</v>
      </c>
      <c r="K595" s="767"/>
      <c r="L595" s="705"/>
      <c r="M595" s="707"/>
      <c r="N595" s="705"/>
      <c r="O595" s="707"/>
      <c r="P595" s="30"/>
      <c r="Q595" s="30"/>
    </row>
    <row r="596" spans="1:17" ht="20.25" customHeight="1" x14ac:dyDescent="0.25">
      <c r="A596" s="641">
        <v>2120</v>
      </c>
      <c r="B596" s="642"/>
      <c r="C596" s="15" t="s">
        <v>75</v>
      </c>
      <c r="D596" s="11">
        <f t="shared" si="51"/>
        <v>172.5</v>
      </c>
      <c r="E596" s="11">
        <f t="shared" si="51"/>
        <v>172.3</v>
      </c>
      <c r="F596" s="641">
        <v>0</v>
      </c>
      <c r="G596" s="642"/>
      <c r="H596" s="641">
        <v>0</v>
      </c>
      <c r="I596" s="642"/>
      <c r="J596" s="641">
        <v>0</v>
      </c>
      <c r="K596" s="767"/>
      <c r="L596" s="705"/>
      <c r="M596" s="707"/>
      <c r="N596" s="705"/>
      <c r="O596" s="707"/>
      <c r="P596" s="30"/>
      <c r="Q596" s="30"/>
    </row>
    <row r="597" spans="1:17" ht="22.5" customHeight="1" x14ac:dyDescent="0.25">
      <c r="A597" s="641">
        <v>2200</v>
      </c>
      <c r="B597" s="642"/>
      <c r="C597" s="15" t="s">
        <v>354</v>
      </c>
      <c r="D597" s="11">
        <f t="shared" si="51"/>
        <v>4365.9000000000005</v>
      </c>
      <c r="E597" s="11">
        <f t="shared" si="51"/>
        <v>4331</v>
      </c>
      <c r="F597" s="641">
        <v>0</v>
      </c>
      <c r="G597" s="642"/>
      <c r="H597" s="641">
        <v>0</v>
      </c>
      <c r="I597" s="642"/>
      <c r="J597" s="641">
        <v>0</v>
      </c>
      <c r="K597" s="767"/>
      <c r="L597" s="705"/>
      <c r="M597" s="707"/>
      <c r="N597" s="705"/>
      <c r="O597" s="707"/>
      <c r="P597" s="30"/>
      <c r="Q597" s="30"/>
    </row>
    <row r="598" spans="1:17" ht="34.5" customHeight="1" x14ac:dyDescent="0.25">
      <c r="A598" s="641">
        <v>2210</v>
      </c>
      <c r="B598" s="642"/>
      <c r="C598" s="15" t="s">
        <v>355</v>
      </c>
      <c r="D598" s="11">
        <f t="shared" si="51"/>
        <v>1596.9</v>
      </c>
      <c r="E598" s="11">
        <f t="shared" si="51"/>
        <v>1575.1</v>
      </c>
      <c r="F598" s="641">
        <v>0</v>
      </c>
      <c r="G598" s="642"/>
      <c r="H598" s="641">
        <v>0</v>
      </c>
      <c r="I598" s="642"/>
      <c r="J598" s="641">
        <v>0</v>
      </c>
      <c r="K598" s="767"/>
      <c r="L598" s="705"/>
      <c r="M598" s="707"/>
      <c r="N598" s="705"/>
      <c r="O598" s="707"/>
      <c r="P598" s="30"/>
      <c r="Q598" s="30"/>
    </row>
    <row r="599" spans="1:17" ht="31.5" customHeight="1" x14ac:dyDescent="0.25">
      <c r="A599" s="641">
        <v>2220</v>
      </c>
      <c r="B599" s="642"/>
      <c r="C599" s="15" t="s">
        <v>644</v>
      </c>
      <c r="D599" s="11">
        <f t="shared" si="51"/>
        <v>0</v>
      </c>
      <c r="E599" s="11">
        <f t="shared" si="51"/>
        <v>0</v>
      </c>
      <c r="F599" s="641">
        <v>0</v>
      </c>
      <c r="G599" s="642"/>
      <c r="H599" s="641">
        <v>0</v>
      </c>
      <c r="I599" s="642"/>
      <c r="J599" s="641">
        <v>0</v>
      </c>
      <c r="K599" s="767"/>
      <c r="L599" s="705"/>
      <c r="M599" s="707"/>
      <c r="N599" s="705"/>
      <c r="O599" s="707"/>
      <c r="P599" s="30"/>
      <c r="Q599" s="30"/>
    </row>
    <row r="600" spans="1:17" ht="17.25" customHeight="1" x14ac:dyDescent="0.25">
      <c r="A600" s="641">
        <v>2230</v>
      </c>
      <c r="B600" s="642"/>
      <c r="C600" s="15" t="s">
        <v>76</v>
      </c>
      <c r="D600" s="11">
        <f t="shared" si="51"/>
        <v>0</v>
      </c>
      <c r="E600" s="11">
        <f t="shared" si="51"/>
        <v>0</v>
      </c>
      <c r="F600" s="641">
        <v>0</v>
      </c>
      <c r="G600" s="642"/>
      <c r="H600" s="641">
        <v>0</v>
      </c>
      <c r="I600" s="642"/>
      <c r="J600" s="641">
        <v>0</v>
      </c>
      <c r="K600" s="767"/>
      <c r="L600" s="705"/>
      <c r="M600" s="707"/>
      <c r="N600" s="705"/>
      <c r="O600" s="707"/>
      <c r="P600" s="30"/>
      <c r="Q600" s="30"/>
    </row>
    <row r="601" spans="1:17" ht="17.25" customHeight="1" x14ac:dyDescent="0.25">
      <c r="A601" s="641">
        <v>2240</v>
      </c>
      <c r="B601" s="642"/>
      <c r="C601" s="15" t="s">
        <v>77</v>
      </c>
      <c r="D601" s="11">
        <f t="shared" si="51"/>
        <v>2705.2</v>
      </c>
      <c r="E601" s="11">
        <f t="shared" si="51"/>
        <v>2700.1</v>
      </c>
      <c r="F601" s="641">
        <v>0</v>
      </c>
      <c r="G601" s="642"/>
      <c r="H601" s="641">
        <v>0</v>
      </c>
      <c r="I601" s="642"/>
      <c r="J601" s="641">
        <v>0</v>
      </c>
      <c r="K601" s="767"/>
      <c r="L601" s="705"/>
      <c r="M601" s="707"/>
      <c r="N601" s="705"/>
      <c r="O601" s="707"/>
      <c r="P601" s="30"/>
      <c r="Q601" s="30"/>
    </row>
    <row r="602" spans="1:17" ht="15.75" customHeight="1" x14ac:dyDescent="0.25">
      <c r="A602" s="641">
        <v>2250</v>
      </c>
      <c r="B602" s="642"/>
      <c r="C602" s="15" t="s">
        <v>357</v>
      </c>
      <c r="D602" s="11">
        <f t="shared" si="51"/>
        <v>1.7</v>
      </c>
      <c r="E602" s="11">
        <f t="shared" si="51"/>
        <v>1.7</v>
      </c>
      <c r="F602" s="641">
        <v>0</v>
      </c>
      <c r="G602" s="642"/>
      <c r="H602" s="641">
        <v>0</v>
      </c>
      <c r="I602" s="642"/>
      <c r="J602" s="641">
        <v>0</v>
      </c>
      <c r="K602" s="767"/>
      <c r="L602" s="705"/>
      <c r="M602" s="707"/>
      <c r="N602" s="705"/>
      <c r="O602" s="707"/>
      <c r="P602" s="30"/>
      <c r="Q602" s="30"/>
    </row>
    <row r="603" spans="1:17" ht="31.5" customHeight="1" x14ac:dyDescent="0.25">
      <c r="A603" s="641">
        <v>2270</v>
      </c>
      <c r="B603" s="642"/>
      <c r="C603" s="15" t="s">
        <v>358</v>
      </c>
      <c r="D603" s="11">
        <f t="shared" si="51"/>
        <v>59.3</v>
      </c>
      <c r="E603" s="11">
        <f t="shared" si="51"/>
        <v>51.3</v>
      </c>
      <c r="F603" s="641">
        <v>0</v>
      </c>
      <c r="G603" s="642"/>
      <c r="H603" s="641">
        <v>0</v>
      </c>
      <c r="I603" s="642"/>
      <c r="J603" s="641">
        <v>0</v>
      </c>
      <c r="K603" s="767"/>
      <c r="L603" s="705"/>
      <c r="M603" s="707"/>
      <c r="N603" s="705"/>
      <c r="O603" s="707"/>
      <c r="P603" s="30"/>
      <c r="Q603" s="30"/>
    </row>
    <row r="604" spans="1:17" ht="16.5" customHeight="1" x14ac:dyDescent="0.25">
      <c r="A604" s="641">
        <v>2271</v>
      </c>
      <c r="B604" s="642"/>
      <c r="C604" s="15" t="s">
        <v>78</v>
      </c>
      <c r="D604" s="11">
        <f t="shared" si="51"/>
        <v>48</v>
      </c>
      <c r="E604" s="11">
        <f t="shared" si="51"/>
        <v>40.6</v>
      </c>
      <c r="F604" s="641">
        <v>0</v>
      </c>
      <c r="G604" s="642"/>
      <c r="H604" s="641">
        <v>0</v>
      </c>
      <c r="I604" s="642"/>
      <c r="J604" s="641">
        <v>0</v>
      </c>
      <c r="K604" s="767"/>
      <c r="L604" s="705"/>
      <c r="M604" s="707"/>
      <c r="N604" s="705"/>
      <c r="O604" s="707"/>
      <c r="P604" s="30"/>
      <c r="Q604" s="30"/>
    </row>
    <row r="605" spans="1:17" ht="30" customHeight="1" x14ac:dyDescent="0.25">
      <c r="A605" s="641">
        <v>2272</v>
      </c>
      <c r="B605" s="642"/>
      <c r="C605" s="15" t="s">
        <v>79</v>
      </c>
      <c r="D605" s="11">
        <f t="shared" si="51"/>
        <v>2.1</v>
      </c>
      <c r="E605" s="27">
        <f t="shared" si="51"/>
        <v>2</v>
      </c>
      <c r="F605" s="641">
        <v>0</v>
      </c>
      <c r="G605" s="642"/>
      <c r="H605" s="641">
        <v>0</v>
      </c>
      <c r="I605" s="642"/>
      <c r="J605" s="641">
        <v>0</v>
      </c>
      <c r="K605" s="767"/>
      <c r="L605" s="705"/>
      <c r="M605" s="707"/>
      <c r="N605" s="705"/>
      <c r="O605" s="707"/>
      <c r="P605" s="30"/>
      <c r="Q605" s="30"/>
    </row>
    <row r="606" spans="1:17" ht="17.25" customHeight="1" x14ac:dyDescent="0.25">
      <c r="A606" s="641">
        <v>2273</v>
      </c>
      <c r="B606" s="642"/>
      <c r="C606" s="15" t="s">
        <v>80</v>
      </c>
      <c r="D606" s="11">
        <f t="shared" si="51"/>
        <v>9.1999999999999993</v>
      </c>
      <c r="E606" s="11">
        <f t="shared" si="51"/>
        <v>8.6999999999999993</v>
      </c>
      <c r="F606" s="641">
        <v>0</v>
      </c>
      <c r="G606" s="642"/>
      <c r="H606" s="641">
        <v>0</v>
      </c>
      <c r="I606" s="642"/>
      <c r="J606" s="641">
        <v>0</v>
      </c>
      <c r="K606" s="767"/>
      <c r="L606" s="705"/>
      <c r="M606" s="707"/>
      <c r="N606" s="705"/>
      <c r="O606" s="707"/>
      <c r="P606" s="30"/>
      <c r="Q606" s="30"/>
    </row>
    <row r="607" spans="1:17" ht="17.25" customHeight="1" x14ac:dyDescent="0.25">
      <c r="A607" s="641">
        <v>2274</v>
      </c>
      <c r="B607" s="642"/>
      <c r="C607" s="15" t="s">
        <v>359</v>
      </c>
      <c r="D607" s="11">
        <f t="shared" si="51"/>
        <v>0</v>
      </c>
      <c r="E607" s="11">
        <f t="shared" si="51"/>
        <v>0</v>
      </c>
      <c r="F607" s="641">
        <v>0</v>
      </c>
      <c r="G607" s="642"/>
      <c r="H607" s="641">
        <v>0</v>
      </c>
      <c r="I607" s="642"/>
      <c r="J607" s="641">
        <v>0</v>
      </c>
      <c r="K607" s="767"/>
      <c r="L607" s="705"/>
      <c r="M607" s="707"/>
      <c r="N607" s="705"/>
      <c r="O607" s="707"/>
      <c r="P607" s="30"/>
      <c r="Q607" s="30"/>
    </row>
    <row r="608" spans="1:17" ht="17.25" customHeight="1" x14ac:dyDescent="0.25">
      <c r="A608" s="641">
        <v>2275</v>
      </c>
      <c r="B608" s="642"/>
      <c r="C608" s="15" t="s">
        <v>81</v>
      </c>
      <c r="D608" s="11">
        <f t="shared" si="51"/>
        <v>0</v>
      </c>
      <c r="E608" s="11">
        <f t="shared" si="51"/>
        <v>0</v>
      </c>
      <c r="F608" s="641">
        <v>0</v>
      </c>
      <c r="G608" s="642"/>
      <c r="H608" s="641">
        <v>0</v>
      </c>
      <c r="I608" s="642"/>
      <c r="J608" s="641">
        <v>0</v>
      </c>
      <c r="K608" s="767"/>
      <c r="L608" s="705"/>
      <c r="M608" s="707"/>
      <c r="N608" s="705"/>
      <c r="O608" s="707"/>
      <c r="P608" s="30"/>
      <c r="Q608" s="30"/>
    </row>
    <row r="609" spans="1:17" ht="48" customHeight="1" x14ac:dyDescent="0.25">
      <c r="A609" s="641">
        <v>2282</v>
      </c>
      <c r="B609" s="642"/>
      <c r="C609" s="15" t="s">
        <v>360</v>
      </c>
      <c r="D609" s="11">
        <f t="shared" si="51"/>
        <v>2.8</v>
      </c>
      <c r="E609" s="11">
        <f t="shared" si="51"/>
        <v>2.8</v>
      </c>
      <c r="F609" s="641">
        <v>0</v>
      </c>
      <c r="G609" s="642"/>
      <c r="H609" s="641">
        <v>0</v>
      </c>
      <c r="I609" s="642"/>
      <c r="J609" s="641">
        <v>0</v>
      </c>
      <c r="K609" s="767"/>
      <c r="L609" s="705"/>
      <c r="M609" s="707"/>
      <c r="N609" s="705"/>
      <c r="O609" s="707"/>
      <c r="P609" s="30"/>
      <c r="Q609" s="30"/>
    </row>
    <row r="610" spans="1:17" ht="16.5" customHeight="1" x14ac:dyDescent="0.25">
      <c r="A610" s="641">
        <v>2730</v>
      </c>
      <c r="B610" s="767"/>
      <c r="C610" s="204" t="s">
        <v>583</v>
      </c>
      <c r="D610" s="11">
        <f t="shared" ref="D610:E620" si="52">D539</f>
        <v>68.2</v>
      </c>
      <c r="E610" s="11">
        <f t="shared" si="52"/>
        <v>65.2</v>
      </c>
      <c r="F610" s="641">
        <v>0</v>
      </c>
      <c r="G610" s="642"/>
      <c r="H610" s="641">
        <v>0</v>
      </c>
      <c r="I610" s="642"/>
      <c r="J610" s="641">
        <v>0</v>
      </c>
      <c r="K610" s="767"/>
      <c r="L610" s="200"/>
      <c r="M610" s="201"/>
      <c r="N610" s="200"/>
      <c r="O610" s="201"/>
      <c r="P610" s="30"/>
      <c r="Q610" s="30"/>
    </row>
    <row r="611" spans="1:17" ht="17.25" customHeight="1" x14ac:dyDescent="0.25">
      <c r="A611" s="641">
        <v>2800</v>
      </c>
      <c r="B611" s="642"/>
      <c r="C611" s="15" t="s">
        <v>361</v>
      </c>
      <c r="D611" s="11">
        <f t="shared" si="52"/>
        <v>38.4</v>
      </c>
      <c r="E611" s="11">
        <f t="shared" si="52"/>
        <v>38.4</v>
      </c>
      <c r="F611" s="641">
        <v>0</v>
      </c>
      <c r="G611" s="642"/>
      <c r="H611" s="641">
        <v>0</v>
      </c>
      <c r="I611" s="642"/>
      <c r="J611" s="641">
        <v>0</v>
      </c>
      <c r="K611" s="767"/>
      <c r="L611" s="705"/>
      <c r="M611" s="707"/>
      <c r="N611" s="705"/>
      <c r="O611" s="707"/>
      <c r="P611" s="30"/>
      <c r="Q611" s="30"/>
    </row>
    <row r="612" spans="1:17" ht="18.75" customHeight="1" x14ac:dyDescent="0.25">
      <c r="A612" s="641">
        <v>3000</v>
      </c>
      <c r="B612" s="642"/>
      <c r="C612" s="15" t="s">
        <v>82</v>
      </c>
      <c r="D612" s="11">
        <f t="shared" si="52"/>
        <v>0</v>
      </c>
      <c r="E612" s="11">
        <f t="shared" si="52"/>
        <v>0</v>
      </c>
      <c r="F612" s="641">
        <v>0</v>
      </c>
      <c r="G612" s="642"/>
      <c r="H612" s="641">
        <v>0</v>
      </c>
      <c r="I612" s="642"/>
      <c r="J612" s="641">
        <v>0</v>
      </c>
      <c r="K612" s="767"/>
      <c r="L612" s="705"/>
      <c r="M612" s="707"/>
      <c r="N612" s="705"/>
      <c r="O612" s="707"/>
      <c r="P612" s="30"/>
      <c r="Q612" s="30"/>
    </row>
    <row r="613" spans="1:17" ht="32.25" customHeight="1" x14ac:dyDescent="0.25">
      <c r="A613" s="641">
        <v>3110</v>
      </c>
      <c r="B613" s="642"/>
      <c r="C613" s="15" t="s">
        <v>362</v>
      </c>
      <c r="D613" s="11">
        <f t="shared" si="52"/>
        <v>0</v>
      </c>
      <c r="E613" s="11">
        <f t="shared" si="52"/>
        <v>0</v>
      </c>
      <c r="F613" s="641">
        <v>0</v>
      </c>
      <c r="G613" s="642"/>
      <c r="H613" s="641">
        <v>0</v>
      </c>
      <c r="I613" s="642"/>
      <c r="J613" s="641">
        <v>0</v>
      </c>
      <c r="K613" s="767"/>
      <c r="L613" s="705"/>
      <c r="M613" s="707"/>
      <c r="N613" s="705"/>
      <c r="O613" s="707"/>
      <c r="P613" s="30"/>
      <c r="Q613" s="30"/>
    </row>
    <row r="614" spans="1:17" ht="21" customHeight="1" x14ac:dyDescent="0.25">
      <c r="A614" s="641">
        <v>3130</v>
      </c>
      <c r="B614" s="642"/>
      <c r="C614" s="15" t="s">
        <v>83</v>
      </c>
      <c r="D614" s="11">
        <f t="shared" si="52"/>
        <v>0</v>
      </c>
      <c r="E614" s="11">
        <f t="shared" si="52"/>
        <v>0</v>
      </c>
      <c r="F614" s="641">
        <v>0</v>
      </c>
      <c r="G614" s="642"/>
      <c r="H614" s="641">
        <v>0</v>
      </c>
      <c r="I614" s="642"/>
      <c r="J614" s="641">
        <v>0</v>
      </c>
      <c r="K614" s="767"/>
      <c r="L614" s="705"/>
      <c r="M614" s="707"/>
      <c r="N614" s="705"/>
      <c r="O614" s="707"/>
      <c r="P614" s="30"/>
      <c r="Q614" s="30"/>
    </row>
    <row r="615" spans="1:17" ht="20.25" hidden="1" customHeight="1" x14ac:dyDescent="0.25">
      <c r="A615" s="11"/>
      <c r="B615" s="16">
        <v>3132</v>
      </c>
      <c r="C615" s="15" t="s">
        <v>645</v>
      </c>
      <c r="D615" s="11">
        <f t="shared" si="52"/>
        <v>0</v>
      </c>
      <c r="E615" s="11">
        <f t="shared" si="52"/>
        <v>0</v>
      </c>
      <c r="F615" s="641">
        <v>0</v>
      </c>
      <c r="G615" s="642"/>
      <c r="H615" s="641">
        <v>0</v>
      </c>
      <c r="I615" s="642"/>
      <c r="J615" s="641">
        <v>0</v>
      </c>
      <c r="K615" s="767"/>
      <c r="L615" s="705"/>
      <c r="M615" s="707"/>
      <c r="N615" s="705"/>
      <c r="O615" s="707"/>
      <c r="P615" s="30"/>
      <c r="Q615" s="30"/>
    </row>
    <row r="616" spans="1:17" ht="20.25" hidden="1" customHeight="1" x14ac:dyDescent="0.25">
      <c r="A616" s="11"/>
      <c r="B616" s="16">
        <v>3140</v>
      </c>
      <c r="C616" s="15" t="s">
        <v>365</v>
      </c>
      <c r="D616" s="11">
        <f t="shared" si="52"/>
        <v>0</v>
      </c>
      <c r="E616" s="11">
        <f t="shared" si="52"/>
        <v>0</v>
      </c>
      <c r="F616" s="641">
        <v>0</v>
      </c>
      <c r="G616" s="642"/>
      <c r="H616" s="641">
        <v>0</v>
      </c>
      <c r="I616" s="642"/>
      <c r="J616" s="641">
        <v>0</v>
      </c>
      <c r="K616" s="767"/>
      <c r="L616" s="705"/>
      <c r="M616" s="707"/>
      <c r="N616" s="705"/>
      <c r="O616" s="707"/>
      <c r="P616" s="30"/>
      <c r="Q616" s="30"/>
    </row>
    <row r="617" spans="1:17" ht="32.25" hidden="1" customHeight="1" x14ac:dyDescent="0.25">
      <c r="A617" s="11"/>
      <c r="B617" s="16">
        <v>3142</v>
      </c>
      <c r="C617" s="15" t="s">
        <v>646</v>
      </c>
      <c r="D617" s="11">
        <f t="shared" si="52"/>
        <v>0</v>
      </c>
      <c r="E617" s="11">
        <f t="shared" si="52"/>
        <v>0</v>
      </c>
      <c r="F617" s="641">
        <v>0</v>
      </c>
      <c r="G617" s="642"/>
      <c r="H617" s="641">
        <v>0</v>
      </c>
      <c r="I617" s="642"/>
      <c r="J617" s="641">
        <v>0</v>
      </c>
      <c r="K617" s="767"/>
      <c r="L617" s="705"/>
      <c r="M617" s="707"/>
      <c r="N617" s="705"/>
      <c r="O617" s="707"/>
      <c r="P617" s="30"/>
      <c r="Q617" s="30"/>
    </row>
    <row r="618" spans="1:17" ht="30.75" hidden="1" customHeight="1" x14ac:dyDescent="0.25">
      <c r="A618" s="11"/>
      <c r="B618" s="16">
        <v>3143</v>
      </c>
      <c r="C618" s="15" t="s">
        <v>647</v>
      </c>
      <c r="D618" s="11">
        <f t="shared" si="52"/>
        <v>0</v>
      </c>
      <c r="E618" s="11">
        <f t="shared" si="52"/>
        <v>0</v>
      </c>
      <c r="F618" s="641">
        <v>0</v>
      </c>
      <c r="G618" s="642"/>
      <c r="H618" s="641">
        <v>0</v>
      </c>
      <c r="I618" s="642"/>
      <c r="J618" s="641">
        <v>0</v>
      </c>
      <c r="K618" s="767"/>
      <c r="L618" s="705"/>
      <c r="M618" s="707"/>
      <c r="N618" s="705"/>
      <c r="O618" s="707"/>
      <c r="P618" s="30"/>
      <c r="Q618" s="30"/>
    </row>
    <row r="619" spans="1:17" ht="48" hidden="1" customHeight="1" x14ac:dyDescent="0.25">
      <c r="A619" s="16"/>
      <c r="B619" s="16">
        <v>3210</v>
      </c>
      <c r="C619" s="15" t="s">
        <v>367</v>
      </c>
      <c r="D619" s="11">
        <f t="shared" si="52"/>
        <v>0</v>
      </c>
      <c r="E619" s="11">
        <f t="shared" si="52"/>
        <v>0</v>
      </c>
      <c r="F619" s="641">
        <v>0</v>
      </c>
      <c r="G619" s="642"/>
      <c r="H619" s="641">
        <v>0</v>
      </c>
      <c r="I619" s="642"/>
      <c r="J619" s="641">
        <v>0</v>
      </c>
      <c r="K619" s="767"/>
      <c r="L619" s="705"/>
      <c r="M619" s="707"/>
      <c r="N619" s="705"/>
      <c r="O619" s="707"/>
      <c r="P619" s="619"/>
      <c r="Q619" s="619"/>
    </row>
    <row r="620" spans="1:17" ht="17.25" customHeight="1" x14ac:dyDescent="0.25">
      <c r="A620" s="641"/>
      <c r="B620" s="642"/>
      <c r="C620" s="222" t="s">
        <v>971</v>
      </c>
      <c r="D620" s="27">
        <f t="shared" si="52"/>
        <v>7178.9</v>
      </c>
      <c r="E620" s="11">
        <f t="shared" si="52"/>
        <v>7140.7999999999993</v>
      </c>
      <c r="F620" s="626">
        <v>0</v>
      </c>
      <c r="G620" s="626"/>
      <c r="H620" s="626">
        <v>0</v>
      </c>
      <c r="I620" s="626"/>
      <c r="J620" s="626">
        <v>0</v>
      </c>
      <c r="K620" s="641"/>
      <c r="L620" s="705"/>
      <c r="M620" s="707"/>
      <c r="N620" s="705"/>
      <c r="O620" s="707"/>
      <c r="P620" s="619"/>
      <c r="Q620" s="619"/>
    </row>
    <row r="621" spans="1:17" ht="6.75" customHeight="1" x14ac:dyDescent="0.25">
      <c r="A621" s="29"/>
      <c r="B621" s="29"/>
      <c r="C621" s="4"/>
      <c r="D621" s="35"/>
      <c r="E621" s="35"/>
      <c r="F621" s="35"/>
      <c r="G621" s="35"/>
      <c r="H621" s="35"/>
      <c r="I621" s="35"/>
      <c r="J621" s="35"/>
      <c r="K621" s="35"/>
      <c r="L621" s="35"/>
      <c r="M621" s="211"/>
      <c r="N621" s="211"/>
      <c r="O621" s="35"/>
      <c r="P621" s="29"/>
      <c r="Q621" s="29"/>
    </row>
    <row r="622" spans="1:17" ht="17.25" hidden="1" customHeight="1" x14ac:dyDescent="0.25">
      <c r="A622" s="67" t="s">
        <v>339</v>
      </c>
      <c r="B622" s="663" t="s">
        <v>872</v>
      </c>
      <c r="C622" s="663"/>
      <c r="D622" s="663"/>
      <c r="E622" s="663"/>
      <c r="F622" s="663"/>
      <c r="G622" s="663"/>
      <c r="H622" s="663"/>
      <c r="I622" s="663"/>
      <c r="J622" s="663"/>
      <c r="K622" s="663"/>
      <c r="L622" s="663"/>
      <c r="M622" s="663"/>
      <c r="N622" s="663"/>
      <c r="O622" s="663"/>
      <c r="P622" s="663"/>
      <c r="Q622" s="663"/>
    </row>
    <row r="623" spans="1:17" ht="11.25" hidden="1" customHeight="1" x14ac:dyDescent="0.25">
      <c r="A623" s="29"/>
      <c r="B623" s="29"/>
      <c r="C623" s="4"/>
      <c r="D623" s="35"/>
      <c r="E623" s="35"/>
      <c r="F623" s="35"/>
      <c r="G623" s="35"/>
      <c r="H623" s="35"/>
      <c r="I623" s="35"/>
      <c r="J623" s="35"/>
      <c r="K623" s="35"/>
      <c r="L623" s="35"/>
      <c r="M623" s="211"/>
      <c r="N623" s="211"/>
      <c r="O623" s="35"/>
      <c r="P623" s="29"/>
      <c r="Q623" s="29"/>
    </row>
    <row r="624" spans="1:17" ht="132" hidden="1" customHeight="1" x14ac:dyDescent="0.25">
      <c r="A624" s="126" t="s">
        <v>341</v>
      </c>
      <c r="B624" s="689" t="s">
        <v>222</v>
      </c>
      <c r="C624" s="689"/>
      <c r="D624" s="754" t="s">
        <v>342</v>
      </c>
      <c r="E624" s="756"/>
      <c r="F624" s="754" t="s">
        <v>343</v>
      </c>
      <c r="G624" s="755"/>
      <c r="H624" s="756"/>
      <c r="I624" s="754" t="s">
        <v>344</v>
      </c>
      <c r="J624" s="756"/>
      <c r="K624" s="754" t="s">
        <v>345</v>
      </c>
      <c r="L624" s="755"/>
      <c r="M624" s="756"/>
      <c r="N624" s="754" t="s">
        <v>346</v>
      </c>
      <c r="O624" s="755"/>
      <c r="P624" s="756"/>
      <c r="Q624" s="29"/>
    </row>
    <row r="625" spans="1:17" ht="18.75" hidden="1" customHeight="1" x14ac:dyDescent="0.25">
      <c r="A625" s="126">
        <v>1</v>
      </c>
      <c r="B625" s="689">
        <v>2</v>
      </c>
      <c r="C625" s="689"/>
      <c r="D625" s="705">
        <v>3</v>
      </c>
      <c r="E625" s="707"/>
      <c r="F625" s="705">
        <v>4</v>
      </c>
      <c r="G625" s="706"/>
      <c r="H625" s="707"/>
      <c r="I625" s="705">
        <v>5</v>
      </c>
      <c r="J625" s="707"/>
      <c r="K625" s="705">
        <v>6</v>
      </c>
      <c r="L625" s="706"/>
      <c r="M625" s="707"/>
      <c r="N625" s="705">
        <v>7</v>
      </c>
      <c r="O625" s="706"/>
      <c r="P625" s="707"/>
      <c r="Q625" s="29"/>
    </row>
    <row r="626" spans="1:17" ht="17.25" hidden="1" customHeight="1" x14ac:dyDescent="0.25">
      <c r="A626" s="126"/>
      <c r="B626" s="770" t="s">
        <v>223</v>
      </c>
      <c r="C626" s="770"/>
      <c r="D626" s="705"/>
      <c r="E626" s="707"/>
      <c r="F626" s="705"/>
      <c r="G626" s="706"/>
      <c r="H626" s="707"/>
      <c r="I626" s="705"/>
      <c r="J626" s="707"/>
      <c r="K626" s="705"/>
      <c r="L626" s="706"/>
      <c r="M626" s="707"/>
      <c r="N626" s="771"/>
      <c r="O626" s="771"/>
      <c r="P626" s="771"/>
      <c r="Q626" s="29"/>
    </row>
    <row r="627" spans="1:17" ht="29.25" hidden="1" customHeight="1" x14ac:dyDescent="0.25">
      <c r="A627" s="126"/>
      <c r="B627" s="770" t="s">
        <v>347</v>
      </c>
      <c r="C627" s="770"/>
      <c r="D627" s="705"/>
      <c r="E627" s="707"/>
      <c r="F627" s="705"/>
      <c r="G627" s="706"/>
      <c r="H627" s="707"/>
      <c r="I627" s="705"/>
      <c r="J627" s="707"/>
      <c r="K627" s="705"/>
      <c r="L627" s="706"/>
      <c r="M627" s="707"/>
      <c r="N627" s="771"/>
      <c r="O627" s="771"/>
      <c r="P627" s="771"/>
      <c r="Q627" s="29"/>
    </row>
    <row r="628" spans="1:17" ht="17.25" hidden="1" customHeight="1" x14ac:dyDescent="0.25">
      <c r="A628" s="126"/>
      <c r="B628" s="770" t="s">
        <v>28</v>
      </c>
      <c r="C628" s="770"/>
      <c r="D628" s="705"/>
      <c r="E628" s="707"/>
      <c r="F628" s="705"/>
      <c r="G628" s="706"/>
      <c r="H628" s="707"/>
      <c r="I628" s="705"/>
      <c r="J628" s="707"/>
      <c r="K628" s="705"/>
      <c r="L628" s="706"/>
      <c r="M628" s="707"/>
      <c r="N628" s="771"/>
      <c r="O628" s="771"/>
      <c r="P628" s="771"/>
      <c r="Q628" s="29"/>
    </row>
    <row r="629" spans="1:17" ht="11.25" customHeight="1" x14ac:dyDescent="0.25">
      <c r="A629" s="29"/>
      <c r="B629" s="29"/>
      <c r="C629" s="4"/>
      <c r="D629" s="35"/>
      <c r="E629" s="35"/>
      <c r="F629" s="35"/>
      <c r="G629" s="35"/>
      <c r="H629" s="35"/>
      <c r="I629" s="35"/>
      <c r="J629" s="35"/>
      <c r="K629" s="35"/>
      <c r="L629" s="35"/>
      <c r="M629" s="211"/>
      <c r="N629" s="211"/>
      <c r="O629" s="35"/>
      <c r="P629" s="29"/>
      <c r="Q629" s="29"/>
    </row>
    <row r="630" spans="1:17" ht="17.25" customHeight="1" x14ac:dyDescent="0.25">
      <c r="A630" s="67" t="s">
        <v>922</v>
      </c>
      <c r="B630" s="663" t="s">
        <v>988</v>
      </c>
      <c r="C630" s="663"/>
      <c r="D630" s="663"/>
      <c r="E630" s="663"/>
      <c r="F630" s="663"/>
      <c r="G630" s="663"/>
      <c r="H630" s="663"/>
      <c r="I630" s="663"/>
      <c r="J630" s="663"/>
      <c r="K630" s="663"/>
      <c r="L630" s="663"/>
      <c r="M630" s="663"/>
      <c r="N630" s="663"/>
      <c r="O630" s="663"/>
      <c r="P630" s="663"/>
      <c r="Q630" s="663"/>
    </row>
    <row r="631" spans="1:17" ht="48.75" customHeight="1" x14ac:dyDescent="0.25">
      <c r="A631" s="768" t="s">
        <v>891</v>
      </c>
      <c r="B631" s="768"/>
      <c r="C631" s="768"/>
      <c r="D631" s="768"/>
      <c r="E631" s="768"/>
      <c r="F631" s="768"/>
      <c r="G631" s="768"/>
      <c r="H631" s="768"/>
      <c r="I631" s="768"/>
      <c r="J631" s="768"/>
      <c r="K631" s="768"/>
      <c r="L631" s="768"/>
      <c r="M631" s="768"/>
      <c r="N631" s="768"/>
      <c r="O631" s="768"/>
      <c r="P631" s="768"/>
      <c r="Q631" s="768"/>
    </row>
    <row r="632" spans="1:17" ht="48.75" hidden="1" customHeight="1" x14ac:dyDescent="0.25">
      <c r="A632" s="1127"/>
      <c r="B632" s="1127"/>
      <c r="C632" s="1127"/>
      <c r="D632" s="1127"/>
      <c r="E632" s="1127"/>
      <c r="F632" s="1127"/>
      <c r="G632" s="1127"/>
      <c r="H632" s="1127"/>
      <c r="I632" s="1127"/>
      <c r="J632" s="1127"/>
      <c r="K632" s="1127"/>
      <c r="L632" s="1127"/>
      <c r="M632" s="1127"/>
      <c r="N632" s="1127"/>
      <c r="O632" s="1127"/>
      <c r="P632" s="1127"/>
      <c r="Q632" s="1127"/>
    </row>
    <row r="633" spans="1:17" ht="37.5" customHeight="1" x14ac:dyDescent="0.25">
      <c r="A633" s="325" t="s">
        <v>795</v>
      </c>
      <c r="B633" s="736" t="s">
        <v>1077</v>
      </c>
      <c r="C633" s="736"/>
      <c r="D633" s="736"/>
      <c r="E633" s="736"/>
      <c r="F633" s="736"/>
      <c r="G633" s="736"/>
      <c r="H633" s="736"/>
      <c r="I633" s="736"/>
      <c r="J633" s="736"/>
      <c r="K633" s="736"/>
      <c r="L633" s="736"/>
      <c r="M633" s="736"/>
      <c r="N633" s="736"/>
      <c r="O633" s="736"/>
      <c r="P633" s="736"/>
      <c r="Q633" s="736"/>
    </row>
    <row r="634" spans="1:17" ht="0.75" hidden="1" customHeight="1" x14ac:dyDescent="0.25">
      <c r="A634" s="29"/>
      <c r="B634" s="29"/>
      <c r="C634" s="4"/>
      <c r="D634" s="35"/>
      <c r="E634" s="35"/>
      <c r="F634" s="35"/>
      <c r="G634" s="35"/>
      <c r="H634" s="35"/>
      <c r="I634" s="35"/>
      <c r="J634" s="35"/>
      <c r="K634" s="35"/>
      <c r="L634" s="35"/>
      <c r="M634" s="211"/>
      <c r="N634" s="211"/>
      <c r="O634" s="35"/>
      <c r="P634" s="29"/>
      <c r="Q634" s="29"/>
    </row>
    <row r="635" spans="1:17" ht="0.75" customHeight="1" x14ac:dyDescent="0.25">
      <c r="A635" s="29"/>
      <c r="B635" s="29"/>
      <c r="C635" s="4"/>
      <c r="D635" s="35"/>
      <c r="E635" s="35"/>
      <c r="F635" s="35"/>
      <c r="G635" s="35"/>
      <c r="H635" s="35"/>
      <c r="I635" s="35"/>
      <c r="J635" s="35"/>
      <c r="K635" s="35"/>
      <c r="L635" s="35"/>
      <c r="M635" s="211"/>
      <c r="N635" s="211"/>
      <c r="O635" s="35"/>
      <c r="P635" s="29"/>
      <c r="Q635" s="29"/>
    </row>
    <row r="636" spans="1:17" ht="32.25" hidden="1" customHeight="1" x14ac:dyDescent="0.25">
      <c r="A636" s="768"/>
      <c r="B636" s="768"/>
      <c r="C636" s="768"/>
      <c r="D636" s="768"/>
      <c r="E636" s="768"/>
      <c r="F636" s="768"/>
      <c r="G636" s="768"/>
      <c r="H636" s="768"/>
      <c r="I636" s="768"/>
      <c r="J636" s="768"/>
      <c r="K636" s="768"/>
      <c r="L636" s="768"/>
      <c r="M636" s="768"/>
      <c r="N636" s="768"/>
      <c r="O636" s="768"/>
      <c r="P636" s="768"/>
      <c r="Q636" s="768"/>
    </row>
    <row r="637" spans="1:17" ht="19.5" customHeight="1" x14ac:dyDescent="0.25">
      <c r="A637" s="768" t="s">
        <v>892</v>
      </c>
      <c r="B637" s="768"/>
      <c r="C637" s="768"/>
      <c r="D637" s="768"/>
      <c r="E637" s="768"/>
      <c r="F637" s="768"/>
      <c r="G637" s="768"/>
      <c r="H637" s="768"/>
      <c r="I637" s="768"/>
      <c r="J637" s="768"/>
      <c r="K637" s="768"/>
      <c r="L637" s="768"/>
      <c r="M637" s="768"/>
      <c r="N637" s="768"/>
      <c r="O637" s="768"/>
      <c r="P637" s="768"/>
      <c r="Q637" s="768"/>
    </row>
    <row r="638" spans="1:17" ht="12.75" customHeight="1" x14ac:dyDescent="0.25">
      <c r="A638" s="3"/>
      <c r="B638" s="3"/>
      <c r="C638" s="3"/>
      <c r="D638" s="3"/>
      <c r="E638" s="3"/>
      <c r="F638" s="3"/>
      <c r="G638" s="3"/>
      <c r="H638" s="3"/>
      <c r="I638" s="3"/>
      <c r="J638" s="3"/>
      <c r="K638" s="3"/>
      <c r="L638" s="3"/>
      <c r="M638" s="3"/>
      <c r="N638" s="3"/>
      <c r="O638" s="3"/>
      <c r="P638" s="3"/>
      <c r="Q638" s="3"/>
    </row>
    <row r="639" spans="1:17" ht="12.75" customHeight="1" x14ac:dyDescent="0.25">
      <c r="A639" s="3"/>
      <c r="B639" s="3"/>
      <c r="C639" s="3"/>
      <c r="D639" s="3"/>
      <c r="E639" s="3"/>
      <c r="F639" s="3"/>
      <c r="G639" s="3"/>
      <c r="H639" s="3"/>
      <c r="I639" s="3"/>
      <c r="J639" s="3"/>
      <c r="K639" s="3"/>
      <c r="L639" s="3"/>
      <c r="M639" s="3"/>
      <c r="N639" s="3"/>
      <c r="O639" s="3"/>
      <c r="P639" s="3"/>
      <c r="Q639" s="3"/>
    </row>
    <row r="640" spans="1:17" ht="12.75" customHeight="1" x14ac:dyDescent="0.25">
      <c r="A640" s="3"/>
      <c r="B640" s="3"/>
      <c r="C640" s="8" t="s">
        <v>49</v>
      </c>
      <c r="D640" s="3"/>
      <c r="E640" s="3"/>
      <c r="F640" s="94"/>
      <c r="G640" s="94"/>
      <c r="H640" s="94"/>
      <c r="I640" s="3"/>
      <c r="J640" s="3"/>
      <c r="K640" s="3"/>
      <c r="L640" s="94" t="s">
        <v>351</v>
      </c>
      <c r="M640" s="94"/>
      <c r="N640" s="94"/>
      <c r="O640" s="3"/>
      <c r="P640" s="3"/>
      <c r="Q640" s="3"/>
    </row>
    <row r="641" spans="1:17" ht="12.75" customHeight="1" x14ac:dyDescent="0.25">
      <c r="A641" s="3"/>
      <c r="B641" s="3"/>
      <c r="C641" s="3"/>
      <c r="D641" s="3"/>
      <c r="E641" s="3"/>
      <c r="F641" s="3"/>
      <c r="G641" s="3"/>
      <c r="H641" s="3"/>
      <c r="I641" s="3"/>
      <c r="J641" s="3"/>
      <c r="K641" s="3"/>
      <c r="L641" s="618" t="s">
        <v>51</v>
      </c>
      <c r="M641" s="618"/>
      <c r="N641" s="618"/>
      <c r="O641" s="3"/>
      <c r="P641" s="3"/>
      <c r="Q641" s="3"/>
    </row>
    <row r="642" spans="1:17" ht="9.75" customHeight="1" x14ac:dyDescent="0.25">
      <c r="A642" s="3"/>
      <c r="B642" s="3"/>
      <c r="C642" s="3"/>
      <c r="D642" s="3"/>
      <c r="E642" s="3"/>
      <c r="F642" s="3"/>
      <c r="G642" s="3"/>
      <c r="H642" s="3"/>
      <c r="I642" s="3"/>
      <c r="J642" s="3"/>
      <c r="K642" s="3"/>
      <c r="L642" s="3"/>
      <c r="M642" s="3"/>
      <c r="N642" s="3"/>
      <c r="O642" s="3"/>
      <c r="P642" s="3"/>
      <c r="Q642" s="3"/>
    </row>
    <row r="643" spans="1:17" ht="20.65" customHeight="1" x14ac:dyDescent="0.25">
      <c r="A643" s="3"/>
      <c r="B643" s="3"/>
      <c r="C643" s="8" t="s">
        <v>227</v>
      </c>
      <c r="D643" s="3"/>
      <c r="E643" s="3"/>
      <c r="F643" s="94"/>
      <c r="G643" s="94"/>
      <c r="H643" s="94"/>
      <c r="I643" s="3"/>
      <c r="J643" s="3"/>
      <c r="K643" s="3"/>
      <c r="L643" s="94" t="s">
        <v>53</v>
      </c>
      <c r="M643" s="94"/>
      <c r="N643" s="94"/>
      <c r="O643" s="3"/>
      <c r="P643" s="3"/>
      <c r="Q643" s="3"/>
    </row>
    <row r="644" spans="1:17" ht="12.75" customHeight="1" x14ac:dyDescent="0.25">
      <c r="A644" s="3"/>
      <c r="B644" s="3"/>
      <c r="C644" s="3"/>
      <c r="D644" s="3"/>
      <c r="E644" s="3"/>
      <c r="F644" s="3"/>
      <c r="G644" s="3"/>
      <c r="H644" s="3"/>
      <c r="I644" s="3"/>
      <c r="J644" s="3"/>
      <c r="K644" s="3"/>
      <c r="L644" s="618" t="s">
        <v>51</v>
      </c>
      <c r="M644" s="618"/>
      <c r="N644" s="618"/>
      <c r="O644" s="3"/>
      <c r="P644" s="3"/>
      <c r="Q644" s="3"/>
    </row>
  </sheetData>
  <sheetProtection selectLockedCells="1" selectUnlockedCells="1"/>
  <mergeCells count="2107">
    <mergeCell ref="L1:M1"/>
    <mergeCell ref="L4:Q4"/>
    <mergeCell ref="L10:Q10"/>
    <mergeCell ref="B13:K13"/>
    <mergeCell ref="L13:Q13"/>
    <mergeCell ref="B16:K16"/>
    <mergeCell ref="L16:Q16"/>
    <mergeCell ref="A18:Q18"/>
    <mergeCell ref="A24:Q24"/>
    <mergeCell ref="A25:Q25"/>
    <mergeCell ref="A26:Q26"/>
    <mergeCell ref="A27:Q27"/>
    <mergeCell ref="A28:Q28"/>
    <mergeCell ref="A20:Q20"/>
    <mergeCell ref="A22:Q22"/>
    <mergeCell ref="A29:Q29"/>
    <mergeCell ref="A30:Q30"/>
    <mergeCell ref="A31:Q31"/>
    <mergeCell ref="A32:Q32"/>
    <mergeCell ref="A33:Q33"/>
    <mergeCell ref="A34:Q34"/>
    <mergeCell ref="A35:Q35"/>
    <mergeCell ref="A36:Q36"/>
    <mergeCell ref="A37:Q37"/>
    <mergeCell ref="B43:Q43"/>
    <mergeCell ref="B44:Q44"/>
    <mergeCell ref="P46:Q46"/>
    <mergeCell ref="A47:B48"/>
    <mergeCell ref="C47:C48"/>
    <mergeCell ref="D47:G47"/>
    <mergeCell ref="H47:K47"/>
    <mergeCell ref="L47:Q47"/>
    <mergeCell ref="M48:N48"/>
    <mergeCell ref="P48:Q48"/>
    <mergeCell ref="A49:B49"/>
    <mergeCell ref="M49:N49"/>
    <mergeCell ref="P49:Q49"/>
    <mergeCell ref="M50:N50"/>
    <mergeCell ref="P50:Q50"/>
    <mergeCell ref="A51:B51"/>
    <mergeCell ref="M51:N51"/>
    <mergeCell ref="P51:Q51"/>
    <mergeCell ref="A52:B52"/>
    <mergeCell ref="M52:N52"/>
    <mergeCell ref="P52:Q52"/>
    <mergeCell ref="A53:B53"/>
    <mergeCell ref="M53:N53"/>
    <mergeCell ref="P53:Q53"/>
    <mergeCell ref="A54:B54"/>
    <mergeCell ref="M54:N54"/>
    <mergeCell ref="P54:Q54"/>
    <mergeCell ref="A55:B55"/>
    <mergeCell ref="M55:N55"/>
    <mergeCell ref="P55:Q55"/>
    <mergeCell ref="A56:B56"/>
    <mergeCell ref="M56:N56"/>
    <mergeCell ref="P56:Q56"/>
    <mergeCell ref="A57:B57"/>
    <mergeCell ref="M57:N57"/>
    <mergeCell ref="P57:Q57"/>
    <mergeCell ref="A58:B58"/>
    <mergeCell ref="M58:N58"/>
    <mergeCell ref="P58:Q58"/>
    <mergeCell ref="A59:B59"/>
    <mergeCell ref="M59:N59"/>
    <mergeCell ref="P59:Q59"/>
    <mergeCell ref="A60:B60"/>
    <mergeCell ref="M60:N60"/>
    <mergeCell ref="P60:Q60"/>
    <mergeCell ref="A61:B61"/>
    <mergeCell ref="M61:N61"/>
    <mergeCell ref="P61:Q61"/>
    <mergeCell ref="A62:B62"/>
    <mergeCell ref="M62:N62"/>
    <mergeCell ref="A63:B63"/>
    <mergeCell ref="M63:N63"/>
    <mergeCell ref="P63:Q63"/>
    <mergeCell ref="A64:B64"/>
    <mergeCell ref="M64:N64"/>
    <mergeCell ref="A65:B65"/>
    <mergeCell ref="M65:N65"/>
    <mergeCell ref="A66:B66"/>
    <mergeCell ref="M66:N66"/>
    <mergeCell ref="A67:B67"/>
    <mergeCell ref="M67:N67"/>
    <mergeCell ref="A68:B68"/>
    <mergeCell ref="M68:N68"/>
    <mergeCell ref="A69:B69"/>
    <mergeCell ref="M69:N69"/>
    <mergeCell ref="M70:N70"/>
    <mergeCell ref="M71:N71"/>
    <mergeCell ref="M72:N72"/>
    <mergeCell ref="M73:N73"/>
    <mergeCell ref="A78:B78"/>
    <mergeCell ref="M78:N78"/>
    <mergeCell ref="P78:Q78"/>
    <mergeCell ref="L79:Q79"/>
    <mergeCell ref="B80:Q80"/>
    <mergeCell ref="P81:Q81"/>
    <mergeCell ref="A82:B83"/>
    <mergeCell ref="C82:G83"/>
    <mergeCell ref="H82:K82"/>
    <mergeCell ref="L82:Q82"/>
    <mergeCell ref="M83:N83"/>
    <mergeCell ref="P83:Q83"/>
    <mergeCell ref="A84:B84"/>
    <mergeCell ref="C84:G84"/>
    <mergeCell ref="M84:N84"/>
    <mergeCell ref="P84:Q84"/>
    <mergeCell ref="A85:B85"/>
    <mergeCell ref="P85:Q85"/>
    <mergeCell ref="A86:B86"/>
    <mergeCell ref="C86:G86"/>
    <mergeCell ref="M86:N86"/>
    <mergeCell ref="P86:Q86"/>
    <mergeCell ref="A87:B87"/>
    <mergeCell ref="C87:G87"/>
    <mergeCell ref="A88:B88"/>
    <mergeCell ref="C88:G88"/>
    <mergeCell ref="M88:N88"/>
    <mergeCell ref="P88:Q88"/>
    <mergeCell ref="A89:B89"/>
    <mergeCell ref="C89:G89"/>
    <mergeCell ref="M89:N89"/>
    <mergeCell ref="P89:Q89"/>
    <mergeCell ref="A90:B90"/>
    <mergeCell ref="C90:G90"/>
    <mergeCell ref="M90:N90"/>
    <mergeCell ref="P90:Q90"/>
    <mergeCell ref="A91:B91"/>
    <mergeCell ref="C91:G91"/>
    <mergeCell ref="M91:N91"/>
    <mergeCell ref="P91:Q91"/>
    <mergeCell ref="A92:B92"/>
    <mergeCell ref="C92:G92"/>
    <mergeCell ref="M92:N92"/>
    <mergeCell ref="P92:Q92"/>
    <mergeCell ref="A93:B93"/>
    <mergeCell ref="M93:N93"/>
    <mergeCell ref="P93:Q93"/>
    <mergeCell ref="A94:B94"/>
    <mergeCell ref="C94:G94"/>
    <mergeCell ref="M94:N94"/>
    <mergeCell ref="P94:Q94"/>
    <mergeCell ref="A95:B95"/>
    <mergeCell ref="M95:N95"/>
    <mergeCell ref="P95:Q95"/>
    <mergeCell ref="A96:B96"/>
    <mergeCell ref="C96:G96"/>
    <mergeCell ref="M96:N96"/>
    <mergeCell ref="P96:Q96"/>
    <mergeCell ref="A97:B97"/>
    <mergeCell ref="C97:G97"/>
    <mergeCell ref="M97:N97"/>
    <mergeCell ref="P97:Q97"/>
    <mergeCell ref="A98:B98"/>
    <mergeCell ref="C98:G98"/>
    <mergeCell ref="M98:N98"/>
    <mergeCell ref="P98:Q98"/>
    <mergeCell ref="A99:B99"/>
    <mergeCell ref="C99:G99"/>
    <mergeCell ref="M99:N99"/>
    <mergeCell ref="P99:Q99"/>
    <mergeCell ref="A100:B100"/>
    <mergeCell ref="C100:G100"/>
    <mergeCell ref="M100:N100"/>
    <mergeCell ref="P100:Q100"/>
    <mergeCell ref="A101:B101"/>
    <mergeCell ref="C101:G101"/>
    <mergeCell ref="M101:N101"/>
    <mergeCell ref="P101:Q101"/>
    <mergeCell ref="A102:B102"/>
    <mergeCell ref="C102:G102"/>
    <mergeCell ref="M102:N102"/>
    <mergeCell ref="P102:Q102"/>
    <mergeCell ref="B104:Q104"/>
    <mergeCell ref="B106:Q106"/>
    <mergeCell ref="P107:Q107"/>
    <mergeCell ref="A108:B109"/>
    <mergeCell ref="C108:C109"/>
    <mergeCell ref="D108:G108"/>
    <mergeCell ref="H108:K108"/>
    <mergeCell ref="L108:Q108"/>
    <mergeCell ref="M109:N109"/>
    <mergeCell ref="O109:P109"/>
    <mergeCell ref="A110:B110"/>
    <mergeCell ref="M110:N110"/>
    <mergeCell ref="O110:P110"/>
    <mergeCell ref="M111:N111"/>
    <mergeCell ref="O111:P111"/>
    <mergeCell ref="A112:B112"/>
    <mergeCell ref="M112:N112"/>
    <mergeCell ref="O112:P112"/>
    <mergeCell ref="A113:B113"/>
    <mergeCell ref="O113:P113"/>
    <mergeCell ref="A114:B114"/>
    <mergeCell ref="M114:N114"/>
    <mergeCell ref="O114:P114"/>
    <mergeCell ref="A115:B115"/>
    <mergeCell ref="M115:N115"/>
    <mergeCell ref="O115:P115"/>
    <mergeCell ref="A116:B116"/>
    <mergeCell ref="M116:N116"/>
    <mergeCell ref="O116:P116"/>
    <mergeCell ref="A117:B117"/>
    <mergeCell ref="M117:N117"/>
    <mergeCell ref="O117:P117"/>
    <mergeCell ref="A118:B118"/>
    <mergeCell ref="M118:N118"/>
    <mergeCell ref="O118:P118"/>
    <mergeCell ref="A119:B119"/>
    <mergeCell ref="M119:N119"/>
    <mergeCell ref="O119:P119"/>
    <mergeCell ref="A120:B120"/>
    <mergeCell ref="M120:N120"/>
    <mergeCell ref="O120:P120"/>
    <mergeCell ref="A121:B121"/>
    <mergeCell ref="M121:N121"/>
    <mergeCell ref="O121:P121"/>
    <mergeCell ref="A122:B122"/>
    <mergeCell ref="M122:N122"/>
    <mergeCell ref="O122:P122"/>
    <mergeCell ref="A123:B123"/>
    <mergeCell ref="M123:N123"/>
    <mergeCell ref="O123:P123"/>
    <mergeCell ref="A124:B124"/>
    <mergeCell ref="M124:N124"/>
    <mergeCell ref="O124:P124"/>
    <mergeCell ref="A125:B125"/>
    <mergeCell ref="M125:N125"/>
    <mergeCell ref="O125:P125"/>
    <mergeCell ref="A126:B126"/>
    <mergeCell ref="M126:N126"/>
    <mergeCell ref="O126:P126"/>
    <mergeCell ref="A127:B127"/>
    <mergeCell ref="M127:N127"/>
    <mergeCell ref="O127:P127"/>
    <mergeCell ref="A128:B128"/>
    <mergeCell ref="M128:N128"/>
    <mergeCell ref="O128:P128"/>
    <mergeCell ref="A129:B129"/>
    <mergeCell ref="M129:N129"/>
    <mergeCell ref="O129:P129"/>
    <mergeCell ref="A130:B130"/>
    <mergeCell ref="A131:B131"/>
    <mergeCell ref="O131:P131"/>
    <mergeCell ref="A132:B132"/>
    <mergeCell ref="M132:N132"/>
    <mergeCell ref="O132:P132"/>
    <mergeCell ref="A133:B133"/>
    <mergeCell ref="M133:N133"/>
    <mergeCell ref="O133:P133"/>
    <mergeCell ref="A134:B134"/>
    <mergeCell ref="M134:N134"/>
    <mergeCell ref="O134:P134"/>
    <mergeCell ref="A135:B135"/>
    <mergeCell ref="M135:N135"/>
    <mergeCell ref="O135:P135"/>
    <mergeCell ref="A136:B136"/>
    <mergeCell ref="M136:N136"/>
    <mergeCell ref="O136:P136"/>
    <mergeCell ref="A137:B137"/>
    <mergeCell ref="M137:N137"/>
    <mergeCell ref="O137:P137"/>
    <mergeCell ref="A138:B138"/>
    <mergeCell ref="M138:N138"/>
    <mergeCell ref="O138:P138"/>
    <mergeCell ref="A139:B139"/>
    <mergeCell ref="M139:N139"/>
    <mergeCell ref="O139:P139"/>
    <mergeCell ref="A140:B140"/>
    <mergeCell ref="M140:N140"/>
    <mergeCell ref="O140:P140"/>
    <mergeCell ref="A141:B141"/>
    <mergeCell ref="M141:N141"/>
    <mergeCell ref="O141:P141"/>
    <mergeCell ref="A142:B142"/>
    <mergeCell ref="M142:N142"/>
    <mergeCell ref="O142:P142"/>
    <mergeCell ref="A143:B143"/>
    <mergeCell ref="M143:N143"/>
    <mergeCell ref="O143:P143"/>
    <mergeCell ref="A144:B144"/>
    <mergeCell ref="M144:N144"/>
    <mergeCell ref="O144:P144"/>
    <mergeCell ref="A145:B145"/>
    <mergeCell ref="M145:N145"/>
    <mergeCell ref="O145:P145"/>
    <mergeCell ref="A146:B146"/>
    <mergeCell ref="M146:N146"/>
    <mergeCell ref="O146:P146"/>
    <mergeCell ref="A147:B147"/>
    <mergeCell ref="M147:N147"/>
    <mergeCell ref="O147:P147"/>
    <mergeCell ref="A148:B148"/>
    <mergeCell ref="M148:N148"/>
    <mergeCell ref="O148:P148"/>
    <mergeCell ref="A149:B149"/>
    <mergeCell ref="M149:N149"/>
    <mergeCell ref="O149:P149"/>
    <mergeCell ref="A150:B150"/>
    <mergeCell ref="M150:N150"/>
    <mergeCell ref="O150:P150"/>
    <mergeCell ref="A151:B151"/>
    <mergeCell ref="M151:N151"/>
    <mergeCell ref="O151:P151"/>
    <mergeCell ref="A152:B152"/>
    <mergeCell ref="M152:N152"/>
    <mergeCell ref="O152:P152"/>
    <mergeCell ref="A153:B153"/>
    <mergeCell ref="M153:N153"/>
    <mergeCell ref="O153:P153"/>
    <mergeCell ref="B159:Q159"/>
    <mergeCell ref="A161:B162"/>
    <mergeCell ref="C161:D162"/>
    <mergeCell ref="E161:H161"/>
    <mergeCell ref="I161:L161"/>
    <mergeCell ref="M161:Q161"/>
    <mergeCell ref="P162:Q162"/>
    <mergeCell ref="A163:B163"/>
    <mergeCell ref="C163:D163"/>
    <mergeCell ref="P163:Q163"/>
    <mergeCell ref="A164:B164"/>
    <mergeCell ref="C164:D164"/>
    <mergeCell ref="P164:Q164"/>
    <mergeCell ref="A165:B165"/>
    <mergeCell ref="C165:D165"/>
    <mergeCell ref="P165:Q165"/>
    <mergeCell ref="A166:B166"/>
    <mergeCell ref="C166:D166"/>
    <mergeCell ref="P166:Q166"/>
    <mergeCell ref="A167:B167"/>
    <mergeCell ref="C167:D167"/>
    <mergeCell ref="P167:Q167"/>
    <mergeCell ref="A168:B168"/>
    <mergeCell ref="C168:D168"/>
    <mergeCell ref="P168:Q168"/>
    <mergeCell ref="B170:Q170"/>
    <mergeCell ref="A172:B173"/>
    <mergeCell ref="C172:G173"/>
    <mergeCell ref="H172:K172"/>
    <mergeCell ref="L172:Q172"/>
    <mergeCell ref="M173:N173"/>
    <mergeCell ref="P173:Q173"/>
    <mergeCell ref="A174:B174"/>
    <mergeCell ref="C174:G174"/>
    <mergeCell ref="M174:N174"/>
    <mergeCell ref="P174:Q174"/>
    <mergeCell ref="C175:G175"/>
    <mergeCell ref="M175:N175"/>
    <mergeCell ref="P175:Q175"/>
    <mergeCell ref="A176:B176"/>
    <mergeCell ref="C176:G176"/>
    <mergeCell ref="M176:N176"/>
    <mergeCell ref="P176:Q176"/>
    <mergeCell ref="A177:B177"/>
    <mergeCell ref="C177:G177"/>
    <mergeCell ref="A178:B178"/>
    <mergeCell ref="C178:G178"/>
    <mergeCell ref="M178:N178"/>
    <mergeCell ref="P178:Q178"/>
    <mergeCell ref="A179:B179"/>
    <mergeCell ref="C179:G179"/>
    <mergeCell ref="M179:N179"/>
    <mergeCell ref="P179:Q179"/>
    <mergeCell ref="A180:B180"/>
    <mergeCell ref="C180:G180"/>
    <mergeCell ref="M180:N180"/>
    <mergeCell ref="P180:Q180"/>
    <mergeCell ref="A181:B181"/>
    <mergeCell ref="C181:G181"/>
    <mergeCell ref="M181:N181"/>
    <mergeCell ref="P181:Q181"/>
    <mergeCell ref="A182:B182"/>
    <mergeCell ref="C182:G182"/>
    <mergeCell ref="M182:N182"/>
    <mergeCell ref="P182:Q182"/>
    <mergeCell ref="A183:B183"/>
    <mergeCell ref="C183:G183"/>
    <mergeCell ref="M183:N183"/>
    <mergeCell ref="P183:Q183"/>
    <mergeCell ref="A184:B184"/>
    <mergeCell ref="C184:G184"/>
    <mergeCell ref="M184:N184"/>
    <mergeCell ref="P184:Q184"/>
    <mergeCell ref="A185:B185"/>
    <mergeCell ref="C185:G185"/>
    <mergeCell ref="M185:N185"/>
    <mergeCell ref="P185:Q185"/>
    <mergeCell ref="A186:B186"/>
    <mergeCell ref="C186:G186"/>
    <mergeCell ref="M186:N186"/>
    <mergeCell ref="P186:Q186"/>
    <mergeCell ref="A187:B187"/>
    <mergeCell ref="C187:G187"/>
    <mergeCell ref="M187:N187"/>
    <mergeCell ref="P187:Q187"/>
    <mergeCell ref="A188:B188"/>
    <mergeCell ref="C188:G188"/>
    <mergeCell ref="M188:N188"/>
    <mergeCell ref="P188:Q188"/>
    <mergeCell ref="A189:B189"/>
    <mergeCell ref="C189:G189"/>
    <mergeCell ref="M189:N189"/>
    <mergeCell ref="P189:Q189"/>
    <mergeCell ref="A190:B190"/>
    <mergeCell ref="C190:G190"/>
    <mergeCell ref="M190:N190"/>
    <mergeCell ref="P190:Q190"/>
    <mergeCell ref="A191:B191"/>
    <mergeCell ref="C191:G191"/>
    <mergeCell ref="M191:N191"/>
    <mergeCell ref="P191:Q191"/>
    <mergeCell ref="A192:B192"/>
    <mergeCell ref="C192:G192"/>
    <mergeCell ref="M192:N192"/>
    <mergeCell ref="P192:Q192"/>
    <mergeCell ref="A193:B193"/>
    <mergeCell ref="C193:G193"/>
    <mergeCell ref="M193:N193"/>
    <mergeCell ref="P193:Q193"/>
    <mergeCell ref="A194:B194"/>
    <mergeCell ref="C194:G194"/>
    <mergeCell ref="M194:N194"/>
    <mergeCell ref="P194:Q194"/>
    <mergeCell ref="A195:B195"/>
    <mergeCell ref="C195:G195"/>
    <mergeCell ref="M195:N195"/>
    <mergeCell ref="P195:Q195"/>
    <mergeCell ref="A196:B196"/>
    <mergeCell ref="C196:G196"/>
    <mergeCell ref="M196:N196"/>
    <mergeCell ref="P196:Q196"/>
    <mergeCell ref="A197:B197"/>
    <mergeCell ref="C197:G197"/>
    <mergeCell ref="M197:N197"/>
    <mergeCell ref="P197:Q197"/>
    <mergeCell ref="A198:B198"/>
    <mergeCell ref="C198:G198"/>
    <mergeCell ref="M198:N198"/>
    <mergeCell ref="P198:Q198"/>
    <mergeCell ref="A199:B199"/>
    <mergeCell ref="C199:G199"/>
    <mergeCell ref="M199:N199"/>
    <mergeCell ref="P199:Q199"/>
    <mergeCell ref="A200:B200"/>
    <mergeCell ref="C200:G200"/>
    <mergeCell ref="M200:N200"/>
    <mergeCell ref="P200:Q200"/>
    <mergeCell ref="A201:B201"/>
    <mergeCell ref="C201:G201"/>
    <mergeCell ref="M201:N201"/>
    <mergeCell ref="P201:Q201"/>
    <mergeCell ref="A202:B202"/>
    <mergeCell ref="C202:G202"/>
    <mergeCell ref="M202:N202"/>
    <mergeCell ref="P202:Q202"/>
    <mergeCell ref="A203:B203"/>
    <mergeCell ref="C203:G203"/>
    <mergeCell ref="M203:N203"/>
    <mergeCell ref="P203:Q203"/>
    <mergeCell ref="A204:B204"/>
    <mergeCell ref="C204:G204"/>
    <mergeCell ref="M204:N204"/>
    <mergeCell ref="P204:Q204"/>
    <mergeCell ref="A205:B205"/>
    <mergeCell ref="C205:G205"/>
    <mergeCell ref="M205:N205"/>
    <mergeCell ref="P205:Q205"/>
    <mergeCell ref="A206:B206"/>
    <mergeCell ref="C206:G206"/>
    <mergeCell ref="M206:N206"/>
    <mergeCell ref="P206:Q206"/>
    <mergeCell ref="A207:B207"/>
    <mergeCell ref="C207:G207"/>
    <mergeCell ref="M207:N207"/>
    <mergeCell ref="P207:Q207"/>
    <mergeCell ref="A208:B208"/>
    <mergeCell ref="C208:G208"/>
    <mergeCell ref="M208:N208"/>
    <mergeCell ref="P208:Q208"/>
    <mergeCell ref="A209:B209"/>
    <mergeCell ref="C209:G209"/>
    <mergeCell ref="M209:N209"/>
    <mergeCell ref="P209:Q209"/>
    <mergeCell ref="A210:B210"/>
    <mergeCell ref="C210:G210"/>
    <mergeCell ref="M210:N210"/>
    <mergeCell ref="P210:Q210"/>
    <mergeCell ref="A211:B211"/>
    <mergeCell ref="C211:G211"/>
    <mergeCell ref="M211:N211"/>
    <mergeCell ref="P211:Q211"/>
    <mergeCell ref="A212:B212"/>
    <mergeCell ref="C212:G212"/>
    <mergeCell ref="P212:Q212"/>
    <mergeCell ref="A213:B213"/>
    <mergeCell ref="C213:G213"/>
    <mergeCell ref="M213:N213"/>
    <mergeCell ref="P213:Q213"/>
    <mergeCell ref="A214:B214"/>
    <mergeCell ref="C214:G214"/>
    <mergeCell ref="M214:N214"/>
    <mergeCell ref="P214:Q214"/>
    <mergeCell ref="B216:Q216"/>
    <mergeCell ref="A218:B219"/>
    <mergeCell ref="C218:G219"/>
    <mergeCell ref="H218:K218"/>
    <mergeCell ref="L218:Q218"/>
    <mergeCell ref="M219:N219"/>
    <mergeCell ref="P219:Q219"/>
    <mergeCell ref="A220:B220"/>
    <mergeCell ref="C220:G220"/>
    <mergeCell ref="M220:N220"/>
    <mergeCell ref="P220:Q220"/>
    <mergeCell ref="A221:B221"/>
    <mergeCell ref="C221:G221"/>
    <mergeCell ref="M221:N221"/>
    <mergeCell ref="P221:Q221"/>
    <mergeCell ref="A222:B222"/>
    <mergeCell ref="C222:G222"/>
    <mergeCell ref="M222:N222"/>
    <mergeCell ref="P222:Q222"/>
    <mergeCell ref="A223:B223"/>
    <mergeCell ref="C223:G223"/>
    <mergeCell ref="M223:N223"/>
    <mergeCell ref="P223:Q223"/>
    <mergeCell ref="A224:B224"/>
    <mergeCell ref="C224:G224"/>
    <mergeCell ref="M224:N224"/>
    <mergeCell ref="P224:Q224"/>
    <mergeCell ref="A225:B225"/>
    <mergeCell ref="C225:G225"/>
    <mergeCell ref="M225:N225"/>
    <mergeCell ref="P225:Q225"/>
    <mergeCell ref="B227:Q227"/>
    <mergeCell ref="B229:Q229"/>
    <mergeCell ref="A231:A232"/>
    <mergeCell ref="B231:D232"/>
    <mergeCell ref="E231:H231"/>
    <mergeCell ref="I231:L231"/>
    <mergeCell ref="M231:Q231"/>
    <mergeCell ref="P232:Q232"/>
    <mergeCell ref="B233:D233"/>
    <mergeCell ref="P233:Q233"/>
    <mergeCell ref="B234:D234"/>
    <mergeCell ref="P234:Q234"/>
    <mergeCell ref="B235:D235"/>
    <mergeCell ref="P235:Q235"/>
    <mergeCell ref="B236:D236"/>
    <mergeCell ref="P236:Q236"/>
    <mergeCell ref="B237:D237"/>
    <mergeCell ref="P237:Q237"/>
    <mergeCell ref="B238:D238"/>
    <mergeCell ref="P238:Q238"/>
    <mergeCell ref="B239:D239"/>
    <mergeCell ref="P239:Q239"/>
    <mergeCell ref="B240:D240"/>
    <mergeCell ref="P240:Q240"/>
    <mergeCell ref="B241:D241"/>
    <mergeCell ref="P241:Q241"/>
    <mergeCell ref="C242:D242"/>
    <mergeCell ref="E242:F242"/>
    <mergeCell ref="B243:Q243"/>
    <mergeCell ref="A245:B246"/>
    <mergeCell ref="C245:G246"/>
    <mergeCell ref="H245:K245"/>
    <mergeCell ref="L245:Q245"/>
    <mergeCell ref="M246:N246"/>
    <mergeCell ref="P246:Q246"/>
    <mergeCell ref="A247:B247"/>
    <mergeCell ref="C247:G247"/>
    <mergeCell ref="M247:N247"/>
    <mergeCell ref="P247:Q247"/>
    <mergeCell ref="A248:B248"/>
    <mergeCell ref="C248:G248"/>
    <mergeCell ref="A249:B249"/>
    <mergeCell ref="C249:G249"/>
    <mergeCell ref="M249:N249"/>
    <mergeCell ref="P249:Q249"/>
    <mergeCell ref="C250:G250"/>
    <mergeCell ref="M250:N250"/>
    <mergeCell ref="P250:Q250"/>
    <mergeCell ref="A251:B251"/>
    <mergeCell ref="C251:G251"/>
    <mergeCell ref="M251:N251"/>
    <mergeCell ref="P251:Q251"/>
    <mergeCell ref="A252:B252"/>
    <mergeCell ref="C252:G252"/>
    <mergeCell ref="M252:N252"/>
    <mergeCell ref="P252:Q252"/>
    <mergeCell ref="A253:B253"/>
    <mergeCell ref="C253:G253"/>
    <mergeCell ref="M253:N253"/>
    <mergeCell ref="P253:Q253"/>
    <mergeCell ref="A254:B254"/>
    <mergeCell ref="C254:G254"/>
    <mergeCell ref="M254:N254"/>
    <mergeCell ref="P254:Q254"/>
    <mergeCell ref="C255:G255"/>
    <mergeCell ref="M255:N255"/>
    <mergeCell ref="P255:Q255"/>
    <mergeCell ref="A256:B256"/>
    <mergeCell ref="C256:G256"/>
    <mergeCell ref="M256:N256"/>
    <mergeCell ref="P256:Q256"/>
    <mergeCell ref="A257:B257"/>
    <mergeCell ref="C257:G257"/>
    <mergeCell ref="M257:N257"/>
    <mergeCell ref="P257:Q257"/>
    <mergeCell ref="C258:D258"/>
    <mergeCell ref="E258:F258"/>
    <mergeCell ref="G258:H258"/>
    <mergeCell ref="I258:J258"/>
    <mergeCell ref="K258:L258"/>
    <mergeCell ref="B259:Q259"/>
    <mergeCell ref="B260:Q260"/>
    <mergeCell ref="A262:B263"/>
    <mergeCell ref="C262:C263"/>
    <mergeCell ref="D262:D263"/>
    <mergeCell ref="E262:E263"/>
    <mergeCell ref="F262:I262"/>
    <mergeCell ref="J262:M262"/>
    <mergeCell ref="N262:Q262"/>
    <mergeCell ref="F263:G263"/>
    <mergeCell ref="J263:K263"/>
    <mergeCell ref="N263:O263"/>
    <mergeCell ref="A264:B264"/>
    <mergeCell ref="F264:G264"/>
    <mergeCell ref="J264:K264"/>
    <mergeCell ref="N264:O264"/>
    <mergeCell ref="A265:B265"/>
    <mergeCell ref="C265:Q265"/>
    <mergeCell ref="A266:B266"/>
    <mergeCell ref="F266:G266"/>
    <mergeCell ref="J266:K266"/>
    <mergeCell ref="N266:O266"/>
    <mergeCell ref="A267:B267"/>
    <mergeCell ref="D267:Q267"/>
    <mergeCell ref="A268:B268"/>
    <mergeCell ref="F268:G268"/>
    <mergeCell ref="H268:I268"/>
    <mergeCell ref="J268:K268"/>
    <mergeCell ref="L268:M268"/>
    <mergeCell ref="N268:O268"/>
    <mergeCell ref="P268:Q268"/>
    <mergeCell ref="L272:M272"/>
    <mergeCell ref="N272:O272"/>
    <mergeCell ref="A269:B269"/>
    <mergeCell ref="F269:G269"/>
    <mergeCell ref="J269:K269"/>
    <mergeCell ref="N269:O269"/>
    <mergeCell ref="A270:B270"/>
    <mergeCell ref="F270:G270"/>
    <mergeCell ref="J270:K270"/>
    <mergeCell ref="N270:O270"/>
    <mergeCell ref="N273:O273"/>
    <mergeCell ref="P273:Q273"/>
    <mergeCell ref="A271:B271"/>
    <mergeCell ref="F271:G271"/>
    <mergeCell ref="J271:K271"/>
    <mergeCell ref="N271:O271"/>
    <mergeCell ref="A272:B272"/>
    <mergeCell ref="F272:G272"/>
    <mergeCell ref="H272:I272"/>
    <mergeCell ref="J272:K272"/>
    <mergeCell ref="H274:I274"/>
    <mergeCell ref="J274:K274"/>
    <mergeCell ref="L274:M274"/>
    <mergeCell ref="N274:O274"/>
    <mergeCell ref="P272:Q272"/>
    <mergeCell ref="A273:B273"/>
    <mergeCell ref="F273:G273"/>
    <mergeCell ref="H273:I273"/>
    <mergeCell ref="J273:K273"/>
    <mergeCell ref="L273:M273"/>
    <mergeCell ref="P274:Q274"/>
    <mergeCell ref="A275:B275"/>
    <mergeCell ref="F275:G275"/>
    <mergeCell ref="H275:I275"/>
    <mergeCell ref="J275:K275"/>
    <mergeCell ref="L275:M275"/>
    <mergeCell ref="N275:O275"/>
    <mergeCell ref="P275:Q275"/>
    <mergeCell ref="A274:B274"/>
    <mergeCell ref="F274:G274"/>
    <mergeCell ref="A276:B276"/>
    <mergeCell ref="F276:G276"/>
    <mergeCell ref="J276:K276"/>
    <mergeCell ref="N276:O276"/>
    <mergeCell ref="A277:B277"/>
    <mergeCell ref="F277:G277"/>
    <mergeCell ref="J277:K277"/>
    <mergeCell ref="N277:O277"/>
    <mergeCell ref="N281:O281"/>
    <mergeCell ref="A278:B278"/>
    <mergeCell ref="F278:G278"/>
    <mergeCell ref="J278:K278"/>
    <mergeCell ref="N278:O278"/>
    <mergeCell ref="A279:B279"/>
    <mergeCell ref="F279:G279"/>
    <mergeCell ref="J279:K279"/>
    <mergeCell ref="N279:O279"/>
    <mergeCell ref="J283:K283"/>
    <mergeCell ref="L283:M283"/>
    <mergeCell ref="N283:O283"/>
    <mergeCell ref="A280:B280"/>
    <mergeCell ref="F280:G280"/>
    <mergeCell ref="J280:K280"/>
    <mergeCell ref="N280:O280"/>
    <mergeCell ref="A281:B281"/>
    <mergeCell ref="F281:G281"/>
    <mergeCell ref="J281:K281"/>
    <mergeCell ref="F285:G285"/>
    <mergeCell ref="J285:K285"/>
    <mergeCell ref="N285:O285"/>
    <mergeCell ref="A282:B282"/>
    <mergeCell ref="F282:G282"/>
    <mergeCell ref="J282:K282"/>
    <mergeCell ref="N282:O282"/>
    <mergeCell ref="A283:B283"/>
    <mergeCell ref="F283:G283"/>
    <mergeCell ref="H283:I283"/>
    <mergeCell ref="F287:G287"/>
    <mergeCell ref="J287:K287"/>
    <mergeCell ref="N287:O287"/>
    <mergeCell ref="P283:Q283"/>
    <mergeCell ref="A284:B284"/>
    <mergeCell ref="F284:G284"/>
    <mergeCell ref="J284:K284"/>
    <mergeCell ref="N284:O284"/>
    <mergeCell ref="A285:B285"/>
    <mergeCell ref="E285:E286"/>
    <mergeCell ref="F288:G288"/>
    <mergeCell ref="H288:I288"/>
    <mergeCell ref="J288:K288"/>
    <mergeCell ref="L288:M288"/>
    <mergeCell ref="N288:O288"/>
    <mergeCell ref="A286:B286"/>
    <mergeCell ref="F286:G286"/>
    <mergeCell ref="J286:K286"/>
    <mergeCell ref="N286:O286"/>
    <mergeCell ref="A287:B287"/>
    <mergeCell ref="P288:Q288"/>
    <mergeCell ref="A289:B289"/>
    <mergeCell ref="F289:G289"/>
    <mergeCell ref="J289:K289"/>
    <mergeCell ref="N289:O289"/>
    <mergeCell ref="A290:B290"/>
    <mergeCell ref="F290:G290"/>
    <mergeCell ref="J290:K290"/>
    <mergeCell ref="N290:O290"/>
    <mergeCell ref="A288:B288"/>
    <mergeCell ref="A291:B291"/>
    <mergeCell ref="F291:G291"/>
    <mergeCell ref="J291:K291"/>
    <mergeCell ref="N291:O291"/>
    <mergeCell ref="A292:B292"/>
    <mergeCell ref="F292:G292"/>
    <mergeCell ref="J292:K292"/>
    <mergeCell ref="N292:O292"/>
    <mergeCell ref="A293:B293"/>
    <mergeCell ref="F293:G293"/>
    <mergeCell ref="H293:I293"/>
    <mergeCell ref="J293:K293"/>
    <mergeCell ref="L293:M293"/>
    <mergeCell ref="N293:O293"/>
    <mergeCell ref="N297:O297"/>
    <mergeCell ref="P293:Q293"/>
    <mergeCell ref="A294:B294"/>
    <mergeCell ref="F294:G294"/>
    <mergeCell ref="J294:K294"/>
    <mergeCell ref="N294:O294"/>
    <mergeCell ref="A295:B295"/>
    <mergeCell ref="F295:G295"/>
    <mergeCell ref="J295:K295"/>
    <mergeCell ref="N295:O295"/>
    <mergeCell ref="N298:O298"/>
    <mergeCell ref="P298:Q298"/>
    <mergeCell ref="A296:B296"/>
    <mergeCell ref="F296:G296"/>
    <mergeCell ref="J296:K296"/>
    <mergeCell ref="N296:O296"/>
    <mergeCell ref="F297:G297"/>
    <mergeCell ref="H297:I297"/>
    <mergeCell ref="J297:K297"/>
    <mergeCell ref="L297:M297"/>
    <mergeCell ref="F299:G299"/>
    <mergeCell ref="H299:I299"/>
    <mergeCell ref="J299:K299"/>
    <mergeCell ref="L299:M299"/>
    <mergeCell ref="N299:O299"/>
    <mergeCell ref="P297:Q297"/>
    <mergeCell ref="F298:G298"/>
    <mergeCell ref="H298:I298"/>
    <mergeCell ref="J298:K298"/>
    <mergeCell ref="L298:M298"/>
    <mergeCell ref="P299:Q299"/>
    <mergeCell ref="A300:B300"/>
    <mergeCell ref="F300:G300"/>
    <mergeCell ref="J300:K300"/>
    <mergeCell ref="N300:O300"/>
    <mergeCell ref="A301:B301"/>
    <mergeCell ref="F301:G301"/>
    <mergeCell ref="J301:K301"/>
    <mergeCell ref="N301:O301"/>
    <mergeCell ref="A299:B299"/>
    <mergeCell ref="N303:O303"/>
    <mergeCell ref="P303:Q303"/>
    <mergeCell ref="A302:B302"/>
    <mergeCell ref="F302:G302"/>
    <mergeCell ref="H302:I302"/>
    <mergeCell ref="J302:K302"/>
    <mergeCell ref="L302:M302"/>
    <mergeCell ref="N302:O302"/>
    <mergeCell ref="H304:I304"/>
    <mergeCell ref="J304:K304"/>
    <mergeCell ref="L304:M304"/>
    <mergeCell ref="N304:O304"/>
    <mergeCell ref="P302:Q302"/>
    <mergeCell ref="A303:B303"/>
    <mergeCell ref="F303:G303"/>
    <mergeCell ref="H303:I303"/>
    <mergeCell ref="J303:K303"/>
    <mergeCell ref="L303:M303"/>
    <mergeCell ref="P304:Q304"/>
    <mergeCell ref="A305:B305"/>
    <mergeCell ref="F305:G305"/>
    <mergeCell ref="H305:I305"/>
    <mergeCell ref="J305:K305"/>
    <mergeCell ref="L305:M305"/>
    <mergeCell ref="N305:O305"/>
    <mergeCell ref="P305:Q305"/>
    <mergeCell ref="A304:B304"/>
    <mergeCell ref="F304:G304"/>
    <mergeCell ref="N307:O307"/>
    <mergeCell ref="P307:Q307"/>
    <mergeCell ref="A306:B306"/>
    <mergeCell ref="F306:G306"/>
    <mergeCell ref="H306:I306"/>
    <mergeCell ref="J306:K306"/>
    <mergeCell ref="L306:M306"/>
    <mergeCell ref="N306:O306"/>
    <mergeCell ref="H308:I308"/>
    <mergeCell ref="J308:K308"/>
    <mergeCell ref="L308:M308"/>
    <mergeCell ref="N308:O308"/>
    <mergeCell ref="P306:Q306"/>
    <mergeCell ref="A307:B307"/>
    <mergeCell ref="F307:G307"/>
    <mergeCell ref="H307:I307"/>
    <mergeCell ref="J307:K307"/>
    <mergeCell ref="L307:M307"/>
    <mergeCell ref="P308:Q308"/>
    <mergeCell ref="A309:B309"/>
    <mergeCell ref="F309:G309"/>
    <mergeCell ref="H309:I309"/>
    <mergeCell ref="J309:K309"/>
    <mergeCell ref="L309:M309"/>
    <mergeCell ref="N309:O309"/>
    <mergeCell ref="P309:Q309"/>
    <mergeCell ref="A308:B308"/>
    <mergeCell ref="F308:G308"/>
    <mergeCell ref="F310:G310"/>
    <mergeCell ref="H310:I310"/>
    <mergeCell ref="J310:K310"/>
    <mergeCell ref="L310:M310"/>
    <mergeCell ref="N310:O310"/>
    <mergeCell ref="P310:Q310"/>
    <mergeCell ref="A311:B311"/>
    <mergeCell ref="D311:Q311"/>
    <mergeCell ref="A312:B312"/>
    <mergeCell ref="D312:Q312"/>
    <mergeCell ref="A313:B313"/>
    <mergeCell ref="F313:G313"/>
    <mergeCell ref="H313:I313"/>
    <mergeCell ref="J313:K313"/>
    <mergeCell ref="L313:M313"/>
    <mergeCell ref="N313:O313"/>
    <mergeCell ref="P313:Q313"/>
    <mergeCell ref="A314:B314"/>
    <mergeCell ref="F314:G314"/>
    <mergeCell ref="H314:I314"/>
    <mergeCell ref="J314:K314"/>
    <mergeCell ref="L314:M314"/>
    <mergeCell ref="N314:O314"/>
    <mergeCell ref="P314:Q314"/>
    <mergeCell ref="N316:O316"/>
    <mergeCell ref="P316:Q316"/>
    <mergeCell ref="A315:B315"/>
    <mergeCell ref="F315:G315"/>
    <mergeCell ref="H315:I315"/>
    <mergeCell ref="J315:K315"/>
    <mergeCell ref="L315:M315"/>
    <mergeCell ref="N315:O315"/>
    <mergeCell ref="H317:I317"/>
    <mergeCell ref="J317:K317"/>
    <mergeCell ref="L317:M317"/>
    <mergeCell ref="N317:O317"/>
    <mergeCell ref="P315:Q315"/>
    <mergeCell ref="A316:B316"/>
    <mergeCell ref="F316:G316"/>
    <mergeCell ref="H316:I316"/>
    <mergeCell ref="J316:K316"/>
    <mergeCell ref="L316:M316"/>
    <mergeCell ref="P317:Q317"/>
    <mergeCell ref="A318:B318"/>
    <mergeCell ref="F318:G318"/>
    <mergeCell ref="H318:I318"/>
    <mergeCell ref="J318:K318"/>
    <mergeCell ref="L318:M318"/>
    <mergeCell ref="N318:O318"/>
    <mergeCell ref="P318:Q318"/>
    <mergeCell ref="A317:B317"/>
    <mergeCell ref="F317:G317"/>
    <mergeCell ref="N320:O320"/>
    <mergeCell ref="P320:Q320"/>
    <mergeCell ref="A319:B319"/>
    <mergeCell ref="F319:G319"/>
    <mergeCell ref="H319:I319"/>
    <mergeCell ref="J319:K319"/>
    <mergeCell ref="L319:M319"/>
    <mergeCell ref="N319:O319"/>
    <mergeCell ref="H321:I321"/>
    <mergeCell ref="J321:K321"/>
    <mergeCell ref="L321:M321"/>
    <mergeCell ref="N321:O321"/>
    <mergeCell ref="P319:Q319"/>
    <mergeCell ref="A320:B320"/>
    <mergeCell ref="F320:G320"/>
    <mergeCell ref="H320:I320"/>
    <mergeCell ref="J320:K320"/>
    <mergeCell ref="L320:M320"/>
    <mergeCell ref="P321:Q321"/>
    <mergeCell ref="A322:B322"/>
    <mergeCell ref="F322:G322"/>
    <mergeCell ref="H322:I322"/>
    <mergeCell ref="J322:K322"/>
    <mergeCell ref="L322:M322"/>
    <mergeCell ref="N322:O322"/>
    <mergeCell ref="P322:Q322"/>
    <mergeCell ref="A321:B321"/>
    <mergeCell ref="F321:G321"/>
    <mergeCell ref="N324:O324"/>
    <mergeCell ref="P324:Q324"/>
    <mergeCell ref="A323:B323"/>
    <mergeCell ref="F323:G323"/>
    <mergeCell ref="H323:I323"/>
    <mergeCell ref="J323:K323"/>
    <mergeCell ref="L323:M323"/>
    <mergeCell ref="N323:O323"/>
    <mergeCell ref="H325:I325"/>
    <mergeCell ref="J325:K325"/>
    <mergeCell ref="L325:M325"/>
    <mergeCell ref="N325:O325"/>
    <mergeCell ref="P323:Q323"/>
    <mergeCell ref="A324:B324"/>
    <mergeCell ref="F324:G324"/>
    <mergeCell ref="H324:I324"/>
    <mergeCell ref="J324:K324"/>
    <mergeCell ref="L324:M324"/>
    <mergeCell ref="P325:Q325"/>
    <mergeCell ref="A326:B326"/>
    <mergeCell ref="F326:G326"/>
    <mergeCell ref="H326:I326"/>
    <mergeCell ref="J326:K326"/>
    <mergeCell ref="L326:M326"/>
    <mergeCell ref="N326:O326"/>
    <mergeCell ref="P326:Q326"/>
    <mergeCell ref="A325:B325"/>
    <mergeCell ref="F325:G325"/>
    <mergeCell ref="N328:O328"/>
    <mergeCell ref="P328:Q328"/>
    <mergeCell ref="A327:B327"/>
    <mergeCell ref="F327:G327"/>
    <mergeCell ref="H327:I327"/>
    <mergeCell ref="J327:K327"/>
    <mergeCell ref="L327:M327"/>
    <mergeCell ref="N327:O327"/>
    <mergeCell ref="H329:I329"/>
    <mergeCell ref="J329:K329"/>
    <mergeCell ref="L329:M329"/>
    <mergeCell ref="N329:O329"/>
    <mergeCell ref="P327:Q327"/>
    <mergeCell ref="A328:B328"/>
    <mergeCell ref="F328:G328"/>
    <mergeCell ref="H328:I328"/>
    <mergeCell ref="J328:K328"/>
    <mergeCell ref="L328:M328"/>
    <mergeCell ref="P329:Q329"/>
    <mergeCell ref="A330:B330"/>
    <mergeCell ref="F330:G330"/>
    <mergeCell ref="H330:I330"/>
    <mergeCell ref="J330:K330"/>
    <mergeCell ref="L330:M330"/>
    <mergeCell ref="N330:O330"/>
    <mergeCell ref="P330:Q330"/>
    <mergeCell ref="A329:B329"/>
    <mergeCell ref="F329:G329"/>
    <mergeCell ref="N332:O332"/>
    <mergeCell ref="P332:Q332"/>
    <mergeCell ref="A331:B331"/>
    <mergeCell ref="F331:G331"/>
    <mergeCell ref="H331:I331"/>
    <mergeCell ref="J331:K331"/>
    <mergeCell ref="L331:M331"/>
    <mergeCell ref="N331:O331"/>
    <mergeCell ref="H333:I333"/>
    <mergeCell ref="J333:K333"/>
    <mergeCell ref="L333:M333"/>
    <mergeCell ref="N333:O333"/>
    <mergeCell ref="P331:Q331"/>
    <mergeCell ref="A332:B332"/>
    <mergeCell ref="F332:G332"/>
    <mergeCell ref="H332:I332"/>
    <mergeCell ref="J332:K332"/>
    <mergeCell ref="L332:M332"/>
    <mergeCell ref="P333:Q333"/>
    <mergeCell ref="A334:B334"/>
    <mergeCell ref="F334:G334"/>
    <mergeCell ref="H334:I334"/>
    <mergeCell ref="J334:K334"/>
    <mergeCell ref="L334:M334"/>
    <mergeCell ref="N334:O334"/>
    <mergeCell ref="P334:Q334"/>
    <mergeCell ref="A333:B333"/>
    <mergeCell ref="F333:G333"/>
    <mergeCell ref="N336:O336"/>
    <mergeCell ref="P336:Q336"/>
    <mergeCell ref="A335:B335"/>
    <mergeCell ref="F335:G335"/>
    <mergeCell ref="H335:I335"/>
    <mergeCell ref="J335:K335"/>
    <mergeCell ref="L335:M335"/>
    <mergeCell ref="N335:O335"/>
    <mergeCell ref="H337:I337"/>
    <mergeCell ref="J337:K337"/>
    <mergeCell ref="L337:M337"/>
    <mergeCell ref="N337:O337"/>
    <mergeCell ref="P335:Q335"/>
    <mergeCell ref="A336:B336"/>
    <mergeCell ref="F336:G336"/>
    <mergeCell ref="H336:I336"/>
    <mergeCell ref="J336:K336"/>
    <mergeCell ref="L336:M336"/>
    <mergeCell ref="P337:Q337"/>
    <mergeCell ref="A338:B338"/>
    <mergeCell ref="F338:G338"/>
    <mergeCell ref="H338:I338"/>
    <mergeCell ref="J338:K338"/>
    <mergeCell ref="L338:M338"/>
    <mergeCell ref="N338:O338"/>
    <mergeCell ref="P338:Q338"/>
    <mergeCell ref="A337:B337"/>
    <mergeCell ref="F337:G337"/>
    <mergeCell ref="F340:G340"/>
    <mergeCell ref="H340:I340"/>
    <mergeCell ref="J340:K340"/>
    <mergeCell ref="L340:M340"/>
    <mergeCell ref="N340:O340"/>
    <mergeCell ref="P340:Q340"/>
    <mergeCell ref="A341:B341"/>
    <mergeCell ref="F341:G341"/>
    <mergeCell ref="H341:I341"/>
    <mergeCell ref="J341:K341"/>
    <mergeCell ref="L341:M341"/>
    <mergeCell ref="N341:O341"/>
    <mergeCell ref="P341:Q341"/>
    <mergeCell ref="B343:Q343"/>
    <mergeCell ref="A345:B346"/>
    <mergeCell ref="C345:C346"/>
    <mergeCell ref="D345:D346"/>
    <mergeCell ref="E345:E346"/>
    <mergeCell ref="F345:K345"/>
    <mergeCell ref="L345:Q345"/>
    <mergeCell ref="F346:H346"/>
    <mergeCell ref="I346:J346"/>
    <mergeCell ref="L346:N346"/>
    <mergeCell ref="O346:P346"/>
    <mergeCell ref="A347:B347"/>
    <mergeCell ref="F347:H347"/>
    <mergeCell ref="I347:J347"/>
    <mergeCell ref="L347:N347"/>
    <mergeCell ref="O347:P347"/>
    <mergeCell ref="A348:B348"/>
    <mergeCell ref="D348:Q348"/>
    <mergeCell ref="A349:B349"/>
    <mergeCell ref="F349:H349"/>
    <mergeCell ref="I349:K349"/>
    <mergeCell ref="L349:N349"/>
    <mergeCell ref="O349:Q349"/>
    <mergeCell ref="D350:Q350"/>
    <mergeCell ref="A351:B351"/>
    <mergeCell ref="F351:H351"/>
    <mergeCell ref="I351:J351"/>
    <mergeCell ref="L351:N351"/>
    <mergeCell ref="O351:P351"/>
    <mergeCell ref="A352:B352"/>
    <mergeCell ref="F352:H352"/>
    <mergeCell ref="I352:J352"/>
    <mergeCell ref="L352:N352"/>
    <mergeCell ref="O352:P352"/>
    <mergeCell ref="A353:B353"/>
    <mergeCell ref="F353:H353"/>
    <mergeCell ref="I353:J353"/>
    <mergeCell ref="L353:N353"/>
    <mergeCell ref="O353:P353"/>
    <mergeCell ref="A354:B354"/>
    <mergeCell ref="F354:H354"/>
    <mergeCell ref="I354:J354"/>
    <mergeCell ref="L354:N354"/>
    <mergeCell ref="O354:P354"/>
    <mergeCell ref="A355:B355"/>
    <mergeCell ref="F355:H355"/>
    <mergeCell ref="I355:K355"/>
    <mergeCell ref="L355:N355"/>
    <mergeCell ref="O355:Q355"/>
    <mergeCell ref="A356:B356"/>
    <mergeCell ref="F356:H356"/>
    <mergeCell ref="I356:K356"/>
    <mergeCell ref="L356:N356"/>
    <mergeCell ref="O356:Q356"/>
    <mergeCell ref="A357:B357"/>
    <mergeCell ref="F357:H357"/>
    <mergeCell ref="I357:J357"/>
    <mergeCell ref="L357:N357"/>
    <mergeCell ref="O357:P357"/>
    <mergeCell ref="A358:B358"/>
    <mergeCell ref="F358:H358"/>
    <mergeCell ref="I358:J358"/>
    <mergeCell ref="L358:N358"/>
    <mergeCell ref="O358:P358"/>
    <mergeCell ref="A359:B359"/>
    <mergeCell ref="F359:H359"/>
    <mergeCell ref="I359:J359"/>
    <mergeCell ref="L359:N359"/>
    <mergeCell ref="O359:P359"/>
    <mergeCell ref="A360:B360"/>
    <mergeCell ref="F360:H360"/>
    <mergeCell ref="I360:J360"/>
    <mergeCell ref="L360:N360"/>
    <mergeCell ref="O360:P360"/>
    <mergeCell ref="A361:B361"/>
    <mergeCell ref="F361:H361"/>
    <mergeCell ref="I361:J361"/>
    <mergeCell ref="L361:N361"/>
    <mergeCell ref="O361:P361"/>
    <mergeCell ref="A362:B362"/>
    <mergeCell ref="F362:H362"/>
    <mergeCell ref="I362:J362"/>
    <mergeCell ref="L362:N362"/>
    <mergeCell ref="O362:P362"/>
    <mergeCell ref="A363:B363"/>
    <mergeCell ref="F363:H363"/>
    <mergeCell ref="I363:J363"/>
    <mergeCell ref="L363:N363"/>
    <mergeCell ref="O363:P363"/>
    <mergeCell ref="A364:B364"/>
    <mergeCell ref="F364:H364"/>
    <mergeCell ref="I364:K364"/>
    <mergeCell ref="L364:N364"/>
    <mergeCell ref="O364:Q364"/>
    <mergeCell ref="A365:B365"/>
    <mergeCell ref="F365:H365"/>
    <mergeCell ref="I365:J365"/>
    <mergeCell ref="L365:N365"/>
    <mergeCell ref="O365:P365"/>
    <mergeCell ref="A366:B366"/>
    <mergeCell ref="E366:E367"/>
    <mergeCell ref="F366:H366"/>
    <mergeCell ref="I366:J366"/>
    <mergeCell ref="L366:N366"/>
    <mergeCell ref="O366:P366"/>
    <mergeCell ref="A367:B367"/>
    <mergeCell ref="F367:H367"/>
    <mergeCell ref="I367:J367"/>
    <mergeCell ref="L367:N367"/>
    <mergeCell ref="O367:P367"/>
    <mergeCell ref="A368:B368"/>
    <mergeCell ref="F368:H368"/>
    <mergeCell ref="I368:J368"/>
    <mergeCell ref="L368:N368"/>
    <mergeCell ref="O368:P368"/>
    <mergeCell ref="A369:B369"/>
    <mergeCell ref="F369:H369"/>
    <mergeCell ref="I369:J369"/>
    <mergeCell ref="L369:N369"/>
    <mergeCell ref="O369:P369"/>
    <mergeCell ref="A370:B370"/>
    <mergeCell ref="F370:H370"/>
    <mergeCell ref="I370:J370"/>
    <mergeCell ref="L370:N370"/>
    <mergeCell ref="O370:P370"/>
    <mergeCell ref="A371:B371"/>
    <mergeCell ref="F371:H371"/>
    <mergeCell ref="I371:J371"/>
    <mergeCell ref="L371:N371"/>
    <mergeCell ref="O371:P371"/>
    <mergeCell ref="A372:B372"/>
    <mergeCell ref="F372:H372"/>
    <mergeCell ref="I372:J372"/>
    <mergeCell ref="L372:N372"/>
    <mergeCell ref="O372:P372"/>
    <mergeCell ref="A373:B373"/>
    <mergeCell ref="F373:H373"/>
    <mergeCell ref="I373:J373"/>
    <mergeCell ref="L373:N373"/>
    <mergeCell ref="O373:P373"/>
    <mergeCell ref="A374:B374"/>
    <mergeCell ref="F374:H374"/>
    <mergeCell ref="I374:J374"/>
    <mergeCell ref="L374:N374"/>
    <mergeCell ref="O374:P374"/>
    <mergeCell ref="A375:B375"/>
    <mergeCell ref="F375:H375"/>
    <mergeCell ref="I375:J375"/>
    <mergeCell ref="L375:N375"/>
    <mergeCell ref="O375:P375"/>
    <mergeCell ref="A376:B376"/>
    <mergeCell ref="F376:H376"/>
    <mergeCell ref="I376:J376"/>
    <mergeCell ref="L376:N376"/>
    <mergeCell ref="O376:P376"/>
    <mergeCell ref="A377:B377"/>
    <mergeCell ref="F377:H377"/>
    <mergeCell ref="I377:J377"/>
    <mergeCell ref="L377:N377"/>
    <mergeCell ref="O377:P377"/>
    <mergeCell ref="A378:B378"/>
    <mergeCell ref="F378:H378"/>
    <mergeCell ref="I378:J378"/>
    <mergeCell ref="L378:N378"/>
    <mergeCell ref="O378:P378"/>
    <mergeCell ref="A379:B379"/>
    <mergeCell ref="F379:H379"/>
    <mergeCell ref="I379:J379"/>
    <mergeCell ref="L379:N379"/>
    <mergeCell ref="O379:P379"/>
    <mergeCell ref="A380:B380"/>
    <mergeCell ref="F380:H380"/>
    <mergeCell ref="I380:J380"/>
    <mergeCell ref="L380:N380"/>
    <mergeCell ref="O380:P380"/>
    <mergeCell ref="A381:B381"/>
    <mergeCell ref="E381:Q381"/>
    <mergeCell ref="E382:Q382"/>
    <mergeCell ref="F383:H383"/>
    <mergeCell ref="I383:J383"/>
    <mergeCell ref="L383:N383"/>
    <mergeCell ref="O383:P383"/>
    <mergeCell ref="F384:H384"/>
    <mergeCell ref="I384:J384"/>
    <mergeCell ref="L384:N384"/>
    <mergeCell ref="O384:P384"/>
    <mergeCell ref="A385:B385"/>
    <mergeCell ref="F385:H385"/>
    <mergeCell ref="I385:J385"/>
    <mergeCell ref="L385:N385"/>
    <mergeCell ref="O385:P385"/>
    <mergeCell ref="F386:H386"/>
    <mergeCell ref="I386:J386"/>
    <mergeCell ref="L386:N386"/>
    <mergeCell ref="O386:P386"/>
    <mergeCell ref="F387:H387"/>
    <mergeCell ref="I387:J387"/>
    <mergeCell ref="L387:N387"/>
    <mergeCell ref="O387:P387"/>
    <mergeCell ref="F388:H388"/>
    <mergeCell ref="I388:J388"/>
    <mergeCell ref="L388:N388"/>
    <mergeCell ref="O388:P388"/>
    <mergeCell ref="F389:H389"/>
    <mergeCell ref="I389:J389"/>
    <mergeCell ref="L389:N389"/>
    <mergeCell ref="O389:P389"/>
    <mergeCell ref="F390:H390"/>
    <mergeCell ref="I390:J390"/>
    <mergeCell ref="L390:N390"/>
    <mergeCell ref="O390:P390"/>
    <mergeCell ref="F391:H391"/>
    <mergeCell ref="I391:J391"/>
    <mergeCell ref="L391:N391"/>
    <mergeCell ref="O391:P391"/>
    <mergeCell ref="F392:H392"/>
    <mergeCell ref="I392:J392"/>
    <mergeCell ref="L392:N392"/>
    <mergeCell ref="O392:P392"/>
    <mergeCell ref="F393:H393"/>
    <mergeCell ref="I393:J393"/>
    <mergeCell ref="L393:N393"/>
    <mergeCell ref="O393:P393"/>
    <mergeCell ref="F394:H394"/>
    <mergeCell ref="I394:J394"/>
    <mergeCell ref="L394:N394"/>
    <mergeCell ref="O394:P394"/>
    <mergeCell ref="F395:H395"/>
    <mergeCell ref="I395:J395"/>
    <mergeCell ref="L395:N395"/>
    <mergeCell ref="O395:P395"/>
    <mergeCell ref="F396:H396"/>
    <mergeCell ref="I396:J396"/>
    <mergeCell ref="L396:N396"/>
    <mergeCell ref="O396:P396"/>
    <mergeCell ref="F397:H397"/>
    <mergeCell ref="I397:J397"/>
    <mergeCell ref="L397:N397"/>
    <mergeCell ref="O397:P397"/>
    <mergeCell ref="A398:B398"/>
    <mergeCell ref="F398:H398"/>
    <mergeCell ref="I398:J398"/>
    <mergeCell ref="L398:N398"/>
    <mergeCell ref="O398:P398"/>
    <mergeCell ref="I399:J399"/>
    <mergeCell ref="O399:P399"/>
    <mergeCell ref="F400:H400"/>
    <mergeCell ref="I400:J400"/>
    <mergeCell ref="L400:N400"/>
    <mergeCell ref="O400:P400"/>
    <mergeCell ref="F401:H401"/>
    <mergeCell ref="I401:J401"/>
    <mergeCell ref="L401:N401"/>
    <mergeCell ref="O401:P401"/>
    <mergeCell ref="F402:H402"/>
    <mergeCell ref="I402:J402"/>
    <mergeCell ref="L402:N402"/>
    <mergeCell ref="O402:P402"/>
    <mergeCell ref="F403:H403"/>
    <mergeCell ref="I403:J403"/>
    <mergeCell ref="L403:N403"/>
    <mergeCell ref="O403:P403"/>
    <mergeCell ref="F404:H404"/>
    <mergeCell ref="I404:J404"/>
    <mergeCell ref="L404:N404"/>
    <mergeCell ref="O404:P404"/>
    <mergeCell ref="F405:H405"/>
    <mergeCell ref="I405:J405"/>
    <mergeCell ref="L405:N405"/>
    <mergeCell ref="O405:P405"/>
    <mergeCell ref="F406:H406"/>
    <mergeCell ref="I406:J406"/>
    <mergeCell ref="L406:N406"/>
    <mergeCell ref="O406:Q406"/>
    <mergeCell ref="F407:H407"/>
    <mergeCell ref="I407:J407"/>
    <mergeCell ref="L407:N407"/>
    <mergeCell ref="O407:P407"/>
    <mergeCell ref="F408:H408"/>
    <mergeCell ref="I408:J408"/>
    <mergeCell ref="L408:N408"/>
    <mergeCell ref="O408:P408"/>
    <mergeCell ref="A412:C413"/>
    <mergeCell ref="D412:E412"/>
    <mergeCell ref="F412:G412"/>
    <mergeCell ref="H412:I412"/>
    <mergeCell ref="J412:K412"/>
    <mergeCell ref="L412:M412"/>
    <mergeCell ref="A414:C414"/>
    <mergeCell ref="A415:C415"/>
    <mergeCell ref="A416:C416"/>
    <mergeCell ref="A417:C417"/>
    <mergeCell ref="A418:C418"/>
    <mergeCell ref="A419:C419"/>
    <mergeCell ref="A420:C420"/>
    <mergeCell ref="A421:C421"/>
    <mergeCell ref="A422:C422"/>
    <mergeCell ref="N423:P423"/>
    <mergeCell ref="B425:Q425"/>
    <mergeCell ref="A427:A429"/>
    <mergeCell ref="B427:C429"/>
    <mergeCell ref="D427:G427"/>
    <mergeCell ref="H427:K427"/>
    <mergeCell ref="L427:M427"/>
    <mergeCell ref="N427:O427"/>
    <mergeCell ref="P427:Q427"/>
    <mergeCell ref="D428:E428"/>
    <mergeCell ref="F428:G428"/>
    <mergeCell ref="H428:I428"/>
    <mergeCell ref="J428:K428"/>
    <mergeCell ref="L428:L429"/>
    <mergeCell ref="M428:M429"/>
    <mergeCell ref="N428:N429"/>
    <mergeCell ref="O428:O429"/>
    <mergeCell ref="P428:P429"/>
    <mergeCell ref="Q428:Q429"/>
    <mergeCell ref="B430:C430"/>
    <mergeCell ref="B431:C431"/>
    <mergeCell ref="B432:C432"/>
    <mergeCell ref="B433:C433"/>
    <mergeCell ref="B434:C434"/>
    <mergeCell ref="B435:C435"/>
    <mergeCell ref="B436:C436"/>
    <mergeCell ref="B437:C437"/>
    <mergeCell ref="B438:C438"/>
    <mergeCell ref="C439:Q439"/>
    <mergeCell ref="B440:Q440"/>
    <mergeCell ref="B442:Q442"/>
    <mergeCell ref="A444:A445"/>
    <mergeCell ref="B444:D445"/>
    <mergeCell ref="E444:I445"/>
    <mergeCell ref="J444:K444"/>
    <mergeCell ref="L444:M444"/>
    <mergeCell ref="N444:O444"/>
    <mergeCell ref="B446:D446"/>
    <mergeCell ref="E446:I446"/>
    <mergeCell ref="B447:D447"/>
    <mergeCell ref="E447:I447"/>
    <mergeCell ref="B448:D448"/>
    <mergeCell ref="E448:I448"/>
    <mergeCell ref="B449:D449"/>
    <mergeCell ref="E449:I449"/>
    <mergeCell ref="B450:D450"/>
    <mergeCell ref="E450:I450"/>
    <mergeCell ref="B451:D451"/>
    <mergeCell ref="E451:F451"/>
    <mergeCell ref="G451:I451"/>
    <mergeCell ref="B452:D452"/>
    <mergeCell ref="E452:F452"/>
    <mergeCell ref="G452:I452"/>
    <mergeCell ref="B453:D453"/>
    <mergeCell ref="E453:F453"/>
    <mergeCell ref="G453:I453"/>
    <mergeCell ref="B454:D454"/>
    <mergeCell ref="E454:I454"/>
    <mergeCell ref="B455:D455"/>
    <mergeCell ref="E455:I455"/>
    <mergeCell ref="E456:F456"/>
    <mergeCell ref="G456:I456"/>
    <mergeCell ref="B457:D457"/>
    <mergeCell ref="E457:I457"/>
    <mergeCell ref="B460:O460"/>
    <mergeCell ref="A462:A463"/>
    <mergeCell ref="B462:D463"/>
    <mergeCell ref="E462:I463"/>
    <mergeCell ref="J462:M462"/>
    <mergeCell ref="N462:Q462"/>
    <mergeCell ref="J463:K463"/>
    <mergeCell ref="L463:M463"/>
    <mergeCell ref="N463:O463"/>
    <mergeCell ref="P463:Q463"/>
    <mergeCell ref="B464:D464"/>
    <mergeCell ref="E464:I464"/>
    <mergeCell ref="J464:K464"/>
    <mergeCell ref="L464:M464"/>
    <mergeCell ref="N464:O464"/>
    <mergeCell ref="P464:Q464"/>
    <mergeCell ref="B465:D465"/>
    <mergeCell ref="E465:I465"/>
    <mergeCell ref="B466:D466"/>
    <mergeCell ref="E466:I466"/>
    <mergeCell ref="J466:K466"/>
    <mergeCell ref="L466:M466"/>
    <mergeCell ref="N466:O466"/>
    <mergeCell ref="P466:Q466"/>
    <mergeCell ref="P467:Q467"/>
    <mergeCell ref="P468:Q468"/>
    <mergeCell ref="B467:D467"/>
    <mergeCell ref="E467:F467"/>
    <mergeCell ref="G467:I467"/>
    <mergeCell ref="J467:K467"/>
    <mergeCell ref="L467:M467"/>
    <mergeCell ref="N467:O467"/>
    <mergeCell ref="J469:K469"/>
    <mergeCell ref="L469:M469"/>
    <mergeCell ref="N469:O469"/>
    <mergeCell ref="G468:I468"/>
    <mergeCell ref="J468:K468"/>
    <mergeCell ref="L468:M468"/>
    <mergeCell ref="N468:O468"/>
    <mergeCell ref="P469:Q469"/>
    <mergeCell ref="B468:D468"/>
    <mergeCell ref="E468:F468"/>
    <mergeCell ref="B470:D470"/>
    <mergeCell ref="E470:I470"/>
    <mergeCell ref="N470:O470"/>
    <mergeCell ref="P470:Q470"/>
    <mergeCell ref="B469:D469"/>
    <mergeCell ref="E469:F469"/>
    <mergeCell ref="G469:I469"/>
    <mergeCell ref="B471:D471"/>
    <mergeCell ref="E471:I471"/>
    <mergeCell ref="J471:K471"/>
    <mergeCell ref="L471:M471"/>
    <mergeCell ref="N471:O471"/>
    <mergeCell ref="P471:Q471"/>
    <mergeCell ref="B472:D472"/>
    <mergeCell ref="E472:I472"/>
    <mergeCell ref="J472:K472"/>
    <mergeCell ref="L472:M472"/>
    <mergeCell ref="N472:O472"/>
    <mergeCell ref="P472:Q472"/>
    <mergeCell ref="E473:F473"/>
    <mergeCell ref="G473:I473"/>
    <mergeCell ref="B474:D474"/>
    <mergeCell ref="E474:I474"/>
    <mergeCell ref="J474:K474"/>
    <mergeCell ref="L474:M474"/>
    <mergeCell ref="N474:O474"/>
    <mergeCell ref="P474:Q474"/>
    <mergeCell ref="B476:Q476"/>
    <mergeCell ref="B478:Q478"/>
    <mergeCell ref="A480:A481"/>
    <mergeCell ref="B480:C481"/>
    <mergeCell ref="D480:E480"/>
    <mergeCell ref="F480:G480"/>
    <mergeCell ref="H480:I480"/>
    <mergeCell ref="J480:K480"/>
    <mergeCell ref="L480:M480"/>
    <mergeCell ref="B482:C482"/>
    <mergeCell ref="B483:C483"/>
    <mergeCell ref="B484:C484"/>
    <mergeCell ref="B485:C485"/>
    <mergeCell ref="B486:C486"/>
    <mergeCell ref="B487:C487"/>
    <mergeCell ref="B488:C488"/>
    <mergeCell ref="M488:O488"/>
    <mergeCell ref="B489:C489"/>
    <mergeCell ref="A494:A495"/>
    <mergeCell ref="B494:C495"/>
    <mergeCell ref="D494:I494"/>
    <mergeCell ref="J494:O494"/>
    <mergeCell ref="P494:Q495"/>
    <mergeCell ref="D495:E495"/>
    <mergeCell ref="F495:G495"/>
    <mergeCell ref="H495:I495"/>
    <mergeCell ref="J495:K495"/>
    <mergeCell ref="L495:M495"/>
    <mergeCell ref="N495:O495"/>
    <mergeCell ref="B496:C496"/>
    <mergeCell ref="D496:E496"/>
    <mergeCell ref="F496:G496"/>
    <mergeCell ref="H496:I496"/>
    <mergeCell ref="J496:K496"/>
    <mergeCell ref="L496:M496"/>
    <mergeCell ref="N496:O496"/>
    <mergeCell ref="P496:Q496"/>
    <mergeCell ref="B497:C497"/>
    <mergeCell ref="D497:E497"/>
    <mergeCell ref="F497:G497"/>
    <mergeCell ref="H497:I497"/>
    <mergeCell ref="J497:K497"/>
    <mergeCell ref="L497:M497"/>
    <mergeCell ref="N497:O497"/>
    <mergeCell ref="P497:Q497"/>
    <mergeCell ref="B498:C498"/>
    <mergeCell ref="D498:E498"/>
    <mergeCell ref="F498:G498"/>
    <mergeCell ref="H498:I498"/>
    <mergeCell ref="J498:K498"/>
    <mergeCell ref="L498:M498"/>
    <mergeCell ref="N498:O498"/>
    <mergeCell ref="P498:Q498"/>
    <mergeCell ref="B499:C499"/>
    <mergeCell ref="D499:E499"/>
    <mergeCell ref="F499:G499"/>
    <mergeCell ref="H499:I499"/>
    <mergeCell ref="J499:K499"/>
    <mergeCell ref="L499:M499"/>
    <mergeCell ref="N499:O499"/>
    <mergeCell ref="P499:Q499"/>
    <mergeCell ref="B500:C500"/>
    <mergeCell ref="D500:E500"/>
    <mergeCell ref="F500:G500"/>
    <mergeCell ref="H500:I500"/>
    <mergeCell ref="J500:K500"/>
    <mergeCell ref="L500:M500"/>
    <mergeCell ref="N500:O500"/>
    <mergeCell ref="P500:Q500"/>
    <mergeCell ref="B501:C501"/>
    <mergeCell ref="D501:E501"/>
    <mergeCell ref="F501:G501"/>
    <mergeCell ref="H501:I501"/>
    <mergeCell ref="J501:K501"/>
    <mergeCell ref="L501:M501"/>
    <mergeCell ref="N501:O501"/>
    <mergeCell ref="P501:Q501"/>
    <mergeCell ref="B502:C502"/>
    <mergeCell ref="D502:E502"/>
    <mergeCell ref="F502:G502"/>
    <mergeCell ref="H502:I502"/>
    <mergeCell ref="J502:K502"/>
    <mergeCell ref="L502:M502"/>
    <mergeCell ref="N502:O502"/>
    <mergeCell ref="P502:Q502"/>
    <mergeCell ref="B503:C503"/>
    <mergeCell ref="D503:E503"/>
    <mergeCell ref="F503:G503"/>
    <mergeCell ref="H503:I503"/>
    <mergeCell ref="J503:K503"/>
    <mergeCell ref="L503:M503"/>
    <mergeCell ref="N503:O503"/>
    <mergeCell ref="P503:Q503"/>
    <mergeCell ref="J517:K519"/>
    <mergeCell ref="B505:Q505"/>
    <mergeCell ref="A506:Q506"/>
    <mergeCell ref="A507:Q507"/>
    <mergeCell ref="A508:Q508"/>
    <mergeCell ref="A509:Q509"/>
    <mergeCell ref="A510:Q510"/>
    <mergeCell ref="N520:O520"/>
    <mergeCell ref="A511:Q511"/>
    <mergeCell ref="B513:Q513"/>
    <mergeCell ref="B514:Q514"/>
    <mergeCell ref="A517:B519"/>
    <mergeCell ref="C517:C519"/>
    <mergeCell ref="D517:D519"/>
    <mergeCell ref="E517:E519"/>
    <mergeCell ref="F517:G519"/>
    <mergeCell ref="H517:I519"/>
    <mergeCell ref="P521:Q521"/>
    <mergeCell ref="L517:O518"/>
    <mergeCell ref="P517:Q519"/>
    <mergeCell ref="L519:M519"/>
    <mergeCell ref="N519:O519"/>
    <mergeCell ref="A520:B520"/>
    <mergeCell ref="F520:G520"/>
    <mergeCell ref="H520:I520"/>
    <mergeCell ref="J520:K520"/>
    <mergeCell ref="L520:M520"/>
    <mergeCell ref="H522:I522"/>
    <mergeCell ref="J522:K522"/>
    <mergeCell ref="L522:M522"/>
    <mergeCell ref="N522:O522"/>
    <mergeCell ref="P520:Q520"/>
    <mergeCell ref="F521:G521"/>
    <mergeCell ref="H521:I521"/>
    <mergeCell ref="J521:K521"/>
    <mergeCell ref="L521:M521"/>
    <mergeCell ref="N521:O521"/>
    <mergeCell ref="P522:Q522"/>
    <mergeCell ref="A523:B523"/>
    <mergeCell ref="F523:G523"/>
    <mergeCell ref="H523:I523"/>
    <mergeCell ref="J523:K523"/>
    <mergeCell ref="L523:M523"/>
    <mergeCell ref="N523:O523"/>
    <mergeCell ref="P523:Q523"/>
    <mergeCell ref="A522:B522"/>
    <mergeCell ref="F522:G522"/>
    <mergeCell ref="N525:O525"/>
    <mergeCell ref="P525:Q525"/>
    <mergeCell ref="A524:B524"/>
    <mergeCell ref="F524:G524"/>
    <mergeCell ref="H524:I524"/>
    <mergeCell ref="J524:K524"/>
    <mergeCell ref="L524:M524"/>
    <mergeCell ref="N524:O524"/>
    <mergeCell ref="H526:I526"/>
    <mergeCell ref="J526:K526"/>
    <mergeCell ref="L526:M526"/>
    <mergeCell ref="N526:O526"/>
    <mergeCell ref="P524:Q524"/>
    <mergeCell ref="A525:B525"/>
    <mergeCell ref="F525:G525"/>
    <mergeCell ref="H525:I525"/>
    <mergeCell ref="J525:K525"/>
    <mergeCell ref="L525:M525"/>
    <mergeCell ref="P526:Q526"/>
    <mergeCell ref="A527:B527"/>
    <mergeCell ref="F527:G527"/>
    <mergeCell ref="H527:I527"/>
    <mergeCell ref="J527:K527"/>
    <mergeCell ref="L527:M527"/>
    <mergeCell ref="N527:O527"/>
    <mergeCell ref="P527:Q527"/>
    <mergeCell ref="A526:B526"/>
    <mergeCell ref="F526:G526"/>
    <mergeCell ref="N529:O529"/>
    <mergeCell ref="P529:Q529"/>
    <mergeCell ref="A528:B528"/>
    <mergeCell ref="F528:G528"/>
    <mergeCell ref="H528:I528"/>
    <mergeCell ref="J528:K528"/>
    <mergeCell ref="L528:M528"/>
    <mergeCell ref="N528:O528"/>
    <mergeCell ref="H530:I530"/>
    <mergeCell ref="J530:K530"/>
    <mergeCell ref="L530:M530"/>
    <mergeCell ref="N530:O530"/>
    <mergeCell ref="P528:Q528"/>
    <mergeCell ref="A529:B529"/>
    <mergeCell ref="F529:G529"/>
    <mergeCell ref="H529:I529"/>
    <mergeCell ref="J529:K529"/>
    <mergeCell ref="L529:M529"/>
    <mergeCell ref="P530:Q530"/>
    <mergeCell ref="A531:B531"/>
    <mergeCell ref="F531:G531"/>
    <mergeCell ref="H531:I531"/>
    <mergeCell ref="J531:K531"/>
    <mergeCell ref="L531:M531"/>
    <mergeCell ref="N531:O531"/>
    <mergeCell ref="P531:Q531"/>
    <mergeCell ref="A530:B530"/>
    <mergeCell ref="F530:G530"/>
    <mergeCell ref="N533:O533"/>
    <mergeCell ref="P533:Q533"/>
    <mergeCell ref="A532:B532"/>
    <mergeCell ref="F532:G532"/>
    <mergeCell ref="H532:I532"/>
    <mergeCell ref="J532:K532"/>
    <mergeCell ref="L532:M532"/>
    <mergeCell ref="N532:O532"/>
    <mergeCell ref="H534:I534"/>
    <mergeCell ref="J534:K534"/>
    <mergeCell ref="L534:M534"/>
    <mergeCell ref="N534:O534"/>
    <mergeCell ref="P532:Q532"/>
    <mergeCell ref="A533:B533"/>
    <mergeCell ref="F533:G533"/>
    <mergeCell ref="H533:I533"/>
    <mergeCell ref="J533:K533"/>
    <mergeCell ref="L533:M533"/>
    <mergeCell ref="P534:Q534"/>
    <mergeCell ref="A535:B535"/>
    <mergeCell ref="F535:G535"/>
    <mergeCell ref="H535:I535"/>
    <mergeCell ref="J535:K535"/>
    <mergeCell ref="L535:M535"/>
    <mergeCell ref="N535:O535"/>
    <mergeCell ref="P535:Q535"/>
    <mergeCell ref="A534:B534"/>
    <mergeCell ref="F534:G534"/>
    <mergeCell ref="N537:O537"/>
    <mergeCell ref="P537:Q537"/>
    <mergeCell ref="A536:B536"/>
    <mergeCell ref="F536:G536"/>
    <mergeCell ref="H536:I536"/>
    <mergeCell ref="J536:K536"/>
    <mergeCell ref="L536:M536"/>
    <mergeCell ref="N536:O536"/>
    <mergeCell ref="H538:I538"/>
    <mergeCell ref="J538:K538"/>
    <mergeCell ref="L538:M538"/>
    <mergeCell ref="N538:O538"/>
    <mergeCell ref="P536:Q536"/>
    <mergeCell ref="A537:B537"/>
    <mergeCell ref="F537:G537"/>
    <mergeCell ref="H537:I537"/>
    <mergeCell ref="J537:K537"/>
    <mergeCell ref="L537:M537"/>
    <mergeCell ref="P538:Q538"/>
    <mergeCell ref="A539:B539"/>
    <mergeCell ref="F539:G539"/>
    <mergeCell ref="H539:I539"/>
    <mergeCell ref="J539:K539"/>
    <mergeCell ref="L539:M539"/>
    <mergeCell ref="N539:O539"/>
    <mergeCell ref="P539:Q539"/>
    <mergeCell ref="A538:B538"/>
    <mergeCell ref="F538:G538"/>
    <mergeCell ref="N541:O541"/>
    <mergeCell ref="P541:Q541"/>
    <mergeCell ref="A540:B540"/>
    <mergeCell ref="F540:G540"/>
    <mergeCell ref="H540:I540"/>
    <mergeCell ref="J540:K540"/>
    <mergeCell ref="L540:M540"/>
    <mergeCell ref="N540:O540"/>
    <mergeCell ref="H542:I542"/>
    <mergeCell ref="J542:K542"/>
    <mergeCell ref="L542:M542"/>
    <mergeCell ref="N542:O542"/>
    <mergeCell ref="P540:Q540"/>
    <mergeCell ref="A541:B541"/>
    <mergeCell ref="F541:G541"/>
    <mergeCell ref="H541:I541"/>
    <mergeCell ref="J541:K541"/>
    <mergeCell ref="L541:M541"/>
    <mergeCell ref="P542:Q542"/>
    <mergeCell ref="A543:B543"/>
    <mergeCell ref="F543:G543"/>
    <mergeCell ref="H543:I543"/>
    <mergeCell ref="J543:K543"/>
    <mergeCell ref="L543:M543"/>
    <mergeCell ref="N543:O543"/>
    <mergeCell ref="P543:Q543"/>
    <mergeCell ref="A542:B542"/>
    <mergeCell ref="F542:G542"/>
    <mergeCell ref="A544:B544"/>
    <mergeCell ref="F544:G544"/>
    <mergeCell ref="H544:I544"/>
    <mergeCell ref="J544:K544"/>
    <mergeCell ref="L544:M544"/>
    <mergeCell ref="N544:O544"/>
    <mergeCell ref="P544:Q544"/>
    <mergeCell ref="F545:G545"/>
    <mergeCell ref="H545:I545"/>
    <mergeCell ref="J545:K545"/>
    <mergeCell ref="L545:M545"/>
    <mergeCell ref="N545:O545"/>
    <mergeCell ref="P545:Q545"/>
    <mergeCell ref="F546:G546"/>
    <mergeCell ref="H546:I546"/>
    <mergeCell ref="J546:K546"/>
    <mergeCell ref="L546:M546"/>
    <mergeCell ref="N546:O546"/>
    <mergeCell ref="P546:Q546"/>
    <mergeCell ref="N548:O548"/>
    <mergeCell ref="P548:Q548"/>
    <mergeCell ref="F547:G547"/>
    <mergeCell ref="H547:I547"/>
    <mergeCell ref="J547:K547"/>
    <mergeCell ref="L547:M547"/>
    <mergeCell ref="N547:O547"/>
    <mergeCell ref="P547:Q547"/>
    <mergeCell ref="J554:J555"/>
    <mergeCell ref="K554:L554"/>
    <mergeCell ref="F548:G548"/>
    <mergeCell ref="H548:I548"/>
    <mergeCell ref="J548:K548"/>
    <mergeCell ref="L548:M548"/>
    <mergeCell ref="A549:B549"/>
    <mergeCell ref="F549:G549"/>
    <mergeCell ref="H549:I549"/>
    <mergeCell ref="J549:K549"/>
    <mergeCell ref="L549:M549"/>
    <mergeCell ref="N549:O549"/>
    <mergeCell ref="P549:Q549"/>
    <mergeCell ref="B551:Q551"/>
    <mergeCell ref="A553:B555"/>
    <mergeCell ref="C553:C555"/>
    <mergeCell ref="D553:H553"/>
    <mergeCell ref="I553:N553"/>
    <mergeCell ref="O553:O554"/>
    <mergeCell ref="P553:P554"/>
    <mergeCell ref="M554:N555"/>
    <mergeCell ref="Q553:Q554"/>
    <mergeCell ref="A556:B556"/>
    <mergeCell ref="M556:N556"/>
    <mergeCell ref="M557:N557"/>
    <mergeCell ref="A558:B558"/>
    <mergeCell ref="M558:N558"/>
    <mergeCell ref="E554:E555"/>
    <mergeCell ref="F554:G554"/>
    <mergeCell ref="H554:H555"/>
    <mergeCell ref="I554:I555"/>
    <mergeCell ref="D554:D555"/>
    <mergeCell ref="A559:B559"/>
    <mergeCell ref="M559:N559"/>
    <mergeCell ref="A560:B560"/>
    <mergeCell ref="M560:N560"/>
    <mergeCell ref="A561:B561"/>
    <mergeCell ref="M561:N561"/>
    <mergeCell ref="A562:B562"/>
    <mergeCell ref="M562:N562"/>
    <mergeCell ref="A563:B563"/>
    <mergeCell ref="M563:N563"/>
    <mergeCell ref="A564:B564"/>
    <mergeCell ref="M564:N564"/>
    <mergeCell ref="A565:B565"/>
    <mergeCell ref="M565:N565"/>
    <mergeCell ref="A566:B566"/>
    <mergeCell ref="M566:N566"/>
    <mergeCell ref="A567:B567"/>
    <mergeCell ref="M567:N567"/>
    <mergeCell ref="A568:B568"/>
    <mergeCell ref="M568:N568"/>
    <mergeCell ref="A569:B569"/>
    <mergeCell ref="M569:N569"/>
    <mergeCell ref="A570:B570"/>
    <mergeCell ref="M570:N570"/>
    <mergeCell ref="A571:B571"/>
    <mergeCell ref="M571:N571"/>
    <mergeCell ref="A572:B572"/>
    <mergeCell ref="M572:N572"/>
    <mergeCell ref="A573:B573"/>
    <mergeCell ref="M573:N573"/>
    <mergeCell ref="A574:B574"/>
    <mergeCell ref="M574:N574"/>
    <mergeCell ref="A575:B575"/>
    <mergeCell ref="M575:N575"/>
    <mergeCell ref="A576:B576"/>
    <mergeCell ref="M576:N576"/>
    <mergeCell ref="A577:B577"/>
    <mergeCell ref="M577:N577"/>
    <mergeCell ref="A578:B578"/>
    <mergeCell ref="M578:N578"/>
    <mergeCell ref="A579:B579"/>
    <mergeCell ref="M579:N579"/>
    <mergeCell ref="A580:B580"/>
    <mergeCell ref="M580:N580"/>
    <mergeCell ref="A581:B581"/>
    <mergeCell ref="M581:N581"/>
    <mergeCell ref="M582:N582"/>
    <mergeCell ref="M583:N583"/>
    <mergeCell ref="M584:N584"/>
    <mergeCell ref="A585:B585"/>
    <mergeCell ref="M585:N585"/>
    <mergeCell ref="B587:Q587"/>
    <mergeCell ref="A589:B591"/>
    <mergeCell ref="C589:C591"/>
    <mergeCell ref="D589:D591"/>
    <mergeCell ref="E589:E591"/>
    <mergeCell ref="F589:G591"/>
    <mergeCell ref="H589:I591"/>
    <mergeCell ref="J589:K591"/>
    <mergeCell ref="L589:M591"/>
    <mergeCell ref="N589:O591"/>
    <mergeCell ref="P589:Q591"/>
    <mergeCell ref="A592:B592"/>
    <mergeCell ref="F592:G592"/>
    <mergeCell ref="H592:I592"/>
    <mergeCell ref="J592:K592"/>
    <mergeCell ref="L592:M592"/>
    <mergeCell ref="N592:O592"/>
    <mergeCell ref="P592:Q592"/>
    <mergeCell ref="F593:G593"/>
    <mergeCell ref="H593:I593"/>
    <mergeCell ref="J593:K593"/>
    <mergeCell ref="L593:M593"/>
    <mergeCell ref="N593:O593"/>
    <mergeCell ref="A594:B594"/>
    <mergeCell ref="F594:G594"/>
    <mergeCell ref="H594:I594"/>
    <mergeCell ref="J594:K594"/>
    <mergeCell ref="L594:M594"/>
    <mergeCell ref="N594:O594"/>
    <mergeCell ref="A595:B595"/>
    <mergeCell ref="F595:G595"/>
    <mergeCell ref="H595:I595"/>
    <mergeCell ref="J595:K595"/>
    <mergeCell ref="L595:M595"/>
    <mergeCell ref="N595:O595"/>
    <mergeCell ref="A596:B596"/>
    <mergeCell ref="F596:G596"/>
    <mergeCell ref="H596:I596"/>
    <mergeCell ref="J596:K596"/>
    <mergeCell ref="L596:M596"/>
    <mergeCell ref="N596:O596"/>
    <mergeCell ref="A597:B597"/>
    <mergeCell ref="F597:G597"/>
    <mergeCell ref="H597:I597"/>
    <mergeCell ref="J597:K597"/>
    <mergeCell ref="L597:M597"/>
    <mergeCell ref="N597:O597"/>
    <mergeCell ref="A598:B598"/>
    <mergeCell ref="F598:G598"/>
    <mergeCell ref="H598:I598"/>
    <mergeCell ref="J598:K598"/>
    <mergeCell ref="L598:M598"/>
    <mergeCell ref="N598:O598"/>
    <mergeCell ref="A599:B599"/>
    <mergeCell ref="F599:G599"/>
    <mergeCell ref="H599:I599"/>
    <mergeCell ref="J599:K599"/>
    <mergeCell ref="L599:M599"/>
    <mergeCell ref="N599:O599"/>
    <mergeCell ref="A600:B600"/>
    <mergeCell ref="F600:G600"/>
    <mergeCell ref="H600:I600"/>
    <mergeCell ref="J600:K600"/>
    <mergeCell ref="L600:M600"/>
    <mergeCell ref="N600:O600"/>
    <mergeCell ref="A601:B601"/>
    <mergeCell ref="F601:G601"/>
    <mergeCell ref="H601:I601"/>
    <mergeCell ref="J601:K601"/>
    <mergeCell ref="L601:M601"/>
    <mergeCell ref="N601:O601"/>
    <mergeCell ref="A602:B602"/>
    <mergeCell ref="F602:G602"/>
    <mergeCell ref="H602:I602"/>
    <mergeCell ref="J602:K602"/>
    <mergeCell ref="L602:M602"/>
    <mergeCell ref="N602:O602"/>
    <mergeCell ref="A603:B603"/>
    <mergeCell ref="F603:G603"/>
    <mergeCell ref="H603:I603"/>
    <mergeCell ref="J603:K603"/>
    <mergeCell ref="L603:M603"/>
    <mergeCell ref="N603:O603"/>
    <mergeCell ref="A604:B604"/>
    <mergeCell ref="F604:G604"/>
    <mergeCell ref="H604:I604"/>
    <mergeCell ref="J604:K604"/>
    <mergeCell ref="L604:M604"/>
    <mergeCell ref="N604:O604"/>
    <mergeCell ref="A605:B605"/>
    <mergeCell ref="F605:G605"/>
    <mergeCell ref="H605:I605"/>
    <mergeCell ref="J605:K605"/>
    <mergeCell ref="L605:M605"/>
    <mergeCell ref="N605:O605"/>
    <mergeCell ref="A606:B606"/>
    <mergeCell ref="F606:G606"/>
    <mergeCell ref="H606:I606"/>
    <mergeCell ref="J606:K606"/>
    <mergeCell ref="L606:M606"/>
    <mergeCell ref="N606:O606"/>
    <mergeCell ref="A607:B607"/>
    <mergeCell ref="F607:G607"/>
    <mergeCell ref="H607:I607"/>
    <mergeCell ref="J607:K607"/>
    <mergeCell ref="L607:M607"/>
    <mergeCell ref="N607:O607"/>
    <mergeCell ref="A608:B608"/>
    <mergeCell ref="F608:G608"/>
    <mergeCell ref="H608:I608"/>
    <mergeCell ref="J608:K608"/>
    <mergeCell ref="L608:M608"/>
    <mergeCell ref="N608:O608"/>
    <mergeCell ref="A609:B609"/>
    <mergeCell ref="F609:G609"/>
    <mergeCell ref="H609:I609"/>
    <mergeCell ref="J609:K609"/>
    <mergeCell ref="L609:M609"/>
    <mergeCell ref="N609:O609"/>
    <mergeCell ref="A610:B610"/>
    <mergeCell ref="F610:G610"/>
    <mergeCell ref="H610:I610"/>
    <mergeCell ref="J610:K610"/>
    <mergeCell ref="A611:B611"/>
    <mergeCell ref="F611:G611"/>
    <mergeCell ref="H611:I611"/>
    <mergeCell ref="J611:K611"/>
    <mergeCell ref="L611:M611"/>
    <mergeCell ref="N611:O611"/>
    <mergeCell ref="A612:B612"/>
    <mergeCell ref="F612:G612"/>
    <mergeCell ref="H612:I612"/>
    <mergeCell ref="J612:K612"/>
    <mergeCell ref="L612:M612"/>
    <mergeCell ref="N612:O612"/>
    <mergeCell ref="A613:B613"/>
    <mergeCell ref="F613:G613"/>
    <mergeCell ref="H613:I613"/>
    <mergeCell ref="J613:K613"/>
    <mergeCell ref="L613:M613"/>
    <mergeCell ref="N613:O613"/>
    <mergeCell ref="N616:O616"/>
    <mergeCell ref="A614:B614"/>
    <mergeCell ref="F614:G614"/>
    <mergeCell ref="H614:I614"/>
    <mergeCell ref="J614:K614"/>
    <mergeCell ref="L614:M614"/>
    <mergeCell ref="N614:O614"/>
    <mergeCell ref="N618:O618"/>
    <mergeCell ref="F615:G615"/>
    <mergeCell ref="H615:I615"/>
    <mergeCell ref="J615:K615"/>
    <mergeCell ref="L615:M615"/>
    <mergeCell ref="N615:O615"/>
    <mergeCell ref="F616:G616"/>
    <mergeCell ref="H616:I616"/>
    <mergeCell ref="J616:K616"/>
    <mergeCell ref="L616:M616"/>
    <mergeCell ref="P619:Q619"/>
    <mergeCell ref="F617:G617"/>
    <mergeCell ref="H617:I617"/>
    <mergeCell ref="J617:K617"/>
    <mergeCell ref="L617:M617"/>
    <mergeCell ref="N617:O617"/>
    <mergeCell ref="F618:G618"/>
    <mergeCell ref="H618:I618"/>
    <mergeCell ref="J618:K618"/>
    <mergeCell ref="L618:M618"/>
    <mergeCell ref="H620:I620"/>
    <mergeCell ref="J620:K620"/>
    <mergeCell ref="L620:M620"/>
    <mergeCell ref="N620:O620"/>
    <mergeCell ref="F619:G619"/>
    <mergeCell ref="H619:I619"/>
    <mergeCell ref="J619:K619"/>
    <mergeCell ref="L619:M619"/>
    <mergeCell ref="N619:O619"/>
    <mergeCell ref="P620:Q620"/>
    <mergeCell ref="B622:Q622"/>
    <mergeCell ref="B624:C624"/>
    <mergeCell ref="D624:E624"/>
    <mergeCell ref="F624:H624"/>
    <mergeCell ref="I624:J624"/>
    <mergeCell ref="K624:M624"/>
    <mergeCell ref="N624:P624"/>
    <mergeCell ref="A620:B620"/>
    <mergeCell ref="F620:G620"/>
    <mergeCell ref="B625:C625"/>
    <mergeCell ref="D625:E625"/>
    <mergeCell ref="F625:H625"/>
    <mergeCell ref="I625:J625"/>
    <mergeCell ref="K625:M625"/>
    <mergeCell ref="N625:P625"/>
    <mergeCell ref="B626:C626"/>
    <mergeCell ref="D626:E626"/>
    <mergeCell ref="F626:H626"/>
    <mergeCell ref="I626:J626"/>
    <mergeCell ref="K626:M626"/>
    <mergeCell ref="N626:P626"/>
    <mergeCell ref="B627:C627"/>
    <mergeCell ref="D627:E627"/>
    <mergeCell ref="F627:H627"/>
    <mergeCell ref="I627:J627"/>
    <mergeCell ref="K627:M627"/>
    <mergeCell ref="N627:P627"/>
    <mergeCell ref="B628:C628"/>
    <mergeCell ref="D628:E628"/>
    <mergeCell ref="F628:H628"/>
    <mergeCell ref="I628:J628"/>
    <mergeCell ref="K628:M628"/>
    <mergeCell ref="N628:P628"/>
    <mergeCell ref="L641:N641"/>
    <mergeCell ref="L644:N644"/>
    <mergeCell ref="B630:Q630"/>
    <mergeCell ref="A631:Q631"/>
    <mergeCell ref="A632:Q632"/>
    <mergeCell ref="B633:Q633"/>
    <mergeCell ref="A636:Q636"/>
    <mergeCell ref="A637:Q637"/>
  </mergeCells>
  <pageMargins left="0.39374999999999999" right="0.2" top="0.22013888888888888" bottom="0.2298611111111111" header="0.51180555555555551" footer="0.51180555555555551"/>
  <pageSetup paperSize="9" scale="70" firstPageNumber="0"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42"/>
  <sheetViews>
    <sheetView view="pageBreakPreview" topLeftCell="A134" zoomScaleSheetLayoutView="100" workbookViewId="0">
      <selection activeCell="Q130" sqref="Q130"/>
    </sheetView>
  </sheetViews>
  <sheetFormatPr defaultRowHeight="12.75" customHeight="1" x14ac:dyDescent="0.2"/>
  <cols>
    <col min="1" max="1" width="9" style="1" customWidth="1"/>
    <col min="2" max="2" width="7.85546875" style="1" customWidth="1"/>
    <col min="3" max="3" width="36.28515625" style="1" customWidth="1"/>
    <col min="4" max="4" width="11" style="1" customWidth="1"/>
    <col min="5" max="5" width="21.5703125" style="1" customWidth="1"/>
    <col min="6" max="6" width="11.42578125" style="1" customWidth="1"/>
    <col min="7" max="7" width="9.28515625" style="1" customWidth="1"/>
    <col min="8" max="8" width="11.5703125" style="1" customWidth="1"/>
    <col min="9" max="9" width="9.5703125" style="1" customWidth="1"/>
    <col min="10" max="10" width="8.5703125" style="1" customWidth="1"/>
    <col min="11" max="11" width="11" style="1" customWidth="1"/>
    <col min="12" max="12" width="12.28515625" style="1" customWidth="1"/>
    <col min="13" max="13" width="8.28515625" style="1" customWidth="1"/>
    <col min="14" max="14" width="7.7109375" style="1" customWidth="1"/>
    <col min="15" max="15" width="9.42578125" style="1" customWidth="1"/>
    <col min="16" max="16" width="7" style="1" customWidth="1"/>
    <col min="17" max="17" width="12.42578125" style="1" customWidth="1"/>
  </cols>
  <sheetData>
    <row r="1" spans="1:17" ht="12.75" customHeight="1" x14ac:dyDescent="0.25">
      <c r="A1" s="3"/>
      <c r="B1" s="3"/>
      <c r="C1" s="3"/>
      <c r="D1" s="3"/>
      <c r="E1" s="3"/>
      <c r="F1" s="3"/>
      <c r="G1" s="3"/>
      <c r="H1" s="3"/>
      <c r="I1" s="3"/>
      <c r="J1" s="3"/>
      <c r="K1" s="3"/>
      <c r="L1" s="616" t="s">
        <v>238</v>
      </c>
      <c r="M1" s="616"/>
      <c r="N1" s="32"/>
      <c r="O1" s="3"/>
      <c r="P1" s="3"/>
      <c r="Q1" s="3"/>
    </row>
    <row r="2" spans="1:17" ht="12.75" customHeight="1" x14ac:dyDescent="0.25">
      <c r="A2" s="3"/>
      <c r="B2" s="3"/>
      <c r="C2" s="3"/>
      <c r="D2" s="3"/>
      <c r="E2" s="3"/>
      <c r="F2" s="3"/>
      <c r="G2" s="3"/>
      <c r="H2" s="3"/>
      <c r="I2" s="3"/>
      <c r="J2" s="3"/>
      <c r="K2" s="3"/>
      <c r="L2" s="4" t="s">
        <v>239</v>
      </c>
      <c r="M2" s="4"/>
      <c r="N2" s="32"/>
      <c r="O2" s="3"/>
      <c r="P2" s="3"/>
      <c r="Q2" s="3"/>
    </row>
    <row r="3" spans="1:17" ht="12.75" customHeight="1" x14ac:dyDescent="0.25">
      <c r="A3" s="3"/>
      <c r="B3" s="3"/>
      <c r="C3" s="3"/>
      <c r="D3" s="3"/>
      <c r="E3" s="3"/>
      <c r="F3" s="3"/>
      <c r="G3" s="3"/>
      <c r="H3" s="3"/>
      <c r="I3" s="3"/>
      <c r="J3" s="3"/>
      <c r="K3" s="3"/>
      <c r="L3" s="4" t="s">
        <v>240</v>
      </c>
      <c r="M3" s="4"/>
      <c r="N3" s="32"/>
      <c r="O3" s="3"/>
      <c r="P3" s="3"/>
      <c r="Q3" s="3"/>
    </row>
    <row r="4" spans="1:17" ht="12.75" customHeight="1" x14ac:dyDescent="0.25">
      <c r="A4" s="3"/>
      <c r="B4" s="3"/>
      <c r="C4" s="3"/>
      <c r="D4" s="3"/>
      <c r="E4" s="3"/>
      <c r="F4" s="3"/>
      <c r="G4" s="3"/>
      <c r="H4" s="3"/>
      <c r="I4" s="3"/>
      <c r="J4" s="3"/>
      <c r="K4" s="3"/>
      <c r="L4" s="616" t="s">
        <v>241</v>
      </c>
      <c r="M4" s="616"/>
      <c r="N4" s="616"/>
      <c r="O4" s="616"/>
      <c r="P4" s="616"/>
      <c r="Q4" s="616"/>
    </row>
    <row r="5" spans="1:17" ht="12.75" customHeight="1" x14ac:dyDescent="0.25">
      <c r="A5" s="3"/>
      <c r="B5" s="3"/>
      <c r="C5" s="3"/>
      <c r="D5" s="3"/>
      <c r="E5" s="3"/>
      <c r="F5" s="3"/>
      <c r="G5" s="3"/>
      <c r="H5" s="3"/>
      <c r="I5" s="3"/>
      <c r="J5" s="3"/>
      <c r="K5" s="3"/>
      <c r="L5" s="3" t="s">
        <v>992</v>
      </c>
      <c r="M5" s="3"/>
      <c r="N5" s="3"/>
      <c r="O5" s="3"/>
      <c r="P5" s="3"/>
      <c r="Q5" s="3"/>
    </row>
    <row r="6" spans="1:17" ht="12.75" customHeight="1" x14ac:dyDescent="0.25">
      <c r="A6" s="3"/>
      <c r="B6" s="3"/>
      <c r="C6" s="3"/>
      <c r="D6" s="3"/>
      <c r="E6" s="3"/>
      <c r="F6" s="3"/>
      <c r="G6" s="3"/>
      <c r="H6" s="3"/>
      <c r="I6" s="3"/>
      <c r="J6" s="3"/>
      <c r="K6" s="3"/>
      <c r="L6" s="3"/>
      <c r="M6" s="3"/>
      <c r="N6" s="3"/>
      <c r="O6" s="3"/>
      <c r="P6" s="3"/>
      <c r="Q6" s="3"/>
    </row>
    <row r="7" spans="1:17" ht="12.75" customHeight="1" x14ac:dyDescent="0.25">
      <c r="A7" s="3"/>
      <c r="B7" s="3"/>
      <c r="C7" s="3"/>
      <c r="D7" s="3"/>
      <c r="E7" s="5" t="s">
        <v>870</v>
      </c>
      <c r="F7" s="5"/>
      <c r="G7" s="5"/>
      <c r="H7" s="5"/>
      <c r="I7" s="5"/>
      <c r="J7" s="5"/>
      <c r="K7" s="3"/>
      <c r="L7" s="3"/>
      <c r="M7" s="3"/>
      <c r="N7" s="3"/>
      <c r="O7" s="3"/>
      <c r="P7" s="3"/>
      <c r="Q7" s="3"/>
    </row>
    <row r="8" spans="1:17" ht="12.75" customHeight="1" x14ac:dyDescent="0.25">
      <c r="A8" s="3"/>
      <c r="B8" s="3"/>
      <c r="C8" s="3"/>
      <c r="D8" s="3"/>
      <c r="E8" s="3"/>
      <c r="F8" s="3"/>
      <c r="G8" s="3"/>
      <c r="H8" s="3"/>
      <c r="I8" s="3"/>
      <c r="J8" s="3"/>
      <c r="K8" s="3"/>
      <c r="L8" s="3"/>
      <c r="M8" s="3"/>
      <c r="N8" s="3"/>
      <c r="O8" s="3"/>
      <c r="P8" s="3"/>
      <c r="Q8" s="3"/>
    </row>
    <row r="9" spans="1:17" ht="12.75" customHeight="1" x14ac:dyDescent="0.25">
      <c r="A9" s="67" t="s">
        <v>3</v>
      </c>
      <c r="B9" s="335" t="s">
        <v>1045</v>
      </c>
      <c r="C9" s="335"/>
      <c r="D9" s="335"/>
      <c r="E9" s="335"/>
      <c r="F9" s="335"/>
      <c r="G9" s="335"/>
      <c r="H9" s="335"/>
      <c r="I9" s="335"/>
      <c r="J9" s="335"/>
      <c r="K9" s="335"/>
      <c r="L9" s="3" t="s">
        <v>649</v>
      </c>
      <c r="M9" s="3"/>
      <c r="N9" s="3"/>
      <c r="O9" s="3"/>
      <c r="P9" s="3"/>
      <c r="Q9" s="3"/>
    </row>
    <row r="10" spans="1:17" ht="29.25" customHeight="1" x14ac:dyDescent="0.25">
      <c r="A10" s="33"/>
      <c r="B10" s="344" t="s">
        <v>56</v>
      </c>
      <c r="C10" s="344"/>
      <c r="D10" s="344"/>
      <c r="E10" s="344"/>
      <c r="F10" s="344"/>
      <c r="G10" s="344"/>
      <c r="H10" s="344"/>
      <c r="I10" s="344"/>
      <c r="J10" s="344"/>
      <c r="K10" s="344"/>
      <c r="L10" s="764" t="s">
        <v>903</v>
      </c>
      <c r="M10" s="764"/>
      <c r="N10" s="764"/>
      <c r="O10" s="764"/>
      <c r="P10" s="764"/>
      <c r="Q10" s="764"/>
    </row>
    <row r="11" spans="1:17" ht="12.75" customHeight="1" x14ac:dyDescent="0.25">
      <c r="A11" s="33"/>
      <c r="B11" s="35"/>
      <c r="C11" s="35"/>
      <c r="D11" s="35"/>
      <c r="E11" s="35"/>
      <c r="F11" s="35"/>
      <c r="G11" s="35"/>
      <c r="H11" s="35"/>
      <c r="I11" s="35"/>
      <c r="J11" s="35"/>
      <c r="K11" s="3"/>
      <c r="L11" s="3"/>
      <c r="M11" s="3"/>
      <c r="N11" s="3"/>
      <c r="O11" s="3"/>
      <c r="P11" s="3"/>
      <c r="Q11" s="3"/>
    </row>
    <row r="12" spans="1:17" ht="12.75" customHeight="1" x14ac:dyDescent="0.25">
      <c r="A12" s="67" t="s">
        <v>58</v>
      </c>
      <c r="B12" s="335" t="s">
        <v>1014</v>
      </c>
      <c r="C12" s="35"/>
      <c r="D12" s="35"/>
      <c r="E12" s="35"/>
      <c r="F12" s="35"/>
      <c r="G12" s="35"/>
      <c r="H12" s="35"/>
      <c r="I12" s="35"/>
      <c r="J12" s="35"/>
      <c r="K12" s="346"/>
      <c r="L12" s="3" t="s">
        <v>901</v>
      </c>
      <c r="M12" s="3"/>
      <c r="N12" s="3"/>
      <c r="O12" s="3"/>
      <c r="P12" s="3"/>
      <c r="Q12" s="3"/>
    </row>
    <row r="13" spans="1:17" ht="36" customHeight="1" x14ac:dyDescent="0.25">
      <c r="A13" s="33"/>
      <c r="B13" s="1111" t="s">
        <v>899</v>
      </c>
      <c r="C13" s="1176"/>
      <c r="D13" s="1176"/>
      <c r="E13" s="1176"/>
      <c r="F13" s="1176"/>
      <c r="G13" s="1176"/>
      <c r="H13" s="1176"/>
      <c r="I13" s="1176"/>
      <c r="J13" s="1176"/>
      <c r="K13" s="1176"/>
      <c r="L13" s="768" t="s">
        <v>903</v>
      </c>
      <c r="M13" s="768"/>
      <c r="N13" s="768"/>
      <c r="O13" s="768"/>
      <c r="P13" s="768"/>
      <c r="Q13" s="768"/>
    </row>
    <row r="14" spans="1:17" ht="12.75" customHeight="1" x14ac:dyDescent="0.25">
      <c r="A14" s="33"/>
      <c r="B14" s="33"/>
      <c r="C14" s="3"/>
      <c r="D14" s="3"/>
      <c r="E14" s="3"/>
      <c r="F14" s="3"/>
      <c r="G14" s="3"/>
      <c r="H14" s="3"/>
      <c r="I14" s="3"/>
      <c r="J14" s="3"/>
      <c r="K14" s="3"/>
      <c r="L14" s="3"/>
      <c r="M14" s="3"/>
      <c r="N14" s="3"/>
      <c r="O14" s="3"/>
      <c r="P14" s="3"/>
      <c r="Q14" s="3"/>
    </row>
    <row r="15" spans="1:17" ht="21.75" customHeight="1" x14ac:dyDescent="0.25">
      <c r="A15" s="67" t="s">
        <v>61</v>
      </c>
      <c r="B15" s="345" t="s">
        <v>683</v>
      </c>
      <c r="C15" s="345"/>
      <c r="D15" s="345"/>
      <c r="E15" s="345"/>
      <c r="F15" s="345"/>
      <c r="G15" s="345"/>
      <c r="H15" s="345"/>
      <c r="I15" s="345"/>
      <c r="J15" s="345"/>
      <c r="K15" s="35" t="s">
        <v>682</v>
      </c>
      <c r="L15" s="3"/>
      <c r="M15" s="3"/>
      <c r="N15" s="3"/>
      <c r="O15" s="3"/>
      <c r="P15" s="3"/>
      <c r="Q15" s="3"/>
    </row>
    <row r="16" spans="1:17" ht="36" customHeight="1" x14ac:dyDescent="0.25">
      <c r="A16" s="34"/>
      <c r="B16" s="604" t="s">
        <v>900</v>
      </c>
      <c r="C16" s="604"/>
      <c r="D16" s="604"/>
      <c r="E16" s="604"/>
      <c r="F16" s="604"/>
      <c r="G16" s="604"/>
      <c r="H16" s="604"/>
      <c r="I16" s="604"/>
      <c r="J16" s="604"/>
      <c r="K16" s="604"/>
      <c r="L16" s="764" t="s">
        <v>902</v>
      </c>
      <c r="M16" s="764"/>
      <c r="N16" s="764"/>
      <c r="O16" s="764"/>
      <c r="P16" s="764"/>
      <c r="Q16" s="764"/>
    </row>
    <row r="17" spans="1:17" ht="18.75" customHeight="1" x14ac:dyDescent="0.25">
      <c r="A17" s="67" t="s">
        <v>64</v>
      </c>
      <c r="B17" s="5" t="s">
        <v>994</v>
      </c>
      <c r="C17" s="5"/>
      <c r="D17" s="5"/>
      <c r="E17" s="5"/>
      <c r="F17" s="5"/>
      <c r="G17" s="5"/>
      <c r="H17" s="5"/>
      <c r="I17" s="5"/>
      <c r="J17" s="5"/>
      <c r="K17" s="5"/>
      <c r="L17" s="3"/>
      <c r="M17" s="3"/>
      <c r="N17" s="3"/>
      <c r="O17" s="3"/>
      <c r="P17" s="3"/>
      <c r="Q17" s="3"/>
    </row>
    <row r="18" spans="1:17" ht="18.75" customHeight="1" x14ac:dyDescent="0.25">
      <c r="A18" s="624" t="s">
        <v>89</v>
      </c>
      <c r="B18" s="624"/>
      <c r="C18" s="624"/>
      <c r="D18" s="624"/>
      <c r="E18" s="624"/>
      <c r="F18" s="624"/>
      <c r="G18" s="624"/>
      <c r="H18" s="624"/>
      <c r="I18" s="624"/>
      <c r="J18" s="624"/>
      <c r="K18" s="624"/>
      <c r="L18" s="624"/>
      <c r="M18" s="624"/>
      <c r="N18" s="624"/>
      <c r="O18" s="624"/>
      <c r="P18" s="624"/>
      <c r="Q18" s="624"/>
    </row>
    <row r="19" spans="1:17" ht="16.5" customHeight="1" x14ac:dyDescent="0.25">
      <c r="A19" s="331" t="s">
        <v>908</v>
      </c>
      <c r="B19" s="115" t="s">
        <v>995</v>
      </c>
      <c r="C19" s="115"/>
      <c r="D19" s="115"/>
      <c r="E19" s="115"/>
      <c r="F19" s="115"/>
      <c r="G19" s="115"/>
      <c r="H19" s="115"/>
      <c r="I19" s="115"/>
      <c r="J19" s="3"/>
      <c r="K19" s="3"/>
      <c r="L19" s="3"/>
      <c r="M19" s="3"/>
      <c r="N19" s="3"/>
      <c r="O19" s="3"/>
      <c r="P19" s="3"/>
      <c r="Q19" s="3"/>
    </row>
    <row r="20" spans="1:17" ht="16.5" customHeight="1" x14ac:dyDescent="0.25">
      <c r="A20" s="331" t="s">
        <v>909</v>
      </c>
      <c r="B20" s="115" t="s">
        <v>1046</v>
      </c>
      <c r="C20" s="115"/>
      <c r="D20" s="115"/>
      <c r="E20" s="115"/>
      <c r="F20" s="115"/>
      <c r="G20" s="115"/>
      <c r="H20" s="115"/>
      <c r="I20" s="115"/>
      <c r="J20" s="3"/>
      <c r="K20" s="3"/>
      <c r="L20" s="3"/>
      <c r="M20" s="3"/>
      <c r="N20" s="3"/>
      <c r="O20" s="3"/>
      <c r="P20" s="3"/>
      <c r="Q20" s="3"/>
    </row>
    <row r="21" spans="1:17" ht="16.5" customHeight="1" x14ac:dyDescent="0.25">
      <c r="A21" s="331" t="s">
        <v>910</v>
      </c>
      <c r="B21" s="115" t="s">
        <v>1048</v>
      </c>
      <c r="C21" s="115"/>
      <c r="D21" s="115"/>
      <c r="E21" s="115"/>
      <c r="F21" s="115"/>
      <c r="G21" s="115"/>
      <c r="H21" s="115"/>
      <c r="I21" s="3"/>
      <c r="J21" s="3"/>
      <c r="K21" s="3"/>
      <c r="L21" s="3"/>
      <c r="M21" s="3"/>
      <c r="N21" s="3"/>
      <c r="O21" s="3"/>
      <c r="P21" s="3"/>
      <c r="Q21" s="3"/>
    </row>
    <row r="22" spans="1:17" ht="16.5" hidden="1" customHeight="1" x14ac:dyDescent="0.2">
      <c r="A22" s="604" t="s">
        <v>368</v>
      </c>
      <c r="B22" s="604"/>
      <c r="C22" s="604"/>
      <c r="D22" s="604"/>
      <c r="E22" s="604"/>
      <c r="F22" s="604"/>
      <c r="G22" s="604"/>
      <c r="H22" s="604"/>
      <c r="I22" s="604"/>
      <c r="J22" s="604"/>
      <c r="K22" s="604"/>
      <c r="L22" s="604"/>
      <c r="M22" s="604"/>
      <c r="N22" s="604"/>
      <c r="O22" s="604"/>
      <c r="P22" s="604"/>
      <c r="Q22" s="604"/>
    </row>
    <row r="23" spans="1:17" ht="16.5" customHeight="1" x14ac:dyDescent="0.2">
      <c r="A23" s="604" t="s">
        <v>655</v>
      </c>
      <c r="B23" s="604"/>
      <c r="C23" s="604"/>
      <c r="D23" s="604"/>
      <c r="E23" s="604"/>
      <c r="F23" s="604"/>
      <c r="G23" s="604"/>
      <c r="H23" s="604"/>
      <c r="I23" s="604"/>
      <c r="J23" s="604"/>
      <c r="K23" s="604"/>
      <c r="L23" s="604"/>
      <c r="M23" s="604"/>
      <c r="N23" s="604"/>
      <c r="O23" s="604"/>
      <c r="P23" s="604"/>
      <c r="Q23" s="604"/>
    </row>
    <row r="24" spans="1:17" ht="16.5" hidden="1" customHeight="1" x14ac:dyDescent="0.2">
      <c r="A24" s="604" t="s">
        <v>370</v>
      </c>
      <c r="B24" s="604"/>
      <c r="C24" s="604"/>
      <c r="D24" s="604"/>
      <c r="E24" s="604"/>
      <c r="F24" s="604"/>
      <c r="G24" s="604"/>
      <c r="H24" s="604"/>
      <c r="I24" s="604"/>
      <c r="J24" s="604"/>
      <c r="K24" s="604"/>
      <c r="L24" s="604"/>
      <c r="M24" s="604"/>
      <c r="N24" s="604"/>
      <c r="O24" s="604"/>
      <c r="P24" s="604"/>
      <c r="Q24" s="604"/>
    </row>
    <row r="25" spans="1:17" ht="16.5" hidden="1" customHeight="1" x14ac:dyDescent="0.2">
      <c r="A25" s="604" t="s">
        <v>378</v>
      </c>
      <c r="B25" s="604"/>
      <c r="C25" s="604"/>
      <c r="D25" s="604"/>
      <c r="E25" s="604"/>
      <c r="F25" s="604"/>
      <c r="G25" s="604"/>
      <c r="H25" s="604"/>
      <c r="I25" s="604"/>
      <c r="J25" s="604"/>
      <c r="K25" s="604"/>
      <c r="L25" s="604"/>
      <c r="M25" s="604"/>
      <c r="N25" s="604"/>
      <c r="O25" s="604"/>
      <c r="P25" s="604"/>
      <c r="Q25" s="604"/>
    </row>
    <row r="26" spans="1:17" ht="16.5" hidden="1" customHeight="1" x14ac:dyDescent="0.2">
      <c r="A26" s="604" t="s">
        <v>379</v>
      </c>
      <c r="B26" s="604"/>
      <c r="C26" s="604"/>
      <c r="D26" s="604"/>
      <c r="E26" s="604"/>
      <c r="F26" s="604"/>
      <c r="G26" s="604"/>
      <c r="H26" s="604"/>
      <c r="I26" s="604"/>
      <c r="J26" s="604"/>
      <c r="K26" s="604"/>
      <c r="L26" s="604"/>
      <c r="M26" s="604"/>
      <c r="N26" s="604"/>
      <c r="O26" s="604"/>
      <c r="P26" s="604"/>
      <c r="Q26" s="604"/>
    </row>
    <row r="27" spans="1:17" ht="16.5" hidden="1" customHeight="1" x14ac:dyDescent="0.2">
      <c r="A27" s="604" t="s">
        <v>380</v>
      </c>
      <c r="B27" s="604"/>
      <c r="C27" s="604"/>
      <c r="D27" s="604"/>
      <c r="E27" s="604"/>
      <c r="F27" s="604"/>
      <c r="G27" s="604"/>
      <c r="H27" s="604"/>
      <c r="I27" s="604"/>
      <c r="J27" s="604"/>
      <c r="K27" s="604"/>
      <c r="L27" s="604"/>
      <c r="M27" s="604"/>
      <c r="N27" s="604"/>
      <c r="O27" s="604"/>
      <c r="P27" s="604"/>
      <c r="Q27" s="604"/>
    </row>
    <row r="28" spans="1:17" ht="16.5" customHeight="1" x14ac:dyDescent="0.2">
      <c r="A28" s="604" t="s">
        <v>684</v>
      </c>
      <c r="B28" s="604"/>
      <c r="C28" s="604"/>
      <c r="D28" s="604"/>
      <c r="E28" s="604"/>
      <c r="F28" s="604"/>
      <c r="G28" s="604"/>
      <c r="H28" s="604"/>
      <c r="I28" s="604"/>
      <c r="J28" s="604"/>
      <c r="K28" s="604"/>
      <c r="L28" s="604"/>
      <c r="M28" s="604"/>
      <c r="N28" s="604"/>
      <c r="O28" s="604"/>
      <c r="P28" s="604"/>
      <c r="Q28" s="604"/>
    </row>
    <row r="29" spans="1:17" ht="16.5" hidden="1" customHeight="1" x14ac:dyDescent="0.2">
      <c r="A29" s="604" t="s">
        <v>381</v>
      </c>
      <c r="B29" s="604"/>
      <c r="C29" s="604"/>
      <c r="D29" s="604"/>
      <c r="E29" s="604"/>
      <c r="F29" s="604"/>
      <c r="G29" s="604"/>
      <c r="H29" s="604"/>
      <c r="I29" s="604"/>
      <c r="J29" s="604"/>
      <c r="K29" s="604"/>
      <c r="L29" s="604"/>
      <c r="M29" s="604"/>
      <c r="N29" s="604"/>
      <c r="O29" s="604"/>
      <c r="P29" s="604"/>
      <c r="Q29" s="604"/>
    </row>
    <row r="30" spans="1:17" ht="16.5" hidden="1" customHeight="1" x14ac:dyDescent="0.2">
      <c r="A30" s="604" t="s">
        <v>382</v>
      </c>
      <c r="B30" s="604"/>
      <c r="C30" s="604"/>
      <c r="D30" s="604"/>
      <c r="E30" s="604"/>
      <c r="F30" s="604"/>
      <c r="G30" s="604"/>
      <c r="H30" s="604"/>
      <c r="I30" s="604"/>
      <c r="J30" s="604"/>
      <c r="K30" s="604"/>
      <c r="L30" s="604"/>
      <c r="M30" s="604"/>
      <c r="N30" s="604"/>
      <c r="O30" s="604"/>
      <c r="P30" s="604"/>
      <c r="Q30" s="604"/>
    </row>
    <row r="31" spans="1:17" ht="33" customHeight="1" x14ac:dyDescent="0.2">
      <c r="A31" s="604" t="s">
        <v>685</v>
      </c>
      <c r="B31" s="604"/>
      <c r="C31" s="604"/>
      <c r="D31" s="604"/>
      <c r="E31" s="604"/>
      <c r="F31" s="604"/>
      <c r="G31" s="604"/>
      <c r="H31" s="604"/>
      <c r="I31" s="604"/>
      <c r="J31" s="604"/>
      <c r="K31" s="604"/>
      <c r="L31" s="604"/>
      <c r="M31" s="604"/>
      <c r="N31" s="604"/>
      <c r="O31" s="604"/>
      <c r="P31" s="604"/>
      <c r="Q31" s="604"/>
    </row>
    <row r="32" spans="1:17" ht="16.5" customHeight="1" x14ac:dyDescent="0.2">
      <c r="A32" s="604" t="s">
        <v>686</v>
      </c>
      <c r="B32" s="604"/>
      <c r="C32" s="604"/>
      <c r="D32" s="604"/>
      <c r="E32" s="604"/>
      <c r="F32" s="604"/>
      <c r="G32" s="604"/>
      <c r="H32" s="604"/>
      <c r="I32" s="604"/>
      <c r="J32" s="604"/>
      <c r="K32" s="604"/>
      <c r="L32" s="604"/>
      <c r="M32" s="604"/>
      <c r="N32" s="604"/>
      <c r="O32" s="604"/>
      <c r="P32" s="604"/>
      <c r="Q32" s="604"/>
    </row>
    <row r="33" spans="1:18" ht="33.75" hidden="1" customHeight="1" x14ac:dyDescent="0.2">
      <c r="A33" s="604" t="s">
        <v>383</v>
      </c>
      <c r="B33" s="604"/>
      <c r="C33" s="604"/>
      <c r="D33" s="604"/>
      <c r="E33" s="604"/>
      <c r="F33" s="604"/>
      <c r="G33" s="604"/>
      <c r="H33" s="604"/>
      <c r="I33" s="604"/>
      <c r="J33" s="604"/>
      <c r="K33" s="604"/>
      <c r="L33" s="604"/>
      <c r="M33" s="604"/>
      <c r="N33" s="604"/>
      <c r="O33" s="604"/>
      <c r="P33" s="604"/>
      <c r="Q33" s="604"/>
    </row>
    <row r="34" spans="1:18" ht="16.5" customHeight="1" x14ac:dyDescent="0.25">
      <c r="A34" s="605" t="s">
        <v>687</v>
      </c>
      <c r="B34" s="605"/>
      <c r="C34" s="605"/>
      <c r="D34" s="605"/>
      <c r="E34" s="605"/>
      <c r="F34" s="605"/>
      <c r="G34" s="605"/>
      <c r="H34" s="605"/>
      <c r="I34" s="605"/>
      <c r="J34" s="605"/>
      <c r="K34" s="605"/>
      <c r="L34" s="605"/>
      <c r="M34" s="605"/>
      <c r="N34" s="605"/>
      <c r="O34" s="605"/>
      <c r="P34" s="605"/>
      <c r="Q34" s="605"/>
    </row>
    <row r="35" spans="1:18" ht="16.5" customHeight="1" x14ac:dyDescent="0.2">
      <c r="A35" s="604" t="s">
        <v>689</v>
      </c>
      <c r="B35" s="604"/>
      <c r="C35" s="604"/>
      <c r="D35" s="604"/>
      <c r="E35" s="604"/>
      <c r="F35" s="604"/>
      <c r="G35" s="604"/>
      <c r="H35" s="604"/>
      <c r="I35" s="604"/>
      <c r="J35" s="604"/>
      <c r="K35" s="604"/>
      <c r="L35" s="604"/>
      <c r="M35" s="604"/>
      <c r="N35" s="604"/>
      <c r="O35" s="604"/>
      <c r="P35" s="604"/>
      <c r="Q35" s="604"/>
      <c r="R35" s="106" t="s">
        <v>688</v>
      </c>
    </row>
    <row r="36" spans="1:18" ht="22.5" hidden="1" customHeight="1" x14ac:dyDescent="0.25">
      <c r="A36" s="36"/>
      <c r="B36" s="36"/>
      <c r="C36" s="32"/>
      <c r="D36" s="32"/>
      <c r="E36" s="32"/>
      <c r="F36" s="32"/>
      <c r="G36" s="32"/>
      <c r="H36" s="32"/>
      <c r="I36" s="32"/>
      <c r="J36" s="32"/>
      <c r="K36" s="32"/>
      <c r="L36" s="32"/>
      <c r="M36" s="32"/>
      <c r="N36" s="32"/>
      <c r="O36" s="32"/>
      <c r="P36" s="32"/>
      <c r="Q36" s="32"/>
    </row>
    <row r="37" spans="1:18" ht="22.5" hidden="1" customHeight="1" x14ac:dyDescent="0.25">
      <c r="A37" s="36"/>
      <c r="B37" s="36"/>
      <c r="C37" s="32"/>
      <c r="D37" s="32"/>
      <c r="E37" s="32"/>
      <c r="F37" s="32"/>
      <c r="G37" s="32"/>
      <c r="H37" s="32"/>
      <c r="I37" s="32"/>
      <c r="J37" s="32"/>
      <c r="K37" s="32"/>
      <c r="L37" s="32"/>
      <c r="M37" s="32"/>
      <c r="N37" s="32"/>
      <c r="O37" s="32"/>
      <c r="P37" s="32"/>
      <c r="Q37" s="32"/>
    </row>
    <row r="38" spans="1:18" ht="22.5" hidden="1" customHeight="1" x14ac:dyDescent="0.25">
      <c r="A38" s="36"/>
      <c r="B38" s="36"/>
      <c r="C38" s="32"/>
      <c r="D38" s="32"/>
      <c r="E38" s="32"/>
      <c r="F38" s="32"/>
      <c r="G38" s="32"/>
      <c r="H38" s="32"/>
      <c r="I38" s="32"/>
      <c r="J38" s="32"/>
      <c r="K38" s="32"/>
      <c r="L38" s="32"/>
      <c r="M38" s="32"/>
      <c r="N38" s="32"/>
      <c r="O38" s="32"/>
      <c r="P38" s="32"/>
      <c r="Q38" s="32"/>
    </row>
    <row r="39" spans="1:18" ht="22.5" hidden="1" customHeight="1" x14ac:dyDescent="0.25">
      <c r="A39" s="36"/>
      <c r="B39" s="36"/>
      <c r="C39" s="32"/>
      <c r="D39" s="32"/>
      <c r="E39" s="32"/>
      <c r="F39" s="32"/>
      <c r="G39" s="32"/>
      <c r="H39" s="32"/>
      <c r="I39" s="32"/>
      <c r="J39" s="32"/>
      <c r="K39" s="32"/>
      <c r="L39" s="32"/>
      <c r="M39" s="32"/>
      <c r="N39" s="32"/>
      <c r="O39" s="32"/>
      <c r="P39" s="32"/>
      <c r="Q39" s="32"/>
    </row>
    <row r="40" spans="1:18" ht="22.5" hidden="1" customHeight="1" x14ac:dyDescent="0.25">
      <c r="A40" s="36"/>
      <c r="B40" s="36"/>
      <c r="C40" s="32"/>
      <c r="D40" s="32"/>
      <c r="E40" s="32"/>
      <c r="F40" s="32"/>
      <c r="G40" s="32"/>
      <c r="H40" s="32"/>
      <c r="I40" s="32"/>
      <c r="J40" s="32"/>
      <c r="K40" s="32"/>
      <c r="L40" s="32"/>
      <c r="M40" s="32"/>
      <c r="N40" s="32"/>
      <c r="O40" s="32"/>
      <c r="P40" s="32"/>
      <c r="Q40" s="32"/>
    </row>
    <row r="41" spans="1:18" ht="21.75" customHeight="1" x14ac:dyDescent="0.25">
      <c r="A41" s="67" t="s">
        <v>67</v>
      </c>
      <c r="B41" s="628" t="s">
        <v>907</v>
      </c>
      <c r="C41" s="628"/>
      <c r="D41" s="628"/>
      <c r="E41" s="628"/>
      <c r="F41" s="628"/>
      <c r="G41" s="628"/>
      <c r="H41" s="628"/>
      <c r="I41" s="628"/>
      <c r="J41" s="628"/>
      <c r="K41" s="628"/>
      <c r="L41" s="628"/>
      <c r="M41" s="628"/>
      <c r="N41" s="628"/>
      <c r="O41" s="628"/>
      <c r="P41" s="628"/>
      <c r="Q41" s="628"/>
    </row>
    <row r="42" spans="1:18" ht="25.5" customHeight="1" x14ac:dyDescent="0.25">
      <c r="A42" s="331" t="s">
        <v>908</v>
      </c>
      <c r="B42" s="628" t="s">
        <v>1012</v>
      </c>
      <c r="C42" s="628"/>
      <c r="D42" s="628"/>
      <c r="E42" s="628"/>
      <c r="F42" s="628"/>
      <c r="G42" s="628"/>
      <c r="H42" s="628"/>
      <c r="I42" s="628"/>
      <c r="J42" s="628"/>
      <c r="K42" s="628"/>
      <c r="L42" s="628"/>
      <c r="M42" s="628"/>
      <c r="N42" s="628"/>
      <c r="O42" s="628"/>
      <c r="P42" s="628"/>
      <c r="Q42" s="628"/>
    </row>
    <row r="43" spans="1:18" ht="14.25" customHeight="1" x14ac:dyDescent="0.25">
      <c r="A43" s="36"/>
      <c r="B43" s="329" t="s">
        <v>916</v>
      </c>
      <c r="C43" s="109"/>
      <c r="D43" s="109"/>
      <c r="E43" s="109"/>
      <c r="F43" s="109"/>
      <c r="G43" s="109"/>
      <c r="H43" s="109"/>
      <c r="I43" s="109"/>
      <c r="J43" s="109"/>
      <c r="K43" s="109"/>
      <c r="L43" s="109"/>
      <c r="M43" s="109"/>
      <c r="N43" s="109"/>
      <c r="O43" s="109"/>
      <c r="P43" s="109"/>
      <c r="Q43" s="109"/>
    </row>
    <row r="44" spans="1:18" ht="1.5" customHeight="1" x14ac:dyDescent="0.25">
      <c r="A44" s="36"/>
      <c r="B44" s="36"/>
      <c r="C44" s="37"/>
      <c r="D44" s="37"/>
      <c r="E44" s="37"/>
      <c r="F44" s="37"/>
      <c r="G44" s="37"/>
      <c r="H44" s="37"/>
      <c r="I44" s="37"/>
      <c r="J44" s="37"/>
      <c r="K44" s="37"/>
      <c r="L44" s="37"/>
      <c r="M44" s="37"/>
      <c r="N44" s="37"/>
      <c r="O44" s="37"/>
      <c r="P44" s="629" t="s">
        <v>30</v>
      </c>
      <c r="Q44" s="629"/>
    </row>
    <row r="45" spans="1:18" ht="15" customHeight="1" x14ac:dyDescent="0.25">
      <c r="A45" s="693" t="s">
        <v>10</v>
      </c>
      <c r="B45" s="694"/>
      <c r="C45" s="1087" t="s">
        <v>912</v>
      </c>
      <c r="D45" s="633" t="s">
        <v>817</v>
      </c>
      <c r="E45" s="633"/>
      <c r="F45" s="633"/>
      <c r="G45" s="633"/>
      <c r="H45" s="626" t="s">
        <v>818</v>
      </c>
      <c r="I45" s="626"/>
      <c r="J45" s="626"/>
      <c r="K45" s="626"/>
      <c r="L45" s="626" t="s">
        <v>819</v>
      </c>
      <c r="M45" s="626"/>
      <c r="N45" s="626"/>
      <c r="O45" s="626"/>
      <c r="P45" s="626"/>
      <c r="Q45" s="626"/>
    </row>
    <row r="46" spans="1:18" ht="98.25" customHeight="1" x14ac:dyDescent="0.25">
      <c r="A46" s="695"/>
      <c r="B46" s="696"/>
      <c r="C46" s="1088"/>
      <c r="D46" s="12" t="s">
        <v>71</v>
      </c>
      <c r="E46" s="12" t="s">
        <v>72</v>
      </c>
      <c r="F46" s="15" t="s">
        <v>14</v>
      </c>
      <c r="G46" s="12" t="s">
        <v>15</v>
      </c>
      <c r="H46" s="12" t="s">
        <v>71</v>
      </c>
      <c r="I46" s="15" t="s">
        <v>72</v>
      </c>
      <c r="J46" s="15" t="s">
        <v>14</v>
      </c>
      <c r="K46" s="12" t="s">
        <v>16</v>
      </c>
      <c r="L46" s="12" t="s">
        <v>71</v>
      </c>
      <c r="M46" s="625" t="s">
        <v>72</v>
      </c>
      <c r="N46" s="625"/>
      <c r="O46" s="12" t="s">
        <v>14</v>
      </c>
      <c r="P46" s="625" t="s">
        <v>17</v>
      </c>
      <c r="Q46" s="625"/>
    </row>
    <row r="47" spans="1:18" ht="15" customHeight="1" x14ac:dyDescent="0.25">
      <c r="A47" s="641">
        <v>1</v>
      </c>
      <c r="B47" s="642"/>
      <c r="C47" s="11">
        <v>2</v>
      </c>
      <c r="D47" s="11">
        <v>3</v>
      </c>
      <c r="E47" s="11">
        <v>4</v>
      </c>
      <c r="F47" s="11">
        <v>5</v>
      </c>
      <c r="G47" s="11">
        <v>6</v>
      </c>
      <c r="H47" s="11">
        <v>7</v>
      </c>
      <c r="I47" s="11">
        <v>8</v>
      </c>
      <c r="J47" s="11">
        <v>9</v>
      </c>
      <c r="K47" s="11">
        <v>10</v>
      </c>
      <c r="L47" s="11">
        <v>11</v>
      </c>
      <c r="M47" s="626">
        <v>12</v>
      </c>
      <c r="N47" s="626"/>
      <c r="O47" s="11">
        <v>13</v>
      </c>
      <c r="P47" s="626">
        <v>14</v>
      </c>
      <c r="Q47" s="626"/>
    </row>
    <row r="48" spans="1:18" ht="15" hidden="1" customHeight="1" x14ac:dyDescent="0.25">
      <c r="A48" s="11">
        <v>1014080</v>
      </c>
      <c r="B48" s="11"/>
      <c r="C48" s="11"/>
      <c r="D48" s="11"/>
      <c r="E48" s="11"/>
      <c r="F48" s="11"/>
      <c r="G48" s="11"/>
      <c r="H48" s="11"/>
      <c r="I48" s="11"/>
      <c r="J48" s="11"/>
      <c r="K48" s="11"/>
      <c r="L48" s="11"/>
      <c r="M48" s="641"/>
      <c r="N48" s="642"/>
      <c r="O48" s="11"/>
      <c r="P48" s="641"/>
      <c r="Q48" s="642"/>
    </row>
    <row r="49" spans="1:17" ht="15" customHeight="1" x14ac:dyDescent="0.25">
      <c r="A49" s="641">
        <v>1014081</v>
      </c>
      <c r="B49" s="642"/>
      <c r="C49" s="63" t="s">
        <v>250</v>
      </c>
      <c r="D49" s="27">
        <f>D51</f>
        <v>1334.7</v>
      </c>
      <c r="E49" s="16"/>
      <c r="F49" s="16"/>
      <c r="G49" s="16"/>
      <c r="H49" s="27">
        <f>H51</f>
        <v>1519.1</v>
      </c>
      <c r="I49" s="16"/>
      <c r="J49" s="16"/>
      <c r="K49" s="27">
        <f>H49</f>
        <v>1519.1</v>
      </c>
      <c r="L49" s="27">
        <f>L51</f>
        <v>1606400</v>
      </c>
      <c r="M49" s="626"/>
      <c r="N49" s="626"/>
      <c r="O49" s="16"/>
      <c r="P49" s="627">
        <f>L49</f>
        <v>1606400</v>
      </c>
      <c r="Q49" s="626"/>
    </row>
    <row r="50" spans="1:17" ht="48" customHeight="1" x14ac:dyDescent="0.25">
      <c r="A50" s="641"/>
      <c r="B50" s="642"/>
      <c r="C50" s="63" t="s">
        <v>690</v>
      </c>
      <c r="D50" s="11"/>
      <c r="E50" s="16"/>
      <c r="F50" s="16"/>
      <c r="G50" s="16"/>
      <c r="H50" s="16"/>
      <c r="I50" s="16"/>
      <c r="J50" s="16"/>
      <c r="K50" s="16"/>
      <c r="L50" s="16"/>
      <c r="M50" s="641"/>
      <c r="N50" s="642"/>
      <c r="O50" s="16"/>
      <c r="P50" s="641"/>
      <c r="Q50" s="642"/>
    </row>
    <row r="51" spans="1:17" ht="31.5" customHeight="1" x14ac:dyDescent="0.25">
      <c r="A51" s="641"/>
      <c r="B51" s="642"/>
      <c r="C51" s="15" t="s">
        <v>18</v>
      </c>
      <c r="D51" s="27">
        <f>D110</f>
        <v>1334.7</v>
      </c>
      <c r="E51" s="27" t="s">
        <v>194</v>
      </c>
      <c r="F51" s="27" t="s">
        <v>194</v>
      </c>
      <c r="G51" s="27">
        <f>D51</f>
        <v>1334.7</v>
      </c>
      <c r="H51" s="27">
        <f>H110</f>
        <v>1519.1</v>
      </c>
      <c r="I51" s="27" t="s">
        <v>194</v>
      </c>
      <c r="J51" s="27" t="s">
        <v>194</v>
      </c>
      <c r="K51" s="27">
        <f>H51</f>
        <v>1519.1</v>
      </c>
      <c r="L51" s="27">
        <f>L110</f>
        <v>1606400</v>
      </c>
      <c r="M51" s="627" t="s">
        <v>194</v>
      </c>
      <c r="N51" s="627"/>
      <c r="O51" s="27" t="s">
        <v>194</v>
      </c>
      <c r="P51" s="627">
        <f>L51</f>
        <v>1606400</v>
      </c>
      <c r="Q51" s="627"/>
    </row>
    <row r="52" spans="1:17" ht="33.75" customHeight="1" x14ac:dyDescent="0.25">
      <c r="A52" s="641"/>
      <c r="B52" s="642"/>
      <c r="C52" s="15" t="s">
        <v>20</v>
      </c>
      <c r="D52" s="11" t="s">
        <v>194</v>
      </c>
      <c r="E52" s="11"/>
      <c r="F52" s="11"/>
      <c r="G52" s="11">
        <f t="shared" ref="G52:G57" si="0">E52</f>
        <v>0</v>
      </c>
      <c r="H52" s="11" t="s">
        <v>194</v>
      </c>
      <c r="I52" s="11">
        <v>0</v>
      </c>
      <c r="J52" s="11"/>
      <c r="K52" s="27"/>
      <c r="L52" s="11" t="s">
        <v>194</v>
      </c>
      <c r="M52" s="626"/>
      <c r="N52" s="626"/>
      <c r="O52" s="11"/>
      <c r="P52" s="634"/>
      <c r="Q52" s="635"/>
    </row>
    <row r="53" spans="1:17" ht="35.25" customHeight="1" x14ac:dyDescent="0.25">
      <c r="A53" s="641"/>
      <c r="B53" s="642"/>
      <c r="C53" s="15" t="s">
        <v>21</v>
      </c>
      <c r="D53" s="11" t="s">
        <v>194</v>
      </c>
      <c r="E53" s="11"/>
      <c r="F53" s="11"/>
      <c r="G53" s="11">
        <f t="shared" si="0"/>
        <v>0</v>
      </c>
      <c r="H53" s="11" t="s">
        <v>194</v>
      </c>
      <c r="I53" s="11">
        <f>I151</f>
        <v>0</v>
      </c>
      <c r="J53" s="11">
        <f>J151</f>
        <v>0</v>
      </c>
      <c r="K53" s="27">
        <f>I53</f>
        <v>0</v>
      </c>
      <c r="L53" s="11" t="s">
        <v>194</v>
      </c>
      <c r="M53" s="626"/>
      <c r="N53" s="626"/>
      <c r="O53" s="11"/>
      <c r="P53" s="634"/>
      <c r="Q53" s="635"/>
    </row>
    <row r="54" spans="1:17" ht="25.5" customHeight="1" x14ac:dyDescent="0.25">
      <c r="A54" s="641">
        <v>401000</v>
      </c>
      <c r="B54" s="642"/>
      <c r="C54" s="15" t="s">
        <v>23</v>
      </c>
      <c r="D54" s="27" t="s">
        <v>194</v>
      </c>
      <c r="E54" s="27"/>
      <c r="F54" s="27"/>
      <c r="G54" s="11">
        <f t="shared" si="0"/>
        <v>0</v>
      </c>
      <c r="H54" s="27" t="s">
        <v>194</v>
      </c>
      <c r="I54" s="27"/>
      <c r="J54" s="27"/>
      <c r="K54" s="27"/>
      <c r="L54" s="27" t="s">
        <v>194</v>
      </c>
      <c r="M54" s="634"/>
      <c r="N54" s="635"/>
      <c r="O54" s="27"/>
      <c r="P54" s="627"/>
      <c r="Q54" s="627"/>
    </row>
    <row r="55" spans="1:17" ht="51" customHeight="1" x14ac:dyDescent="0.25">
      <c r="A55" s="641">
        <v>602400</v>
      </c>
      <c r="B55" s="642"/>
      <c r="C55" s="196" t="s">
        <v>251</v>
      </c>
      <c r="D55" s="11" t="s">
        <v>194</v>
      </c>
      <c r="E55" s="11"/>
      <c r="F55" s="11"/>
      <c r="G55" s="11">
        <f t="shared" si="0"/>
        <v>0</v>
      </c>
      <c r="H55" s="11" t="s">
        <v>194</v>
      </c>
      <c r="I55" s="11"/>
      <c r="J55" s="11"/>
      <c r="K55" s="27"/>
      <c r="L55" s="11" t="s">
        <v>194</v>
      </c>
      <c r="M55" s="626"/>
      <c r="N55" s="626"/>
      <c r="O55" s="11"/>
      <c r="P55" s="634"/>
      <c r="Q55" s="635"/>
    </row>
    <row r="56" spans="1:17" ht="27.75" customHeight="1" x14ac:dyDescent="0.25">
      <c r="A56" s="641">
        <v>602100</v>
      </c>
      <c r="B56" s="642"/>
      <c r="C56" s="196" t="s">
        <v>25</v>
      </c>
      <c r="D56" s="11" t="s">
        <v>194</v>
      </c>
      <c r="E56" s="27"/>
      <c r="F56" s="11"/>
      <c r="G56" s="11">
        <f t="shared" si="0"/>
        <v>0</v>
      </c>
      <c r="H56" s="11" t="s">
        <v>194</v>
      </c>
      <c r="I56" s="11" t="s">
        <v>194</v>
      </c>
      <c r="J56" s="11" t="s">
        <v>194</v>
      </c>
      <c r="K56" s="27" t="s">
        <v>194</v>
      </c>
      <c r="L56" s="11" t="s">
        <v>194</v>
      </c>
      <c r="M56" s="626" t="s">
        <v>194</v>
      </c>
      <c r="N56" s="626"/>
      <c r="O56" s="11" t="s">
        <v>194</v>
      </c>
      <c r="P56" s="634" t="s">
        <v>194</v>
      </c>
      <c r="Q56" s="635"/>
    </row>
    <row r="57" spans="1:17" ht="15" customHeight="1" x14ac:dyDescent="0.25">
      <c r="A57" s="641">
        <v>602200</v>
      </c>
      <c r="B57" s="642"/>
      <c r="C57" s="16" t="s">
        <v>26</v>
      </c>
      <c r="D57" s="11" t="s">
        <v>194</v>
      </c>
      <c r="E57" s="11"/>
      <c r="F57" s="11"/>
      <c r="G57" s="11">
        <f t="shared" si="0"/>
        <v>0</v>
      </c>
      <c r="H57" s="11" t="s">
        <v>194</v>
      </c>
      <c r="I57" s="11" t="s">
        <v>194</v>
      </c>
      <c r="J57" s="11" t="s">
        <v>194</v>
      </c>
      <c r="K57" s="27" t="s">
        <v>194</v>
      </c>
      <c r="L57" s="11" t="s">
        <v>194</v>
      </c>
      <c r="M57" s="626" t="s">
        <v>194</v>
      </c>
      <c r="N57" s="626"/>
      <c r="O57" s="11" t="s">
        <v>194</v>
      </c>
      <c r="P57" s="634" t="s">
        <v>194</v>
      </c>
      <c r="Q57" s="635"/>
    </row>
    <row r="58" spans="1:17" ht="18" customHeight="1" x14ac:dyDescent="0.25">
      <c r="A58" s="641"/>
      <c r="B58" s="642"/>
      <c r="C58" s="16" t="s">
        <v>28</v>
      </c>
      <c r="D58" s="27">
        <f>D51</f>
        <v>1334.7</v>
      </c>
      <c r="E58" s="11">
        <f>SUM(E52:E57)</f>
        <v>0</v>
      </c>
      <c r="F58" s="11">
        <f>SUM(F52:F57)</f>
        <v>0</v>
      </c>
      <c r="G58" s="27">
        <f>SUM(G51:G57)</f>
        <v>1334.7</v>
      </c>
      <c r="H58" s="27">
        <f>H51</f>
        <v>1519.1</v>
      </c>
      <c r="I58" s="11">
        <f>I53</f>
        <v>0</v>
      </c>
      <c r="J58" s="11">
        <f>J53</f>
        <v>0</v>
      </c>
      <c r="K58" s="27">
        <f>K51+K53</f>
        <v>1519.1</v>
      </c>
      <c r="L58" s="27">
        <f>L51</f>
        <v>1606400</v>
      </c>
      <c r="M58" s="641"/>
      <c r="N58" s="642"/>
      <c r="O58" s="11"/>
      <c r="P58" s="634">
        <f>L58</f>
        <v>1606400</v>
      </c>
      <c r="Q58" s="635"/>
    </row>
    <row r="59" spans="1:17" ht="15" customHeight="1" x14ac:dyDescent="0.25">
      <c r="A59" s="641">
        <v>1014082</v>
      </c>
      <c r="B59" s="642"/>
      <c r="C59" s="121" t="s">
        <v>252</v>
      </c>
      <c r="D59" s="27">
        <f>D61</f>
        <v>5806.0999999999995</v>
      </c>
      <c r="E59" s="11"/>
      <c r="F59" s="11"/>
      <c r="G59" s="27">
        <f>D59</f>
        <v>5806.0999999999995</v>
      </c>
      <c r="H59" s="27">
        <f>H61</f>
        <v>7138</v>
      </c>
      <c r="I59" s="11"/>
      <c r="J59" s="11"/>
      <c r="K59" s="27">
        <f>H59</f>
        <v>7138</v>
      </c>
      <c r="L59" s="27">
        <f>L61</f>
        <v>0</v>
      </c>
      <c r="M59" s="626"/>
      <c r="N59" s="626"/>
      <c r="O59" s="11"/>
      <c r="P59" s="634">
        <f>L59</f>
        <v>0</v>
      </c>
      <c r="Q59" s="635"/>
    </row>
    <row r="60" spans="1:17" ht="31.5" customHeight="1" x14ac:dyDescent="0.25">
      <c r="A60" s="641"/>
      <c r="B60" s="642"/>
      <c r="C60" s="63" t="s">
        <v>691</v>
      </c>
      <c r="D60" s="11"/>
      <c r="E60" s="11"/>
      <c r="F60" s="11"/>
      <c r="G60" s="11"/>
      <c r="H60" s="11"/>
      <c r="I60" s="11"/>
      <c r="J60" s="11"/>
      <c r="K60" s="27"/>
      <c r="L60" s="11"/>
      <c r="M60" s="626"/>
      <c r="N60" s="626"/>
      <c r="O60" s="11"/>
      <c r="P60" s="76"/>
      <c r="Q60" s="74"/>
    </row>
    <row r="61" spans="1:17" ht="35.25" customHeight="1" x14ac:dyDescent="0.25">
      <c r="A61" s="641"/>
      <c r="B61" s="642"/>
      <c r="C61" s="15" t="s">
        <v>18</v>
      </c>
      <c r="D61" s="27">
        <f>D139</f>
        <v>5806.0999999999995</v>
      </c>
      <c r="E61" s="11"/>
      <c r="F61" s="11"/>
      <c r="G61" s="27">
        <f t="shared" ref="G61:G67" si="1">D61+E61</f>
        <v>5806.0999999999995</v>
      </c>
      <c r="H61" s="27">
        <f>H139</f>
        <v>7138</v>
      </c>
      <c r="I61" s="11"/>
      <c r="J61" s="11"/>
      <c r="K61" s="27">
        <f>H61</f>
        <v>7138</v>
      </c>
      <c r="L61" s="27">
        <f>L139</f>
        <v>0</v>
      </c>
      <c r="M61" s="634"/>
      <c r="N61" s="635"/>
      <c r="O61" s="11"/>
      <c r="P61" s="634">
        <f>L61</f>
        <v>0</v>
      </c>
      <c r="Q61" s="635"/>
    </row>
    <row r="62" spans="1:17" ht="33.75" customHeight="1" x14ac:dyDescent="0.25">
      <c r="A62" s="641"/>
      <c r="B62" s="642"/>
      <c r="C62" s="15" t="s">
        <v>20</v>
      </c>
      <c r="D62" s="11"/>
      <c r="E62" s="11"/>
      <c r="F62" s="11"/>
      <c r="G62" s="27">
        <f t="shared" si="1"/>
        <v>0</v>
      </c>
      <c r="H62" s="11"/>
      <c r="I62" s="11"/>
      <c r="J62" s="11"/>
      <c r="K62" s="27"/>
      <c r="L62" s="11"/>
      <c r="M62" s="626"/>
      <c r="N62" s="626"/>
      <c r="O62" s="11"/>
      <c r="P62" s="76"/>
      <c r="Q62" s="74"/>
    </row>
    <row r="63" spans="1:17" ht="36" customHeight="1" x14ac:dyDescent="0.25">
      <c r="A63" s="641"/>
      <c r="B63" s="642"/>
      <c r="C63" s="15" t="s">
        <v>21</v>
      </c>
      <c r="D63" s="11"/>
      <c r="E63" s="11">
        <f>F151</f>
        <v>65.5</v>
      </c>
      <c r="F63" s="11"/>
      <c r="G63" s="27">
        <f t="shared" si="1"/>
        <v>65.5</v>
      </c>
      <c r="H63" s="11"/>
      <c r="I63" s="11"/>
      <c r="J63" s="11"/>
      <c r="K63" s="27"/>
      <c r="L63" s="11"/>
      <c r="M63" s="626"/>
      <c r="N63" s="626"/>
      <c r="O63" s="11"/>
      <c r="P63" s="76"/>
      <c r="Q63" s="74"/>
    </row>
    <row r="64" spans="1:17" ht="17.25" customHeight="1" x14ac:dyDescent="0.25">
      <c r="A64" s="641">
        <v>401000</v>
      </c>
      <c r="B64" s="642"/>
      <c r="C64" s="15" t="s">
        <v>23</v>
      </c>
      <c r="D64" s="11"/>
      <c r="E64" s="11"/>
      <c r="F64" s="11"/>
      <c r="G64" s="27">
        <f t="shared" si="1"/>
        <v>0</v>
      </c>
      <c r="H64" s="11"/>
      <c r="I64" s="11"/>
      <c r="J64" s="11"/>
      <c r="K64" s="27"/>
      <c r="L64" s="11"/>
      <c r="M64" s="626"/>
      <c r="N64" s="626"/>
      <c r="O64" s="11"/>
      <c r="P64" s="76"/>
      <c r="Q64" s="74"/>
    </row>
    <row r="65" spans="1:17" ht="36" customHeight="1" x14ac:dyDescent="0.25">
      <c r="A65" s="641">
        <v>602400</v>
      </c>
      <c r="B65" s="642"/>
      <c r="C65" s="196" t="s">
        <v>251</v>
      </c>
      <c r="D65" s="11"/>
      <c r="E65" s="11"/>
      <c r="F65" s="11"/>
      <c r="G65" s="27">
        <f t="shared" si="1"/>
        <v>0</v>
      </c>
      <c r="H65" s="11"/>
      <c r="I65" s="11"/>
      <c r="J65" s="11"/>
      <c r="K65" s="27"/>
      <c r="L65" s="11"/>
      <c r="M65" s="626"/>
      <c r="N65" s="626"/>
      <c r="O65" s="11"/>
      <c r="P65" s="76"/>
      <c r="Q65" s="74"/>
    </row>
    <row r="66" spans="1:17" ht="19.5" customHeight="1" x14ac:dyDescent="0.25">
      <c r="A66" s="641">
        <v>602100</v>
      </c>
      <c r="B66" s="642"/>
      <c r="C66" s="196" t="s">
        <v>25</v>
      </c>
      <c r="D66" s="11"/>
      <c r="E66" s="11"/>
      <c r="F66" s="11"/>
      <c r="G66" s="27">
        <f t="shared" si="1"/>
        <v>0</v>
      </c>
      <c r="H66" s="11"/>
      <c r="I66" s="11"/>
      <c r="J66" s="11"/>
      <c r="K66" s="27"/>
      <c r="L66" s="11"/>
      <c r="M66" s="626"/>
      <c r="N66" s="626"/>
      <c r="O66" s="11"/>
      <c r="P66" s="76"/>
      <c r="Q66" s="74"/>
    </row>
    <row r="67" spans="1:17" ht="21.75" customHeight="1" x14ac:dyDescent="0.25">
      <c r="A67" s="641">
        <v>602200</v>
      </c>
      <c r="B67" s="642"/>
      <c r="C67" s="16" t="s">
        <v>26</v>
      </c>
      <c r="D67" s="11"/>
      <c r="E67" s="11"/>
      <c r="F67" s="11"/>
      <c r="G67" s="27">
        <f t="shared" si="1"/>
        <v>0</v>
      </c>
      <c r="H67" s="27"/>
      <c r="I67" s="11"/>
      <c r="J67" s="11"/>
      <c r="K67" s="27"/>
      <c r="L67" s="11"/>
      <c r="M67" s="626"/>
      <c r="N67" s="626"/>
      <c r="O67" s="11"/>
      <c r="P67" s="76"/>
      <c r="Q67" s="74"/>
    </row>
    <row r="68" spans="1:17" ht="15" hidden="1" customHeight="1" x14ac:dyDescent="0.25">
      <c r="A68" s="16"/>
      <c r="B68" s="16"/>
      <c r="C68" s="16"/>
      <c r="D68" s="11"/>
      <c r="E68" s="11"/>
      <c r="F68" s="27"/>
      <c r="G68" s="11"/>
      <c r="H68" s="11"/>
      <c r="I68" s="11"/>
      <c r="J68" s="11"/>
      <c r="K68" s="27"/>
      <c r="L68" s="11"/>
      <c r="M68" s="626"/>
      <c r="N68" s="626"/>
      <c r="O68" s="11"/>
      <c r="P68" s="76"/>
      <c r="Q68" s="74"/>
    </row>
    <row r="69" spans="1:17" ht="28.5" hidden="1" customHeight="1" x14ac:dyDescent="0.25">
      <c r="A69" s="16"/>
      <c r="B69" s="16"/>
      <c r="C69" s="196"/>
      <c r="D69" s="11"/>
      <c r="E69" s="11"/>
      <c r="F69" s="11"/>
      <c r="G69" s="11"/>
      <c r="H69" s="11"/>
      <c r="I69" s="11"/>
      <c r="J69" s="11"/>
      <c r="K69" s="27"/>
      <c r="L69" s="11"/>
      <c r="M69" s="626"/>
      <c r="N69" s="626"/>
      <c r="O69" s="11"/>
      <c r="P69" s="76"/>
      <c r="Q69" s="74"/>
    </row>
    <row r="70" spans="1:17" ht="15" hidden="1" customHeight="1" x14ac:dyDescent="0.25">
      <c r="A70" s="16"/>
      <c r="B70" s="16"/>
      <c r="C70" s="16"/>
      <c r="D70" s="11"/>
      <c r="E70" s="11"/>
      <c r="F70" s="11"/>
      <c r="G70" s="11"/>
      <c r="H70" s="11"/>
      <c r="I70" s="11"/>
      <c r="J70" s="11"/>
      <c r="K70" s="27"/>
      <c r="L70" s="11"/>
      <c r="M70" s="626"/>
      <c r="N70" s="626"/>
      <c r="O70" s="11"/>
      <c r="P70" s="76"/>
      <c r="Q70" s="74"/>
    </row>
    <row r="71" spans="1:17" ht="26.25" hidden="1" customHeight="1" x14ac:dyDescent="0.25">
      <c r="A71" s="16"/>
      <c r="B71" s="16"/>
      <c r="C71" s="196"/>
      <c r="D71" s="11"/>
      <c r="E71" s="11"/>
      <c r="F71" s="11"/>
      <c r="G71" s="11"/>
      <c r="H71" s="11"/>
      <c r="I71" s="11"/>
      <c r="J71" s="11"/>
      <c r="K71" s="27"/>
      <c r="L71" s="11"/>
      <c r="M71" s="626"/>
      <c r="N71" s="626"/>
      <c r="O71" s="11"/>
      <c r="P71" s="76"/>
      <c r="Q71" s="74"/>
    </row>
    <row r="72" spans="1:17" ht="18" hidden="1" customHeight="1" x14ac:dyDescent="0.25">
      <c r="A72" s="16"/>
      <c r="B72" s="16"/>
      <c r="C72" s="196"/>
      <c r="D72" s="11"/>
      <c r="E72" s="11"/>
      <c r="F72" s="11"/>
      <c r="G72" s="11"/>
      <c r="H72" s="11"/>
      <c r="I72" s="11"/>
      <c r="J72" s="11"/>
      <c r="K72" s="11"/>
      <c r="L72" s="11"/>
      <c r="M72" s="66"/>
      <c r="N72" s="74"/>
      <c r="O72" s="11"/>
      <c r="P72" s="76"/>
      <c r="Q72" s="74"/>
    </row>
    <row r="73" spans="1:17" ht="27" hidden="1" customHeight="1" x14ac:dyDescent="0.25">
      <c r="A73" s="16"/>
      <c r="B73" s="16"/>
      <c r="C73" s="196"/>
      <c r="D73" s="11"/>
      <c r="E73" s="11"/>
      <c r="F73" s="11"/>
      <c r="G73" s="11"/>
      <c r="H73" s="11"/>
      <c r="I73" s="11"/>
      <c r="J73" s="11"/>
      <c r="K73" s="11"/>
      <c r="L73" s="11"/>
      <c r="M73" s="66"/>
      <c r="N73" s="74"/>
      <c r="O73" s="11"/>
      <c r="P73" s="76"/>
      <c r="Q73" s="74"/>
    </row>
    <row r="74" spans="1:17" ht="28.5" hidden="1" customHeight="1" x14ac:dyDescent="0.25">
      <c r="A74" s="16"/>
      <c r="B74" s="16"/>
      <c r="C74" s="196"/>
      <c r="D74" s="11"/>
      <c r="E74" s="11"/>
      <c r="F74" s="11"/>
      <c r="G74" s="11"/>
      <c r="H74" s="11"/>
      <c r="I74" s="11"/>
      <c r="J74" s="11"/>
      <c r="K74" s="11"/>
      <c r="L74" s="11"/>
      <c r="M74" s="66"/>
      <c r="N74" s="74"/>
      <c r="O74" s="11"/>
      <c r="P74" s="76"/>
      <c r="Q74" s="74"/>
    </row>
    <row r="75" spans="1:17" ht="31.5" hidden="1" customHeight="1" x14ac:dyDescent="0.25">
      <c r="A75" s="16"/>
      <c r="B75" s="16"/>
      <c r="C75" s="196"/>
      <c r="D75" s="11"/>
      <c r="E75" s="11"/>
      <c r="F75" s="11"/>
      <c r="G75" s="11"/>
      <c r="H75" s="11"/>
      <c r="I75" s="11"/>
      <c r="J75" s="11"/>
      <c r="K75" s="11"/>
      <c r="L75" s="11"/>
      <c r="M75" s="66"/>
      <c r="N75" s="74"/>
      <c r="O75" s="11"/>
      <c r="P75" s="76"/>
      <c r="Q75" s="74"/>
    </row>
    <row r="76" spans="1:17" ht="17.649999999999999" customHeight="1" x14ac:dyDescent="0.25">
      <c r="A76" s="641"/>
      <c r="B76" s="642"/>
      <c r="C76" s="16" t="s">
        <v>971</v>
      </c>
      <c r="D76" s="26">
        <f>D49+D59</f>
        <v>7140.7999999999993</v>
      </c>
      <c r="E76" s="11">
        <f>SUM(E52:E75)</f>
        <v>65.5</v>
      </c>
      <c r="F76" s="26">
        <f>SUM(F53:F75)</f>
        <v>0</v>
      </c>
      <c r="G76" s="27">
        <f>D76+E76</f>
        <v>7206.2999999999993</v>
      </c>
      <c r="H76" s="27">
        <f>H49+H59</f>
        <v>8657.1</v>
      </c>
      <c r="I76" s="11">
        <f>I52+I53</f>
        <v>0</v>
      </c>
      <c r="J76" s="11">
        <f>J53</f>
        <v>0</v>
      </c>
      <c r="K76" s="27">
        <f>H76+I76</f>
        <v>8657.1</v>
      </c>
      <c r="L76" s="27">
        <f>L49+L59</f>
        <v>1606400</v>
      </c>
      <c r="M76" s="627"/>
      <c r="N76" s="627"/>
      <c r="O76" s="16">
        <f>O68</f>
        <v>0</v>
      </c>
      <c r="P76" s="634">
        <f>L76+M76</f>
        <v>1606400</v>
      </c>
      <c r="Q76" s="635"/>
    </row>
    <row r="77" spans="1:17" ht="12.75" customHeight="1" x14ac:dyDescent="0.25">
      <c r="A77" s="3"/>
      <c r="B77" s="3"/>
      <c r="C77" s="3"/>
      <c r="D77" s="3"/>
      <c r="E77" s="3"/>
      <c r="F77" s="3"/>
      <c r="G77" s="3"/>
      <c r="H77" s="3"/>
      <c r="I77" s="3"/>
      <c r="J77" s="3"/>
      <c r="K77" s="3"/>
      <c r="L77" s="636"/>
      <c r="M77" s="636"/>
      <c r="N77" s="636"/>
      <c r="O77" s="636"/>
      <c r="P77" s="636"/>
      <c r="Q77" s="636"/>
    </row>
    <row r="78" spans="1:17" ht="19.5" customHeight="1" x14ac:dyDescent="0.25">
      <c r="A78" s="331" t="s">
        <v>909</v>
      </c>
      <c r="B78" s="637" t="s">
        <v>1049</v>
      </c>
      <c r="C78" s="637"/>
      <c r="D78" s="637"/>
      <c r="E78" s="637"/>
      <c r="F78" s="637"/>
      <c r="G78" s="637"/>
      <c r="H78" s="637"/>
      <c r="I78" s="637"/>
      <c r="J78" s="637"/>
      <c r="K78" s="637"/>
      <c r="L78" s="637"/>
      <c r="M78" s="637"/>
      <c r="N78" s="637"/>
      <c r="O78" s="637"/>
      <c r="P78" s="637"/>
      <c r="Q78" s="637"/>
    </row>
    <row r="79" spans="1:17" ht="13.5" customHeight="1" x14ac:dyDescent="0.25">
      <c r="A79" s="36"/>
      <c r="B79" s="328" t="s">
        <v>916</v>
      </c>
      <c r="C79" s="57"/>
      <c r="D79" s="57"/>
      <c r="E79" s="57"/>
      <c r="F79" s="57"/>
      <c r="G79" s="57"/>
      <c r="H79" s="57"/>
      <c r="I79" s="57"/>
      <c r="J79" s="57"/>
      <c r="K79" s="57"/>
      <c r="L79" s="57"/>
      <c r="M79" s="57"/>
      <c r="N79" s="57"/>
      <c r="O79" s="57"/>
      <c r="P79" s="617"/>
      <c r="Q79" s="617"/>
    </row>
    <row r="80" spans="1:17" ht="15" customHeight="1" x14ac:dyDescent="0.25">
      <c r="A80" s="693" t="s">
        <v>10</v>
      </c>
      <c r="B80" s="694"/>
      <c r="C80" s="737" t="s">
        <v>259</v>
      </c>
      <c r="D80" s="738"/>
      <c r="E80" s="738"/>
      <c r="F80" s="738"/>
      <c r="G80" s="739"/>
      <c r="H80" s="626" t="s">
        <v>454</v>
      </c>
      <c r="I80" s="626"/>
      <c r="J80" s="626"/>
      <c r="K80" s="626"/>
      <c r="L80" s="626" t="s">
        <v>821</v>
      </c>
      <c r="M80" s="626"/>
      <c r="N80" s="626"/>
      <c r="O80" s="626"/>
      <c r="P80" s="626"/>
      <c r="Q80" s="626"/>
    </row>
    <row r="81" spans="1:17" ht="64.5" customHeight="1" x14ac:dyDescent="0.25">
      <c r="A81" s="695"/>
      <c r="B81" s="696"/>
      <c r="C81" s="740"/>
      <c r="D81" s="741"/>
      <c r="E81" s="741"/>
      <c r="F81" s="741"/>
      <c r="G81" s="742"/>
      <c r="H81" s="12" t="s">
        <v>71</v>
      </c>
      <c r="I81" s="12" t="s">
        <v>72</v>
      </c>
      <c r="J81" s="10" t="s">
        <v>14</v>
      </c>
      <c r="K81" s="12" t="s">
        <v>15</v>
      </c>
      <c r="L81" s="12" t="s">
        <v>71</v>
      </c>
      <c r="M81" s="655" t="s">
        <v>72</v>
      </c>
      <c r="N81" s="656"/>
      <c r="O81" s="15" t="s">
        <v>14</v>
      </c>
      <c r="P81" s="655" t="s">
        <v>16</v>
      </c>
      <c r="Q81" s="656"/>
    </row>
    <row r="82" spans="1:17" ht="18" customHeight="1" x14ac:dyDescent="0.25">
      <c r="A82" s="641">
        <v>1</v>
      </c>
      <c r="B82" s="642"/>
      <c r="C82" s="641">
        <v>2</v>
      </c>
      <c r="D82" s="645"/>
      <c r="E82" s="645"/>
      <c r="F82" s="645"/>
      <c r="G82" s="642"/>
      <c r="H82" s="11">
        <v>3</v>
      </c>
      <c r="I82" s="11">
        <v>4</v>
      </c>
      <c r="J82" s="11">
        <v>5</v>
      </c>
      <c r="K82" s="11">
        <v>6</v>
      </c>
      <c r="L82" s="11">
        <v>7</v>
      </c>
      <c r="M82" s="641">
        <v>8</v>
      </c>
      <c r="N82" s="642"/>
      <c r="O82" s="11">
        <v>9</v>
      </c>
      <c r="P82" s="641">
        <v>10</v>
      </c>
      <c r="Q82" s="642"/>
    </row>
    <row r="83" spans="1:17" ht="12.75" customHeight="1" x14ac:dyDescent="0.25">
      <c r="A83" s="641">
        <v>1014080</v>
      </c>
      <c r="B83" s="642"/>
      <c r="C83" s="66"/>
      <c r="D83" s="75"/>
      <c r="E83" s="75"/>
      <c r="F83" s="75"/>
      <c r="G83" s="74"/>
      <c r="H83" s="27">
        <f>H86</f>
        <v>185965.8</v>
      </c>
      <c r="I83" s="11"/>
      <c r="J83" s="11"/>
      <c r="K83" s="27">
        <f>H83</f>
        <v>185965.8</v>
      </c>
      <c r="L83" s="27">
        <f>L86</f>
        <v>14267.635900000001</v>
      </c>
      <c r="M83" s="66"/>
      <c r="N83" s="74"/>
      <c r="O83" s="11"/>
      <c r="P83" s="634">
        <f>L83</f>
        <v>14267.635900000001</v>
      </c>
      <c r="Q83" s="642"/>
    </row>
    <row r="84" spans="1:17" ht="16.5" customHeight="1" x14ac:dyDescent="0.25">
      <c r="A84" s="641">
        <v>1014081</v>
      </c>
      <c r="B84" s="642"/>
      <c r="C84" s="646" t="s">
        <v>262</v>
      </c>
      <c r="D84" s="647"/>
      <c r="E84" s="647"/>
      <c r="F84" s="647"/>
      <c r="G84" s="648"/>
      <c r="H84" s="16"/>
      <c r="I84" s="16"/>
      <c r="J84" s="16"/>
      <c r="K84" s="16"/>
      <c r="L84" s="16"/>
      <c r="M84" s="641"/>
      <c r="N84" s="642"/>
      <c r="O84" s="16"/>
      <c r="P84" s="641"/>
      <c r="Q84" s="642"/>
    </row>
    <row r="85" spans="1:17" ht="24" customHeight="1" x14ac:dyDescent="0.25">
      <c r="A85" s="641"/>
      <c r="B85" s="642"/>
      <c r="C85" s="1157" t="s">
        <v>690</v>
      </c>
      <c r="D85" s="1158"/>
      <c r="E85" s="1158"/>
      <c r="F85" s="1158"/>
      <c r="G85" s="1159"/>
      <c r="H85" s="16"/>
      <c r="I85" s="16"/>
      <c r="J85" s="16"/>
      <c r="K85" s="16"/>
      <c r="L85" s="16"/>
      <c r="M85" s="66"/>
      <c r="N85" s="74"/>
      <c r="O85" s="16"/>
      <c r="P85" s="66"/>
      <c r="Q85" s="74"/>
    </row>
    <row r="86" spans="1:17" ht="16.5" customHeight="1" x14ac:dyDescent="0.25">
      <c r="A86" s="641"/>
      <c r="B86" s="642"/>
      <c r="C86" s="638" t="s">
        <v>18</v>
      </c>
      <c r="D86" s="639"/>
      <c r="E86" s="639"/>
      <c r="F86" s="639"/>
      <c r="G86" s="640"/>
      <c r="H86" s="27">
        <f>H174</f>
        <v>185965.8</v>
      </c>
      <c r="I86" s="11" t="s">
        <v>194</v>
      </c>
      <c r="J86" s="11" t="s">
        <v>194</v>
      </c>
      <c r="K86" s="27">
        <f>H86</f>
        <v>185965.8</v>
      </c>
      <c r="L86" s="27">
        <f>L174</f>
        <v>14267.635900000001</v>
      </c>
      <c r="M86" s="641" t="s">
        <v>194</v>
      </c>
      <c r="N86" s="642"/>
      <c r="O86" s="11" t="s">
        <v>194</v>
      </c>
      <c r="P86" s="634">
        <f>L86</f>
        <v>14267.635900000001</v>
      </c>
      <c r="Q86" s="642"/>
    </row>
    <row r="87" spans="1:17" ht="16.5" customHeight="1" x14ac:dyDescent="0.25">
      <c r="A87" s="641"/>
      <c r="B87" s="642"/>
      <c r="C87" s="638" t="s">
        <v>20</v>
      </c>
      <c r="D87" s="639"/>
      <c r="E87" s="639"/>
      <c r="F87" s="639"/>
      <c r="G87" s="640"/>
      <c r="H87" s="11" t="s">
        <v>194</v>
      </c>
      <c r="I87" s="11"/>
      <c r="J87" s="11"/>
      <c r="K87" s="11"/>
      <c r="L87" s="11" t="s">
        <v>194</v>
      </c>
      <c r="M87" s="641"/>
      <c r="N87" s="642"/>
      <c r="O87" s="11"/>
      <c r="P87" s="641"/>
      <c r="Q87" s="642"/>
    </row>
    <row r="88" spans="1:17" ht="17.25" customHeight="1" x14ac:dyDescent="0.25">
      <c r="A88" s="641"/>
      <c r="B88" s="642"/>
      <c r="C88" s="638" t="s">
        <v>21</v>
      </c>
      <c r="D88" s="639"/>
      <c r="E88" s="639"/>
      <c r="F88" s="639"/>
      <c r="G88" s="640"/>
      <c r="H88" s="11" t="s">
        <v>194</v>
      </c>
      <c r="I88" s="11"/>
      <c r="J88" s="11"/>
      <c r="K88" s="11"/>
      <c r="L88" s="11" t="s">
        <v>194</v>
      </c>
      <c r="M88" s="641"/>
      <c r="N88" s="642"/>
      <c r="O88" s="11"/>
      <c r="P88" s="641"/>
      <c r="Q88" s="642"/>
    </row>
    <row r="89" spans="1:17" ht="18" customHeight="1" x14ac:dyDescent="0.25">
      <c r="A89" s="641">
        <v>401000</v>
      </c>
      <c r="B89" s="642"/>
      <c r="C89" s="638" t="s">
        <v>23</v>
      </c>
      <c r="D89" s="639"/>
      <c r="E89" s="639"/>
      <c r="F89" s="639"/>
      <c r="G89" s="640"/>
      <c r="H89" s="11" t="s">
        <v>194</v>
      </c>
      <c r="I89" s="11"/>
      <c r="J89" s="11"/>
      <c r="K89" s="11"/>
      <c r="L89" s="11" t="s">
        <v>194</v>
      </c>
      <c r="M89" s="641"/>
      <c r="N89" s="642"/>
      <c r="O89" s="11"/>
      <c r="P89" s="641"/>
      <c r="Q89" s="642"/>
    </row>
    <row r="90" spans="1:17" ht="33" customHeight="1" x14ac:dyDescent="0.25">
      <c r="A90" s="641">
        <v>602400</v>
      </c>
      <c r="B90" s="642"/>
      <c r="C90" s="659" t="s">
        <v>263</v>
      </c>
      <c r="D90" s="660"/>
      <c r="E90" s="660"/>
      <c r="F90" s="660"/>
      <c r="G90" s="661"/>
      <c r="H90" s="11" t="s">
        <v>194</v>
      </c>
      <c r="I90" s="11"/>
      <c r="J90" s="11"/>
      <c r="K90" s="11"/>
      <c r="L90" s="11" t="s">
        <v>194</v>
      </c>
      <c r="M90" s="641"/>
      <c r="N90" s="642"/>
      <c r="O90" s="11"/>
      <c r="P90" s="641"/>
      <c r="Q90" s="642"/>
    </row>
    <row r="91" spans="1:17" ht="18.75" customHeight="1" x14ac:dyDescent="0.25">
      <c r="A91" s="641">
        <v>1014082</v>
      </c>
      <c r="B91" s="642"/>
      <c r="C91" s="266" t="s">
        <v>252</v>
      </c>
      <c r="D91" s="267"/>
      <c r="E91" s="267"/>
      <c r="F91" s="267"/>
      <c r="G91" s="268"/>
      <c r="H91" s="27">
        <f>H93</f>
        <v>0</v>
      </c>
      <c r="I91" s="11"/>
      <c r="J91" s="11"/>
      <c r="K91" s="27">
        <f>H91</f>
        <v>0</v>
      </c>
      <c r="L91" s="27">
        <f>L93</f>
        <v>0</v>
      </c>
      <c r="M91" s="626"/>
      <c r="N91" s="626"/>
      <c r="O91" s="11"/>
      <c r="P91" s="627">
        <f>L91</f>
        <v>0</v>
      </c>
      <c r="Q91" s="626"/>
    </row>
    <row r="92" spans="1:17" ht="12.75" customHeight="1" x14ac:dyDescent="0.25">
      <c r="A92" s="641"/>
      <c r="B92" s="642"/>
      <c r="C92" s="1157" t="s">
        <v>691</v>
      </c>
      <c r="D92" s="1158"/>
      <c r="E92" s="1158"/>
      <c r="F92" s="1158"/>
      <c r="G92" s="1159"/>
      <c r="H92" s="11"/>
      <c r="I92" s="11"/>
      <c r="J92" s="11"/>
      <c r="K92" s="11"/>
      <c r="L92" s="11"/>
      <c r="M92" s="641"/>
      <c r="N92" s="642"/>
      <c r="O92" s="11"/>
      <c r="P92" s="626"/>
      <c r="Q92" s="626"/>
    </row>
    <row r="93" spans="1:17" ht="12.75" customHeight="1" x14ac:dyDescent="0.25">
      <c r="A93" s="641"/>
      <c r="B93" s="642"/>
      <c r="C93" s="231" t="s">
        <v>18</v>
      </c>
      <c r="D93" s="269"/>
      <c r="E93" s="269"/>
      <c r="F93" s="269"/>
      <c r="G93" s="270"/>
      <c r="H93" s="27">
        <f>H202</f>
        <v>0</v>
      </c>
      <c r="I93" s="11"/>
      <c r="J93" s="11"/>
      <c r="K93" s="27">
        <f>H93</f>
        <v>0</v>
      </c>
      <c r="L93" s="27">
        <f>L202</f>
        <v>0</v>
      </c>
      <c r="M93" s="641"/>
      <c r="N93" s="642"/>
      <c r="O93" s="11"/>
      <c r="P93" s="627">
        <f>L93</f>
        <v>0</v>
      </c>
      <c r="Q93" s="626"/>
    </row>
    <row r="94" spans="1:17" ht="12.75" customHeight="1" x14ac:dyDescent="0.25">
      <c r="A94" s="641"/>
      <c r="B94" s="642"/>
      <c r="C94" s="659" t="s">
        <v>20</v>
      </c>
      <c r="D94" s="660"/>
      <c r="E94" s="660"/>
      <c r="F94" s="660"/>
      <c r="G94" s="661"/>
      <c r="H94" s="11"/>
      <c r="I94" s="11"/>
      <c r="J94" s="11"/>
      <c r="K94" s="11"/>
      <c r="L94" s="11"/>
      <c r="M94" s="641"/>
      <c r="N94" s="642"/>
      <c r="O94" s="11"/>
      <c r="P94" s="626"/>
      <c r="Q94" s="626"/>
    </row>
    <row r="95" spans="1:17" ht="12.75" customHeight="1" x14ac:dyDescent="0.25">
      <c r="A95" s="641"/>
      <c r="B95" s="642"/>
      <c r="C95" s="659" t="s">
        <v>21</v>
      </c>
      <c r="D95" s="660"/>
      <c r="E95" s="660"/>
      <c r="F95" s="660"/>
      <c r="G95" s="661"/>
      <c r="H95" s="11"/>
      <c r="I95" s="11"/>
      <c r="J95" s="11"/>
      <c r="K95" s="11"/>
      <c r="L95" s="11"/>
      <c r="M95" s="641"/>
      <c r="N95" s="642"/>
      <c r="O95" s="11"/>
      <c r="P95" s="626"/>
      <c r="Q95" s="626"/>
    </row>
    <row r="96" spans="1:17" ht="17.25" customHeight="1" x14ac:dyDescent="0.25">
      <c r="A96" s="641">
        <v>401000</v>
      </c>
      <c r="B96" s="642"/>
      <c r="C96" s="659" t="s">
        <v>23</v>
      </c>
      <c r="D96" s="660"/>
      <c r="E96" s="660"/>
      <c r="F96" s="660"/>
      <c r="G96" s="661"/>
      <c r="H96" s="11"/>
      <c r="I96" s="11"/>
      <c r="J96" s="11"/>
      <c r="K96" s="11"/>
      <c r="L96" s="11"/>
      <c r="M96" s="641"/>
      <c r="N96" s="642"/>
      <c r="O96" s="11"/>
      <c r="P96" s="626"/>
      <c r="Q96" s="626"/>
    </row>
    <row r="97" spans="1:17" ht="20.25" customHeight="1" x14ac:dyDescent="0.25">
      <c r="A97" s="641">
        <v>602400</v>
      </c>
      <c r="B97" s="642"/>
      <c r="C97" s="1173" t="s">
        <v>251</v>
      </c>
      <c r="D97" s="1174"/>
      <c r="E97" s="1174"/>
      <c r="F97" s="1174"/>
      <c r="G97" s="1175"/>
      <c r="H97" s="11"/>
      <c r="I97" s="11"/>
      <c r="J97" s="11"/>
      <c r="K97" s="11"/>
      <c r="L97" s="11"/>
      <c r="M97" s="641"/>
      <c r="N97" s="642"/>
      <c r="O97" s="11"/>
      <c r="P97" s="626"/>
      <c r="Q97" s="626"/>
    </row>
    <row r="98" spans="1:17" ht="15.75" customHeight="1" x14ac:dyDescent="0.25">
      <c r="A98" s="641">
        <v>602100</v>
      </c>
      <c r="B98" s="642"/>
      <c r="C98" s="1170" t="s">
        <v>25</v>
      </c>
      <c r="D98" s="1171"/>
      <c r="E98" s="1171"/>
      <c r="F98" s="1171"/>
      <c r="G98" s="1172"/>
      <c r="H98" s="11"/>
      <c r="I98" s="11"/>
      <c r="J98" s="11"/>
      <c r="K98" s="11"/>
      <c r="L98" s="11"/>
      <c r="M98" s="641"/>
      <c r="N98" s="642"/>
      <c r="O98" s="11"/>
      <c r="P98" s="626"/>
      <c r="Q98" s="626"/>
    </row>
    <row r="99" spans="1:17" ht="15.75" customHeight="1" x14ac:dyDescent="0.25">
      <c r="A99" s="641">
        <v>602200</v>
      </c>
      <c r="B99" s="642"/>
      <c r="C99" s="638" t="s">
        <v>26</v>
      </c>
      <c r="D99" s="639"/>
      <c r="E99" s="639"/>
      <c r="F99" s="639"/>
      <c r="G99" s="640"/>
      <c r="H99" s="11"/>
      <c r="I99" s="11"/>
      <c r="J99" s="11"/>
      <c r="K99" s="11"/>
      <c r="L99" s="11"/>
      <c r="M99" s="626"/>
      <c r="N99" s="626"/>
      <c r="O99" s="11"/>
      <c r="P99" s="626"/>
      <c r="Q99" s="626"/>
    </row>
    <row r="100" spans="1:17" ht="16.5" customHeight="1" x14ac:dyDescent="0.25">
      <c r="A100" s="641"/>
      <c r="B100" s="642"/>
      <c r="C100" s="638" t="s">
        <v>971</v>
      </c>
      <c r="D100" s="639"/>
      <c r="E100" s="639"/>
      <c r="F100" s="639"/>
      <c r="G100" s="640"/>
      <c r="H100" s="27">
        <f>H86+H93</f>
        <v>185965.8</v>
      </c>
      <c r="I100" s="11"/>
      <c r="J100" s="11"/>
      <c r="K100" s="27">
        <f>K83+K91</f>
        <v>185965.8</v>
      </c>
      <c r="L100" s="27">
        <f>L83+L91</f>
        <v>14267.635900000001</v>
      </c>
      <c r="M100" s="626"/>
      <c r="N100" s="626"/>
      <c r="O100" s="11"/>
      <c r="P100" s="627">
        <f>P83+P91</f>
        <v>14267.635900000001</v>
      </c>
      <c r="Q100" s="626"/>
    </row>
    <row r="101" spans="1:17" ht="12.75" customHeight="1" x14ac:dyDescent="0.25">
      <c r="A101" s="3"/>
      <c r="B101" s="3"/>
      <c r="C101" s="3"/>
      <c r="D101" s="3"/>
      <c r="E101" s="3"/>
      <c r="F101" s="3"/>
      <c r="G101" s="3"/>
      <c r="H101" s="3"/>
      <c r="I101" s="3"/>
      <c r="J101" s="3"/>
      <c r="K101" s="30"/>
      <c r="L101" s="30"/>
      <c r="M101" s="30"/>
      <c r="N101" s="30"/>
      <c r="O101" s="3"/>
      <c r="P101" s="3"/>
      <c r="Q101" s="3"/>
    </row>
    <row r="102" spans="1:17" ht="12.75" customHeight="1" x14ac:dyDescent="0.25">
      <c r="A102" s="333" t="s">
        <v>1015</v>
      </c>
      <c r="B102" s="663" t="s">
        <v>1050</v>
      </c>
      <c r="C102" s="663"/>
      <c r="D102" s="663"/>
      <c r="E102" s="663"/>
      <c r="F102" s="663"/>
      <c r="G102" s="663"/>
      <c r="H102" s="663"/>
      <c r="I102" s="663"/>
      <c r="J102" s="663"/>
      <c r="K102" s="663"/>
      <c r="L102" s="663"/>
      <c r="M102" s="663"/>
      <c r="N102" s="663"/>
      <c r="O102" s="663"/>
      <c r="P102" s="663"/>
      <c r="Q102" s="663"/>
    </row>
    <row r="103" spans="1:17" ht="12.75" customHeight="1" x14ac:dyDescent="0.25">
      <c r="A103" s="3"/>
      <c r="B103" s="3"/>
      <c r="C103" s="3"/>
      <c r="D103" s="3"/>
      <c r="E103" s="3"/>
      <c r="F103" s="3"/>
      <c r="G103" s="3"/>
      <c r="H103" s="3"/>
      <c r="I103" s="3"/>
      <c r="J103" s="3"/>
      <c r="K103" s="3"/>
      <c r="L103" s="3"/>
      <c r="M103" s="3"/>
      <c r="N103" s="3"/>
      <c r="O103" s="3"/>
      <c r="P103" s="3"/>
      <c r="Q103" s="3"/>
    </row>
    <row r="104" spans="1:17" ht="12.75" customHeight="1" x14ac:dyDescent="0.25">
      <c r="A104" s="331" t="s">
        <v>908</v>
      </c>
      <c r="B104" s="637" t="s">
        <v>1051</v>
      </c>
      <c r="C104" s="637"/>
      <c r="D104" s="637"/>
      <c r="E104" s="637"/>
      <c r="F104" s="637"/>
      <c r="G104" s="637"/>
      <c r="H104" s="637"/>
      <c r="I104" s="637"/>
      <c r="J104" s="637"/>
      <c r="K104" s="637"/>
      <c r="L104" s="637"/>
      <c r="M104" s="637"/>
      <c r="N104" s="637"/>
      <c r="O104" s="637"/>
      <c r="P104" s="637"/>
      <c r="Q104" s="637"/>
    </row>
    <row r="105" spans="1:17" ht="12.75" customHeight="1" x14ac:dyDescent="0.25">
      <c r="A105" s="36"/>
      <c r="B105" s="328" t="s">
        <v>916</v>
      </c>
      <c r="C105" s="5"/>
      <c r="D105" s="5"/>
      <c r="E105" s="5"/>
      <c r="F105" s="5"/>
      <c r="G105" s="5"/>
      <c r="H105" s="5"/>
      <c r="I105" s="5"/>
      <c r="J105" s="5"/>
      <c r="K105" s="5"/>
      <c r="L105" s="5"/>
      <c r="M105" s="8"/>
      <c r="N105" s="8"/>
      <c r="O105" s="3"/>
      <c r="P105" s="617"/>
      <c r="Q105" s="617"/>
    </row>
    <row r="106" spans="1:17" ht="22.5" customHeight="1" x14ac:dyDescent="0.25">
      <c r="A106" s="737" t="s">
        <v>1020</v>
      </c>
      <c r="B106" s="739"/>
      <c r="C106" s="625" t="s">
        <v>222</v>
      </c>
      <c r="D106" s="633" t="s">
        <v>823</v>
      </c>
      <c r="E106" s="633"/>
      <c r="F106" s="633"/>
      <c r="G106" s="633"/>
      <c r="H106" s="626" t="s">
        <v>824</v>
      </c>
      <c r="I106" s="626"/>
      <c r="J106" s="626"/>
      <c r="K106" s="626"/>
      <c r="L106" s="626" t="s">
        <v>825</v>
      </c>
      <c r="M106" s="626"/>
      <c r="N106" s="626"/>
      <c r="O106" s="626"/>
      <c r="P106" s="626"/>
      <c r="Q106" s="626"/>
    </row>
    <row r="107" spans="1:17" ht="82.5" customHeight="1" x14ac:dyDescent="0.2">
      <c r="A107" s="740"/>
      <c r="B107" s="742"/>
      <c r="C107" s="625"/>
      <c r="D107" s="12" t="s">
        <v>71</v>
      </c>
      <c r="E107" s="12" t="s">
        <v>72</v>
      </c>
      <c r="F107" s="12" t="s">
        <v>14</v>
      </c>
      <c r="G107" s="12" t="s">
        <v>15</v>
      </c>
      <c r="H107" s="12" t="s">
        <v>71</v>
      </c>
      <c r="I107" s="58" t="s">
        <v>72</v>
      </c>
      <c r="J107" s="58" t="s">
        <v>14</v>
      </c>
      <c r="K107" s="12" t="s">
        <v>16</v>
      </c>
      <c r="L107" s="12" t="s">
        <v>71</v>
      </c>
      <c r="M107" s="625" t="s">
        <v>72</v>
      </c>
      <c r="N107" s="625"/>
      <c r="O107" s="625" t="s">
        <v>14</v>
      </c>
      <c r="P107" s="625"/>
      <c r="Q107" s="12" t="s">
        <v>17</v>
      </c>
    </row>
    <row r="108" spans="1:17" ht="12.75" customHeight="1" x14ac:dyDescent="0.25">
      <c r="A108" s="641">
        <v>1</v>
      </c>
      <c r="B108" s="642"/>
      <c r="C108" s="11">
        <v>2</v>
      </c>
      <c r="D108" s="11">
        <v>3</v>
      </c>
      <c r="E108" s="11">
        <v>4</v>
      </c>
      <c r="F108" s="11">
        <v>5</v>
      </c>
      <c r="G108" s="11">
        <v>6</v>
      </c>
      <c r="H108" s="11">
        <v>7</v>
      </c>
      <c r="I108" s="11">
        <v>8</v>
      </c>
      <c r="J108" s="11">
        <v>9</v>
      </c>
      <c r="K108" s="11">
        <v>10</v>
      </c>
      <c r="L108" s="11">
        <v>11</v>
      </c>
      <c r="M108" s="626">
        <v>12</v>
      </c>
      <c r="N108" s="626"/>
      <c r="O108" s="626">
        <v>13</v>
      </c>
      <c r="P108" s="626"/>
      <c r="Q108" s="11">
        <v>14</v>
      </c>
    </row>
    <row r="109" spans="1:17" ht="12.75" hidden="1" customHeight="1" x14ac:dyDescent="0.25">
      <c r="A109" s="11"/>
      <c r="B109" s="11"/>
      <c r="C109" s="11"/>
      <c r="D109" s="11"/>
      <c r="E109" s="11"/>
      <c r="F109" s="11"/>
      <c r="G109" s="11"/>
      <c r="H109" s="11"/>
      <c r="I109" s="11"/>
      <c r="J109" s="11"/>
      <c r="K109" s="11"/>
      <c r="L109" s="11"/>
      <c r="M109" s="641"/>
      <c r="N109" s="642"/>
      <c r="O109" s="641"/>
      <c r="P109" s="642"/>
      <c r="Q109" s="11"/>
    </row>
    <row r="110" spans="1:17" ht="15.75" customHeight="1" x14ac:dyDescent="0.25">
      <c r="A110" s="641"/>
      <c r="B110" s="642"/>
      <c r="C110" s="15" t="s">
        <v>73</v>
      </c>
      <c r="D110" s="16">
        <f t="shared" ref="D110:M110" si="2">D112</f>
        <v>1334.7</v>
      </c>
      <c r="E110" s="26">
        <f t="shared" si="2"/>
        <v>0</v>
      </c>
      <c r="F110" s="26">
        <f t="shared" si="2"/>
        <v>0</v>
      </c>
      <c r="G110" s="16">
        <f t="shared" si="2"/>
        <v>1334.7</v>
      </c>
      <c r="H110" s="16">
        <f t="shared" si="2"/>
        <v>1519.1</v>
      </c>
      <c r="I110" s="26">
        <f t="shared" si="2"/>
        <v>0</v>
      </c>
      <c r="J110" s="26">
        <f t="shared" si="2"/>
        <v>0</v>
      </c>
      <c r="K110" s="16">
        <f t="shared" si="2"/>
        <v>1519.1</v>
      </c>
      <c r="L110" s="108">
        <f t="shared" si="2"/>
        <v>1606400</v>
      </c>
      <c r="M110" s="626">
        <f t="shared" si="2"/>
        <v>0</v>
      </c>
      <c r="N110" s="626"/>
      <c r="O110" s="626">
        <f>O112</f>
        <v>0</v>
      </c>
      <c r="P110" s="626"/>
      <c r="Q110" s="108">
        <f>Q112</f>
        <v>1606400</v>
      </c>
    </row>
    <row r="111" spans="1:17" ht="48.75" customHeight="1" x14ac:dyDescent="0.25">
      <c r="A111" s="641"/>
      <c r="B111" s="642"/>
      <c r="C111" s="63" t="s">
        <v>690</v>
      </c>
      <c r="D111" s="16"/>
      <c r="E111" s="26"/>
      <c r="F111" s="26"/>
      <c r="G111" s="16"/>
      <c r="H111" s="16"/>
      <c r="I111" s="16"/>
      <c r="J111" s="16"/>
      <c r="K111" s="16"/>
      <c r="L111" s="16"/>
      <c r="M111" s="66"/>
      <c r="N111" s="74"/>
      <c r="O111" s="641"/>
      <c r="P111" s="642"/>
      <c r="Q111" s="16"/>
    </row>
    <row r="112" spans="1:17" ht="16.5" customHeight="1" x14ac:dyDescent="0.25">
      <c r="A112" s="641">
        <v>2000</v>
      </c>
      <c r="B112" s="642"/>
      <c r="C112" s="15" t="s">
        <v>353</v>
      </c>
      <c r="D112" s="16">
        <f>D113+D114+D115+D130+D128</f>
        <v>1334.7</v>
      </c>
      <c r="E112" s="26">
        <f>E113+E114+E115+E130</f>
        <v>0</v>
      </c>
      <c r="F112" s="26">
        <f>F113+F114+F115+F130</f>
        <v>0</v>
      </c>
      <c r="G112" s="16">
        <f>D112+E112</f>
        <v>1334.7</v>
      </c>
      <c r="H112" s="16">
        <f>H113+H114+H115+H130+H129+H128</f>
        <v>1519.1</v>
      </c>
      <c r="I112" s="26">
        <f>I113+I114+I115+I130+I129+I128</f>
        <v>0</v>
      </c>
      <c r="J112" s="26">
        <f>J113+J114+J115+J130</f>
        <v>0</v>
      </c>
      <c r="K112" s="16">
        <f>H112+I112</f>
        <v>1519.1</v>
      </c>
      <c r="L112" s="108">
        <f>L113+L114+L115+L130+L129</f>
        <v>1606400</v>
      </c>
      <c r="M112" s="641">
        <f>M113+M114+M115+M130</f>
        <v>0</v>
      </c>
      <c r="N112" s="642"/>
      <c r="O112" s="626">
        <v>0</v>
      </c>
      <c r="P112" s="626"/>
      <c r="Q112" s="108">
        <f>L112+M112</f>
        <v>1606400</v>
      </c>
    </row>
    <row r="113" spans="1:17" ht="16.5" customHeight="1" x14ac:dyDescent="0.25">
      <c r="A113" s="641">
        <v>2111</v>
      </c>
      <c r="B113" s="642"/>
      <c r="C113" s="15" t="s">
        <v>74</v>
      </c>
      <c r="D113" s="16">
        <v>815.2</v>
      </c>
      <c r="E113" s="26">
        <v>0</v>
      </c>
      <c r="F113" s="26">
        <v>0</v>
      </c>
      <c r="G113" s="16">
        <f t="shared" ref="G113:G151" si="3">D113+E113</f>
        <v>815.2</v>
      </c>
      <c r="H113" s="16">
        <v>1039.7</v>
      </c>
      <c r="I113" s="26">
        <v>0</v>
      </c>
      <c r="J113" s="26">
        <v>0</v>
      </c>
      <c r="K113" s="16">
        <f t="shared" ref="K113:K151" si="4">H113+I113</f>
        <v>1039.7</v>
      </c>
      <c r="L113" s="108">
        <v>1150900</v>
      </c>
      <c r="M113" s="641">
        <v>0</v>
      </c>
      <c r="N113" s="642"/>
      <c r="O113" s="626">
        <v>0</v>
      </c>
      <c r="P113" s="626"/>
      <c r="Q113" s="108">
        <f t="shared" ref="Q113:Q148" si="5">L113+M113</f>
        <v>1150900</v>
      </c>
    </row>
    <row r="114" spans="1:17" ht="18" customHeight="1" x14ac:dyDescent="0.25">
      <c r="A114" s="641">
        <v>2120</v>
      </c>
      <c r="B114" s="642"/>
      <c r="C114" s="15" t="s">
        <v>75</v>
      </c>
      <c r="D114" s="16">
        <v>172.3</v>
      </c>
      <c r="E114" s="26">
        <v>0</v>
      </c>
      <c r="F114" s="26">
        <v>0</v>
      </c>
      <c r="G114" s="16">
        <f t="shared" si="3"/>
        <v>172.3</v>
      </c>
      <c r="H114" s="16">
        <v>237.6</v>
      </c>
      <c r="I114" s="26">
        <v>0</v>
      </c>
      <c r="J114" s="26">
        <v>0</v>
      </c>
      <c r="K114" s="16">
        <f t="shared" si="4"/>
        <v>237.6</v>
      </c>
      <c r="L114" s="108">
        <v>261900</v>
      </c>
      <c r="M114" s="641">
        <v>0</v>
      </c>
      <c r="N114" s="642"/>
      <c r="O114" s="626">
        <v>0</v>
      </c>
      <c r="P114" s="626"/>
      <c r="Q114" s="108">
        <f t="shared" si="5"/>
        <v>261900</v>
      </c>
    </row>
    <row r="115" spans="1:17" ht="17.25" customHeight="1" x14ac:dyDescent="0.25">
      <c r="A115" s="641">
        <v>2200</v>
      </c>
      <c r="B115" s="642"/>
      <c r="C115" s="15" t="s">
        <v>354</v>
      </c>
      <c r="D115" s="16">
        <f>D116+D118+D119+D120+D121+D127</f>
        <v>308.8</v>
      </c>
      <c r="E115" s="26">
        <f>E116+E118+E119+E120+E121+E127</f>
        <v>0</v>
      </c>
      <c r="F115" s="26">
        <f>F116+F118+F119+F120+F121+F127</f>
        <v>0</v>
      </c>
      <c r="G115" s="16">
        <f t="shared" si="3"/>
        <v>308.8</v>
      </c>
      <c r="H115" s="16">
        <f>H116+H118+H119+H120+H121+H127</f>
        <v>196.8</v>
      </c>
      <c r="I115" s="16">
        <f>I116+I118+I119+I120+I121+I127</f>
        <v>0</v>
      </c>
      <c r="J115" s="26">
        <v>0</v>
      </c>
      <c r="K115" s="16">
        <f t="shared" si="4"/>
        <v>196.8</v>
      </c>
      <c r="L115" s="108">
        <f>L116+L118+L119+L120+L121+L127</f>
        <v>145300</v>
      </c>
      <c r="M115" s="641">
        <v>0</v>
      </c>
      <c r="N115" s="642"/>
      <c r="O115" s="626">
        <v>0</v>
      </c>
      <c r="P115" s="626"/>
      <c r="Q115" s="108">
        <f t="shared" si="5"/>
        <v>145300</v>
      </c>
    </row>
    <row r="116" spans="1:17" ht="31.5" customHeight="1" x14ac:dyDescent="0.25">
      <c r="A116" s="641">
        <v>2210</v>
      </c>
      <c r="B116" s="642"/>
      <c r="C116" s="15" t="s">
        <v>355</v>
      </c>
      <c r="D116" s="16">
        <v>67.099999999999994</v>
      </c>
      <c r="E116" s="26">
        <v>0</v>
      </c>
      <c r="F116" s="26">
        <v>0</v>
      </c>
      <c r="G116" s="16">
        <f t="shared" si="3"/>
        <v>67.099999999999994</v>
      </c>
      <c r="H116" s="26">
        <v>35</v>
      </c>
      <c r="I116" s="26">
        <v>0</v>
      </c>
      <c r="J116" s="26">
        <v>0</v>
      </c>
      <c r="K116" s="26">
        <f t="shared" si="4"/>
        <v>35</v>
      </c>
      <c r="L116" s="108">
        <v>25000</v>
      </c>
      <c r="M116" s="641">
        <v>0</v>
      </c>
      <c r="N116" s="642"/>
      <c r="O116" s="626">
        <v>0</v>
      </c>
      <c r="P116" s="626"/>
      <c r="Q116" s="108">
        <f t="shared" si="5"/>
        <v>25000</v>
      </c>
    </row>
    <row r="117" spans="1:17" ht="30" customHeight="1" x14ac:dyDescent="0.25">
      <c r="A117" s="641">
        <v>2220</v>
      </c>
      <c r="B117" s="642"/>
      <c r="C117" s="15" t="s">
        <v>644</v>
      </c>
      <c r="D117" s="26">
        <v>0</v>
      </c>
      <c r="E117" s="26">
        <v>0</v>
      </c>
      <c r="F117" s="26">
        <v>0</v>
      </c>
      <c r="G117" s="26">
        <f t="shared" si="3"/>
        <v>0</v>
      </c>
      <c r="H117" s="26">
        <v>0</v>
      </c>
      <c r="I117" s="26">
        <v>0</v>
      </c>
      <c r="J117" s="26">
        <v>0</v>
      </c>
      <c r="K117" s="26">
        <f t="shared" si="4"/>
        <v>0</v>
      </c>
      <c r="L117" s="26">
        <f>H117*111/100</f>
        <v>0</v>
      </c>
      <c r="M117" s="641">
        <v>0</v>
      </c>
      <c r="N117" s="642"/>
      <c r="O117" s="626">
        <v>0</v>
      </c>
      <c r="P117" s="626"/>
      <c r="Q117" s="26">
        <f t="shared" si="5"/>
        <v>0</v>
      </c>
    </row>
    <row r="118" spans="1:17" ht="18.75" customHeight="1" x14ac:dyDescent="0.25">
      <c r="A118" s="641">
        <v>2230</v>
      </c>
      <c r="B118" s="642"/>
      <c r="C118" s="15" t="s">
        <v>76</v>
      </c>
      <c r="D118" s="26">
        <v>0</v>
      </c>
      <c r="E118" s="26">
        <v>0</v>
      </c>
      <c r="F118" s="26">
        <v>0</v>
      </c>
      <c r="G118" s="26">
        <f t="shared" si="3"/>
        <v>0</v>
      </c>
      <c r="H118" s="26">
        <v>0</v>
      </c>
      <c r="I118" s="26">
        <v>0</v>
      </c>
      <c r="J118" s="26">
        <v>0</v>
      </c>
      <c r="K118" s="26">
        <f t="shared" si="4"/>
        <v>0</v>
      </c>
      <c r="L118" s="26">
        <f>H118*111/100</f>
        <v>0</v>
      </c>
      <c r="M118" s="641">
        <v>0</v>
      </c>
      <c r="N118" s="642"/>
      <c r="O118" s="626">
        <v>0</v>
      </c>
      <c r="P118" s="626"/>
      <c r="Q118" s="26">
        <f t="shared" si="5"/>
        <v>0</v>
      </c>
    </row>
    <row r="119" spans="1:17" ht="18.75" customHeight="1" x14ac:dyDescent="0.25">
      <c r="A119" s="641">
        <v>2240</v>
      </c>
      <c r="B119" s="642"/>
      <c r="C119" s="15" t="s">
        <v>77</v>
      </c>
      <c r="D119" s="16">
        <v>185.9</v>
      </c>
      <c r="E119" s="26">
        <v>0</v>
      </c>
      <c r="F119" s="26">
        <v>0</v>
      </c>
      <c r="G119" s="16">
        <f t="shared" si="3"/>
        <v>185.9</v>
      </c>
      <c r="H119" s="26">
        <v>90</v>
      </c>
      <c r="I119" s="26">
        <v>0</v>
      </c>
      <c r="J119" s="26">
        <v>0</v>
      </c>
      <c r="K119" s="26">
        <f t="shared" si="4"/>
        <v>90</v>
      </c>
      <c r="L119" s="108">
        <v>70000</v>
      </c>
      <c r="M119" s="641">
        <v>0</v>
      </c>
      <c r="N119" s="642"/>
      <c r="O119" s="626">
        <v>0</v>
      </c>
      <c r="P119" s="626"/>
      <c r="Q119" s="108">
        <f t="shared" si="5"/>
        <v>70000</v>
      </c>
    </row>
    <row r="120" spans="1:17" ht="18.75" customHeight="1" x14ac:dyDescent="0.25">
      <c r="A120" s="641">
        <v>2250</v>
      </c>
      <c r="B120" s="642"/>
      <c r="C120" s="15" t="s">
        <v>357</v>
      </c>
      <c r="D120" s="26">
        <v>1.7</v>
      </c>
      <c r="E120" s="26">
        <v>0</v>
      </c>
      <c r="F120" s="26">
        <v>0</v>
      </c>
      <c r="G120" s="16">
        <f t="shared" si="3"/>
        <v>1.7</v>
      </c>
      <c r="H120" s="26">
        <v>2</v>
      </c>
      <c r="I120" s="26">
        <v>0</v>
      </c>
      <c r="J120" s="26">
        <v>0</v>
      </c>
      <c r="K120" s="26">
        <f t="shared" si="4"/>
        <v>2</v>
      </c>
      <c r="L120" s="108">
        <v>1700</v>
      </c>
      <c r="M120" s="641">
        <v>0</v>
      </c>
      <c r="N120" s="642"/>
      <c r="O120" s="626">
        <v>0</v>
      </c>
      <c r="P120" s="626"/>
      <c r="Q120" s="108">
        <f t="shared" si="5"/>
        <v>1700</v>
      </c>
    </row>
    <row r="121" spans="1:17" ht="32.25" customHeight="1" x14ac:dyDescent="0.25">
      <c r="A121" s="641">
        <v>2270</v>
      </c>
      <c r="B121" s="642"/>
      <c r="C121" s="15" t="s">
        <v>358</v>
      </c>
      <c r="D121" s="26">
        <f>D122+D123+D124+D125+D126</f>
        <v>51.3</v>
      </c>
      <c r="E121" s="26">
        <f>E122+E123+E124+E125+E126</f>
        <v>0</v>
      </c>
      <c r="F121" s="26">
        <f>F122+F123+F124+F125+F126</f>
        <v>0</v>
      </c>
      <c r="G121" s="26">
        <f t="shared" si="3"/>
        <v>51.3</v>
      </c>
      <c r="H121" s="16">
        <f>H122+H123+H124+H125+H126</f>
        <v>66.8</v>
      </c>
      <c r="I121" s="26">
        <f>I122+I123+I124+I125+I126</f>
        <v>0</v>
      </c>
      <c r="J121" s="26">
        <f>J122+J123+J124+J125+J126</f>
        <v>0</v>
      </c>
      <c r="K121" s="16">
        <f t="shared" si="4"/>
        <v>66.8</v>
      </c>
      <c r="L121" s="26">
        <f>L122+L123+L124</f>
        <v>48000</v>
      </c>
      <c r="M121" s="641">
        <v>0</v>
      </c>
      <c r="N121" s="642"/>
      <c r="O121" s="626">
        <v>0</v>
      </c>
      <c r="P121" s="626"/>
      <c r="Q121" s="108">
        <f t="shared" si="5"/>
        <v>48000</v>
      </c>
    </row>
    <row r="122" spans="1:17" ht="16.5" customHeight="1" x14ac:dyDescent="0.25">
      <c r="A122" s="641">
        <v>2271</v>
      </c>
      <c r="B122" s="642"/>
      <c r="C122" s="15" t="s">
        <v>78</v>
      </c>
      <c r="D122" s="16">
        <v>40.6</v>
      </c>
      <c r="E122" s="26">
        <v>0</v>
      </c>
      <c r="F122" s="26">
        <v>0</v>
      </c>
      <c r="G122" s="16">
        <f t="shared" si="3"/>
        <v>40.6</v>
      </c>
      <c r="H122" s="16">
        <v>54.6</v>
      </c>
      <c r="I122" s="26">
        <v>0</v>
      </c>
      <c r="J122" s="26">
        <v>0</v>
      </c>
      <c r="K122" s="16">
        <f t="shared" si="4"/>
        <v>54.6</v>
      </c>
      <c r="L122" s="108">
        <v>32400</v>
      </c>
      <c r="M122" s="641">
        <v>0</v>
      </c>
      <c r="N122" s="642"/>
      <c r="O122" s="626">
        <v>0</v>
      </c>
      <c r="P122" s="626"/>
      <c r="Q122" s="108">
        <f t="shared" si="5"/>
        <v>32400</v>
      </c>
    </row>
    <row r="123" spans="1:17" ht="30.75" customHeight="1" x14ac:dyDescent="0.25">
      <c r="A123" s="641">
        <v>2272</v>
      </c>
      <c r="B123" s="642"/>
      <c r="C123" s="15" t="s">
        <v>79</v>
      </c>
      <c r="D123" s="26">
        <v>2</v>
      </c>
      <c r="E123" s="26">
        <v>0</v>
      </c>
      <c r="F123" s="26">
        <v>0</v>
      </c>
      <c r="G123" s="26">
        <f t="shared" si="3"/>
        <v>2</v>
      </c>
      <c r="H123" s="16">
        <v>2.8</v>
      </c>
      <c r="I123" s="26">
        <v>0</v>
      </c>
      <c r="J123" s="26">
        <v>0</v>
      </c>
      <c r="K123" s="16">
        <f t="shared" si="4"/>
        <v>2.8</v>
      </c>
      <c r="L123" s="108">
        <v>3700</v>
      </c>
      <c r="M123" s="641">
        <v>0</v>
      </c>
      <c r="N123" s="642"/>
      <c r="O123" s="626">
        <v>0</v>
      </c>
      <c r="P123" s="626"/>
      <c r="Q123" s="108">
        <f t="shared" si="5"/>
        <v>3700</v>
      </c>
    </row>
    <row r="124" spans="1:17" ht="15.75" customHeight="1" x14ac:dyDescent="0.25">
      <c r="A124" s="641">
        <v>2273</v>
      </c>
      <c r="B124" s="642"/>
      <c r="C124" s="15" t="s">
        <v>80</v>
      </c>
      <c r="D124" s="26">
        <v>8.6999999999999993</v>
      </c>
      <c r="E124" s="26">
        <v>0</v>
      </c>
      <c r="F124" s="26">
        <v>0</v>
      </c>
      <c r="G124" s="26">
        <f t="shared" si="3"/>
        <v>8.6999999999999993</v>
      </c>
      <c r="H124" s="16">
        <v>9.4</v>
      </c>
      <c r="I124" s="26">
        <v>0</v>
      </c>
      <c r="J124" s="26">
        <v>0</v>
      </c>
      <c r="K124" s="16">
        <f t="shared" si="4"/>
        <v>9.4</v>
      </c>
      <c r="L124" s="108">
        <v>11900</v>
      </c>
      <c r="M124" s="641">
        <v>0</v>
      </c>
      <c r="N124" s="642"/>
      <c r="O124" s="626">
        <v>0</v>
      </c>
      <c r="P124" s="626"/>
      <c r="Q124" s="108">
        <f t="shared" si="5"/>
        <v>11900</v>
      </c>
    </row>
    <row r="125" spans="1:17" ht="14.25" customHeight="1" x14ac:dyDescent="0.25">
      <c r="A125" s="641">
        <v>2274</v>
      </c>
      <c r="B125" s="642"/>
      <c r="C125" s="15" t="s">
        <v>359</v>
      </c>
      <c r="D125" s="26">
        <v>0</v>
      </c>
      <c r="E125" s="26">
        <v>0</v>
      </c>
      <c r="F125" s="26">
        <v>0</v>
      </c>
      <c r="G125" s="26">
        <f t="shared" si="3"/>
        <v>0</v>
      </c>
      <c r="H125" s="26">
        <v>0</v>
      </c>
      <c r="I125" s="26">
        <v>0</v>
      </c>
      <c r="J125" s="26">
        <v>0</v>
      </c>
      <c r="K125" s="26">
        <f t="shared" si="4"/>
        <v>0</v>
      </c>
      <c r="L125" s="26">
        <f>H125*111/100</f>
        <v>0</v>
      </c>
      <c r="M125" s="641">
        <v>0</v>
      </c>
      <c r="N125" s="642"/>
      <c r="O125" s="626">
        <v>0</v>
      </c>
      <c r="P125" s="626"/>
      <c r="Q125" s="26">
        <f t="shared" si="5"/>
        <v>0</v>
      </c>
    </row>
    <row r="126" spans="1:17" ht="14.25" customHeight="1" x14ac:dyDescent="0.25">
      <c r="A126" s="641">
        <v>2275</v>
      </c>
      <c r="B126" s="642"/>
      <c r="C126" s="15" t="s">
        <v>81</v>
      </c>
      <c r="D126" s="26">
        <v>0</v>
      </c>
      <c r="E126" s="26">
        <v>0</v>
      </c>
      <c r="F126" s="26">
        <v>0</v>
      </c>
      <c r="G126" s="26">
        <f t="shared" si="3"/>
        <v>0</v>
      </c>
      <c r="H126" s="26">
        <v>0</v>
      </c>
      <c r="I126" s="26">
        <v>0</v>
      </c>
      <c r="J126" s="26">
        <v>0</v>
      </c>
      <c r="K126" s="26">
        <f t="shared" si="4"/>
        <v>0</v>
      </c>
      <c r="L126" s="26">
        <f>H126*111/100</f>
        <v>0</v>
      </c>
      <c r="M126" s="641">
        <v>0</v>
      </c>
      <c r="N126" s="642"/>
      <c r="O126" s="626">
        <v>0</v>
      </c>
      <c r="P126" s="626"/>
      <c r="Q126" s="26">
        <f t="shared" si="5"/>
        <v>0</v>
      </c>
    </row>
    <row r="127" spans="1:17" ht="46.5" customHeight="1" x14ac:dyDescent="0.25">
      <c r="A127" s="641">
        <v>2282</v>
      </c>
      <c r="B127" s="642"/>
      <c r="C127" s="15" t="s">
        <v>360</v>
      </c>
      <c r="D127" s="16">
        <v>2.8</v>
      </c>
      <c r="E127" s="26">
        <v>0</v>
      </c>
      <c r="F127" s="26">
        <v>0</v>
      </c>
      <c r="G127" s="16">
        <f t="shared" si="3"/>
        <v>2.8</v>
      </c>
      <c r="H127" s="26">
        <v>3</v>
      </c>
      <c r="I127" s="26">
        <v>0</v>
      </c>
      <c r="J127" s="26">
        <v>0</v>
      </c>
      <c r="K127" s="26">
        <f t="shared" si="4"/>
        <v>3</v>
      </c>
      <c r="L127" s="108">
        <v>600</v>
      </c>
      <c r="M127" s="641">
        <v>0</v>
      </c>
      <c r="N127" s="642"/>
      <c r="O127" s="626">
        <v>0</v>
      </c>
      <c r="P127" s="626"/>
      <c r="Q127" s="108">
        <f t="shared" si="5"/>
        <v>600</v>
      </c>
    </row>
    <row r="128" spans="1:17" ht="45.75" customHeight="1" x14ac:dyDescent="0.25">
      <c r="A128" s="641">
        <v>2610</v>
      </c>
      <c r="B128" s="642"/>
      <c r="C128" s="15" t="s">
        <v>586</v>
      </c>
      <c r="D128" s="26">
        <v>0</v>
      </c>
      <c r="E128" s="26">
        <v>0</v>
      </c>
      <c r="F128" s="26">
        <v>0</v>
      </c>
      <c r="G128" s="26">
        <f t="shared" si="3"/>
        <v>0</v>
      </c>
      <c r="H128" s="26">
        <v>0</v>
      </c>
      <c r="I128" s="26">
        <v>0</v>
      </c>
      <c r="J128" s="26">
        <v>0</v>
      </c>
      <c r="K128" s="26">
        <f t="shared" si="4"/>
        <v>0</v>
      </c>
      <c r="L128" s="26">
        <v>0</v>
      </c>
      <c r="M128" s="66"/>
      <c r="N128" s="74"/>
      <c r="O128" s="66"/>
      <c r="P128" s="74"/>
      <c r="Q128" s="26"/>
    </row>
    <row r="129" spans="1:17" ht="17.25" customHeight="1" x14ac:dyDescent="0.25">
      <c r="A129" s="641">
        <v>2730</v>
      </c>
      <c r="B129" s="642"/>
      <c r="C129" s="15" t="s">
        <v>583</v>
      </c>
      <c r="D129" s="26">
        <v>0</v>
      </c>
      <c r="E129" s="26">
        <v>0</v>
      </c>
      <c r="F129" s="26">
        <v>0</v>
      </c>
      <c r="G129" s="26">
        <v>0</v>
      </c>
      <c r="H129" s="26">
        <v>0</v>
      </c>
      <c r="I129" s="26"/>
      <c r="J129" s="26">
        <v>0</v>
      </c>
      <c r="K129" s="26">
        <f t="shared" si="4"/>
        <v>0</v>
      </c>
      <c r="L129" s="26">
        <v>0</v>
      </c>
      <c r="M129" s="66">
        <v>0</v>
      </c>
      <c r="N129" s="74"/>
      <c r="O129" s="641">
        <v>0</v>
      </c>
      <c r="P129" s="642"/>
      <c r="Q129" s="26">
        <f t="shared" si="5"/>
        <v>0</v>
      </c>
    </row>
    <row r="130" spans="1:17" ht="18.75" customHeight="1" x14ac:dyDescent="0.25">
      <c r="A130" s="641">
        <v>2800</v>
      </c>
      <c r="B130" s="642"/>
      <c r="C130" s="15" t="s">
        <v>361</v>
      </c>
      <c r="D130" s="16">
        <v>38.4</v>
      </c>
      <c r="E130" s="26">
        <v>0</v>
      </c>
      <c r="F130" s="26">
        <v>0</v>
      </c>
      <c r="G130" s="16">
        <f t="shared" si="3"/>
        <v>38.4</v>
      </c>
      <c r="H130" s="26">
        <v>45</v>
      </c>
      <c r="I130" s="26">
        <v>0</v>
      </c>
      <c r="J130" s="26">
        <v>0</v>
      </c>
      <c r="K130" s="26">
        <f>H130+I130</f>
        <v>45</v>
      </c>
      <c r="L130" s="108">
        <v>48300</v>
      </c>
      <c r="M130" s="641">
        <v>0</v>
      </c>
      <c r="N130" s="642"/>
      <c r="O130" s="626">
        <v>0</v>
      </c>
      <c r="P130" s="626"/>
      <c r="Q130" s="108">
        <f t="shared" si="5"/>
        <v>48300</v>
      </c>
    </row>
    <row r="131" spans="1:17" ht="17.25" customHeight="1" x14ac:dyDescent="0.25">
      <c r="A131" s="641">
        <v>3000</v>
      </c>
      <c r="B131" s="642"/>
      <c r="C131" s="15" t="s">
        <v>82</v>
      </c>
      <c r="D131" s="26">
        <v>0</v>
      </c>
      <c r="E131" s="26">
        <f>E132+E134+E136+E137+E138</f>
        <v>65.5</v>
      </c>
      <c r="F131" s="26">
        <f>F132+F134+F136+F137+F138</f>
        <v>65.5</v>
      </c>
      <c r="G131" s="16">
        <f t="shared" si="3"/>
        <v>65.5</v>
      </c>
      <c r="H131" s="26">
        <v>0</v>
      </c>
      <c r="I131" s="16">
        <f>I132+I134+I136+I137+I138</f>
        <v>0</v>
      </c>
      <c r="J131" s="16">
        <f>J132+J134+J136+J137+J138</f>
        <v>0</v>
      </c>
      <c r="K131" s="16">
        <f t="shared" si="4"/>
        <v>0</v>
      </c>
      <c r="L131" s="26">
        <f t="shared" ref="L131:L138" si="6">H131*111/100</f>
        <v>0</v>
      </c>
      <c r="M131" s="641">
        <v>0</v>
      </c>
      <c r="N131" s="642"/>
      <c r="O131" s="626">
        <v>0</v>
      </c>
      <c r="P131" s="626"/>
      <c r="Q131" s="26">
        <f t="shared" si="5"/>
        <v>0</v>
      </c>
    </row>
    <row r="132" spans="1:17" ht="33.75" customHeight="1" x14ac:dyDescent="0.25">
      <c r="A132" s="641">
        <v>3110</v>
      </c>
      <c r="B132" s="642"/>
      <c r="C132" s="15" t="s">
        <v>362</v>
      </c>
      <c r="D132" s="26">
        <v>0</v>
      </c>
      <c r="E132" s="26">
        <v>65.5</v>
      </c>
      <c r="F132" s="26">
        <v>65.5</v>
      </c>
      <c r="G132" s="16">
        <f t="shared" si="3"/>
        <v>65.5</v>
      </c>
      <c r="H132" s="26">
        <v>0</v>
      </c>
      <c r="I132" s="16">
        <v>0</v>
      </c>
      <c r="J132" s="16">
        <v>0</v>
      </c>
      <c r="K132" s="16">
        <f>H132+I132</f>
        <v>0</v>
      </c>
      <c r="L132" s="26">
        <f t="shared" si="6"/>
        <v>0</v>
      </c>
      <c r="M132" s="641">
        <v>0</v>
      </c>
      <c r="N132" s="642"/>
      <c r="O132" s="626">
        <v>0</v>
      </c>
      <c r="P132" s="626"/>
      <c r="Q132" s="26">
        <f t="shared" si="5"/>
        <v>0</v>
      </c>
    </row>
    <row r="133" spans="1:17" ht="17.25" customHeight="1" x14ac:dyDescent="0.25">
      <c r="A133" s="641">
        <v>3130</v>
      </c>
      <c r="B133" s="642"/>
      <c r="C133" s="15" t="s">
        <v>83</v>
      </c>
      <c r="D133" s="26">
        <v>0</v>
      </c>
      <c r="E133" s="26">
        <v>0</v>
      </c>
      <c r="F133" s="26">
        <v>0</v>
      </c>
      <c r="G133" s="26">
        <v>0</v>
      </c>
      <c r="H133" s="26">
        <v>0</v>
      </c>
      <c r="I133" s="26">
        <v>0</v>
      </c>
      <c r="J133" s="26">
        <v>0</v>
      </c>
      <c r="K133" s="26">
        <f t="shared" si="4"/>
        <v>0</v>
      </c>
      <c r="L133" s="26">
        <f t="shared" si="6"/>
        <v>0</v>
      </c>
      <c r="M133" s="641">
        <v>0</v>
      </c>
      <c r="N133" s="642"/>
      <c r="O133" s="626">
        <v>0</v>
      </c>
      <c r="P133" s="626"/>
      <c r="Q133" s="26">
        <f t="shared" si="5"/>
        <v>0</v>
      </c>
    </row>
    <row r="134" spans="1:17" ht="16.5" customHeight="1" x14ac:dyDescent="0.25">
      <c r="A134" s="641">
        <v>3132</v>
      </c>
      <c r="B134" s="642"/>
      <c r="C134" s="15" t="s">
        <v>645</v>
      </c>
      <c r="D134" s="26">
        <v>0</v>
      </c>
      <c r="E134" s="26">
        <v>0</v>
      </c>
      <c r="F134" s="26">
        <v>0</v>
      </c>
      <c r="G134" s="26">
        <f t="shared" si="3"/>
        <v>0</v>
      </c>
      <c r="H134" s="26">
        <v>0</v>
      </c>
      <c r="I134" s="26">
        <v>0</v>
      </c>
      <c r="J134" s="26">
        <v>0</v>
      </c>
      <c r="K134" s="26">
        <f t="shared" si="4"/>
        <v>0</v>
      </c>
      <c r="L134" s="26">
        <f t="shared" si="6"/>
        <v>0</v>
      </c>
      <c r="M134" s="641">
        <v>0</v>
      </c>
      <c r="N134" s="642"/>
      <c r="O134" s="626">
        <v>0</v>
      </c>
      <c r="P134" s="626"/>
      <c r="Q134" s="26">
        <f t="shared" si="5"/>
        <v>0</v>
      </c>
    </row>
    <row r="135" spans="1:17" ht="15.75" customHeight="1" x14ac:dyDescent="0.25">
      <c r="A135" s="641">
        <v>3140</v>
      </c>
      <c r="B135" s="642"/>
      <c r="C135" s="15" t="s">
        <v>365</v>
      </c>
      <c r="D135" s="26">
        <v>0</v>
      </c>
      <c r="E135" s="26">
        <v>0</v>
      </c>
      <c r="F135" s="26">
        <v>0</v>
      </c>
      <c r="G135" s="26">
        <f t="shared" si="3"/>
        <v>0</v>
      </c>
      <c r="H135" s="26">
        <v>0</v>
      </c>
      <c r="I135" s="26">
        <v>0</v>
      </c>
      <c r="J135" s="26">
        <v>0</v>
      </c>
      <c r="K135" s="26">
        <f t="shared" si="4"/>
        <v>0</v>
      </c>
      <c r="L135" s="26">
        <f t="shared" si="6"/>
        <v>0</v>
      </c>
      <c r="M135" s="641">
        <v>0</v>
      </c>
      <c r="N135" s="642"/>
      <c r="O135" s="626">
        <v>0</v>
      </c>
      <c r="P135" s="626"/>
      <c r="Q135" s="26">
        <f t="shared" si="5"/>
        <v>0</v>
      </c>
    </row>
    <row r="136" spans="1:17" ht="15.75" customHeight="1" x14ac:dyDescent="0.25">
      <c r="A136" s="641">
        <v>3142</v>
      </c>
      <c r="B136" s="642"/>
      <c r="C136" s="15" t="s">
        <v>646</v>
      </c>
      <c r="D136" s="26">
        <v>0</v>
      </c>
      <c r="E136" s="26">
        <v>0</v>
      </c>
      <c r="F136" s="26">
        <v>0</v>
      </c>
      <c r="G136" s="26">
        <f t="shared" si="3"/>
        <v>0</v>
      </c>
      <c r="H136" s="26">
        <v>0</v>
      </c>
      <c r="I136" s="26">
        <v>0</v>
      </c>
      <c r="J136" s="26">
        <v>0</v>
      </c>
      <c r="K136" s="26">
        <f t="shared" si="4"/>
        <v>0</v>
      </c>
      <c r="L136" s="26">
        <f t="shared" si="6"/>
        <v>0</v>
      </c>
      <c r="M136" s="641">
        <v>0</v>
      </c>
      <c r="N136" s="642"/>
      <c r="O136" s="626">
        <v>0</v>
      </c>
      <c r="P136" s="626"/>
      <c r="Q136" s="26">
        <f t="shared" si="5"/>
        <v>0</v>
      </c>
    </row>
    <row r="137" spans="1:17" ht="30" customHeight="1" x14ac:dyDescent="0.25">
      <c r="A137" s="641">
        <v>3143</v>
      </c>
      <c r="B137" s="642"/>
      <c r="C137" s="15" t="s">
        <v>647</v>
      </c>
      <c r="D137" s="26">
        <v>0</v>
      </c>
      <c r="E137" s="26">
        <v>0</v>
      </c>
      <c r="F137" s="26">
        <v>0</v>
      </c>
      <c r="G137" s="26">
        <f t="shared" si="3"/>
        <v>0</v>
      </c>
      <c r="H137" s="26">
        <v>0</v>
      </c>
      <c r="I137" s="26">
        <v>0</v>
      </c>
      <c r="J137" s="26">
        <v>0</v>
      </c>
      <c r="K137" s="26">
        <f t="shared" si="4"/>
        <v>0</v>
      </c>
      <c r="L137" s="26">
        <f t="shared" si="6"/>
        <v>0</v>
      </c>
      <c r="M137" s="641">
        <v>0</v>
      </c>
      <c r="N137" s="642"/>
      <c r="O137" s="626">
        <v>0</v>
      </c>
      <c r="P137" s="626"/>
      <c r="Q137" s="26">
        <f t="shared" si="5"/>
        <v>0</v>
      </c>
    </row>
    <row r="138" spans="1:17" ht="49.5" customHeight="1" x14ac:dyDescent="0.25">
      <c r="A138" s="641">
        <v>3210</v>
      </c>
      <c r="B138" s="642"/>
      <c r="C138" s="15" t="s">
        <v>367</v>
      </c>
      <c r="D138" s="26">
        <v>0</v>
      </c>
      <c r="E138" s="26">
        <v>0</v>
      </c>
      <c r="F138" s="26">
        <v>0</v>
      </c>
      <c r="G138" s="26">
        <f t="shared" si="3"/>
        <v>0</v>
      </c>
      <c r="H138" s="26">
        <v>0</v>
      </c>
      <c r="I138" s="26">
        <v>0</v>
      </c>
      <c r="J138" s="26">
        <v>0</v>
      </c>
      <c r="K138" s="26">
        <f t="shared" si="4"/>
        <v>0</v>
      </c>
      <c r="L138" s="26">
        <f t="shared" si="6"/>
        <v>0</v>
      </c>
      <c r="M138" s="641">
        <v>0</v>
      </c>
      <c r="N138" s="642"/>
      <c r="O138" s="641">
        <v>0</v>
      </c>
      <c r="P138" s="642"/>
      <c r="Q138" s="26">
        <f t="shared" si="5"/>
        <v>0</v>
      </c>
    </row>
    <row r="139" spans="1:17" ht="16.5" customHeight="1" x14ac:dyDescent="0.25">
      <c r="A139" s="641">
        <v>1014082</v>
      </c>
      <c r="B139" s="642"/>
      <c r="C139" s="15" t="s">
        <v>252</v>
      </c>
      <c r="D139" s="26">
        <f>D141</f>
        <v>5806.0999999999995</v>
      </c>
      <c r="E139" s="26">
        <f>E141+E149</f>
        <v>197</v>
      </c>
      <c r="F139" s="26">
        <f>F141</f>
        <v>0</v>
      </c>
      <c r="G139" s="16">
        <f t="shared" si="3"/>
        <v>6003.0999999999995</v>
      </c>
      <c r="H139" s="26">
        <f>H141</f>
        <v>7138</v>
      </c>
      <c r="I139" s="26">
        <f>I141</f>
        <v>0</v>
      </c>
      <c r="J139" s="26">
        <v>0</v>
      </c>
      <c r="K139" s="26">
        <f t="shared" si="4"/>
        <v>7138</v>
      </c>
      <c r="L139" s="26">
        <f>L141</f>
        <v>0</v>
      </c>
      <c r="M139" s="634">
        <v>0</v>
      </c>
      <c r="N139" s="635"/>
      <c r="O139" s="626">
        <f>O76</f>
        <v>0</v>
      </c>
      <c r="P139" s="626"/>
      <c r="Q139" s="26">
        <f t="shared" si="5"/>
        <v>0</v>
      </c>
    </row>
    <row r="140" spans="1:17" ht="33.75" customHeight="1" x14ac:dyDescent="0.25">
      <c r="A140" s="641"/>
      <c r="B140" s="642"/>
      <c r="C140" s="63" t="s">
        <v>691</v>
      </c>
      <c r="D140" s="16"/>
      <c r="E140" s="26"/>
      <c r="F140" s="26"/>
      <c r="G140" s="16"/>
      <c r="H140" s="26"/>
      <c r="I140" s="26"/>
      <c r="J140" s="26"/>
      <c r="K140" s="26"/>
      <c r="L140" s="26"/>
      <c r="M140" s="1168"/>
      <c r="N140" s="1169"/>
      <c r="O140" s="1057"/>
      <c r="P140" s="1058"/>
      <c r="Q140" s="228"/>
    </row>
    <row r="141" spans="1:17" ht="18" customHeight="1" x14ac:dyDescent="0.25">
      <c r="A141" s="641">
        <v>2000</v>
      </c>
      <c r="B141" s="642"/>
      <c r="C141" s="15" t="s">
        <v>353</v>
      </c>
      <c r="D141" s="26">
        <f>D143+D144+D146+D148</f>
        <v>5806.0999999999995</v>
      </c>
      <c r="E141" s="26">
        <f>E143+E144+E146</f>
        <v>174.6</v>
      </c>
      <c r="F141" s="26">
        <v>0</v>
      </c>
      <c r="G141" s="16">
        <f t="shared" si="3"/>
        <v>5980.7</v>
      </c>
      <c r="H141" s="26">
        <f>H142+H145+H147</f>
        <v>7138</v>
      </c>
      <c r="I141" s="26">
        <v>0</v>
      </c>
      <c r="J141" s="26">
        <v>0</v>
      </c>
      <c r="K141" s="26">
        <f t="shared" si="4"/>
        <v>7138</v>
      </c>
      <c r="L141" s="237">
        <f>L142+L145+L147</f>
        <v>0</v>
      </c>
      <c r="M141" s="723">
        <v>0</v>
      </c>
      <c r="N141" s="723"/>
      <c r="O141" s="689">
        <v>0</v>
      </c>
      <c r="P141" s="689"/>
      <c r="Q141" s="203">
        <f t="shared" si="5"/>
        <v>0</v>
      </c>
    </row>
    <row r="142" spans="1:17" ht="15" customHeight="1" x14ac:dyDescent="0.25">
      <c r="A142" s="641">
        <v>2200</v>
      </c>
      <c r="B142" s="642"/>
      <c r="C142" s="15" t="s">
        <v>354</v>
      </c>
      <c r="D142" s="16">
        <f>D143+D144</f>
        <v>4022.2</v>
      </c>
      <c r="E142" s="26">
        <f>E143+E144</f>
        <v>174.6</v>
      </c>
      <c r="F142" s="26">
        <f>F143+F144</f>
        <v>0</v>
      </c>
      <c r="G142" s="16">
        <f t="shared" si="3"/>
        <v>4196.8</v>
      </c>
      <c r="H142" s="26">
        <f>H143+H144</f>
        <v>5585.4</v>
      </c>
      <c r="I142" s="26">
        <v>0</v>
      </c>
      <c r="J142" s="26">
        <v>0</v>
      </c>
      <c r="K142" s="26">
        <f t="shared" si="4"/>
        <v>5585.4</v>
      </c>
      <c r="L142" s="237">
        <f>L143+L144</f>
        <v>0</v>
      </c>
      <c r="M142" s="715"/>
      <c r="N142" s="717"/>
      <c r="O142" s="705"/>
      <c r="P142" s="707"/>
      <c r="Q142" s="203">
        <f t="shared" si="5"/>
        <v>0</v>
      </c>
    </row>
    <row r="143" spans="1:17" ht="30" customHeight="1" x14ac:dyDescent="0.25">
      <c r="A143" s="641">
        <v>2210</v>
      </c>
      <c r="B143" s="642"/>
      <c r="C143" s="15" t="s">
        <v>355</v>
      </c>
      <c r="D143" s="26">
        <v>1508</v>
      </c>
      <c r="E143" s="26">
        <v>0</v>
      </c>
      <c r="F143" s="26">
        <v>0</v>
      </c>
      <c r="G143" s="16">
        <f t="shared" si="3"/>
        <v>1508</v>
      </c>
      <c r="H143" s="26">
        <v>1810.8</v>
      </c>
      <c r="I143" s="26">
        <v>0</v>
      </c>
      <c r="J143" s="26">
        <v>0</v>
      </c>
      <c r="K143" s="26">
        <f t="shared" si="4"/>
        <v>1810.8</v>
      </c>
      <c r="L143" s="237"/>
      <c r="M143" s="715"/>
      <c r="N143" s="717"/>
      <c r="O143" s="705"/>
      <c r="P143" s="707"/>
      <c r="Q143" s="203">
        <f t="shared" si="5"/>
        <v>0</v>
      </c>
    </row>
    <row r="144" spans="1:17" ht="18.75" customHeight="1" x14ac:dyDescent="0.25">
      <c r="A144" s="641">
        <v>2240</v>
      </c>
      <c r="B144" s="642"/>
      <c r="C144" s="15" t="s">
        <v>77</v>
      </c>
      <c r="D144" s="16">
        <v>2514.1999999999998</v>
      </c>
      <c r="E144" s="26">
        <v>174.6</v>
      </c>
      <c r="F144" s="26">
        <v>0</v>
      </c>
      <c r="G144" s="16">
        <f t="shared" si="3"/>
        <v>2688.7999999999997</v>
      </c>
      <c r="H144" s="26">
        <v>3774.6</v>
      </c>
      <c r="I144" s="26">
        <v>0</v>
      </c>
      <c r="J144" s="26">
        <v>0</v>
      </c>
      <c r="K144" s="26">
        <f t="shared" si="4"/>
        <v>3774.6</v>
      </c>
      <c r="L144" s="237"/>
      <c r="M144" s="715"/>
      <c r="N144" s="717"/>
      <c r="O144" s="705"/>
      <c r="P144" s="707"/>
      <c r="Q144" s="203">
        <f t="shared" si="5"/>
        <v>0</v>
      </c>
    </row>
    <row r="145" spans="1:19" ht="18.75" customHeight="1" x14ac:dyDescent="0.25">
      <c r="A145" s="641">
        <v>2600</v>
      </c>
      <c r="B145" s="642"/>
      <c r="C145" s="15" t="s">
        <v>692</v>
      </c>
      <c r="D145" s="16">
        <f>D146</f>
        <v>1718.7</v>
      </c>
      <c r="E145" s="26">
        <v>0</v>
      </c>
      <c r="F145" s="26">
        <v>0</v>
      </c>
      <c r="G145" s="16">
        <f t="shared" si="3"/>
        <v>1718.7</v>
      </c>
      <c r="H145" s="26">
        <f>H146</f>
        <v>1400</v>
      </c>
      <c r="I145" s="26">
        <v>0</v>
      </c>
      <c r="J145" s="26">
        <v>0</v>
      </c>
      <c r="K145" s="26">
        <f t="shared" si="4"/>
        <v>1400</v>
      </c>
      <c r="L145" s="237">
        <f>L146</f>
        <v>0</v>
      </c>
      <c r="M145" s="715"/>
      <c r="N145" s="717"/>
      <c r="O145" s="705"/>
      <c r="P145" s="707"/>
      <c r="Q145" s="203">
        <f t="shared" si="5"/>
        <v>0</v>
      </c>
    </row>
    <row r="146" spans="1:19" ht="47.25" customHeight="1" x14ac:dyDescent="0.25">
      <c r="A146" s="641">
        <v>2610</v>
      </c>
      <c r="B146" s="642"/>
      <c r="C146" s="15" t="s">
        <v>586</v>
      </c>
      <c r="D146" s="16">
        <v>1718.7</v>
      </c>
      <c r="E146" s="26">
        <v>0</v>
      </c>
      <c r="F146" s="26">
        <v>0</v>
      </c>
      <c r="G146" s="16">
        <f t="shared" si="3"/>
        <v>1718.7</v>
      </c>
      <c r="H146" s="26">
        <v>1400</v>
      </c>
      <c r="I146" s="26">
        <v>0</v>
      </c>
      <c r="J146" s="26">
        <v>0</v>
      </c>
      <c r="K146" s="26">
        <f t="shared" si="4"/>
        <v>1400</v>
      </c>
      <c r="L146" s="237"/>
      <c r="M146" s="715"/>
      <c r="N146" s="717"/>
      <c r="O146" s="705"/>
      <c r="P146" s="707"/>
      <c r="Q146" s="203">
        <f t="shared" si="5"/>
        <v>0</v>
      </c>
    </row>
    <row r="147" spans="1:19" ht="18" customHeight="1" x14ac:dyDescent="0.25">
      <c r="A147" s="641">
        <v>2700</v>
      </c>
      <c r="B147" s="642"/>
      <c r="C147" s="15" t="s">
        <v>693</v>
      </c>
      <c r="D147" s="16">
        <v>0</v>
      </c>
      <c r="E147" s="26">
        <v>0</v>
      </c>
      <c r="F147" s="26">
        <v>0</v>
      </c>
      <c r="G147" s="16">
        <f t="shared" si="3"/>
        <v>0</v>
      </c>
      <c r="H147" s="26">
        <f>H148</f>
        <v>152.6</v>
      </c>
      <c r="I147" s="26">
        <v>0</v>
      </c>
      <c r="J147" s="26">
        <v>0</v>
      </c>
      <c r="K147" s="26">
        <f t="shared" si="4"/>
        <v>152.6</v>
      </c>
      <c r="L147" s="237">
        <f>L148</f>
        <v>0</v>
      </c>
      <c r="M147" s="715"/>
      <c r="N147" s="717"/>
      <c r="O147" s="705"/>
      <c r="P147" s="707"/>
      <c r="Q147" s="203">
        <f t="shared" si="5"/>
        <v>0</v>
      </c>
    </row>
    <row r="148" spans="1:19" ht="18" customHeight="1" x14ac:dyDescent="0.25">
      <c r="A148" s="641">
        <v>2730</v>
      </c>
      <c r="B148" s="642"/>
      <c r="C148" s="15" t="s">
        <v>583</v>
      </c>
      <c r="D148" s="16">
        <v>65.2</v>
      </c>
      <c r="E148" s="26">
        <v>0</v>
      </c>
      <c r="F148" s="26">
        <v>0</v>
      </c>
      <c r="G148" s="16">
        <f t="shared" si="3"/>
        <v>65.2</v>
      </c>
      <c r="H148" s="26">
        <v>152.6</v>
      </c>
      <c r="I148" s="26">
        <v>0</v>
      </c>
      <c r="J148" s="26">
        <v>0</v>
      </c>
      <c r="K148" s="26">
        <f t="shared" si="4"/>
        <v>152.6</v>
      </c>
      <c r="L148" s="300"/>
      <c r="M148" s="1160"/>
      <c r="N148" s="1161"/>
      <c r="O148" s="1162"/>
      <c r="P148" s="1163"/>
      <c r="Q148" s="276">
        <f t="shared" si="5"/>
        <v>0</v>
      </c>
    </row>
    <row r="149" spans="1:19" ht="18" customHeight="1" x14ac:dyDescent="0.25">
      <c r="A149" s="641">
        <v>3000</v>
      </c>
      <c r="B149" s="642"/>
      <c r="C149" s="15" t="s">
        <v>82</v>
      </c>
      <c r="D149" s="16"/>
      <c r="E149" s="26">
        <f>E150</f>
        <v>22.4</v>
      </c>
      <c r="F149" s="26"/>
      <c r="G149" s="16"/>
      <c r="H149" s="26"/>
      <c r="I149" s="26"/>
      <c r="J149" s="26"/>
      <c r="K149" s="237"/>
      <c r="L149" s="203"/>
      <c r="M149" s="715"/>
      <c r="N149" s="717"/>
      <c r="O149" s="705"/>
      <c r="P149" s="707"/>
      <c r="Q149" s="203"/>
    </row>
    <row r="150" spans="1:19" ht="35.25" customHeight="1" x14ac:dyDescent="0.25">
      <c r="A150" s="641">
        <v>3110</v>
      </c>
      <c r="B150" s="642"/>
      <c r="C150" s="15" t="s">
        <v>362</v>
      </c>
      <c r="D150" s="16"/>
      <c r="E150" s="26">
        <v>22.4</v>
      </c>
      <c r="F150" s="26"/>
      <c r="G150" s="26">
        <f>E150</f>
        <v>22.4</v>
      </c>
      <c r="H150" s="26"/>
      <c r="I150" s="26"/>
      <c r="J150" s="26"/>
      <c r="K150" s="237"/>
      <c r="L150" s="203"/>
      <c r="M150" s="715"/>
      <c r="N150" s="717"/>
      <c r="O150" s="705"/>
      <c r="P150" s="707"/>
      <c r="Q150" s="203"/>
    </row>
    <row r="151" spans="1:19" ht="18.75" customHeight="1" x14ac:dyDescent="0.25">
      <c r="A151" s="641"/>
      <c r="B151" s="642"/>
      <c r="C151" s="16" t="s">
        <v>971</v>
      </c>
      <c r="D151" s="16">
        <f>D110+D139</f>
        <v>7140.7999999999993</v>
      </c>
      <c r="E151" s="26">
        <f>E131+E139</f>
        <v>262.5</v>
      </c>
      <c r="F151" s="16">
        <f>F112+F131</f>
        <v>65.5</v>
      </c>
      <c r="G151" s="16">
        <f t="shared" si="3"/>
        <v>7403.2999999999993</v>
      </c>
      <c r="H151" s="26">
        <f>H110+H139</f>
        <v>8657.1</v>
      </c>
      <c r="I151" s="16">
        <f>I112+I131</f>
        <v>0</v>
      </c>
      <c r="J151" s="16">
        <f>J112+J131</f>
        <v>0</v>
      </c>
      <c r="K151" s="26">
        <f t="shared" si="4"/>
        <v>8657.1</v>
      </c>
      <c r="L151" s="112">
        <f>L110+L139</f>
        <v>1606400</v>
      </c>
      <c r="M151" s="1164">
        <v>0</v>
      </c>
      <c r="N151" s="1165"/>
      <c r="O151" s="1166">
        <v>0</v>
      </c>
      <c r="P151" s="1167"/>
      <c r="Q151" s="112">
        <f>Q110+Q139</f>
        <v>1606400</v>
      </c>
    </row>
    <row r="152" spans="1:19" ht="12.75" hidden="1" customHeight="1" x14ac:dyDescent="0.25">
      <c r="A152" s="29"/>
      <c r="B152" s="29"/>
      <c r="C152" s="29"/>
      <c r="D152" s="29"/>
      <c r="E152" s="29"/>
      <c r="F152" s="29"/>
      <c r="G152" s="29"/>
      <c r="H152" s="29"/>
      <c r="I152" s="29"/>
      <c r="J152" s="29"/>
      <c r="K152" s="29"/>
      <c r="L152" s="29"/>
      <c r="M152" s="30"/>
      <c r="N152" s="30"/>
      <c r="O152" s="30"/>
      <c r="P152" s="30"/>
      <c r="Q152" s="29"/>
    </row>
    <row r="153" spans="1:19" ht="12.75" hidden="1" customHeight="1" x14ac:dyDescent="0.25">
      <c r="A153" s="29"/>
      <c r="B153" s="29"/>
      <c r="C153" s="29"/>
      <c r="D153" s="29"/>
      <c r="E153" s="29"/>
      <c r="F153" s="29"/>
      <c r="G153" s="29"/>
      <c r="H153" s="29"/>
      <c r="I153" s="29"/>
      <c r="J153" s="29"/>
      <c r="K153" s="29"/>
      <c r="L153" s="29"/>
      <c r="M153" s="29"/>
      <c r="N153" s="29"/>
      <c r="O153" s="29"/>
      <c r="P153" s="29"/>
      <c r="Q153" s="29"/>
    </row>
    <row r="154" spans="1:19" ht="10.5" customHeight="1" x14ac:dyDescent="0.25">
      <c r="A154" s="29"/>
      <c r="B154" s="29"/>
      <c r="C154" s="29"/>
      <c r="D154" s="29"/>
      <c r="E154" s="29"/>
      <c r="F154" s="29"/>
      <c r="G154" s="29"/>
      <c r="H154" s="29"/>
      <c r="I154" s="29"/>
      <c r="J154" s="29"/>
      <c r="K154" s="29"/>
      <c r="L154" s="29"/>
      <c r="M154" s="29"/>
      <c r="N154" s="29"/>
      <c r="O154" s="29"/>
      <c r="P154" s="29"/>
      <c r="Q154" s="29"/>
    </row>
    <row r="155" spans="1:19" ht="12.75" hidden="1" customHeight="1" x14ac:dyDescent="0.25">
      <c r="A155" s="29"/>
      <c r="B155" s="29"/>
      <c r="C155" s="29"/>
      <c r="D155" s="29"/>
      <c r="E155" s="29"/>
      <c r="F155" s="29"/>
      <c r="G155" s="29"/>
      <c r="H155" s="29"/>
      <c r="I155" s="29"/>
      <c r="J155" s="29"/>
      <c r="K155" s="29"/>
      <c r="L155" s="29"/>
      <c r="M155" s="29"/>
      <c r="N155" s="29"/>
      <c r="O155" s="29"/>
      <c r="P155" s="29"/>
      <c r="Q155" s="29"/>
    </row>
    <row r="156" spans="1:19" ht="12.75" hidden="1" customHeight="1" x14ac:dyDescent="0.25">
      <c r="A156" s="29"/>
      <c r="B156" s="29"/>
      <c r="C156" s="29"/>
      <c r="D156" s="29"/>
      <c r="E156" s="29"/>
      <c r="F156" s="29"/>
      <c r="G156" s="29"/>
      <c r="H156" s="29"/>
      <c r="I156" s="29"/>
      <c r="J156" s="29"/>
      <c r="K156" s="29"/>
      <c r="L156" s="29"/>
      <c r="M156" s="29"/>
      <c r="N156" s="29"/>
      <c r="O156" s="29"/>
      <c r="P156" s="29"/>
      <c r="Q156" s="29"/>
    </row>
    <row r="157" spans="1:19" ht="17.25" customHeight="1" x14ac:dyDescent="0.25">
      <c r="A157" s="331" t="s">
        <v>909</v>
      </c>
      <c r="B157" s="637" t="s">
        <v>999</v>
      </c>
      <c r="C157" s="637"/>
      <c r="D157" s="637"/>
      <c r="E157" s="637"/>
      <c r="F157" s="637"/>
      <c r="G157" s="637"/>
      <c r="H157" s="637"/>
      <c r="I157" s="637"/>
      <c r="J157" s="637"/>
      <c r="K157" s="637"/>
      <c r="L157" s="637"/>
      <c r="M157" s="637"/>
      <c r="N157" s="637"/>
      <c r="O157" s="637"/>
      <c r="P157" s="637"/>
      <c r="Q157" s="637"/>
    </row>
    <row r="158" spans="1:19" ht="15.75" customHeight="1" x14ac:dyDescent="0.25">
      <c r="A158" s="3"/>
      <c r="B158" s="3" t="s">
        <v>916</v>
      </c>
      <c r="C158" s="3"/>
      <c r="D158" s="3"/>
      <c r="E158" s="3"/>
      <c r="F158" s="3"/>
      <c r="G158" s="3"/>
      <c r="H158" s="3"/>
      <c r="I158" s="3"/>
      <c r="J158" s="3"/>
      <c r="K158" s="3"/>
      <c r="L158" s="3"/>
      <c r="M158" s="3"/>
      <c r="N158" s="3"/>
      <c r="O158" s="3"/>
      <c r="P158" s="3"/>
      <c r="Q158" s="3"/>
    </row>
    <row r="159" spans="1:19" ht="18.600000000000001" customHeight="1" x14ac:dyDescent="0.2">
      <c r="A159" s="1016" t="s">
        <v>920</v>
      </c>
      <c r="B159" s="1017"/>
      <c r="C159" s="667" t="s">
        <v>222</v>
      </c>
      <c r="D159" s="668"/>
      <c r="E159" s="671" t="s">
        <v>827</v>
      </c>
      <c r="F159" s="671"/>
      <c r="G159" s="671"/>
      <c r="H159" s="671"/>
      <c r="I159" s="671" t="s">
        <v>828</v>
      </c>
      <c r="J159" s="671"/>
      <c r="K159" s="671"/>
      <c r="L159" s="671"/>
      <c r="M159" s="671" t="s">
        <v>829</v>
      </c>
      <c r="N159" s="671"/>
      <c r="O159" s="671"/>
      <c r="P159" s="671"/>
      <c r="Q159" s="671"/>
    </row>
    <row r="160" spans="1:19" ht="72" customHeight="1" x14ac:dyDescent="0.2">
      <c r="A160" s="1018"/>
      <c r="B160" s="1019"/>
      <c r="C160" s="669"/>
      <c r="D160" s="670"/>
      <c r="E160" s="12" t="s">
        <v>71</v>
      </c>
      <c r="F160" s="12" t="s">
        <v>72</v>
      </c>
      <c r="G160" s="12" t="s">
        <v>14</v>
      </c>
      <c r="H160" s="12" t="s">
        <v>15</v>
      </c>
      <c r="I160" s="12" t="s">
        <v>71</v>
      </c>
      <c r="J160" s="12" t="s">
        <v>72</v>
      </c>
      <c r="K160" s="12" t="s">
        <v>14</v>
      </c>
      <c r="L160" s="12" t="s">
        <v>16</v>
      </c>
      <c r="M160" s="12" t="s">
        <v>71</v>
      </c>
      <c r="N160" s="12" t="s">
        <v>72</v>
      </c>
      <c r="O160" s="12" t="s">
        <v>14</v>
      </c>
      <c r="P160" s="602" t="s">
        <v>17</v>
      </c>
      <c r="Q160" s="607"/>
      <c r="R160" s="96"/>
      <c r="S160" s="97"/>
    </row>
    <row r="161" spans="1:17" ht="12.75" customHeight="1" x14ac:dyDescent="0.25">
      <c r="A161" s="641">
        <v>1</v>
      </c>
      <c r="B161" s="642"/>
      <c r="C161" s="641">
        <v>2</v>
      </c>
      <c r="D161" s="642"/>
      <c r="E161" s="11">
        <v>3</v>
      </c>
      <c r="F161" s="11">
        <v>4</v>
      </c>
      <c r="G161" s="11">
        <v>5</v>
      </c>
      <c r="H161" s="11">
        <v>6</v>
      </c>
      <c r="I161" s="11">
        <v>7</v>
      </c>
      <c r="J161" s="11">
        <v>8</v>
      </c>
      <c r="K161" s="11">
        <v>9</v>
      </c>
      <c r="L161" s="11">
        <v>10</v>
      </c>
      <c r="M161" s="11">
        <v>11</v>
      </c>
      <c r="N161" s="11">
        <v>12</v>
      </c>
      <c r="O161" s="11">
        <v>13</v>
      </c>
      <c r="P161" s="676">
        <v>14</v>
      </c>
      <c r="Q161" s="677"/>
    </row>
    <row r="162" spans="1:17" ht="15.75" customHeight="1" x14ac:dyDescent="0.25">
      <c r="A162" s="641"/>
      <c r="B162" s="767"/>
      <c r="C162" s="678"/>
      <c r="D162" s="679"/>
      <c r="E162" s="124"/>
      <c r="F162" s="124"/>
      <c r="G162" s="124"/>
      <c r="H162" s="124"/>
      <c r="I162" s="124"/>
      <c r="J162" s="124"/>
      <c r="K162" s="124"/>
      <c r="L162" s="124"/>
      <c r="M162" s="124"/>
      <c r="N162" s="126"/>
      <c r="O162" s="126"/>
      <c r="P162" s="602"/>
      <c r="Q162" s="607"/>
    </row>
    <row r="163" spans="1:17" ht="15.75" customHeight="1" x14ac:dyDescent="0.25">
      <c r="A163" s="641"/>
      <c r="B163" s="767"/>
      <c r="C163" s="672"/>
      <c r="D163" s="673"/>
      <c r="E163" s="124"/>
      <c r="F163" s="124"/>
      <c r="G163" s="124"/>
      <c r="H163" s="124"/>
      <c r="I163" s="124"/>
      <c r="J163" s="124"/>
      <c r="K163" s="124"/>
      <c r="L163" s="124"/>
      <c r="M163" s="124"/>
      <c r="N163" s="126"/>
      <c r="O163" s="126"/>
      <c r="P163" s="602"/>
      <c r="Q163" s="607"/>
    </row>
    <row r="164" spans="1:17" ht="13.7" hidden="1" customHeight="1" x14ac:dyDescent="0.25">
      <c r="A164" s="641"/>
      <c r="B164" s="767"/>
      <c r="C164" s="672"/>
      <c r="D164" s="673"/>
      <c r="E164" s="124"/>
      <c r="F164" s="124"/>
      <c r="G164" s="124"/>
      <c r="H164" s="124"/>
      <c r="I164" s="124"/>
      <c r="J164" s="124"/>
      <c r="K164" s="124"/>
      <c r="L164" s="124"/>
      <c r="M164" s="124"/>
      <c r="N164" s="126"/>
      <c r="O164" s="126"/>
      <c r="P164" s="602"/>
      <c r="Q164" s="607"/>
    </row>
    <row r="165" spans="1:17" ht="13.7" hidden="1" customHeight="1" x14ac:dyDescent="0.25">
      <c r="A165" s="641"/>
      <c r="B165" s="767"/>
      <c r="C165" s="672"/>
      <c r="D165" s="673"/>
      <c r="E165" s="124"/>
      <c r="F165" s="124"/>
      <c r="G165" s="124"/>
      <c r="H165" s="124"/>
      <c r="I165" s="124"/>
      <c r="J165" s="124"/>
      <c r="K165" s="124"/>
      <c r="L165" s="124"/>
      <c r="M165" s="124"/>
      <c r="N165" s="126"/>
      <c r="O165" s="126"/>
      <c r="P165" s="602"/>
      <c r="Q165" s="607"/>
    </row>
    <row r="166" spans="1:17" ht="18.600000000000001" customHeight="1" x14ac:dyDescent="0.25">
      <c r="A166" s="641"/>
      <c r="B166" s="767"/>
      <c r="C166" s="674" t="s">
        <v>971</v>
      </c>
      <c r="D166" s="675"/>
      <c r="E166" s="124"/>
      <c r="F166" s="124"/>
      <c r="G166" s="124"/>
      <c r="H166" s="124"/>
      <c r="I166" s="124"/>
      <c r="J166" s="124"/>
      <c r="K166" s="124"/>
      <c r="L166" s="124"/>
      <c r="M166" s="124"/>
      <c r="N166" s="126"/>
      <c r="O166" s="126"/>
      <c r="P166" s="602"/>
      <c r="Q166" s="607"/>
    </row>
    <row r="167" spans="1:17" ht="10.5" customHeight="1" x14ac:dyDescent="0.25">
      <c r="A167" s="29"/>
      <c r="B167" s="29"/>
      <c r="C167" s="4"/>
      <c r="D167" s="4"/>
      <c r="E167" s="65"/>
      <c r="F167" s="65"/>
      <c r="G167" s="65"/>
      <c r="H167" s="65"/>
      <c r="I167" s="65"/>
      <c r="J167" s="65"/>
      <c r="K167" s="65"/>
      <c r="L167" s="65"/>
      <c r="M167" s="65"/>
      <c r="N167" s="29"/>
      <c r="O167" s="29"/>
      <c r="P167" s="64"/>
      <c r="Q167" s="64"/>
    </row>
    <row r="168" spans="1:17" ht="18.600000000000001" customHeight="1" x14ac:dyDescent="0.25">
      <c r="A168" s="331" t="s">
        <v>910</v>
      </c>
      <c r="B168" s="637" t="s">
        <v>1000</v>
      </c>
      <c r="C168" s="637"/>
      <c r="D168" s="637"/>
      <c r="E168" s="637"/>
      <c r="F168" s="637"/>
      <c r="G168" s="637"/>
      <c r="H168" s="637"/>
      <c r="I168" s="637"/>
      <c r="J168" s="637"/>
      <c r="K168" s="637"/>
      <c r="L168" s="637"/>
      <c r="M168" s="637"/>
      <c r="N168" s="637"/>
      <c r="O168" s="637"/>
      <c r="P168" s="637"/>
      <c r="Q168" s="637"/>
    </row>
    <row r="169" spans="1:17" ht="12.75" customHeight="1" x14ac:dyDescent="0.25">
      <c r="A169" s="29"/>
      <c r="B169" s="29" t="s">
        <v>916</v>
      </c>
      <c r="C169" s="4"/>
      <c r="D169" s="4"/>
      <c r="E169" s="65"/>
      <c r="F169" s="65"/>
      <c r="G169" s="65"/>
      <c r="H169" s="65"/>
      <c r="I169" s="65"/>
      <c r="J169" s="65"/>
      <c r="K169" s="65"/>
      <c r="L169" s="65"/>
      <c r="M169" s="65"/>
      <c r="N169" s="29"/>
      <c r="O169" s="29"/>
      <c r="P169" s="64"/>
      <c r="Q169" s="64"/>
    </row>
    <row r="170" spans="1:17" ht="18.600000000000001" customHeight="1" x14ac:dyDescent="0.25">
      <c r="A170" s="737" t="s">
        <v>1052</v>
      </c>
      <c r="B170" s="739"/>
      <c r="C170" s="737" t="s">
        <v>259</v>
      </c>
      <c r="D170" s="738"/>
      <c r="E170" s="738"/>
      <c r="F170" s="738"/>
      <c r="G170" s="739"/>
      <c r="H170" s="626" t="s">
        <v>454</v>
      </c>
      <c r="I170" s="626"/>
      <c r="J170" s="626"/>
      <c r="K170" s="626"/>
      <c r="L170" s="626" t="s">
        <v>821</v>
      </c>
      <c r="M170" s="626"/>
      <c r="N170" s="626"/>
      <c r="O170" s="626"/>
      <c r="P170" s="626"/>
      <c r="Q170" s="626"/>
    </row>
    <row r="171" spans="1:17" ht="60.75" customHeight="1" x14ac:dyDescent="0.25">
      <c r="A171" s="740"/>
      <c r="B171" s="742"/>
      <c r="C171" s="740"/>
      <c r="D171" s="741"/>
      <c r="E171" s="741"/>
      <c r="F171" s="741"/>
      <c r="G171" s="742"/>
      <c r="H171" s="12" t="s">
        <v>71</v>
      </c>
      <c r="I171" s="12" t="s">
        <v>72</v>
      </c>
      <c r="J171" s="15" t="s">
        <v>14</v>
      </c>
      <c r="K171" s="12" t="s">
        <v>15</v>
      </c>
      <c r="L171" s="12" t="s">
        <v>71</v>
      </c>
      <c r="M171" s="655" t="s">
        <v>72</v>
      </c>
      <c r="N171" s="656"/>
      <c r="O171" s="15" t="s">
        <v>14</v>
      </c>
      <c r="P171" s="655" t="s">
        <v>16</v>
      </c>
      <c r="Q171" s="656"/>
    </row>
    <row r="172" spans="1:17" ht="18.600000000000001" customHeight="1" x14ac:dyDescent="0.25">
      <c r="A172" s="641">
        <v>1</v>
      </c>
      <c r="B172" s="642"/>
      <c r="C172" s="641">
        <v>2</v>
      </c>
      <c r="D172" s="645"/>
      <c r="E172" s="645"/>
      <c r="F172" s="645"/>
      <c r="G172" s="642"/>
      <c r="H172" s="11">
        <v>3</v>
      </c>
      <c r="I172" s="11">
        <v>4</v>
      </c>
      <c r="J172" s="11">
        <v>5</v>
      </c>
      <c r="K172" s="11">
        <v>6</v>
      </c>
      <c r="L172" s="11">
        <v>7</v>
      </c>
      <c r="M172" s="641">
        <v>8</v>
      </c>
      <c r="N172" s="642"/>
      <c r="O172" s="11">
        <v>9</v>
      </c>
      <c r="P172" s="641">
        <v>10</v>
      </c>
      <c r="Q172" s="642"/>
    </row>
    <row r="173" spans="1:17" ht="18.600000000000001" hidden="1" customHeight="1" x14ac:dyDescent="0.25">
      <c r="A173" s="11">
        <v>1014080</v>
      </c>
      <c r="B173" s="11"/>
      <c r="C173" s="641"/>
      <c r="D173" s="645"/>
      <c r="E173" s="645"/>
      <c r="F173" s="645"/>
      <c r="G173" s="642"/>
      <c r="H173" s="11"/>
      <c r="I173" s="11"/>
      <c r="J173" s="11"/>
      <c r="K173" s="11"/>
      <c r="L173" s="11"/>
      <c r="M173" s="641"/>
      <c r="N173" s="642"/>
      <c r="O173" s="11"/>
      <c r="P173" s="641"/>
      <c r="Q173" s="642"/>
    </row>
    <row r="174" spans="1:17" ht="18.600000000000001" customHeight="1" x14ac:dyDescent="0.25">
      <c r="A174" s="641">
        <v>1014081</v>
      </c>
      <c r="B174" s="642"/>
      <c r="C174" s="646" t="s">
        <v>262</v>
      </c>
      <c r="D174" s="647"/>
      <c r="E174" s="647"/>
      <c r="F174" s="647"/>
      <c r="G174" s="648"/>
      <c r="H174" s="27">
        <f>H176</f>
        <v>185965.8</v>
      </c>
      <c r="I174" s="27">
        <f>I176</f>
        <v>0</v>
      </c>
      <c r="J174" s="27">
        <f>J176</f>
        <v>0</v>
      </c>
      <c r="K174" s="27">
        <f>K176</f>
        <v>185965.8</v>
      </c>
      <c r="L174" s="27">
        <f>L176</f>
        <v>14267.635900000001</v>
      </c>
      <c r="M174" s="641">
        <v>0</v>
      </c>
      <c r="N174" s="642"/>
      <c r="O174" s="11">
        <v>0</v>
      </c>
      <c r="P174" s="634">
        <f>P176</f>
        <v>14267.635900000001</v>
      </c>
      <c r="Q174" s="642"/>
    </row>
    <row r="175" spans="1:17" ht="21.75" customHeight="1" x14ac:dyDescent="0.25">
      <c r="A175" s="641"/>
      <c r="B175" s="642"/>
      <c r="C175" s="1157" t="s">
        <v>690</v>
      </c>
      <c r="D175" s="1158"/>
      <c r="E175" s="1158"/>
      <c r="F175" s="1158"/>
      <c r="G175" s="1159"/>
      <c r="H175" s="11"/>
      <c r="I175" s="11"/>
      <c r="J175" s="11"/>
      <c r="K175" s="11"/>
      <c r="L175" s="11"/>
      <c r="M175" s="66"/>
      <c r="N175" s="74"/>
      <c r="O175" s="11"/>
      <c r="P175" s="66"/>
      <c r="Q175" s="74"/>
    </row>
    <row r="176" spans="1:17" ht="18.600000000000001" customHeight="1" x14ac:dyDescent="0.25">
      <c r="A176" s="641">
        <v>2000</v>
      </c>
      <c r="B176" s="642"/>
      <c r="C176" s="638" t="s">
        <v>353</v>
      </c>
      <c r="D176" s="639"/>
      <c r="E176" s="639"/>
      <c r="F176" s="639"/>
      <c r="G176" s="640"/>
      <c r="H176" s="27">
        <f>H177+H178+H179+H193+H192</f>
        <v>185965.8</v>
      </c>
      <c r="I176" s="27">
        <v>0</v>
      </c>
      <c r="J176" s="11">
        <v>0</v>
      </c>
      <c r="K176" s="27">
        <f t="shared" ref="K176:K202" si="7">H176+I176</f>
        <v>185965.8</v>
      </c>
      <c r="L176" s="27">
        <f>L177+L178+L179+L193+L192</f>
        <v>14267.635900000001</v>
      </c>
      <c r="M176" s="641">
        <f>I176*108.7/100</f>
        <v>0</v>
      </c>
      <c r="N176" s="642"/>
      <c r="O176" s="11">
        <v>0</v>
      </c>
      <c r="P176" s="634">
        <f>L176+M176</f>
        <v>14267.635900000001</v>
      </c>
      <c r="Q176" s="642"/>
    </row>
    <row r="177" spans="1:17" ht="18.600000000000001" customHeight="1" x14ac:dyDescent="0.25">
      <c r="A177" s="641">
        <v>2111</v>
      </c>
      <c r="B177" s="642"/>
      <c r="C177" s="638" t="s">
        <v>74</v>
      </c>
      <c r="D177" s="639" t="s">
        <v>74</v>
      </c>
      <c r="E177" s="639" t="s">
        <v>74</v>
      </c>
      <c r="F177" s="639" t="s">
        <v>74</v>
      </c>
      <c r="G177" s="640" t="s">
        <v>74</v>
      </c>
      <c r="H177" s="11"/>
      <c r="I177" s="27">
        <v>0</v>
      </c>
      <c r="J177" s="11">
        <v>0</v>
      </c>
      <c r="K177" s="27">
        <f t="shared" si="7"/>
        <v>0</v>
      </c>
      <c r="L177" s="11"/>
      <c r="M177" s="641">
        <f t="shared" ref="M177:M182" si="8">I177*108.7/100</f>
        <v>0</v>
      </c>
      <c r="N177" s="642"/>
      <c r="O177" s="11">
        <v>0</v>
      </c>
      <c r="P177" s="634">
        <f t="shared" ref="P177:P187" si="9">L177+M177</f>
        <v>0</v>
      </c>
      <c r="Q177" s="642"/>
    </row>
    <row r="178" spans="1:17" ht="18.600000000000001" customHeight="1" x14ac:dyDescent="0.25">
      <c r="A178" s="641">
        <v>2120</v>
      </c>
      <c r="B178" s="642"/>
      <c r="C178" s="638" t="s">
        <v>75</v>
      </c>
      <c r="D178" s="639" t="s">
        <v>75</v>
      </c>
      <c r="E178" s="639" t="s">
        <v>75</v>
      </c>
      <c r="F178" s="639" t="s">
        <v>75</v>
      </c>
      <c r="G178" s="640" t="s">
        <v>75</v>
      </c>
      <c r="H178" s="11"/>
      <c r="I178" s="27">
        <v>0</v>
      </c>
      <c r="J178" s="11">
        <v>0</v>
      </c>
      <c r="K178" s="27">
        <f t="shared" si="7"/>
        <v>0</v>
      </c>
      <c r="L178" s="11"/>
      <c r="M178" s="641">
        <f t="shared" si="8"/>
        <v>0</v>
      </c>
      <c r="N178" s="642"/>
      <c r="O178" s="11">
        <v>0</v>
      </c>
      <c r="P178" s="634">
        <f t="shared" si="9"/>
        <v>0</v>
      </c>
      <c r="Q178" s="642"/>
    </row>
    <row r="179" spans="1:17" ht="18.600000000000001" customHeight="1" x14ac:dyDescent="0.25">
      <c r="A179" s="641">
        <v>2200</v>
      </c>
      <c r="B179" s="642"/>
      <c r="C179" s="638" t="s">
        <v>354</v>
      </c>
      <c r="D179" s="639" t="s">
        <v>354</v>
      </c>
      <c r="E179" s="639" t="s">
        <v>354</v>
      </c>
      <c r="F179" s="639" t="s">
        <v>354</v>
      </c>
      <c r="G179" s="640" t="s">
        <v>354</v>
      </c>
      <c r="H179" s="27">
        <f>H180+H181+H182+H183+H184+H185+H191</f>
        <v>132690.9</v>
      </c>
      <c r="I179" s="27">
        <v>0</v>
      </c>
      <c r="J179" s="11">
        <v>0</v>
      </c>
      <c r="K179" s="27">
        <f t="shared" si="7"/>
        <v>132690.9</v>
      </c>
      <c r="L179" s="27">
        <f>L180+L181+L182+L183+L184+L185+L191</f>
        <v>14267.635900000001</v>
      </c>
      <c r="M179" s="641">
        <f t="shared" si="8"/>
        <v>0</v>
      </c>
      <c r="N179" s="642"/>
      <c r="O179" s="11">
        <v>0</v>
      </c>
      <c r="P179" s="634">
        <f t="shared" si="9"/>
        <v>14267.635900000001</v>
      </c>
      <c r="Q179" s="642"/>
    </row>
    <row r="180" spans="1:17" ht="18.600000000000001" customHeight="1" x14ac:dyDescent="0.25">
      <c r="A180" s="641">
        <v>2210</v>
      </c>
      <c r="B180" s="642"/>
      <c r="C180" s="638" t="s">
        <v>355</v>
      </c>
      <c r="D180" s="639" t="s">
        <v>355</v>
      </c>
      <c r="E180" s="639" t="s">
        <v>355</v>
      </c>
      <c r="F180" s="639" t="s">
        <v>355</v>
      </c>
      <c r="G180" s="640" t="s">
        <v>355</v>
      </c>
      <c r="H180" s="27"/>
      <c r="I180" s="27">
        <v>0</v>
      </c>
      <c r="J180" s="11">
        <v>0</v>
      </c>
      <c r="K180" s="27">
        <f t="shared" si="7"/>
        <v>0</v>
      </c>
      <c r="L180" s="27"/>
      <c r="M180" s="641">
        <f t="shared" si="8"/>
        <v>0</v>
      </c>
      <c r="N180" s="642"/>
      <c r="O180" s="11">
        <v>0</v>
      </c>
      <c r="P180" s="634">
        <f t="shared" si="9"/>
        <v>0</v>
      </c>
      <c r="Q180" s="642"/>
    </row>
    <row r="181" spans="1:17" ht="18.600000000000001" customHeight="1" x14ac:dyDescent="0.25">
      <c r="A181" s="641">
        <v>2220</v>
      </c>
      <c r="B181" s="642"/>
      <c r="C181" s="638" t="s">
        <v>644</v>
      </c>
      <c r="D181" s="639" t="s">
        <v>644</v>
      </c>
      <c r="E181" s="639" t="s">
        <v>644</v>
      </c>
      <c r="F181" s="639" t="s">
        <v>644</v>
      </c>
      <c r="G181" s="640" t="s">
        <v>644</v>
      </c>
      <c r="H181" s="27">
        <f>L117*110.3/100</f>
        <v>0</v>
      </c>
      <c r="I181" s="27">
        <v>0</v>
      </c>
      <c r="J181" s="11">
        <v>0</v>
      </c>
      <c r="K181" s="27">
        <f t="shared" si="7"/>
        <v>0</v>
      </c>
      <c r="L181" s="27">
        <f>H181*108.7/100</f>
        <v>0</v>
      </c>
      <c r="M181" s="641">
        <f t="shared" si="8"/>
        <v>0</v>
      </c>
      <c r="N181" s="642"/>
      <c r="O181" s="11">
        <v>0</v>
      </c>
      <c r="P181" s="634">
        <f t="shared" si="9"/>
        <v>0</v>
      </c>
      <c r="Q181" s="642"/>
    </row>
    <row r="182" spans="1:17" ht="18.600000000000001" customHeight="1" x14ac:dyDescent="0.25">
      <c r="A182" s="641">
        <v>2230</v>
      </c>
      <c r="B182" s="642"/>
      <c r="C182" s="638" t="s">
        <v>76</v>
      </c>
      <c r="D182" s="639" t="s">
        <v>76</v>
      </c>
      <c r="E182" s="639" t="s">
        <v>76</v>
      </c>
      <c r="F182" s="639" t="s">
        <v>76</v>
      </c>
      <c r="G182" s="640" t="s">
        <v>76</v>
      </c>
      <c r="H182" s="27">
        <f>L118*110.3/100</f>
        <v>0</v>
      </c>
      <c r="I182" s="27">
        <v>0</v>
      </c>
      <c r="J182" s="11">
        <v>0</v>
      </c>
      <c r="K182" s="27">
        <f t="shared" si="7"/>
        <v>0</v>
      </c>
      <c r="L182" s="27">
        <f>H182*108.7/100</f>
        <v>0</v>
      </c>
      <c r="M182" s="641">
        <f t="shared" si="8"/>
        <v>0</v>
      </c>
      <c r="N182" s="642"/>
      <c r="O182" s="11">
        <v>0</v>
      </c>
      <c r="P182" s="634">
        <f t="shared" si="9"/>
        <v>0</v>
      </c>
      <c r="Q182" s="642"/>
    </row>
    <row r="183" spans="1:17" ht="18.600000000000001" customHeight="1" x14ac:dyDescent="0.25">
      <c r="A183" s="641">
        <v>2240</v>
      </c>
      <c r="B183" s="642"/>
      <c r="C183" s="638" t="s">
        <v>77</v>
      </c>
      <c r="D183" s="639" t="s">
        <v>77</v>
      </c>
      <c r="E183" s="639" t="s">
        <v>77</v>
      </c>
      <c r="F183" s="639" t="s">
        <v>77</v>
      </c>
      <c r="G183" s="640" t="s">
        <v>77</v>
      </c>
      <c r="H183" s="27">
        <f>L119*110.3/100</f>
        <v>77210</v>
      </c>
      <c r="I183" s="27">
        <v>0</v>
      </c>
      <c r="J183" s="11">
        <v>0</v>
      </c>
      <c r="K183" s="27">
        <f t="shared" si="7"/>
        <v>77210</v>
      </c>
      <c r="L183" s="27"/>
      <c r="M183" s="641">
        <f t="shared" ref="M183:M190" si="10">I183*108.7/100</f>
        <v>0</v>
      </c>
      <c r="N183" s="642"/>
      <c r="O183" s="11">
        <v>0</v>
      </c>
      <c r="P183" s="634">
        <f t="shared" si="9"/>
        <v>0</v>
      </c>
      <c r="Q183" s="642"/>
    </row>
    <row r="184" spans="1:17" ht="18.600000000000001" customHeight="1" x14ac:dyDescent="0.25">
      <c r="A184" s="641">
        <v>2250</v>
      </c>
      <c r="B184" s="642"/>
      <c r="C184" s="638" t="s">
        <v>357</v>
      </c>
      <c r="D184" s="639" t="s">
        <v>357</v>
      </c>
      <c r="E184" s="639" t="s">
        <v>357</v>
      </c>
      <c r="F184" s="639" t="s">
        <v>357</v>
      </c>
      <c r="G184" s="640" t="s">
        <v>357</v>
      </c>
      <c r="H184" s="27">
        <f>L120*110.3/100</f>
        <v>1875.1</v>
      </c>
      <c r="I184" s="27">
        <v>0</v>
      </c>
      <c r="J184" s="11">
        <v>0</v>
      </c>
      <c r="K184" s="27">
        <f t="shared" si="7"/>
        <v>1875.1</v>
      </c>
      <c r="L184" s="27"/>
      <c r="M184" s="641">
        <f t="shared" si="10"/>
        <v>0</v>
      </c>
      <c r="N184" s="642"/>
      <c r="O184" s="11">
        <v>0</v>
      </c>
      <c r="P184" s="634">
        <f t="shared" si="9"/>
        <v>0</v>
      </c>
      <c r="Q184" s="642"/>
    </row>
    <row r="185" spans="1:17" ht="18.600000000000001" customHeight="1" x14ac:dyDescent="0.25">
      <c r="A185" s="641">
        <v>2270</v>
      </c>
      <c r="B185" s="642"/>
      <c r="C185" s="638" t="s">
        <v>358</v>
      </c>
      <c r="D185" s="639" t="s">
        <v>358</v>
      </c>
      <c r="E185" s="639" t="s">
        <v>358</v>
      </c>
      <c r="F185" s="639" t="s">
        <v>358</v>
      </c>
      <c r="G185" s="640" t="s">
        <v>358</v>
      </c>
      <c r="H185" s="27">
        <f>H186+H187+H188+H189+H190</f>
        <v>52944</v>
      </c>
      <c r="I185" s="27">
        <v>0</v>
      </c>
      <c r="J185" s="11">
        <v>0</v>
      </c>
      <c r="K185" s="27">
        <f t="shared" si="7"/>
        <v>52944</v>
      </c>
      <c r="L185" s="27">
        <f>L186+L187+L188+L189+L190</f>
        <v>14267.635900000001</v>
      </c>
      <c r="M185" s="641">
        <f t="shared" si="10"/>
        <v>0</v>
      </c>
      <c r="N185" s="642"/>
      <c r="O185" s="11">
        <v>0</v>
      </c>
      <c r="P185" s="634">
        <f t="shared" si="9"/>
        <v>14267.635900000001</v>
      </c>
      <c r="Q185" s="642"/>
    </row>
    <row r="186" spans="1:17" ht="18.600000000000001" customHeight="1" x14ac:dyDescent="0.25">
      <c r="A186" s="641">
        <v>2271</v>
      </c>
      <c r="B186" s="642"/>
      <c r="C186" s="638" t="s">
        <v>78</v>
      </c>
      <c r="D186" s="639" t="s">
        <v>78</v>
      </c>
      <c r="E186" s="639" t="s">
        <v>78</v>
      </c>
      <c r="F186" s="639" t="s">
        <v>78</v>
      </c>
      <c r="G186" s="640" t="s">
        <v>78</v>
      </c>
      <c r="H186" s="27">
        <f t="shared" ref="H186:H191" si="11">L122*110.3/100</f>
        <v>35737.199999999997</v>
      </c>
      <c r="I186" s="27">
        <v>0</v>
      </c>
      <c r="J186" s="11">
        <v>0</v>
      </c>
      <c r="K186" s="27">
        <f t="shared" si="7"/>
        <v>35737.199999999997</v>
      </c>
      <c r="L186" s="27"/>
      <c r="M186" s="641">
        <f t="shared" si="10"/>
        <v>0</v>
      </c>
      <c r="N186" s="642"/>
      <c r="O186" s="11">
        <v>0</v>
      </c>
      <c r="P186" s="634">
        <f t="shared" si="9"/>
        <v>0</v>
      </c>
      <c r="Q186" s="642"/>
    </row>
    <row r="187" spans="1:17" ht="18.600000000000001" customHeight="1" x14ac:dyDescent="0.25">
      <c r="A187" s="641">
        <v>2272</v>
      </c>
      <c r="B187" s="642"/>
      <c r="C187" s="638" t="s">
        <v>79</v>
      </c>
      <c r="D187" s="639" t="s">
        <v>79</v>
      </c>
      <c r="E187" s="639" t="s">
        <v>79</v>
      </c>
      <c r="F187" s="639" t="s">
        <v>79</v>
      </c>
      <c r="G187" s="640" t="s">
        <v>79</v>
      </c>
      <c r="H187" s="27">
        <f t="shared" si="11"/>
        <v>4081.1</v>
      </c>
      <c r="I187" s="27">
        <v>0</v>
      </c>
      <c r="J187" s="11">
        <v>0</v>
      </c>
      <c r="K187" s="27">
        <f t="shared" si="7"/>
        <v>4081.1</v>
      </c>
      <c r="L187" s="27"/>
      <c r="M187" s="641">
        <f t="shared" si="10"/>
        <v>0</v>
      </c>
      <c r="N187" s="642"/>
      <c r="O187" s="11">
        <v>0</v>
      </c>
      <c r="P187" s="634">
        <f t="shared" si="9"/>
        <v>0</v>
      </c>
      <c r="Q187" s="642"/>
    </row>
    <row r="188" spans="1:17" ht="18.600000000000001" customHeight="1" x14ac:dyDescent="0.25">
      <c r="A188" s="641">
        <v>2273</v>
      </c>
      <c r="B188" s="642"/>
      <c r="C188" s="638" t="s">
        <v>80</v>
      </c>
      <c r="D188" s="639" t="s">
        <v>80</v>
      </c>
      <c r="E188" s="639" t="s">
        <v>80</v>
      </c>
      <c r="F188" s="639" t="s">
        <v>80</v>
      </c>
      <c r="G188" s="640" t="s">
        <v>80</v>
      </c>
      <c r="H188" s="27">
        <f t="shared" si="11"/>
        <v>13125.7</v>
      </c>
      <c r="I188" s="27">
        <v>0</v>
      </c>
      <c r="J188" s="11">
        <v>0</v>
      </c>
      <c r="K188" s="27">
        <f t="shared" si="7"/>
        <v>13125.7</v>
      </c>
      <c r="L188" s="27">
        <f>H188*108.7/100</f>
        <v>14267.635900000001</v>
      </c>
      <c r="M188" s="641">
        <f t="shared" si="10"/>
        <v>0</v>
      </c>
      <c r="N188" s="642"/>
      <c r="O188" s="11">
        <v>0</v>
      </c>
      <c r="P188" s="634">
        <f t="shared" ref="P188:P212" si="12">L188+M188</f>
        <v>14267.635900000001</v>
      </c>
      <c r="Q188" s="642"/>
    </row>
    <row r="189" spans="1:17" ht="18.600000000000001" customHeight="1" x14ac:dyDescent="0.25">
      <c r="A189" s="641">
        <v>2274</v>
      </c>
      <c r="B189" s="642"/>
      <c r="C189" s="638" t="s">
        <v>359</v>
      </c>
      <c r="D189" s="639" t="s">
        <v>359</v>
      </c>
      <c r="E189" s="639" t="s">
        <v>359</v>
      </c>
      <c r="F189" s="639" t="s">
        <v>359</v>
      </c>
      <c r="G189" s="640" t="s">
        <v>359</v>
      </c>
      <c r="H189" s="27">
        <f t="shared" si="11"/>
        <v>0</v>
      </c>
      <c r="I189" s="27">
        <v>0</v>
      </c>
      <c r="J189" s="11">
        <v>0</v>
      </c>
      <c r="K189" s="27">
        <f t="shared" si="7"/>
        <v>0</v>
      </c>
      <c r="L189" s="27">
        <f>H189*108.7/100</f>
        <v>0</v>
      </c>
      <c r="M189" s="641">
        <f t="shared" si="10"/>
        <v>0</v>
      </c>
      <c r="N189" s="642"/>
      <c r="O189" s="11">
        <v>0</v>
      </c>
      <c r="P189" s="634">
        <f t="shared" si="12"/>
        <v>0</v>
      </c>
      <c r="Q189" s="642"/>
    </row>
    <row r="190" spans="1:17" ht="18.600000000000001" customHeight="1" x14ac:dyDescent="0.25">
      <c r="A190" s="641">
        <v>2275</v>
      </c>
      <c r="B190" s="642"/>
      <c r="C190" s="638" t="s">
        <v>81</v>
      </c>
      <c r="D190" s="639" t="s">
        <v>81</v>
      </c>
      <c r="E190" s="639" t="s">
        <v>81</v>
      </c>
      <c r="F190" s="639" t="s">
        <v>81</v>
      </c>
      <c r="G190" s="640" t="s">
        <v>81</v>
      </c>
      <c r="H190" s="27">
        <f t="shared" si="11"/>
        <v>0</v>
      </c>
      <c r="I190" s="27">
        <v>0</v>
      </c>
      <c r="J190" s="11">
        <v>0</v>
      </c>
      <c r="K190" s="27">
        <f t="shared" si="7"/>
        <v>0</v>
      </c>
      <c r="L190" s="27">
        <f>H190*108.7/100</f>
        <v>0</v>
      </c>
      <c r="M190" s="641">
        <f t="shared" si="10"/>
        <v>0</v>
      </c>
      <c r="N190" s="642"/>
      <c r="O190" s="11">
        <v>0</v>
      </c>
      <c r="P190" s="634">
        <f t="shared" si="12"/>
        <v>0</v>
      </c>
      <c r="Q190" s="642"/>
    </row>
    <row r="191" spans="1:17" ht="36" customHeight="1" x14ac:dyDescent="0.25">
      <c r="A191" s="641">
        <v>2282</v>
      </c>
      <c r="B191" s="642"/>
      <c r="C191" s="659" t="s">
        <v>360</v>
      </c>
      <c r="D191" s="660" t="s">
        <v>360</v>
      </c>
      <c r="E191" s="660" t="s">
        <v>360</v>
      </c>
      <c r="F191" s="660" t="s">
        <v>360</v>
      </c>
      <c r="G191" s="661" t="s">
        <v>360</v>
      </c>
      <c r="H191" s="27">
        <f t="shared" si="11"/>
        <v>661.8</v>
      </c>
      <c r="I191" s="27">
        <v>0</v>
      </c>
      <c r="J191" s="11">
        <v>0</v>
      </c>
      <c r="K191" s="27">
        <f t="shared" si="7"/>
        <v>661.8</v>
      </c>
      <c r="L191" s="27"/>
      <c r="M191" s="641">
        <f>I191*108.7/100</f>
        <v>0</v>
      </c>
      <c r="N191" s="642"/>
      <c r="O191" s="11">
        <v>0</v>
      </c>
      <c r="P191" s="634">
        <f t="shared" si="12"/>
        <v>0</v>
      </c>
      <c r="Q191" s="642"/>
    </row>
    <row r="192" spans="1:17" ht="19.5" customHeight="1" x14ac:dyDescent="0.25">
      <c r="A192" s="641">
        <v>2730</v>
      </c>
      <c r="B192" s="642"/>
      <c r="C192" s="659" t="s">
        <v>583</v>
      </c>
      <c r="D192" s="660"/>
      <c r="E192" s="660"/>
      <c r="F192" s="660"/>
      <c r="G192" s="661"/>
      <c r="H192" s="27">
        <f t="shared" ref="H192:H201" si="13">L129*110.3/100</f>
        <v>0</v>
      </c>
      <c r="I192" s="27">
        <v>0</v>
      </c>
      <c r="J192" s="11">
        <v>0</v>
      </c>
      <c r="K192" s="27">
        <f t="shared" si="7"/>
        <v>0</v>
      </c>
      <c r="L192" s="27">
        <f t="shared" ref="L192:L201" si="14">H192*108.7/100</f>
        <v>0</v>
      </c>
      <c r="M192" s="641">
        <f>I192*108.7/100</f>
        <v>0</v>
      </c>
      <c r="N192" s="642"/>
      <c r="O192" s="11">
        <v>0</v>
      </c>
      <c r="P192" s="634">
        <f t="shared" si="12"/>
        <v>0</v>
      </c>
      <c r="Q192" s="642"/>
    </row>
    <row r="193" spans="1:17" ht="18.600000000000001" customHeight="1" x14ac:dyDescent="0.25">
      <c r="A193" s="641">
        <v>2800</v>
      </c>
      <c r="B193" s="642"/>
      <c r="C193" s="638" t="s">
        <v>361</v>
      </c>
      <c r="D193" s="639" t="s">
        <v>361</v>
      </c>
      <c r="E193" s="639" t="s">
        <v>361</v>
      </c>
      <c r="F193" s="639" t="s">
        <v>361</v>
      </c>
      <c r="G193" s="640" t="s">
        <v>361</v>
      </c>
      <c r="H193" s="27">
        <f t="shared" si="13"/>
        <v>53274.9</v>
      </c>
      <c r="I193" s="27">
        <v>0</v>
      </c>
      <c r="J193" s="11">
        <v>0</v>
      </c>
      <c r="K193" s="27">
        <f t="shared" si="7"/>
        <v>53274.9</v>
      </c>
      <c r="L193" s="27"/>
      <c r="M193" s="641">
        <f>I193*108.7/100</f>
        <v>0</v>
      </c>
      <c r="N193" s="642"/>
      <c r="O193" s="11">
        <v>0</v>
      </c>
      <c r="P193" s="634">
        <f t="shared" si="12"/>
        <v>0</v>
      </c>
      <c r="Q193" s="642"/>
    </row>
    <row r="194" spans="1:17" ht="18.600000000000001" customHeight="1" x14ac:dyDescent="0.25">
      <c r="A194" s="641">
        <v>3000</v>
      </c>
      <c r="B194" s="642"/>
      <c r="C194" s="638" t="s">
        <v>82</v>
      </c>
      <c r="D194" s="639" t="s">
        <v>82</v>
      </c>
      <c r="E194" s="639" t="s">
        <v>82</v>
      </c>
      <c r="F194" s="639" t="s">
        <v>82</v>
      </c>
      <c r="G194" s="640" t="s">
        <v>82</v>
      </c>
      <c r="H194" s="27">
        <f t="shared" si="13"/>
        <v>0</v>
      </c>
      <c r="I194" s="27">
        <v>0</v>
      </c>
      <c r="J194" s="11">
        <v>0</v>
      </c>
      <c r="K194" s="27">
        <f t="shared" si="7"/>
        <v>0</v>
      </c>
      <c r="L194" s="27">
        <f t="shared" si="14"/>
        <v>0</v>
      </c>
      <c r="M194" s="641">
        <f>I194*108.7/100</f>
        <v>0</v>
      </c>
      <c r="N194" s="642"/>
      <c r="O194" s="11">
        <v>0</v>
      </c>
      <c r="P194" s="634">
        <f t="shared" si="12"/>
        <v>0</v>
      </c>
      <c r="Q194" s="642"/>
    </row>
    <row r="195" spans="1:17" ht="18.600000000000001" customHeight="1" x14ac:dyDescent="0.25">
      <c r="A195" s="641">
        <v>3110</v>
      </c>
      <c r="B195" s="642"/>
      <c r="C195" s="638" t="s">
        <v>362</v>
      </c>
      <c r="D195" s="639" t="s">
        <v>362</v>
      </c>
      <c r="E195" s="639" t="s">
        <v>362</v>
      </c>
      <c r="F195" s="639" t="s">
        <v>362</v>
      </c>
      <c r="G195" s="640" t="s">
        <v>362</v>
      </c>
      <c r="H195" s="27">
        <f t="shared" si="13"/>
        <v>0</v>
      </c>
      <c r="I195" s="27">
        <v>0</v>
      </c>
      <c r="J195" s="11">
        <v>0</v>
      </c>
      <c r="K195" s="27">
        <f t="shared" si="7"/>
        <v>0</v>
      </c>
      <c r="L195" s="27">
        <f t="shared" si="14"/>
        <v>0</v>
      </c>
      <c r="M195" s="641">
        <f>I195*108.7/100</f>
        <v>0</v>
      </c>
      <c r="N195" s="642"/>
      <c r="O195" s="11">
        <v>0</v>
      </c>
      <c r="P195" s="634">
        <f t="shared" si="12"/>
        <v>0</v>
      </c>
      <c r="Q195" s="642"/>
    </row>
    <row r="196" spans="1:17" ht="18.600000000000001" customHeight="1" x14ac:dyDescent="0.25">
      <c r="A196" s="641">
        <v>3130</v>
      </c>
      <c r="B196" s="642"/>
      <c r="C196" s="638" t="s">
        <v>83</v>
      </c>
      <c r="D196" s="639" t="s">
        <v>83</v>
      </c>
      <c r="E196" s="639" t="s">
        <v>83</v>
      </c>
      <c r="F196" s="639" t="s">
        <v>83</v>
      </c>
      <c r="G196" s="640" t="s">
        <v>83</v>
      </c>
      <c r="H196" s="27">
        <f t="shared" si="13"/>
        <v>0</v>
      </c>
      <c r="I196" s="27">
        <v>0</v>
      </c>
      <c r="J196" s="11">
        <v>0</v>
      </c>
      <c r="K196" s="27">
        <f t="shared" si="7"/>
        <v>0</v>
      </c>
      <c r="L196" s="27">
        <f t="shared" si="14"/>
        <v>0</v>
      </c>
      <c r="M196" s="641">
        <f t="shared" ref="M196:M201" si="15">I196*108.7/100</f>
        <v>0</v>
      </c>
      <c r="N196" s="642"/>
      <c r="O196" s="11">
        <v>0</v>
      </c>
      <c r="P196" s="634">
        <f t="shared" si="12"/>
        <v>0</v>
      </c>
      <c r="Q196" s="642"/>
    </row>
    <row r="197" spans="1:17" ht="18.600000000000001" customHeight="1" x14ac:dyDescent="0.25">
      <c r="A197" s="641">
        <v>3132</v>
      </c>
      <c r="B197" s="642"/>
      <c r="C197" s="638" t="s">
        <v>645</v>
      </c>
      <c r="D197" s="639" t="s">
        <v>645</v>
      </c>
      <c r="E197" s="639" t="s">
        <v>645</v>
      </c>
      <c r="F197" s="639" t="s">
        <v>645</v>
      </c>
      <c r="G197" s="640" t="s">
        <v>645</v>
      </c>
      <c r="H197" s="27">
        <f t="shared" si="13"/>
        <v>0</v>
      </c>
      <c r="I197" s="27">
        <v>0</v>
      </c>
      <c r="J197" s="11">
        <v>0</v>
      </c>
      <c r="K197" s="27">
        <f t="shared" si="7"/>
        <v>0</v>
      </c>
      <c r="L197" s="27">
        <f t="shared" si="14"/>
        <v>0</v>
      </c>
      <c r="M197" s="641">
        <f t="shared" si="15"/>
        <v>0</v>
      </c>
      <c r="N197" s="642"/>
      <c r="O197" s="11">
        <v>0</v>
      </c>
      <c r="P197" s="634">
        <f t="shared" si="12"/>
        <v>0</v>
      </c>
      <c r="Q197" s="642"/>
    </row>
    <row r="198" spans="1:17" ht="18.600000000000001" customHeight="1" x14ac:dyDescent="0.25">
      <c r="A198" s="641">
        <v>3140</v>
      </c>
      <c r="B198" s="642"/>
      <c r="C198" s="638" t="s">
        <v>365</v>
      </c>
      <c r="D198" s="639" t="s">
        <v>365</v>
      </c>
      <c r="E198" s="639" t="s">
        <v>365</v>
      </c>
      <c r="F198" s="639" t="s">
        <v>365</v>
      </c>
      <c r="G198" s="640" t="s">
        <v>365</v>
      </c>
      <c r="H198" s="27">
        <f t="shared" si="13"/>
        <v>0</v>
      </c>
      <c r="I198" s="27">
        <v>0</v>
      </c>
      <c r="J198" s="11">
        <v>0</v>
      </c>
      <c r="K198" s="27">
        <f t="shared" si="7"/>
        <v>0</v>
      </c>
      <c r="L198" s="27">
        <f t="shared" si="14"/>
        <v>0</v>
      </c>
      <c r="M198" s="641">
        <f t="shared" si="15"/>
        <v>0</v>
      </c>
      <c r="N198" s="642"/>
      <c r="O198" s="11">
        <v>0</v>
      </c>
      <c r="P198" s="634">
        <f t="shared" si="12"/>
        <v>0</v>
      </c>
      <c r="Q198" s="642"/>
    </row>
    <row r="199" spans="1:17" ht="18.600000000000001" customHeight="1" x14ac:dyDescent="0.25">
      <c r="A199" s="641">
        <v>3142</v>
      </c>
      <c r="B199" s="642"/>
      <c r="C199" s="638" t="s">
        <v>646</v>
      </c>
      <c r="D199" s="639" t="s">
        <v>646</v>
      </c>
      <c r="E199" s="639" t="s">
        <v>646</v>
      </c>
      <c r="F199" s="639" t="s">
        <v>646</v>
      </c>
      <c r="G199" s="640" t="s">
        <v>646</v>
      </c>
      <c r="H199" s="27">
        <f t="shared" si="13"/>
        <v>0</v>
      </c>
      <c r="I199" s="27">
        <v>0</v>
      </c>
      <c r="J199" s="11">
        <v>0</v>
      </c>
      <c r="K199" s="27">
        <f t="shared" si="7"/>
        <v>0</v>
      </c>
      <c r="L199" s="27">
        <f t="shared" si="14"/>
        <v>0</v>
      </c>
      <c r="M199" s="641">
        <f t="shared" si="15"/>
        <v>0</v>
      </c>
      <c r="N199" s="642"/>
      <c r="O199" s="11">
        <v>0</v>
      </c>
      <c r="P199" s="634">
        <f t="shared" si="12"/>
        <v>0</v>
      </c>
      <c r="Q199" s="642"/>
    </row>
    <row r="200" spans="1:17" ht="18.600000000000001" customHeight="1" x14ac:dyDescent="0.25">
      <c r="A200" s="641">
        <v>3143</v>
      </c>
      <c r="B200" s="642"/>
      <c r="C200" s="638" t="s">
        <v>647</v>
      </c>
      <c r="D200" s="639" t="s">
        <v>647</v>
      </c>
      <c r="E200" s="639" t="s">
        <v>647</v>
      </c>
      <c r="F200" s="639" t="s">
        <v>647</v>
      </c>
      <c r="G200" s="640" t="s">
        <v>647</v>
      </c>
      <c r="H200" s="27">
        <f t="shared" si="13"/>
        <v>0</v>
      </c>
      <c r="I200" s="27">
        <v>0</v>
      </c>
      <c r="J200" s="11">
        <v>0</v>
      </c>
      <c r="K200" s="27">
        <f t="shared" si="7"/>
        <v>0</v>
      </c>
      <c r="L200" s="27">
        <f t="shared" si="14"/>
        <v>0</v>
      </c>
      <c r="M200" s="641">
        <f t="shared" si="15"/>
        <v>0</v>
      </c>
      <c r="N200" s="642"/>
      <c r="O200" s="11">
        <v>0</v>
      </c>
      <c r="P200" s="634">
        <f t="shared" si="12"/>
        <v>0</v>
      </c>
      <c r="Q200" s="642"/>
    </row>
    <row r="201" spans="1:17" ht="18.600000000000001" customHeight="1" x14ac:dyDescent="0.25">
      <c r="A201" s="641">
        <v>3210</v>
      </c>
      <c r="B201" s="642"/>
      <c r="C201" s="638" t="s">
        <v>367</v>
      </c>
      <c r="D201" s="639" t="s">
        <v>367</v>
      </c>
      <c r="E201" s="639" t="s">
        <v>367</v>
      </c>
      <c r="F201" s="639" t="s">
        <v>367</v>
      </c>
      <c r="G201" s="640" t="s">
        <v>367</v>
      </c>
      <c r="H201" s="27">
        <f t="shared" si="13"/>
        <v>0</v>
      </c>
      <c r="I201" s="27">
        <v>0</v>
      </c>
      <c r="J201" s="11">
        <v>0</v>
      </c>
      <c r="K201" s="27">
        <f t="shared" si="7"/>
        <v>0</v>
      </c>
      <c r="L201" s="27">
        <f t="shared" si="14"/>
        <v>0</v>
      </c>
      <c r="M201" s="641">
        <f t="shared" si="15"/>
        <v>0</v>
      </c>
      <c r="N201" s="642"/>
      <c r="O201" s="11">
        <v>0</v>
      </c>
      <c r="P201" s="634">
        <f t="shared" si="12"/>
        <v>0</v>
      </c>
      <c r="Q201" s="642"/>
    </row>
    <row r="202" spans="1:17" ht="18.600000000000001" customHeight="1" x14ac:dyDescent="0.25">
      <c r="A202" s="641">
        <v>1014082</v>
      </c>
      <c r="B202" s="642"/>
      <c r="C202" s="646" t="s">
        <v>252</v>
      </c>
      <c r="D202" s="647"/>
      <c r="E202" s="647"/>
      <c r="F202" s="647"/>
      <c r="G202" s="648"/>
      <c r="H202" s="27">
        <f>H204</f>
        <v>0</v>
      </c>
      <c r="I202" s="27">
        <v>0</v>
      </c>
      <c r="J202" s="11">
        <v>0</v>
      </c>
      <c r="K202" s="27">
        <f t="shared" si="7"/>
        <v>0</v>
      </c>
      <c r="L202" s="27">
        <f>L204</f>
        <v>0</v>
      </c>
      <c r="M202" s="641">
        <v>0</v>
      </c>
      <c r="N202" s="642"/>
      <c r="O202" s="27">
        <v>0</v>
      </c>
      <c r="P202" s="634">
        <f>L202+M202</f>
        <v>0</v>
      </c>
      <c r="Q202" s="642"/>
    </row>
    <row r="203" spans="1:17" ht="18.600000000000001" customHeight="1" x14ac:dyDescent="0.25">
      <c r="A203" s="641"/>
      <c r="B203" s="642"/>
      <c r="C203" s="646" t="s">
        <v>691</v>
      </c>
      <c r="D203" s="647"/>
      <c r="E203" s="647"/>
      <c r="F203" s="647"/>
      <c r="G203" s="648"/>
      <c r="H203" s="27"/>
      <c r="I203" s="27"/>
      <c r="J203" s="11"/>
      <c r="K203" s="27"/>
      <c r="L203" s="27"/>
      <c r="M203" s="641"/>
      <c r="N203" s="642"/>
      <c r="O203" s="11"/>
      <c r="P203" s="634"/>
      <c r="Q203" s="642"/>
    </row>
    <row r="204" spans="1:17" ht="18.600000000000001" customHeight="1" x14ac:dyDescent="0.25">
      <c r="A204" s="657">
        <v>2000</v>
      </c>
      <c r="B204" s="658"/>
      <c r="C204" s="638" t="s">
        <v>353</v>
      </c>
      <c r="D204" s="639"/>
      <c r="E204" s="639"/>
      <c r="F204" s="639"/>
      <c r="G204" s="640"/>
      <c r="H204" s="27">
        <f>H205+H209+H211</f>
        <v>0</v>
      </c>
      <c r="I204" s="27">
        <v>0</v>
      </c>
      <c r="J204" s="11">
        <v>0</v>
      </c>
      <c r="K204" s="27">
        <f t="shared" ref="K204:K211" si="16">H204+I204</f>
        <v>0</v>
      </c>
      <c r="L204" s="27">
        <f>L205+L209+L211</f>
        <v>0</v>
      </c>
      <c r="M204" s="641">
        <v>0</v>
      </c>
      <c r="N204" s="642"/>
      <c r="O204" s="11">
        <v>0</v>
      </c>
      <c r="P204" s="634">
        <f t="shared" ref="P204:P211" si="17">L204+M204</f>
        <v>0</v>
      </c>
      <c r="Q204" s="642"/>
    </row>
    <row r="205" spans="1:17" ht="18.600000000000001" customHeight="1" x14ac:dyDescent="0.25">
      <c r="A205" s="641">
        <v>2200</v>
      </c>
      <c r="B205" s="642"/>
      <c r="C205" s="638" t="s">
        <v>354</v>
      </c>
      <c r="D205" s="639"/>
      <c r="E205" s="639"/>
      <c r="F205" s="639"/>
      <c r="G205" s="640"/>
      <c r="H205" s="27">
        <f>H206+H207</f>
        <v>0</v>
      </c>
      <c r="I205" s="27">
        <v>0</v>
      </c>
      <c r="J205" s="11">
        <v>0</v>
      </c>
      <c r="K205" s="27">
        <f t="shared" si="16"/>
        <v>0</v>
      </c>
      <c r="L205" s="27">
        <f>L206+L207</f>
        <v>0</v>
      </c>
      <c r="M205" s="641">
        <v>0</v>
      </c>
      <c r="N205" s="642"/>
      <c r="O205" s="11">
        <v>0</v>
      </c>
      <c r="P205" s="634">
        <f t="shared" si="17"/>
        <v>0</v>
      </c>
      <c r="Q205" s="642"/>
    </row>
    <row r="206" spans="1:17" ht="18.600000000000001" customHeight="1" x14ac:dyDescent="0.25">
      <c r="A206" s="641">
        <v>2210</v>
      </c>
      <c r="B206" s="642"/>
      <c r="C206" s="638" t="s">
        <v>694</v>
      </c>
      <c r="D206" s="639"/>
      <c r="E206" s="639"/>
      <c r="F206" s="639"/>
      <c r="G206" s="640"/>
      <c r="H206" s="27"/>
      <c r="I206" s="27">
        <v>0</v>
      </c>
      <c r="J206" s="11">
        <v>0</v>
      </c>
      <c r="K206" s="27">
        <f t="shared" si="16"/>
        <v>0</v>
      </c>
      <c r="L206" s="27"/>
      <c r="M206" s="641">
        <v>0</v>
      </c>
      <c r="N206" s="642"/>
      <c r="O206" s="11">
        <v>0</v>
      </c>
      <c r="P206" s="634">
        <f t="shared" si="17"/>
        <v>0</v>
      </c>
      <c r="Q206" s="642"/>
    </row>
    <row r="207" spans="1:17" ht="18.600000000000001" customHeight="1" x14ac:dyDescent="0.25">
      <c r="A207" s="641">
        <v>2240</v>
      </c>
      <c r="B207" s="642"/>
      <c r="C207" s="638" t="s">
        <v>77</v>
      </c>
      <c r="D207" s="639"/>
      <c r="E207" s="639"/>
      <c r="F207" s="639"/>
      <c r="G207" s="640"/>
      <c r="H207" s="27"/>
      <c r="I207" s="27">
        <v>0</v>
      </c>
      <c r="J207" s="11">
        <v>0</v>
      </c>
      <c r="K207" s="27">
        <f t="shared" si="16"/>
        <v>0</v>
      </c>
      <c r="L207" s="27"/>
      <c r="M207" s="641">
        <v>0</v>
      </c>
      <c r="N207" s="642"/>
      <c r="O207" s="11">
        <v>0</v>
      </c>
      <c r="P207" s="634">
        <f t="shared" si="17"/>
        <v>0</v>
      </c>
      <c r="Q207" s="642"/>
    </row>
    <row r="208" spans="1:17" ht="18.600000000000001" customHeight="1" x14ac:dyDescent="0.25">
      <c r="A208" s="641">
        <v>2600</v>
      </c>
      <c r="B208" s="642"/>
      <c r="C208" s="638" t="s">
        <v>692</v>
      </c>
      <c r="D208" s="639"/>
      <c r="E208" s="639"/>
      <c r="F208" s="639"/>
      <c r="G208" s="640"/>
      <c r="H208" s="27">
        <f>H209</f>
        <v>0</v>
      </c>
      <c r="I208" s="27">
        <v>0</v>
      </c>
      <c r="J208" s="11">
        <v>0</v>
      </c>
      <c r="K208" s="27">
        <f t="shared" si="16"/>
        <v>0</v>
      </c>
      <c r="L208" s="27">
        <f>L209</f>
        <v>0</v>
      </c>
      <c r="M208" s="641">
        <v>0</v>
      </c>
      <c r="N208" s="642"/>
      <c r="O208" s="11">
        <v>0</v>
      </c>
      <c r="P208" s="634">
        <f t="shared" si="17"/>
        <v>0</v>
      </c>
      <c r="Q208" s="642"/>
    </row>
    <row r="209" spans="1:17" ht="20.25" customHeight="1" x14ac:dyDescent="0.25">
      <c r="A209" s="641">
        <v>2610</v>
      </c>
      <c r="B209" s="642"/>
      <c r="C209" s="1026" t="s">
        <v>695</v>
      </c>
      <c r="D209" s="1027"/>
      <c r="E209" s="1027"/>
      <c r="F209" s="1027"/>
      <c r="G209" s="1028"/>
      <c r="H209" s="27"/>
      <c r="I209" s="27">
        <v>0</v>
      </c>
      <c r="J209" s="11">
        <v>0</v>
      </c>
      <c r="K209" s="27">
        <f t="shared" si="16"/>
        <v>0</v>
      </c>
      <c r="L209" s="27"/>
      <c r="M209" s="641">
        <v>0</v>
      </c>
      <c r="N209" s="642"/>
      <c r="O209" s="11">
        <v>0</v>
      </c>
      <c r="P209" s="634">
        <f t="shared" si="17"/>
        <v>0</v>
      </c>
      <c r="Q209" s="642"/>
    </row>
    <row r="210" spans="1:17" ht="18.600000000000001" customHeight="1" x14ac:dyDescent="0.25">
      <c r="A210" s="641">
        <v>2700</v>
      </c>
      <c r="B210" s="642"/>
      <c r="C210" s="638" t="s">
        <v>696</v>
      </c>
      <c r="D210" s="639"/>
      <c r="E210" s="639"/>
      <c r="F210" s="639"/>
      <c r="G210" s="640"/>
      <c r="H210" s="27">
        <f>H211</f>
        <v>0</v>
      </c>
      <c r="I210" s="27">
        <v>0</v>
      </c>
      <c r="J210" s="11">
        <v>0</v>
      </c>
      <c r="K210" s="27">
        <f t="shared" si="16"/>
        <v>0</v>
      </c>
      <c r="L210" s="27">
        <f>L211</f>
        <v>0</v>
      </c>
      <c r="M210" s="66"/>
      <c r="N210" s="74"/>
      <c r="O210" s="11"/>
      <c r="P210" s="634">
        <f t="shared" si="17"/>
        <v>0</v>
      </c>
      <c r="Q210" s="642"/>
    </row>
    <row r="211" spans="1:17" ht="18.600000000000001" customHeight="1" x14ac:dyDescent="0.25">
      <c r="A211" s="641">
        <v>2730</v>
      </c>
      <c r="B211" s="642"/>
      <c r="C211" s="638" t="s">
        <v>583</v>
      </c>
      <c r="D211" s="639"/>
      <c r="E211" s="639"/>
      <c r="F211" s="639"/>
      <c r="G211" s="640"/>
      <c r="H211" s="27"/>
      <c r="I211" s="27">
        <v>0</v>
      </c>
      <c r="J211" s="11">
        <v>0</v>
      </c>
      <c r="K211" s="27">
        <f t="shared" si="16"/>
        <v>0</v>
      </c>
      <c r="L211" s="27"/>
      <c r="M211" s="641"/>
      <c r="N211" s="642"/>
      <c r="O211" s="11"/>
      <c r="P211" s="634">
        <f t="shared" si="17"/>
        <v>0</v>
      </c>
      <c r="Q211" s="642"/>
    </row>
    <row r="212" spans="1:17" ht="18.600000000000001" customHeight="1" x14ac:dyDescent="0.25">
      <c r="A212" s="641"/>
      <c r="B212" s="642"/>
      <c r="C212" s="638" t="s">
        <v>971</v>
      </c>
      <c r="D212" s="639"/>
      <c r="E212" s="639"/>
      <c r="F212" s="639"/>
      <c r="G212" s="640"/>
      <c r="H212" s="27">
        <f>H174+H202</f>
        <v>185965.8</v>
      </c>
      <c r="I212" s="27">
        <f>I174+I202</f>
        <v>0</v>
      </c>
      <c r="J212" s="27">
        <f>J174+J202</f>
        <v>0</v>
      </c>
      <c r="K212" s="27">
        <f>K174+K202</f>
        <v>185965.8</v>
      </c>
      <c r="L212" s="27">
        <f>L174+L202</f>
        <v>14267.635900000001</v>
      </c>
      <c r="M212" s="641">
        <f>I212*108.7/100</f>
        <v>0</v>
      </c>
      <c r="N212" s="642"/>
      <c r="O212" s="11">
        <v>0</v>
      </c>
      <c r="P212" s="634">
        <f t="shared" si="12"/>
        <v>14267.635900000001</v>
      </c>
      <c r="Q212" s="642"/>
    </row>
    <row r="213" spans="1:17" ht="6.75" customHeight="1" x14ac:dyDescent="0.25">
      <c r="A213" s="29"/>
      <c r="B213" s="29"/>
      <c r="C213" s="4"/>
      <c r="D213" s="4"/>
      <c r="E213" s="65"/>
      <c r="F213" s="65"/>
      <c r="G213" s="65"/>
      <c r="H213" s="65"/>
      <c r="I213" s="65"/>
      <c r="J213" s="65"/>
      <c r="K213" s="65"/>
      <c r="L213" s="65"/>
      <c r="M213" s="65"/>
      <c r="N213" s="29"/>
      <c r="O213" s="29"/>
      <c r="P213" s="64"/>
      <c r="Q213" s="64"/>
    </row>
    <row r="214" spans="1:17" ht="24.75" customHeight="1" x14ac:dyDescent="0.25">
      <c r="A214" s="331" t="s">
        <v>922</v>
      </c>
      <c r="B214" s="637" t="s">
        <v>1053</v>
      </c>
      <c r="C214" s="637"/>
      <c r="D214" s="637"/>
      <c r="E214" s="637"/>
      <c r="F214" s="637"/>
      <c r="G214" s="637"/>
      <c r="H214" s="637"/>
      <c r="I214" s="637"/>
      <c r="J214" s="637"/>
      <c r="K214" s="637"/>
      <c r="L214" s="637"/>
      <c r="M214" s="637"/>
      <c r="N214" s="637"/>
      <c r="O214" s="637"/>
      <c r="P214" s="637"/>
      <c r="Q214" s="637"/>
    </row>
    <row r="215" spans="1:17" ht="13.5" customHeight="1" x14ac:dyDescent="0.25">
      <c r="A215" s="29"/>
      <c r="B215" s="29" t="s">
        <v>916</v>
      </c>
      <c r="C215" s="4"/>
      <c r="D215" s="4"/>
      <c r="E215" s="65"/>
      <c r="F215" s="65"/>
      <c r="G215" s="65"/>
      <c r="H215" s="65"/>
      <c r="I215" s="65"/>
      <c r="J215" s="65"/>
      <c r="K215" s="65"/>
      <c r="L215" s="65"/>
      <c r="M215" s="65"/>
      <c r="N215" s="29"/>
      <c r="O215" s="29"/>
      <c r="P215" s="64"/>
      <c r="Q215" s="64"/>
    </row>
    <row r="216" spans="1:17" ht="25.5" customHeight="1" x14ac:dyDescent="0.25">
      <c r="A216" s="737" t="s">
        <v>1021</v>
      </c>
      <c r="B216" s="739"/>
      <c r="C216" s="737" t="s">
        <v>259</v>
      </c>
      <c r="D216" s="738"/>
      <c r="E216" s="738"/>
      <c r="F216" s="738"/>
      <c r="G216" s="739"/>
      <c r="H216" s="626" t="s">
        <v>454</v>
      </c>
      <c r="I216" s="626"/>
      <c r="J216" s="626"/>
      <c r="K216" s="626"/>
      <c r="L216" s="626" t="s">
        <v>821</v>
      </c>
      <c r="M216" s="626"/>
      <c r="N216" s="626"/>
      <c r="O216" s="626"/>
      <c r="P216" s="626"/>
      <c r="Q216" s="626"/>
    </row>
    <row r="217" spans="1:17" ht="86.25" customHeight="1" x14ac:dyDescent="0.25">
      <c r="A217" s="740"/>
      <c r="B217" s="742"/>
      <c r="C217" s="740"/>
      <c r="D217" s="741"/>
      <c r="E217" s="741"/>
      <c r="F217" s="741"/>
      <c r="G217" s="742"/>
      <c r="H217" s="12" t="s">
        <v>71</v>
      </c>
      <c r="I217" s="12" t="s">
        <v>72</v>
      </c>
      <c r="J217" s="15" t="s">
        <v>14</v>
      </c>
      <c r="K217" s="12" t="s">
        <v>15</v>
      </c>
      <c r="L217" s="12" t="s">
        <v>71</v>
      </c>
      <c r="M217" s="655" t="s">
        <v>72</v>
      </c>
      <c r="N217" s="656"/>
      <c r="O217" s="15" t="s">
        <v>14</v>
      </c>
      <c r="P217" s="655" t="s">
        <v>16</v>
      </c>
      <c r="Q217" s="656"/>
    </row>
    <row r="218" spans="1:17" ht="18.600000000000001" customHeight="1" x14ac:dyDescent="0.25">
      <c r="A218" s="641">
        <v>1</v>
      </c>
      <c r="B218" s="642"/>
      <c r="C218" s="641">
        <v>2</v>
      </c>
      <c r="D218" s="645"/>
      <c r="E218" s="645"/>
      <c r="F218" s="645"/>
      <c r="G218" s="642"/>
      <c r="H218" s="11">
        <v>3</v>
      </c>
      <c r="I218" s="11">
        <v>4</v>
      </c>
      <c r="J218" s="11">
        <v>5</v>
      </c>
      <c r="K218" s="11">
        <v>6</v>
      </c>
      <c r="L218" s="11">
        <v>7</v>
      </c>
      <c r="M218" s="641">
        <v>8</v>
      </c>
      <c r="N218" s="642"/>
      <c r="O218" s="11">
        <v>9</v>
      </c>
      <c r="P218" s="641">
        <v>10</v>
      </c>
      <c r="Q218" s="642"/>
    </row>
    <row r="219" spans="1:17" ht="14.25" customHeight="1" x14ac:dyDescent="0.25">
      <c r="A219" s="641"/>
      <c r="B219" s="642"/>
      <c r="C219" s="646"/>
      <c r="D219" s="647"/>
      <c r="E219" s="647"/>
      <c r="F219" s="647"/>
      <c r="G219" s="648"/>
      <c r="H219" s="16"/>
      <c r="I219" s="16"/>
      <c r="J219" s="16"/>
      <c r="K219" s="16"/>
      <c r="L219" s="16"/>
      <c r="M219" s="626"/>
      <c r="N219" s="626"/>
      <c r="O219" s="16"/>
      <c r="P219" s="626"/>
      <c r="Q219" s="626"/>
    </row>
    <row r="220" spans="1:17" ht="15" customHeight="1" x14ac:dyDescent="0.25">
      <c r="A220" s="641"/>
      <c r="B220" s="642"/>
      <c r="C220" s="638"/>
      <c r="D220" s="639"/>
      <c r="E220" s="639"/>
      <c r="F220" s="639"/>
      <c r="G220" s="640"/>
      <c r="H220" s="11"/>
      <c r="I220" s="11"/>
      <c r="J220" s="11"/>
      <c r="K220" s="11"/>
      <c r="L220" s="11"/>
      <c r="M220" s="641"/>
      <c r="N220" s="642"/>
      <c r="O220" s="11"/>
      <c r="P220" s="641"/>
      <c r="Q220" s="642"/>
    </row>
    <row r="221" spans="1:17" ht="18.600000000000001" hidden="1" customHeight="1" x14ac:dyDescent="0.25">
      <c r="A221" s="641"/>
      <c r="B221" s="642"/>
      <c r="C221" s="646"/>
      <c r="D221" s="647"/>
      <c r="E221" s="647"/>
      <c r="F221" s="647"/>
      <c r="G221" s="648"/>
      <c r="H221" s="11"/>
      <c r="I221" s="11"/>
      <c r="J221" s="11"/>
      <c r="K221" s="11"/>
      <c r="L221" s="11"/>
      <c r="M221" s="626"/>
      <c r="N221" s="626"/>
      <c r="O221" s="11"/>
      <c r="P221" s="626"/>
      <c r="Q221" s="626"/>
    </row>
    <row r="222" spans="1:17" ht="12.75" hidden="1" customHeight="1" x14ac:dyDescent="0.25">
      <c r="A222" s="641"/>
      <c r="B222" s="642"/>
      <c r="C222" s="638"/>
      <c r="D222" s="639"/>
      <c r="E222" s="639"/>
      <c r="F222" s="639"/>
      <c r="G222" s="640"/>
      <c r="H222" s="11"/>
      <c r="I222" s="11"/>
      <c r="J222" s="11"/>
      <c r="K222" s="11"/>
      <c r="L222" s="11"/>
      <c r="M222" s="626"/>
      <c r="N222" s="626"/>
      <c r="O222" s="11"/>
      <c r="P222" s="626"/>
      <c r="Q222" s="626"/>
    </row>
    <row r="223" spans="1:17" ht="18.600000000000001" customHeight="1" x14ac:dyDescent="0.25">
      <c r="A223" s="641"/>
      <c r="B223" s="642"/>
      <c r="C223" s="638" t="s">
        <v>971</v>
      </c>
      <c r="D223" s="639"/>
      <c r="E223" s="639"/>
      <c r="F223" s="639"/>
      <c r="G223" s="640"/>
      <c r="H223" s="11"/>
      <c r="I223" s="11"/>
      <c r="J223" s="11"/>
      <c r="K223" s="11"/>
      <c r="L223" s="11"/>
      <c r="M223" s="626"/>
      <c r="N223" s="626"/>
      <c r="O223" s="11"/>
      <c r="P223" s="626"/>
      <c r="Q223" s="626"/>
    </row>
    <row r="224" spans="1:17" ht="11.25" customHeight="1" x14ac:dyDescent="0.25">
      <c r="A224" s="29"/>
      <c r="B224" s="29"/>
      <c r="C224" s="4"/>
      <c r="D224" s="4"/>
      <c r="E224" s="65"/>
      <c r="F224" s="65"/>
      <c r="G224" s="65"/>
      <c r="H224" s="65"/>
      <c r="I224" s="65"/>
      <c r="J224" s="65"/>
      <c r="K224" s="65"/>
      <c r="L224" s="65"/>
      <c r="M224" s="65"/>
      <c r="N224" s="29"/>
      <c r="O224" s="29"/>
      <c r="P224" s="64"/>
      <c r="Q224" s="64"/>
    </row>
    <row r="225" spans="1:17" ht="24.75" customHeight="1" x14ac:dyDescent="0.25">
      <c r="A225" s="67" t="s">
        <v>92</v>
      </c>
      <c r="B225" s="663" t="s">
        <v>923</v>
      </c>
      <c r="C225" s="663"/>
      <c r="D225" s="663"/>
      <c r="E225" s="663"/>
      <c r="F225" s="663"/>
      <c r="G225" s="663"/>
      <c r="H225" s="663"/>
      <c r="I225" s="663"/>
      <c r="J225" s="663"/>
      <c r="K225" s="663"/>
      <c r="L225" s="663"/>
      <c r="M225" s="663"/>
      <c r="N225" s="663"/>
      <c r="O225" s="663"/>
      <c r="P225" s="663"/>
      <c r="Q225" s="663"/>
    </row>
    <row r="226" spans="1:17" ht="12" customHeight="1" x14ac:dyDescent="0.25">
      <c r="A226" s="33"/>
      <c r="B226" s="67"/>
      <c r="C226" s="8"/>
      <c r="D226" s="3"/>
      <c r="E226" s="3"/>
      <c r="F226" s="3"/>
      <c r="G226" s="3"/>
      <c r="H226" s="3"/>
      <c r="I226" s="3"/>
      <c r="J226" s="3"/>
      <c r="K226" s="3"/>
      <c r="L226" s="3"/>
      <c r="M226" s="3"/>
      <c r="N226" s="3"/>
      <c r="O226" s="3"/>
      <c r="P226" s="3"/>
      <c r="Q226" s="3"/>
    </row>
    <row r="227" spans="1:17" ht="18" customHeight="1" x14ac:dyDescent="0.25">
      <c r="A227" s="70" t="s">
        <v>908</v>
      </c>
      <c r="B227" s="663" t="s">
        <v>1054</v>
      </c>
      <c r="C227" s="663"/>
      <c r="D227" s="663"/>
      <c r="E227" s="663"/>
      <c r="F227" s="663"/>
      <c r="G227" s="663"/>
      <c r="H227" s="663"/>
      <c r="I227" s="663"/>
      <c r="J227" s="663"/>
      <c r="K227" s="663"/>
      <c r="L227" s="663"/>
      <c r="M227" s="663"/>
      <c r="N227" s="663"/>
      <c r="O227" s="663"/>
      <c r="P227" s="663"/>
      <c r="Q227" s="663"/>
    </row>
    <row r="228" spans="1:17" ht="15" customHeight="1" x14ac:dyDescent="0.25">
      <c r="A228" s="93"/>
      <c r="B228" s="347" t="s">
        <v>916</v>
      </c>
      <c r="C228" s="3"/>
      <c r="D228" s="3"/>
      <c r="E228" s="3"/>
      <c r="F228" s="3"/>
      <c r="G228" s="3"/>
      <c r="H228" s="3"/>
      <c r="I228" s="3"/>
      <c r="J228" s="3"/>
      <c r="K228" s="3"/>
      <c r="L228" s="3"/>
      <c r="M228" s="3"/>
      <c r="N228" s="3"/>
      <c r="O228" s="3"/>
      <c r="P228" s="3"/>
      <c r="Q228" s="3"/>
    </row>
    <row r="229" spans="1:17" ht="26.25" customHeight="1" x14ac:dyDescent="0.2">
      <c r="A229" s="690" t="s">
        <v>1023</v>
      </c>
      <c r="B229" s="691" t="s">
        <v>925</v>
      </c>
      <c r="C229" s="691"/>
      <c r="D229" s="691"/>
      <c r="E229" s="607" t="s">
        <v>827</v>
      </c>
      <c r="F229" s="671"/>
      <c r="G229" s="671"/>
      <c r="H229" s="671"/>
      <c r="I229" s="671" t="s">
        <v>828</v>
      </c>
      <c r="J229" s="671"/>
      <c r="K229" s="671"/>
      <c r="L229" s="671"/>
      <c r="M229" s="671" t="s">
        <v>829</v>
      </c>
      <c r="N229" s="671"/>
      <c r="O229" s="671"/>
      <c r="P229" s="671"/>
      <c r="Q229" s="671"/>
    </row>
    <row r="230" spans="1:17" ht="90.75" customHeight="1" x14ac:dyDescent="0.2">
      <c r="A230" s="690"/>
      <c r="B230" s="691"/>
      <c r="C230" s="691"/>
      <c r="D230" s="691"/>
      <c r="E230" s="176" t="s">
        <v>71</v>
      </c>
      <c r="F230" s="12" t="s">
        <v>72</v>
      </c>
      <c r="G230" s="12" t="s">
        <v>14</v>
      </c>
      <c r="H230" s="12" t="s">
        <v>15</v>
      </c>
      <c r="I230" s="12" t="s">
        <v>71</v>
      </c>
      <c r="J230" s="12" t="s">
        <v>72</v>
      </c>
      <c r="K230" s="12" t="s">
        <v>14</v>
      </c>
      <c r="L230" s="12" t="s">
        <v>16</v>
      </c>
      <c r="M230" s="12" t="s">
        <v>71</v>
      </c>
      <c r="N230" s="12" t="s">
        <v>72</v>
      </c>
      <c r="O230" s="12" t="s">
        <v>14</v>
      </c>
      <c r="P230" s="602" t="s">
        <v>17</v>
      </c>
      <c r="Q230" s="607"/>
    </row>
    <row r="231" spans="1:17" ht="19.5" customHeight="1" x14ac:dyDescent="0.25">
      <c r="A231" s="11">
        <v>1</v>
      </c>
      <c r="B231" s="687">
        <v>2</v>
      </c>
      <c r="C231" s="617"/>
      <c r="D231" s="688"/>
      <c r="E231" s="11">
        <v>3</v>
      </c>
      <c r="F231" s="11">
        <v>4</v>
      </c>
      <c r="G231" s="11">
        <v>5</v>
      </c>
      <c r="H231" s="11">
        <v>6</v>
      </c>
      <c r="I231" s="11">
        <v>7</v>
      </c>
      <c r="J231" s="11">
        <v>8</v>
      </c>
      <c r="K231" s="11">
        <v>9</v>
      </c>
      <c r="L231" s="11">
        <v>10</v>
      </c>
      <c r="M231" s="11">
        <v>11</v>
      </c>
      <c r="N231" s="11">
        <v>12</v>
      </c>
      <c r="O231" s="11">
        <v>13</v>
      </c>
      <c r="P231" s="676">
        <v>14</v>
      </c>
      <c r="Q231" s="677"/>
    </row>
    <row r="232" spans="1:17" ht="23.25" customHeight="1" x14ac:dyDescent="0.25">
      <c r="A232" s="16"/>
      <c r="B232" s="638" t="s">
        <v>250</v>
      </c>
      <c r="C232" s="639"/>
      <c r="D232" s="679"/>
      <c r="E232" s="177"/>
      <c r="F232" s="177"/>
      <c r="G232" s="177"/>
      <c r="H232" s="177"/>
      <c r="I232" s="177"/>
      <c r="J232" s="177"/>
      <c r="K232" s="177"/>
      <c r="L232" s="177"/>
      <c r="M232" s="177">
        <f>M233</f>
        <v>1606400</v>
      </c>
      <c r="N232" s="199">
        <v>0</v>
      </c>
      <c r="O232" s="199">
        <v>0</v>
      </c>
      <c r="P232" s="611">
        <f>P233</f>
        <v>1606400</v>
      </c>
      <c r="Q232" s="607"/>
    </row>
    <row r="233" spans="1:17" ht="24.75" customHeight="1" x14ac:dyDescent="0.25">
      <c r="A233" s="16">
        <v>1014081</v>
      </c>
      <c r="B233" s="659" t="s">
        <v>87</v>
      </c>
      <c r="C233" s="660"/>
      <c r="D233" s="673"/>
      <c r="E233" s="177">
        <f t="shared" ref="E233:P233" si="18">E234</f>
        <v>1334.7</v>
      </c>
      <c r="F233" s="177">
        <f t="shared" si="18"/>
        <v>262.5</v>
      </c>
      <c r="G233" s="177">
        <f t="shared" si="18"/>
        <v>65.5</v>
      </c>
      <c r="H233" s="177">
        <f t="shared" si="18"/>
        <v>1597.2</v>
      </c>
      <c r="I233" s="177">
        <f t="shared" si="18"/>
        <v>1519.1</v>
      </c>
      <c r="J233" s="177">
        <f t="shared" si="18"/>
        <v>0</v>
      </c>
      <c r="K233" s="194">
        <f t="shared" si="18"/>
        <v>0</v>
      </c>
      <c r="L233" s="194">
        <f t="shared" si="18"/>
        <v>1519.1</v>
      </c>
      <c r="M233" s="177">
        <f t="shared" si="18"/>
        <v>1606400</v>
      </c>
      <c r="N233" s="194">
        <f t="shared" si="18"/>
        <v>0</v>
      </c>
      <c r="O233" s="194">
        <f t="shared" si="18"/>
        <v>0</v>
      </c>
      <c r="P233" s="611">
        <f t="shared" si="18"/>
        <v>1606400</v>
      </c>
      <c r="Q233" s="607"/>
    </row>
    <row r="234" spans="1:17" ht="71.25" customHeight="1" x14ac:dyDescent="0.25">
      <c r="A234" s="110" t="s">
        <v>3</v>
      </c>
      <c r="B234" s="680" t="s">
        <v>697</v>
      </c>
      <c r="C234" s="681"/>
      <c r="D234" s="682"/>
      <c r="E234" s="177">
        <f>D110</f>
        <v>1334.7</v>
      </c>
      <c r="F234" s="177">
        <f>E151</f>
        <v>262.5</v>
      </c>
      <c r="G234" s="177">
        <f>F151</f>
        <v>65.5</v>
      </c>
      <c r="H234" s="177">
        <f>E234+F234</f>
        <v>1597.2</v>
      </c>
      <c r="I234" s="177">
        <f>H110</f>
        <v>1519.1</v>
      </c>
      <c r="J234" s="177">
        <f>I151</f>
        <v>0</v>
      </c>
      <c r="K234" s="177">
        <f>J151</f>
        <v>0</v>
      </c>
      <c r="L234" s="194">
        <f>I234+J234</f>
        <v>1519.1</v>
      </c>
      <c r="M234" s="194">
        <f>L110</f>
        <v>1606400</v>
      </c>
      <c r="N234" s="194">
        <f>M151</f>
        <v>0</v>
      </c>
      <c r="O234" s="194">
        <f>N151</f>
        <v>0</v>
      </c>
      <c r="P234" s="611">
        <f>M234+N234</f>
        <v>1606400</v>
      </c>
      <c r="Q234" s="607"/>
    </row>
    <row r="235" spans="1:17" ht="17.25" hidden="1" customHeight="1" x14ac:dyDescent="0.25">
      <c r="A235" s="126"/>
      <c r="B235" s="770" t="s">
        <v>88</v>
      </c>
      <c r="C235" s="770"/>
      <c r="D235" s="770"/>
      <c r="E235" s="183"/>
      <c r="F235" s="183"/>
      <c r="G235" s="183"/>
      <c r="H235" s="177">
        <f>E235+F235</f>
        <v>0</v>
      </c>
      <c r="I235" s="183"/>
      <c r="J235" s="183"/>
      <c r="K235" s="183"/>
      <c r="L235" s="194">
        <f>I235+J235</f>
        <v>0</v>
      </c>
      <c r="M235" s="183"/>
      <c r="N235" s="235"/>
      <c r="O235" s="235"/>
      <c r="P235" s="667"/>
      <c r="Q235" s="668"/>
    </row>
    <row r="236" spans="1:17" ht="17.25" customHeight="1" x14ac:dyDescent="0.25">
      <c r="A236" s="126"/>
      <c r="B236" s="638" t="s">
        <v>252</v>
      </c>
      <c r="C236" s="639"/>
      <c r="D236" s="679"/>
      <c r="E236" s="238">
        <f>E238</f>
        <v>5806.0999999999995</v>
      </c>
      <c r="F236" s="238">
        <v>0</v>
      </c>
      <c r="G236" s="238">
        <v>0</v>
      </c>
      <c r="H236" s="194">
        <f>E236+F236</f>
        <v>5806.0999999999995</v>
      </c>
      <c r="I236" s="238">
        <f>I237</f>
        <v>7138</v>
      </c>
      <c r="J236" s="238">
        <v>0</v>
      </c>
      <c r="K236" s="238">
        <v>0</v>
      </c>
      <c r="L236" s="194">
        <f>I236+J236</f>
        <v>7138</v>
      </c>
      <c r="M236" s="238">
        <f>M237</f>
        <v>0</v>
      </c>
      <c r="N236" s="235">
        <v>0</v>
      </c>
      <c r="O236" s="235">
        <v>0</v>
      </c>
      <c r="P236" s="611">
        <f>M236+N236</f>
        <v>0</v>
      </c>
      <c r="Q236" s="607"/>
    </row>
    <row r="237" spans="1:17" ht="24" customHeight="1" x14ac:dyDescent="0.25">
      <c r="A237" s="126">
        <v>1014082</v>
      </c>
      <c r="B237" s="659" t="s">
        <v>87</v>
      </c>
      <c r="C237" s="660"/>
      <c r="D237" s="673"/>
      <c r="E237" s="238">
        <f>E238</f>
        <v>5806.0999999999995</v>
      </c>
      <c r="F237" s="238">
        <v>0</v>
      </c>
      <c r="G237" s="238">
        <v>0</v>
      </c>
      <c r="H237" s="194">
        <f>E237+F237</f>
        <v>5806.0999999999995</v>
      </c>
      <c r="I237" s="238">
        <f>I238</f>
        <v>7138</v>
      </c>
      <c r="J237" s="238">
        <v>0</v>
      </c>
      <c r="K237" s="238">
        <v>0</v>
      </c>
      <c r="L237" s="194">
        <f>I237+J237</f>
        <v>7138</v>
      </c>
      <c r="M237" s="238">
        <f>L141</f>
        <v>0</v>
      </c>
      <c r="N237" s="235">
        <v>0</v>
      </c>
      <c r="O237" s="235">
        <v>0</v>
      </c>
      <c r="P237" s="611">
        <f>M237+N237</f>
        <v>0</v>
      </c>
      <c r="Q237" s="607"/>
    </row>
    <row r="238" spans="1:17" ht="51.75" customHeight="1" x14ac:dyDescent="0.25">
      <c r="A238" s="202" t="s">
        <v>58</v>
      </c>
      <c r="B238" s="1154" t="s">
        <v>698</v>
      </c>
      <c r="C238" s="1155"/>
      <c r="D238" s="1156"/>
      <c r="E238" s="238">
        <f>D139</f>
        <v>5806.0999999999995</v>
      </c>
      <c r="F238" s="238">
        <v>0</v>
      </c>
      <c r="G238" s="238">
        <v>0</v>
      </c>
      <c r="H238" s="194">
        <f>E238+F238</f>
        <v>5806.0999999999995</v>
      </c>
      <c r="I238" s="238">
        <f>H139</f>
        <v>7138</v>
      </c>
      <c r="J238" s="238">
        <v>0</v>
      </c>
      <c r="K238" s="238">
        <v>0</v>
      </c>
      <c r="L238" s="194">
        <f>I238+J238</f>
        <v>7138</v>
      </c>
      <c r="M238" s="183"/>
      <c r="N238" s="235">
        <v>0</v>
      </c>
      <c r="O238" s="235">
        <v>0</v>
      </c>
      <c r="P238" s="611">
        <f>M238+N238</f>
        <v>0</v>
      </c>
      <c r="Q238" s="607"/>
    </row>
    <row r="239" spans="1:17" ht="19.5" customHeight="1" x14ac:dyDescent="0.25">
      <c r="A239" s="126"/>
      <c r="B239" s="684" t="s">
        <v>971</v>
      </c>
      <c r="C239" s="685"/>
      <c r="D239" s="686"/>
      <c r="E239" s="177">
        <f>E233+E236</f>
        <v>7140.7999999999993</v>
      </c>
      <c r="F239" s="177">
        <f t="shared" ref="F239:O239" si="19">F233</f>
        <v>262.5</v>
      </c>
      <c r="G239" s="177">
        <f t="shared" si="19"/>
        <v>65.5</v>
      </c>
      <c r="H239" s="177">
        <f>H233+H236</f>
        <v>7403.2999999999993</v>
      </c>
      <c r="I239" s="194">
        <f>I233+I236</f>
        <v>8657.1</v>
      </c>
      <c r="J239" s="177">
        <f t="shared" si="19"/>
        <v>0</v>
      </c>
      <c r="K239" s="177">
        <f t="shared" si="19"/>
        <v>0</v>
      </c>
      <c r="L239" s="194">
        <f>L233+L236</f>
        <v>8657.1</v>
      </c>
      <c r="M239" s="194">
        <f>M233+M237</f>
        <v>1606400</v>
      </c>
      <c r="N239" s="194">
        <f t="shared" si="19"/>
        <v>0</v>
      </c>
      <c r="O239" s="194">
        <f t="shared" si="19"/>
        <v>0</v>
      </c>
      <c r="P239" s="683">
        <f>P232+P236</f>
        <v>1606400</v>
      </c>
      <c r="Q239" s="671"/>
    </row>
    <row r="240" spans="1:17" ht="15.75" customHeight="1" x14ac:dyDescent="0.25">
      <c r="A240" s="29"/>
      <c r="B240" s="29"/>
      <c r="C240" s="616"/>
      <c r="D240" s="616"/>
      <c r="E240" s="619"/>
      <c r="F240" s="619"/>
      <c r="G240" s="30"/>
      <c r="H240" s="30"/>
      <c r="I240" s="30"/>
      <c r="J240" s="30"/>
      <c r="K240" s="30"/>
      <c r="L240" s="30"/>
      <c r="M240" s="30"/>
      <c r="N240" s="30"/>
      <c r="O240" s="30"/>
      <c r="P240" s="29"/>
      <c r="Q240" s="29"/>
    </row>
    <row r="241" spans="1:17" ht="12.75" customHeight="1" x14ac:dyDescent="0.25">
      <c r="A241" s="70" t="s">
        <v>909</v>
      </c>
      <c r="B241" s="663" t="s">
        <v>926</v>
      </c>
      <c r="C241" s="663"/>
      <c r="D241" s="663"/>
      <c r="E241" s="663"/>
      <c r="F241" s="663"/>
      <c r="G241" s="663"/>
      <c r="H241" s="663"/>
      <c r="I241" s="663"/>
      <c r="J241" s="663"/>
      <c r="K241" s="663"/>
      <c r="L241" s="663"/>
      <c r="M241" s="663"/>
      <c r="N241" s="663"/>
      <c r="O241" s="663"/>
      <c r="P241" s="663"/>
      <c r="Q241" s="663"/>
    </row>
    <row r="242" spans="1:17" ht="12.75" customHeight="1" x14ac:dyDescent="0.25">
      <c r="A242" s="70"/>
      <c r="B242" s="310" t="s">
        <v>916</v>
      </c>
      <c r="C242" s="8"/>
      <c r="D242" s="3"/>
      <c r="E242" s="3"/>
      <c r="F242" s="3"/>
      <c r="G242" s="3"/>
      <c r="H242" s="3"/>
      <c r="I242" s="3"/>
      <c r="J242" s="3"/>
      <c r="K242" s="3"/>
      <c r="L242" s="3"/>
      <c r="M242" s="3"/>
      <c r="N242" s="3"/>
      <c r="O242" s="3"/>
      <c r="P242" s="3"/>
      <c r="Q242" s="3"/>
    </row>
    <row r="243" spans="1:17" ht="18" customHeight="1" x14ac:dyDescent="0.25">
      <c r="A243" s="693" t="s">
        <v>1023</v>
      </c>
      <c r="B243" s="694"/>
      <c r="C243" s="737" t="s">
        <v>925</v>
      </c>
      <c r="D243" s="738"/>
      <c r="E243" s="738"/>
      <c r="F243" s="738"/>
      <c r="G243" s="739"/>
      <c r="H243" s="626" t="s">
        <v>454</v>
      </c>
      <c r="I243" s="626"/>
      <c r="J243" s="626"/>
      <c r="K243" s="626"/>
      <c r="L243" s="626" t="s">
        <v>821</v>
      </c>
      <c r="M243" s="626"/>
      <c r="N243" s="626"/>
      <c r="O243" s="626"/>
      <c r="P243" s="626"/>
      <c r="Q243" s="626"/>
    </row>
    <row r="244" spans="1:17" ht="79.5" customHeight="1" x14ac:dyDescent="0.25">
      <c r="A244" s="695"/>
      <c r="B244" s="696"/>
      <c r="C244" s="740"/>
      <c r="D244" s="741"/>
      <c r="E244" s="741"/>
      <c r="F244" s="741"/>
      <c r="G244" s="742"/>
      <c r="H244" s="12" t="s">
        <v>71</v>
      </c>
      <c r="I244" s="12" t="s">
        <v>72</v>
      </c>
      <c r="J244" s="15" t="s">
        <v>14</v>
      </c>
      <c r="K244" s="12" t="s">
        <v>15</v>
      </c>
      <c r="L244" s="12" t="s">
        <v>71</v>
      </c>
      <c r="M244" s="655" t="s">
        <v>72</v>
      </c>
      <c r="N244" s="656"/>
      <c r="O244" s="15" t="s">
        <v>14</v>
      </c>
      <c r="P244" s="657" t="s">
        <v>16</v>
      </c>
      <c r="Q244" s="658"/>
    </row>
    <row r="245" spans="1:17" ht="20.25" customHeight="1" x14ac:dyDescent="0.25">
      <c r="A245" s="641">
        <v>1</v>
      </c>
      <c r="B245" s="642"/>
      <c r="C245" s="641">
        <v>2</v>
      </c>
      <c r="D245" s="645"/>
      <c r="E245" s="645"/>
      <c r="F245" s="645"/>
      <c r="G245" s="642"/>
      <c r="H245" s="11">
        <v>3</v>
      </c>
      <c r="I245" s="11">
        <v>4</v>
      </c>
      <c r="J245" s="11">
        <v>5</v>
      </c>
      <c r="K245" s="11">
        <v>6</v>
      </c>
      <c r="L245" s="11">
        <v>7</v>
      </c>
      <c r="M245" s="641">
        <v>8</v>
      </c>
      <c r="N245" s="642"/>
      <c r="O245" s="11">
        <v>9</v>
      </c>
      <c r="P245" s="641">
        <v>10</v>
      </c>
      <c r="Q245" s="642"/>
    </row>
    <row r="246" spans="1:17" ht="18" customHeight="1" x14ac:dyDescent="0.25">
      <c r="A246" s="641">
        <v>1014080</v>
      </c>
      <c r="B246" s="642"/>
      <c r="C246" s="1151" t="s">
        <v>700</v>
      </c>
      <c r="D246" s="1152"/>
      <c r="E246" s="1152"/>
      <c r="F246" s="1152"/>
      <c r="G246" s="1153"/>
      <c r="H246" s="11"/>
      <c r="I246" s="11"/>
      <c r="J246" s="11"/>
      <c r="K246" s="11"/>
      <c r="L246" s="11"/>
      <c r="M246" s="66"/>
      <c r="N246" s="74"/>
      <c r="O246" s="11"/>
      <c r="P246" s="66"/>
      <c r="Q246" s="74"/>
    </row>
    <row r="247" spans="1:17" ht="18" customHeight="1" x14ac:dyDescent="0.25">
      <c r="A247" s="641">
        <v>1014081</v>
      </c>
      <c r="B247" s="642"/>
      <c r="C247" s="638" t="s">
        <v>262</v>
      </c>
      <c r="D247" s="639"/>
      <c r="E247" s="639"/>
      <c r="F247" s="639"/>
      <c r="G247" s="640"/>
      <c r="H247" s="27">
        <f>H248</f>
        <v>185965.8</v>
      </c>
      <c r="I247" s="27">
        <v>0</v>
      </c>
      <c r="J247" s="27">
        <v>0</v>
      </c>
      <c r="K247" s="27">
        <f>K248</f>
        <v>185965.8</v>
      </c>
      <c r="L247" s="27">
        <f>L248</f>
        <v>14267.635900000001</v>
      </c>
      <c r="M247" s="627">
        <v>0</v>
      </c>
      <c r="N247" s="627"/>
      <c r="O247" s="27">
        <v>0</v>
      </c>
      <c r="P247" s="627">
        <f>L247+M247</f>
        <v>14267.635900000001</v>
      </c>
      <c r="Q247" s="626"/>
    </row>
    <row r="248" spans="1:17" ht="18" customHeight="1" x14ac:dyDescent="0.25">
      <c r="A248" s="66"/>
      <c r="B248" s="74"/>
      <c r="C248" s="638" t="s">
        <v>87</v>
      </c>
      <c r="D248" s="639"/>
      <c r="E248" s="639"/>
      <c r="F248" s="639"/>
      <c r="G248" s="640"/>
      <c r="H248" s="27">
        <f t="shared" ref="H248:M248" si="20">H249</f>
        <v>185965.8</v>
      </c>
      <c r="I248" s="27">
        <f t="shared" si="20"/>
        <v>0</v>
      </c>
      <c r="J248" s="27">
        <f t="shared" si="20"/>
        <v>0</v>
      </c>
      <c r="K248" s="27">
        <f t="shared" si="20"/>
        <v>185965.8</v>
      </c>
      <c r="L248" s="27">
        <f>L174</f>
        <v>14267.635900000001</v>
      </c>
      <c r="M248" s="634">
        <f t="shared" si="20"/>
        <v>0</v>
      </c>
      <c r="N248" s="635"/>
      <c r="O248" s="27">
        <f>O249</f>
        <v>0</v>
      </c>
      <c r="P248" s="634">
        <f>P249</f>
        <v>14267.635900000001</v>
      </c>
      <c r="Q248" s="642"/>
    </row>
    <row r="249" spans="1:17" ht="48.75" customHeight="1" x14ac:dyDescent="0.25">
      <c r="A249" s="641" t="s">
        <v>3</v>
      </c>
      <c r="B249" s="642"/>
      <c r="C249" s="1026" t="s">
        <v>699</v>
      </c>
      <c r="D249" s="1027"/>
      <c r="E249" s="1027"/>
      <c r="F249" s="1027"/>
      <c r="G249" s="1028"/>
      <c r="H249" s="27">
        <f>H174</f>
        <v>185965.8</v>
      </c>
      <c r="I249" s="27">
        <f>I212</f>
        <v>0</v>
      </c>
      <c r="J249" s="27">
        <f>J212</f>
        <v>0</v>
      </c>
      <c r="K249" s="27">
        <f t="shared" ref="K249:K254" si="21">H249+I249</f>
        <v>185965.8</v>
      </c>
      <c r="L249" s="27">
        <f>L248</f>
        <v>14267.635900000001</v>
      </c>
      <c r="M249" s="634">
        <f>M212</f>
        <v>0</v>
      </c>
      <c r="N249" s="635"/>
      <c r="O249" s="27">
        <f>O212</f>
        <v>0</v>
      </c>
      <c r="P249" s="634">
        <f t="shared" ref="P249:P254" si="22">L249+M249</f>
        <v>14267.635900000001</v>
      </c>
      <c r="Q249" s="642"/>
    </row>
    <row r="250" spans="1:17" ht="18" hidden="1" customHeight="1" x14ac:dyDescent="0.25">
      <c r="A250" s="641"/>
      <c r="B250" s="642"/>
      <c r="C250" s="638" t="s">
        <v>88</v>
      </c>
      <c r="D250" s="639"/>
      <c r="E250" s="639"/>
      <c r="F250" s="639"/>
      <c r="G250" s="640"/>
      <c r="H250" s="11"/>
      <c r="I250" s="27"/>
      <c r="J250" s="27"/>
      <c r="K250" s="27">
        <f t="shared" si="21"/>
        <v>0</v>
      </c>
      <c r="L250" s="11"/>
      <c r="M250" s="627"/>
      <c r="N250" s="627"/>
      <c r="O250" s="27"/>
      <c r="P250" s="634">
        <f t="shared" si="22"/>
        <v>0</v>
      </c>
      <c r="Q250" s="642"/>
    </row>
    <row r="251" spans="1:17" ht="18" hidden="1" customHeight="1" x14ac:dyDescent="0.25">
      <c r="A251" s="641"/>
      <c r="B251" s="642"/>
      <c r="C251" s="638" t="s">
        <v>31</v>
      </c>
      <c r="D251" s="639"/>
      <c r="E251" s="639"/>
      <c r="F251" s="639"/>
      <c r="G251" s="640"/>
      <c r="H251" s="11"/>
      <c r="I251" s="27"/>
      <c r="J251" s="27"/>
      <c r="K251" s="27">
        <f t="shared" si="21"/>
        <v>0</v>
      </c>
      <c r="L251" s="11"/>
      <c r="M251" s="627"/>
      <c r="N251" s="627"/>
      <c r="O251" s="27"/>
      <c r="P251" s="634">
        <f t="shared" si="22"/>
        <v>0</v>
      </c>
      <c r="Q251" s="642"/>
    </row>
    <row r="252" spans="1:17" ht="18" customHeight="1" x14ac:dyDescent="0.25">
      <c r="A252" s="641">
        <v>1014082</v>
      </c>
      <c r="B252" s="642"/>
      <c r="C252" s="638" t="s">
        <v>252</v>
      </c>
      <c r="D252" s="639"/>
      <c r="E252" s="639"/>
      <c r="F252" s="639"/>
      <c r="G252" s="640"/>
      <c r="H252" s="27">
        <f>H254</f>
        <v>0</v>
      </c>
      <c r="I252" s="27">
        <v>0</v>
      </c>
      <c r="J252" s="27">
        <v>0</v>
      </c>
      <c r="K252" s="27">
        <f t="shared" si="21"/>
        <v>0</v>
      </c>
      <c r="L252" s="27">
        <f>L202</f>
        <v>0</v>
      </c>
      <c r="M252" s="634">
        <v>0</v>
      </c>
      <c r="N252" s="635"/>
      <c r="O252" s="27">
        <v>0</v>
      </c>
      <c r="P252" s="634">
        <f t="shared" si="22"/>
        <v>0</v>
      </c>
      <c r="Q252" s="642"/>
    </row>
    <row r="253" spans="1:17" ht="18" customHeight="1" x14ac:dyDescent="0.25">
      <c r="A253" s="66"/>
      <c r="B253" s="74"/>
      <c r="C253" s="659" t="s">
        <v>87</v>
      </c>
      <c r="D253" s="660"/>
      <c r="E253" s="660"/>
      <c r="F253" s="660"/>
      <c r="G253" s="661"/>
      <c r="H253" s="27">
        <f>H254</f>
        <v>0</v>
      </c>
      <c r="I253" s="27">
        <v>0</v>
      </c>
      <c r="J253" s="27">
        <v>0</v>
      </c>
      <c r="K253" s="27">
        <f t="shared" si="21"/>
        <v>0</v>
      </c>
      <c r="L253" s="27">
        <f>L252</f>
        <v>0</v>
      </c>
      <c r="M253" s="634"/>
      <c r="N253" s="635"/>
      <c r="O253" s="27"/>
      <c r="P253" s="634">
        <f t="shared" si="22"/>
        <v>0</v>
      </c>
      <c r="Q253" s="642"/>
    </row>
    <row r="254" spans="1:17" ht="36.75" customHeight="1" x14ac:dyDescent="0.25">
      <c r="A254" s="641" t="s">
        <v>58</v>
      </c>
      <c r="B254" s="642"/>
      <c r="C254" s="659" t="s">
        <v>698</v>
      </c>
      <c r="D254" s="660"/>
      <c r="E254" s="660"/>
      <c r="F254" s="660"/>
      <c r="G254" s="661"/>
      <c r="H254" s="27">
        <f>H202</f>
        <v>0</v>
      </c>
      <c r="I254" s="27">
        <v>0</v>
      </c>
      <c r="J254" s="27">
        <v>0</v>
      </c>
      <c r="K254" s="27">
        <f t="shared" si="21"/>
        <v>0</v>
      </c>
      <c r="L254" s="27">
        <f>L252</f>
        <v>0</v>
      </c>
      <c r="M254" s="634"/>
      <c r="N254" s="635"/>
      <c r="O254" s="27"/>
      <c r="P254" s="634">
        <f t="shared" si="22"/>
        <v>0</v>
      </c>
      <c r="Q254" s="642"/>
    </row>
    <row r="255" spans="1:17" ht="18" customHeight="1" x14ac:dyDescent="0.25">
      <c r="A255" s="641"/>
      <c r="B255" s="642"/>
      <c r="C255" s="638" t="s">
        <v>971</v>
      </c>
      <c r="D255" s="639"/>
      <c r="E255" s="639"/>
      <c r="F255" s="639"/>
      <c r="G255" s="640"/>
      <c r="H255" s="27">
        <f>H247+H252</f>
        <v>185965.8</v>
      </c>
      <c r="I255" s="27">
        <f>I248</f>
        <v>0</v>
      </c>
      <c r="J255" s="27">
        <f>J248</f>
        <v>0</v>
      </c>
      <c r="K255" s="27">
        <f>K247+K252</f>
        <v>185965.8</v>
      </c>
      <c r="L255" s="27">
        <f>L247+L252</f>
        <v>14267.635900000001</v>
      </c>
      <c r="M255" s="627">
        <f>M248</f>
        <v>0</v>
      </c>
      <c r="N255" s="627"/>
      <c r="O255" s="27">
        <f>O248</f>
        <v>0</v>
      </c>
      <c r="P255" s="627">
        <f>P247+P252</f>
        <v>14267.635900000001</v>
      </c>
      <c r="Q255" s="626"/>
    </row>
    <row r="256" spans="1:17" ht="18" customHeight="1" x14ac:dyDescent="0.25">
      <c r="A256" s="29"/>
      <c r="B256" s="29"/>
      <c r="C256" s="616"/>
      <c r="D256" s="616"/>
      <c r="E256" s="619"/>
      <c r="F256" s="619"/>
      <c r="G256" s="619"/>
      <c r="H256" s="619"/>
      <c r="I256" s="619"/>
      <c r="J256" s="619"/>
      <c r="K256" s="619"/>
      <c r="L256" s="619"/>
      <c r="M256" s="30"/>
      <c r="N256" s="30"/>
      <c r="O256" s="30"/>
      <c r="P256" s="3"/>
      <c r="Q256" s="3"/>
    </row>
    <row r="257" spans="1:17" ht="17.25" customHeight="1" x14ac:dyDescent="0.25">
      <c r="A257" s="33" t="s">
        <v>193</v>
      </c>
      <c r="B257" s="663" t="s">
        <v>927</v>
      </c>
      <c r="C257" s="663"/>
      <c r="D257" s="663"/>
      <c r="E257" s="663"/>
      <c r="F257" s="663"/>
      <c r="G257" s="663"/>
      <c r="H257" s="663"/>
      <c r="I257" s="663"/>
      <c r="J257" s="663"/>
      <c r="K257" s="663"/>
      <c r="L257" s="663"/>
      <c r="M257" s="663"/>
      <c r="N257" s="663"/>
      <c r="O257" s="663"/>
      <c r="P257" s="663"/>
      <c r="Q257" s="663"/>
    </row>
    <row r="258" spans="1:17" ht="17.25" customHeight="1" x14ac:dyDescent="0.25">
      <c r="A258" s="67" t="s">
        <v>908</v>
      </c>
      <c r="B258" s="663" t="s">
        <v>928</v>
      </c>
      <c r="C258" s="663"/>
      <c r="D258" s="663"/>
      <c r="E258" s="663"/>
      <c r="F258" s="663"/>
      <c r="G258" s="663"/>
      <c r="H258" s="663"/>
      <c r="I258" s="663"/>
      <c r="J258" s="663"/>
      <c r="K258" s="663"/>
      <c r="L258" s="663"/>
      <c r="M258" s="663"/>
      <c r="N258" s="663"/>
      <c r="O258" s="663"/>
      <c r="P258" s="663"/>
      <c r="Q258" s="663"/>
    </row>
    <row r="259" spans="1:17" ht="17.25" customHeight="1" x14ac:dyDescent="0.25">
      <c r="A259" s="33"/>
      <c r="B259" s="57"/>
      <c r="C259" s="57"/>
      <c r="D259" s="57"/>
      <c r="E259" s="57"/>
      <c r="F259" s="57"/>
      <c r="G259" s="57"/>
      <c r="H259" s="57"/>
      <c r="I259" s="57"/>
      <c r="J259" s="57"/>
      <c r="K259" s="57"/>
      <c r="L259" s="57"/>
      <c r="M259" s="57"/>
      <c r="N259" s="57"/>
      <c r="O259" s="57"/>
      <c r="P259" s="57"/>
      <c r="Q259" s="57"/>
    </row>
    <row r="260" spans="1:17" ht="17.25" customHeight="1" x14ac:dyDescent="0.25">
      <c r="A260" s="693" t="s">
        <v>1023</v>
      </c>
      <c r="B260" s="694"/>
      <c r="C260" s="701" t="s">
        <v>94</v>
      </c>
      <c r="D260" s="703" t="s">
        <v>95</v>
      </c>
      <c r="E260" s="703" t="s">
        <v>96</v>
      </c>
      <c r="F260" s="705" t="s">
        <v>827</v>
      </c>
      <c r="G260" s="706"/>
      <c r="H260" s="706"/>
      <c r="I260" s="707"/>
      <c r="J260" s="705" t="s">
        <v>836</v>
      </c>
      <c r="K260" s="706"/>
      <c r="L260" s="706"/>
      <c r="M260" s="707"/>
      <c r="N260" s="705" t="s">
        <v>829</v>
      </c>
      <c r="O260" s="706"/>
      <c r="P260" s="706"/>
      <c r="Q260" s="707"/>
    </row>
    <row r="261" spans="1:17" ht="55.5" customHeight="1" x14ac:dyDescent="0.2">
      <c r="A261" s="695"/>
      <c r="B261" s="696"/>
      <c r="C261" s="702"/>
      <c r="D261" s="704"/>
      <c r="E261" s="704"/>
      <c r="F261" s="602" t="s">
        <v>197</v>
      </c>
      <c r="G261" s="607"/>
      <c r="H261" s="177" t="s">
        <v>198</v>
      </c>
      <c r="I261" s="177" t="s">
        <v>929</v>
      </c>
      <c r="J261" s="602" t="s">
        <v>197</v>
      </c>
      <c r="K261" s="607"/>
      <c r="L261" s="177" t="s">
        <v>198</v>
      </c>
      <c r="M261" s="177" t="s">
        <v>930</v>
      </c>
      <c r="N261" s="602" t="s">
        <v>197</v>
      </c>
      <c r="O261" s="607"/>
      <c r="P261" s="177" t="s">
        <v>198</v>
      </c>
      <c r="Q261" s="177" t="s">
        <v>931</v>
      </c>
    </row>
    <row r="262" spans="1:17" ht="17.25" customHeight="1" x14ac:dyDescent="0.25">
      <c r="A262" s="705">
        <v>1</v>
      </c>
      <c r="B262" s="707"/>
      <c r="C262" s="202">
        <v>2</v>
      </c>
      <c r="D262" s="202">
        <v>3</v>
      </c>
      <c r="E262" s="202">
        <v>4</v>
      </c>
      <c r="F262" s="705">
        <v>5</v>
      </c>
      <c r="G262" s="707"/>
      <c r="H262" s="202">
        <v>6</v>
      </c>
      <c r="I262" s="202">
        <v>7</v>
      </c>
      <c r="J262" s="705">
        <v>8</v>
      </c>
      <c r="K262" s="707"/>
      <c r="L262" s="202">
        <v>9</v>
      </c>
      <c r="M262" s="202">
        <v>10</v>
      </c>
      <c r="N262" s="705">
        <v>11</v>
      </c>
      <c r="O262" s="707"/>
      <c r="P262" s="202">
        <v>12</v>
      </c>
      <c r="Q262" s="202">
        <v>13</v>
      </c>
    </row>
    <row r="263" spans="1:17" ht="17.25" hidden="1" customHeight="1" x14ac:dyDescent="0.25">
      <c r="A263" s="597">
        <v>1014080</v>
      </c>
      <c r="B263" s="598"/>
      <c r="C263" s="774" t="s">
        <v>700</v>
      </c>
      <c r="D263" s="775"/>
      <c r="E263" s="775"/>
      <c r="F263" s="775"/>
      <c r="G263" s="775"/>
      <c r="H263" s="775"/>
      <c r="I263" s="775"/>
      <c r="J263" s="775"/>
      <c r="K263" s="775"/>
      <c r="L263" s="775"/>
      <c r="M263" s="775"/>
      <c r="N263" s="775"/>
      <c r="O263" s="775"/>
      <c r="P263" s="775"/>
      <c r="Q263" s="776"/>
    </row>
    <row r="264" spans="1:17" ht="17.25" customHeight="1" x14ac:dyDescent="0.25">
      <c r="A264" s="597">
        <v>1014081</v>
      </c>
      <c r="B264" s="598"/>
      <c r="C264" s="169" t="s">
        <v>262</v>
      </c>
      <c r="D264" s="126"/>
      <c r="E264" s="126"/>
      <c r="F264" s="602"/>
      <c r="G264" s="607"/>
      <c r="H264" s="124"/>
      <c r="I264" s="124"/>
      <c r="J264" s="602"/>
      <c r="K264" s="607"/>
      <c r="L264" s="124"/>
      <c r="M264" s="124"/>
      <c r="N264" s="602"/>
      <c r="O264" s="607"/>
      <c r="P264" s="124"/>
      <c r="Q264" s="124"/>
    </row>
    <row r="265" spans="1:17" ht="32.25" customHeight="1" x14ac:dyDescent="0.25">
      <c r="A265" s="597"/>
      <c r="B265" s="598"/>
      <c r="C265" s="169" t="s">
        <v>87</v>
      </c>
      <c r="D265" s="620" t="s">
        <v>701</v>
      </c>
      <c r="E265" s="621"/>
      <c r="F265" s="621"/>
      <c r="G265" s="621"/>
      <c r="H265" s="621"/>
      <c r="I265" s="621"/>
      <c r="J265" s="621"/>
      <c r="K265" s="621"/>
      <c r="L265" s="621"/>
      <c r="M265" s="621"/>
      <c r="N265" s="621"/>
      <c r="O265" s="621"/>
      <c r="P265" s="621"/>
      <c r="Q265" s="622"/>
    </row>
    <row r="266" spans="1:17" ht="17.25" customHeight="1" x14ac:dyDescent="0.25">
      <c r="A266" s="597">
        <v>1</v>
      </c>
      <c r="B266" s="598"/>
      <c r="C266" s="169" t="s">
        <v>228</v>
      </c>
      <c r="D266" s="233"/>
      <c r="E266" s="203"/>
      <c r="F266" s="602"/>
      <c r="G266" s="607"/>
      <c r="H266" s="602"/>
      <c r="I266" s="607"/>
      <c r="J266" s="602"/>
      <c r="K266" s="607"/>
      <c r="L266" s="602"/>
      <c r="M266" s="607"/>
      <c r="N266" s="602"/>
      <c r="O266" s="607"/>
      <c r="P266" s="602"/>
      <c r="Q266" s="607"/>
    </row>
    <row r="267" spans="1:17" ht="92.25" customHeight="1" x14ac:dyDescent="0.25">
      <c r="A267" s="1012" t="s">
        <v>939</v>
      </c>
      <c r="B267" s="1013"/>
      <c r="C267" s="204" t="s">
        <v>498</v>
      </c>
      <c r="D267" s="233" t="s">
        <v>99</v>
      </c>
      <c r="E267" s="204" t="s">
        <v>520</v>
      </c>
      <c r="F267" s="602">
        <v>1</v>
      </c>
      <c r="G267" s="607"/>
      <c r="H267" s="177">
        <v>0</v>
      </c>
      <c r="I267" s="177">
        <f>F267+H267</f>
        <v>1</v>
      </c>
      <c r="J267" s="602">
        <v>1</v>
      </c>
      <c r="K267" s="607"/>
      <c r="L267" s="177">
        <v>0</v>
      </c>
      <c r="M267" s="177">
        <f>J267+L267</f>
        <v>1</v>
      </c>
      <c r="N267" s="602">
        <v>1</v>
      </c>
      <c r="O267" s="607"/>
      <c r="P267" s="177">
        <v>0</v>
      </c>
      <c r="Q267" s="177">
        <f>N267+P267</f>
        <v>1</v>
      </c>
    </row>
    <row r="268" spans="1:17" ht="92.25" customHeight="1" x14ac:dyDescent="0.25">
      <c r="A268" s="1012" t="s">
        <v>940</v>
      </c>
      <c r="B268" s="1013"/>
      <c r="C268" s="204" t="s">
        <v>531</v>
      </c>
      <c r="D268" s="233" t="s">
        <v>99</v>
      </c>
      <c r="E268" s="204" t="s">
        <v>520</v>
      </c>
      <c r="F268" s="602">
        <v>1</v>
      </c>
      <c r="G268" s="607"/>
      <c r="H268" s="177">
        <v>0</v>
      </c>
      <c r="I268" s="177">
        <f>F268+H268</f>
        <v>1</v>
      </c>
      <c r="J268" s="602">
        <v>1</v>
      </c>
      <c r="K268" s="607"/>
      <c r="L268" s="177">
        <v>0</v>
      </c>
      <c r="M268" s="177">
        <f>J268+L268</f>
        <v>1</v>
      </c>
      <c r="N268" s="602">
        <v>1</v>
      </c>
      <c r="O268" s="607"/>
      <c r="P268" s="177">
        <v>0</v>
      </c>
      <c r="Q268" s="177">
        <f>N268+P268</f>
        <v>1</v>
      </c>
    </row>
    <row r="269" spans="1:17" ht="91.5" customHeight="1" x14ac:dyDescent="0.25">
      <c r="A269" s="1012" t="s">
        <v>941</v>
      </c>
      <c r="B269" s="1013"/>
      <c r="C269" s="204" t="s">
        <v>532</v>
      </c>
      <c r="D269" s="233" t="s">
        <v>99</v>
      </c>
      <c r="E269" s="204" t="s">
        <v>520</v>
      </c>
      <c r="F269" s="602">
        <v>0</v>
      </c>
      <c r="G269" s="607"/>
      <c r="H269" s="177">
        <v>0</v>
      </c>
      <c r="I269" s="177">
        <f>F269+H269</f>
        <v>0</v>
      </c>
      <c r="J269" s="602">
        <v>0</v>
      </c>
      <c r="K269" s="607"/>
      <c r="L269" s="177">
        <v>0</v>
      </c>
      <c r="M269" s="177">
        <f>J269+L269</f>
        <v>0</v>
      </c>
      <c r="N269" s="602">
        <v>0</v>
      </c>
      <c r="O269" s="607"/>
      <c r="P269" s="177">
        <v>0</v>
      </c>
      <c r="Q269" s="177">
        <f>N269+P269</f>
        <v>0</v>
      </c>
    </row>
    <row r="270" spans="1:17" ht="94.5" hidden="1" customHeight="1" x14ac:dyDescent="0.25">
      <c r="A270" s="1012" t="s">
        <v>942</v>
      </c>
      <c r="B270" s="1013"/>
      <c r="C270" s="204" t="s">
        <v>157</v>
      </c>
      <c r="D270" s="233" t="s">
        <v>99</v>
      </c>
      <c r="E270" s="204" t="s">
        <v>520</v>
      </c>
      <c r="F270" s="602">
        <v>0</v>
      </c>
      <c r="G270" s="607"/>
      <c r="H270" s="602">
        <v>0</v>
      </c>
      <c r="I270" s="607"/>
      <c r="J270" s="602">
        <v>0</v>
      </c>
      <c r="K270" s="607"/>
      <c r="L270" s="671">
        <v>0</v>
      </c>
      <c r="M270" s="671"/>
      <c r="N270" s="602">
        <v>0</v>
      </c>
      <c r="O270" s="607"/>
      <c r="P270" s="671">
        <v>0</v>
      </c>
      <c r="Q270" s="671"/>
    </row>
    <row r="271" spans="1:17" ht="188.25" hidden="1" customHeight="1" x14ac:dyDescent="0.25">
      <c r="A271" s="1012" t="s">
        <v>943</v>
      </c>
      <c r="B271" s="1013"/>
      <c r="C271" s="204" t="s">
        <v>533</v>
      </c>
      <c r="D271" s="233" t="s">
        <v>99</v>
      </c>
      <c r="E271" s="204" t="s">
        <v>520</v>
      </c>
      <c r="F271" s="602">
        <v>0</v>
      </c>
      <c r="G271" s="607"/>
      <c r="H271" s="602">
        <v>0</v>
      </c>
      <c r="I271" s="607"/>
      <c r="J271" s="602">
        <v>0</v>
      </c>
      <c r="K271" s="607"/>
      <c r="L271" s="671">
        <v>0</v>
      </c>
      <c r="M271" s="671"/>
      <c r="N271" s="602">
        <v>0</v>
      </c>
      <c r="O271" s="607"/>
      <c r="P271" s="671">
        <v>0</v>
      </c>
      <c r="Q271" s="671"/>
    </row>
    <row r="272" spans="1:17" ht="191.25" hidden="1" customHeight="1" x14ac:dyDescent="0.25">
      <c r="A272" s="1012" t="s">
        <v>944</v>
      </c>
      <c r="B272" s="1013"/>
      <c r="C272" s="204" t="s">
        <v>534</v>
      </c>
      <c r="D272" s="233" t="s">
        <v>99</v>
      </c>
      <c r="E272" s="204" t="s">
        <v>520</v>
      </c>
      <c r="F272" s="602">
        <v>0</v>
      </c>
      <c r="G272" s="607"/>
      <c r="H272" s="602">
        <v>0</v>
      </c>
      <c r="I272" s="607"/>
      <c r="J272" s="602">
        <v>0</v>
      </c>
      <c r="K272" s="607"/>
      <c r="L272" s="671">
        <v>0</v>
      </c>
      <c r="M272" s="671"/>
      <c r="N272" s="602">
        <v>0</v>
      </c>
      <c r="O272" s="607"/>
      <c r="P272" s="671">
        <v>0</v>
      </c>
      <c r="Q272" s="671"/>
    </row>
    <row r="273" spans="1:17" ht="187.5" hidden="1" customHeight="1" x14ac:dyDescent="0.25">
      <c r="A273" s="1012" t="s">
        <v>945</v>
      </c>
      <c r="B273" s="1013"/>
      <c r="C273" s="204" t="s">
        <v>535</v>
      </c>
      <c r="D273" s="233" t="s">
        <v>99</v>
      </c>
      <c r="E273" s="204" t="s">
        <v>520</v>
      </c>
      <c r="F273" s="602">
        <v>45</v>
      </c>
      <c r="G273" s="607"/>
      <c r="H273" s="602">
        <v>0</v>
      </c>
      <c r="I273" s="607"/>
      <c r="J273" s="602">
        <v>48</v>
      </c>
      <c r="K273" s="607"/>
      <c r="L273" s="671">
        <v>0</v>
      </c>
      <c r="M273" s="671"/>
      <c r="N273" s="602">
        <v>48</v>
      </c>
      <c r="O273" s="607"/>
      <c r="P273" s="671">
        <v>0</v>
      </c>
      <c r="Q273" s="671"/>
    </row>
    <row r="274" spans="1:17" ht="31.5" customHeight="1" x14ac:dyDescent="0.25">
      <c r="A274" s="1012" t="s">
        <v>942</v>
      </c>
      <c r="B274" s="1013"/>
      <c r="C274" s="204" t="s">
        <v>536</v>
      </c>
      <c r="D274" s="233" t="s">
        <v>99</v>
      </c>
      <c r="E274" s="204" t="s">
        <v>101</v>
      </c>
      <c r="F274" s="602">
        <f>F275+F276+F277+F278</f>
        <v>10.5</v>
      </c>
      <c r="G274" s="607"/>
      <c r="H274" s="177">
        <v>0</v>
      </c>
      <c r="I274" s="177">
        <f t="shared" ref="I274:I280" si="23">F274+H274</f>
        <v>10.5</v>
      </c>
      <c r="J274" s="602">
        <f>J275+J276+J277+J278</f>
        <v>10.5</v>
      </c>
      <c r="K274" s="607"/>
      <c r="L274" s="177">
        <v>0</v>
      </c>
      <c r="M274" s="177">
        <f t="shared" ref="M274:M280" si="24">J274+L274</f>
        <v>10.5</v>
      </c>
      <c r="N274" s="602">
        <f>N275+N276+N277+N278</f>
        <v>10.5</v>
      </c>
      <c r="O274" s="607"/>
      <c r="P274" s="177">
        <v>0</v>
      </c>
      <c r="Q274" s="177">
        <f t="shared" ref="Q274:Q280" si="25">N274+P274</f>
        <v>10.5</v>
      </c>
    </row>
    <row r="275" spans="1:17" ht="31.5" customHeight="1" x14ac:dyDescent="0.25">
      <c r="A275" s="1012" t="s">
        <v>943</v>
      </c>
      <c r="B275" s="1013"/>
      <c r="C275" s="204" t="s">
        <v>537</v>
      </c>
      <c r="D275" s="233" t="s">
        <v>99</v>
      </c>
      <c r="E275" s="204" t="s">
        <v>101</v>
      </c>
      <c r="F275" s="602">
        <v>1</v>
      </c>
      <c r="G275" s="607"/>
      <c r="H275" s="177">
        <v>0</v>
      </c>
      <c r="I275" s="177">
        <f t="shared" si="23"/>
        <v>1</v>
      </c>
      <c r="J275" s="602">
        <v>1</v>
      </c>
      <c r="K275" s="607"/>
      <c r="L275" s="177">
        <v>0</v>
      </c>
      <c r="M275" s="177">
        <f t="shared" si="24"/>
        <v>1</v>
      </c>
      <c r="N275" s="602">
        <v>1</v>
      </c>
      <c r="O275" s="607"/>
      <c r="P275" s="177">
        <v>0</v>
      </c>
      <c r="Q275" s="177">
        <f t="shared" si="25"/>
        <v>1</v>
      </c>
    </row>
    <row r="276" spans="1:17" ht="31.5" customHeight="1" x14ac:dyDescent="0.25">
      <c r="A276" s="1012" t="s">
        <v>944</v>
      </c>
      <c r="B276" s="1013"/>
      <c r="C276" s="204" t="s">
        <v>538</v>
      </c>
      <c r="D276" s="233" t="s">
        <v>99</v>
      </c>
      <c r="E276" s="204" t="s">
        <v>101</v>
      </c>
      <c r="F276" s="602">
        <v>5.5</v>
      </c>
      <c r="G276" s="607"/>
      <c r="H276" s="177">
        <v>0</v>
      </c>
      <c r="I276" s="177">
        <f t="shared" si="23"/>
        <v>5.5</v>
      </c>
      <c r="J276" s="602">
        <v>5.5</v>
      </c>
      <c r="K276" s="607"/>
      <c r="L276" s="177">
        <v>0</v>
      </c>
      <c r="M276" s="177">
        <f t="shared" si="24"/>
        <v>5.5</v>
      </c>
      <c r="N276" s="602">
        <v>5.5</v>
      </c>
      <c r="O276" s="607"/>
      <c r="P276" s="177">
        <v>0</v>
      </c>
      <c r="Q276" s="177">
        <f t="shared" si="25"/>
        <v>5.5</v>
      </c>
    </row>
    <row r="277" spans="1:17" ht="32.25" customHeight="1" x14ac:dyDescent="0.25">
      <c r="A277" s="1012" t="s">
        <v>945</v>
      </c>
      <c r="B277" s="1013"/>
      <c r="C277" s="204" t="s">
        <v>539</v>
      </c>
      <c r="D277" s="233" t="s">
        <v>99</v>
      </c>
      <c r="E277" s="204" t="s">
        <v>101</v>
      </c>
      <c r="F277" s="602">
        <v>2</v>
      </c>
      <c r="G277" s="607"/>
      <c r="H277" s="177">
        <v>0</v>
      </c>
      <c r="I277" s="177">
        <f t="shared" si="23"/>
        <v>2</v>
      </c>
      <c r="J277" s="602">
        <v>2</v>
      </c>
      <c r="K277" s="607"/>
      <c r="L277" s="177">
        <v>0</v>
      </c>
      <c r="M277" s="177">
        <f t="shared" si="24"/>
        <v>2</v>
      </c>
      <c r="N277" s="602">
        <v>2</v>
      </c>
      <c r="O277" s="607"/>
      <c r="P277" s="177">
        <v>0</v>
      </c>
      <c r="Q277" s="177">
        <f t="shared" si="25"/>
        <v>2</v>
      </c>
    </row>
    <row r="278" spans="1:17" ht="48.75" customHeight="1" x14ac:dyDescent="0.25">
      <c r="A278" s="1012" t="s">
        <v>946</v>
      </c>
      <c r="B278" s="1013"/>
      <c r="C278" s="204" t="s">
        <v>540</v>
      </c>
      <c r="D278" s="233" t="s">
        <v>99</v>
      </c>
      <c r="E278" s="204" t="s">
        <v>101</v>
      </c>
      <c r="F278" s="602">
        <v>2</v>
      </c>
      <c r="G278" s="607"/>
      <c r="H278" s="177">
        <v>0</v>
      </c>
      <c r="I278" s="177">
        <f t="shared" si="23"/>
        <v>2</v>
      </c>
      <c r="J278" s="602">
        <v>2</v>
      </c>
      <c r="K278" s="607"/>
      <c r="L278" s="177">
        <v>0</v>
      </c>
      <c r="M278" s="177">
        <f t="shared" si="24"/>
        <v>2</v>
      </c>
      <c r="N278" s="602">
        <v>2</v>
      </c>
      <c r="O278" s="607"/>
      <c r="P278" s="177">
        <v>0</v>
      </c>
      <c r="Q278" s="177">
        <f t="shared" si="25"/>
        <v>2</v>
      </c>
    </row>
    <row r="279" spans="1:17" ht="45" customHeight="1" x14ac:dyDescent="0.25">
      <c r="A279" s="1012" t="s">
        <v>947</v>
      </c>
      <c r="B279" s="1013"/>
      <c r="C279" s="204" t="s">
        <v>541</v>
      </c>
      <c r="D279" s="233" t="s">
        <v>141</v>
      </c>
      <c r="E279" s="204" t="s">
        <v>158</v>
      </c>
      <c r="F279" s="611">
        <f>D139</f>
        <v>5806.0999999999995</v>
      </c>
      <c r="G279" s="607"/>
      <c r="H279" s="177">
        <v>0</v>
      </c>
      <c r="I279" s="177">
        <f t="shared" si="23"/>
        <v>5806.0999999999995</v>
      </c>
      <c r="J279" s="611">
        <f>H139</f>
        <v>7138</v>
      </c>
      <c r="K279" s="607"/>
      <c r="L279" s="177">
        <v>0</v>
      </c>
      <c r="M279" s="177">
        <f t="shared" si="24"/>
        <v>7138</v>
      </c>
      <c r="N279" s="611">
        <f>L139</f>
        <v>0</v>
      </c>
      <c r="O279" s="607"/>
      <c r="P279" s="177">
        <v>0</v>
      </c>
      <c r="Q279" s="177">
        <f t="shared" si="25"/>
        <v>0</v>
      </c>
    </row>
    <row r="280" spans="1:17" ht="51.75" customHeight="1" x14ac:dyDescent="0.25">
      <c r="A280" s="1012" t="s">
        <v>948</v>
      </c>
      <c r="B280" s="1013"/>
      <c r="C280" s="204" t="s">
        <v>702</v>
      </c>
      <c r="D280" s="233" t="s">
        <v>141</v>
      </c>
      <c r="E280" s="204" t="s">
        <v>158</v>
      </c>
      <c r="F280" s="602">
        <f>D113</f>
        <v>815.2</v>
      </c>
      <c r="G280" s="607"/>
      <c r="H280" s="177">
        <v>0</v>
      </c>
      <c r="I280" s="177">
        <f t="shared" si="23"/>
        <v>815.2</v>
      </c>
      <c r="J280" s="602">
        <f>H113+H114</f>
        <v>1277.3</v>
      </c>
      <c r="K280" s="607"/>
      <c r="L280" s="177">
        <v>0</v>
      </c>
      <c r="M280" s="177">
        <f t="shared" si="24"/>
        <v>1277.3</v>
      </c>
      <c r="N280" s="611">
        <v>1277.3</v>
      </c>
      <c r="O280" s="607"/>
      <c r="P280" s="177">
        <v>0</v>
      </c>
      <c r="Q280" s="177">
        <f t="shared" si="25"/>
        <v>1277.3</v>
      </c>
    </row>
    <row r="281" spans="1:17" ht="17.25" customHeight="1" x14ac:dyDescent="0.25">
      <c r="A281" s="597" t="s">
        <v>58</v>
      </c>
      <c r="B281" s="598"/>
      <c r="C281" s="169" t="s">
        <v>281</v>
      </c>
      <c r="D281" s="233"/>
      <c r="E281" s="204"/>
      <c r="F281" s="602"/>
      <c r="G281" s="607"/>
      <c r="H281" s="602"/>
      <c r="I281" s="607"/>
      <c r="J281" s="602"/>
      <c r="K281" s="607"/>
      <c r="L281" s="602"/>
      <c r="M281" s="607"/>
      <c r="N281" s="602"/>
      <c r="O281" s="607"/>
      <c r="P281" s="602"/>
      <c r="Q281" s="607"/>
    </row>
    <row r="282" spans="1:17" ht="94.5" customHeight="1" x14ac:dyDescent="0.25">
      <c r="A282" s="1012" t="s">
        <v>932</v>
      </c>
      <c r="B282" s="1013"/>
      <c r="C282" s="204" t="s">
        <v>703</v>
      </c>
      <c r="D282" s="233" t="s">
        <v>99</v>
      </c>
      <c r="E282" s="204" t="s">
        <v>520</v>
      </c>
      <c r="F282" s="602">
        <v>12</v>
      </c>
      <c r="G282" s="607"/>
      <c r="H282" s="177">
        <v>0</v>
      </c>
      <c r="I282" s="177">
        <f>F282+H282</f>
        <v>12</v>
      </c>
      <c r="J282" s="602">
        <v>12</v>
      </c>
      <c r="K282" s="607"/>
      <c r="L282" s="177">
        <v>0</v>
      </c>
      <c r="M282" s="177">
        <f>J282+L282</f>
        <v>12</v>
      </c>
      <c r="N282" s="602">
        <v>12</v>
      </c>
      <c r="O282" s="607"/>
      <c r="P282" s="177">
        <v>0</v>
      </c>
      <c r="Q282" s="177">
        <f>N282+P282</f>
        <v>12</v>
      </c>
    </row>
    <row r="283" spans="1:17" ht="33" customHeight="1" x14ac:dyDescent="0.25">
      <c r="A283" s="1012" t="s">
        <v>933</v>
      </c>
      <c r="B283" s="1013"/>
      <c r="C283" s="204" t="s">
        <v>704</v>
      </c>
      <c r="D283" s="233" t="s">
        <v>99</v>
      </c>
      <c r="E283" s="609" t="s">
        <v>706</v>
      </c>
      <c r="F283" s="602">
        <v>11</v>
      </c>
      <c r="G283" s="607"/>
      <c r="H283" s="177">
        <v>6</v>
      </c>
      <c r="I283" s="177">
        <f>F283+H283</f>
        <v>17</v>
      </c>
      <c r="J283" s="602">
        <v>11</v>
      </c>
      <c r="K283" s="607"/>
      <c r="L283" s="177">
        <v>6</v>
      </c>
      <c r="M283" s="177">
        <f>J283+L283</f>
        <v>17</v>
      </c>
      <c r="N283" s="602">
        <v>12</v>
      </c>
      <c r="O283" s="607"/>
      <c r="P283" s="177">
        <v>6</v>
      </c>
      <c r="Q283" s="177">
        <f>N283+P283</f>
        <v>18</v>
      </c>
    </row>
    <row r="284" spans="1:17" ht="30.75" customHeight="1" x14ac:dyDescent="0.25">
      <c r="A284" s="1012" t="s">
        <v>934</v>
      </c>
      <c r="B284" s="1013"/>
      <c r="C284" s="204" t="s">
        <v>705</v>
      </c>
      <c r="D284" s="233" t="s">
        <v>99</v>
      </c>
      <c r="E284" s="610"/>
      <c r="F284" s="602">
        <v>10</v>
      </c>
      <c r="G284" s="607"/>
      <c r="H284" s="177">
        <v>3</v>
      </c>
      <c r="I284" s="177">
        <f>F284+H284</f>
        <v>13</v>
      </c>
      <c r="J284" s="608">
        <v>10</v>
      </c>
      <c r="K284" s="615"/>
      <c r="L284" s="177">
        <v>3</v>
      </c>
      <c r="M284" s="177">
        <f>J284+L284</f>
        <v>13</v>
      </c>
      <c r="N284" s="608">
        <v>10</v>
      </c>
      <c r="O284" s="615"/>
      <c r="P284" s="177">
        <v>3</v>
      </c>
      <c r="Q284" s="177">
        <f>N284+P284</f>
        <v>13</v>
      </c>
    </row>
    <row r="285" spans="1:17" ht="41.25" customHeight="1" x14ac:dyDescent="0.25">
      <c r="A285" s="1012" t="s">
        <v>935</v>
      </c>
      <c r="B285" s="1013"/>
      <c r="C285" s="204" t="s">
        <v>707</v>
      </c>
      <c r="D285" s="233" t="s">
        <v>99</v>
      </c>
      <c r="E285" s="204"/>
      <c r="F285" s="602">
        <v>90</v>
      </c>
      <c r="G285" s="607"/>
      <c r="H285" s="177">
        <v>0</v>
      </c>
      <c r="I285" s="177">
        <f>F285+H285</f>
        <v>90</v>
      </c>
      <c r="J285" s="602">
        <v>80</v>
      </c>
      <c r="K285" s="607"/>
      <c r="L285" s="177">
        <v>0</v>
      </c>
      <c r="M285" s="177">
        <f>J285+L285</f>
        <v>80</v>
      </c>
      <c r="N285" s="608">
        <v>80</v>
      </c>
      <c r="O285" s="615"/>
      <c r="P285" s="177">
        <v>0</v>
      </c>
      <c r="Q285" s="177">
        <f>N285+P285</f>
        <v>80</v>
      </c>
    </row>
    <row r="286" spans="1:17" ht="30" hidden="1" customHeight="1" x14ac:dyDescent="0.25">
      <c r="A286" s="1012" t="s">
        <v>936</v>
      </c>
      <c r="B286" s="1013"/>
      <c r="C286" s="204" t="s">
        <v>542</v>
      </c>
      <c r="D286" s="233" t="s">
        <v>141</v>
      </c>
      <c r="E286" s="204"/>
      <c r="F286" s="602">
        <v>0</v>
      </c>
      <c r="G286" s="607"/>
      <c r="H286" s="602">
        <v>0</v>
      </c>
      <c r="I286" s="607"/>
      <c r="J286" s="602">
        <v>0</v>
      </c>
      <c r="K286" s="607"/>
      <c r="L286" s="671">
        <v>0</v>
      </c>
      <c r="M286" s="671"/>
      <c r="N286" s="602">
        <v>0</v>
      </c>
      <c r="O286" s="607"/>
      <c r="P286" s="602">
        <v>0</v>
      </c>
      <c r="Q286" s="607"/>
    </row>
    <row r="287" spans="1:17" ht="30" customHeight="1" x14ac:dyDescent="0.25">
      <c r="A287" s="1012" t="s">
        <v>937</v>
      </c>
      <c r="B287" s="1013"/>
      <c r="C287" s="195" t="s">
        <v>708</v>
      </c>
      <c r="D287" s="233" t="s">
        <v>99</v>
      </c>
      <c r="E287" s="204" t="s">
        <v>709</v>
      </c>
      <c r="F287" s="602">
        <v>544</v>
      </c>
      <c r="G287" s="607"/>
      <c r="H287" s="177">
        <v>0</v>
      </c>
      <c r="I287" s="177">
        <f>F287+H287</f>
        <v>544</v>
      </c>
      <c r="J287" s="602">
        <v>544</v>
      </c>
      <c r="K287" s="607"/>
      <c r="L287" s="177">
        <v>0</v>
      </c>
      <c r="M287" s="177">
        <f>J287+L287</f>
        <v>544</v>
      </c>
      <c r="N287" s="602">
        <v>544</v>
      </c>
      <c r="O287" s="607"/>
      <c r="P287" s="177">
        <v>0</v>
      </c>
      <c r="Q287" s="177">
        <f>N287+P287</f>
        <v>544</v>
      </c>
    </row>
    <row r="288" spans="1:17" ht="30" customHeight="1" x14ac:dyDescent="0.25">
      <c r="A288" s="1012" t="s">
        <v>938</v>
      </c>
      <c r="B288" s="1013"/>
      <c r="C288" s="195" t="s">
        <v>710</v>
      </c>
      <c r="D288" s="233" t="s">
        <v>99</v>
      </c>
      <c r="E288" s="227" t="s">
        <v>711</v>
      </c>
      <c r="F288" s="602">
        <v>1276</v>
      </c>
      <c r="G288" s="607"/>
      <c r="H288" s="177">
        <v>0</v>
      </c>
      <c r="I288" s="177">
        <f>F288+H288</f>
        <v>1276</v>
      </c>
      <c r="J288" s="602">
        <v>1300</v>
      </c>
      <c r="K288" s="607"/>
      <c r="L288" s="177">
        <v>0</v>
      </c>
      <c r="M288" s="177">
        <f>J288+L288</f>
        <v>1300</v>
      </c>
      <c r="N288" s="602">
        <v>1300</v>
      </c>
      <c r="O288" s="607"/>
      <c r="P288" s="177">
        <v>0</v>
      </c>
      <c r="Q288" s="177">
        <f>N288+P288</f>
        <v>1300</v>
      </c>
    </row>
    <row r="289" spans="1:17" ht="30" customHeight="1" x14ac:dyDescent="0.25">
      <c r="A289" s="1012" t="s">
        <v>1055</v>
      </c>
      <c r="B289" s="1013"/>
      <c r="C289" s="195" t="s">
        <v>712</v>
      </c>
      <c r="D289" s="233" t="s">
        <v>99</v>
      </c>
      <c r="E289" s="227"/>
      <c r="F289" s="602">
        <v>213</v>
      </c>
      <c r="G289" s="607"/>
      <c r="H289" s="177">
        <v>0</v>
      </c>
      <c r="I289" s="177">
        <f>F289+H289</f>
        <v>213</v>
      </c>
      <c r="J289" s="602">
        <v>213</v>
      </c>
      <c r="K289" s="607"/>
      <c r="L289" s="177">
        <v>0</v>
      </c>
      <c r="M289" s="177">
        <f>J289+L289</f>
        <v>213</v>
      </c>
      <c r="N289" s="602">
        <v>213</v>
      </c>
      <c r="O289" s="607"/>
      <c r="P289" s="177">
        <v>0</v>
      </c>
      <c r="Q289" s="177">
        <f>N289+P289</f>
        <v>213</v>
      </c>
    </row>
    <row r="290" spans="1:17" ht="30" customHeight="1" x14ac:dyDescent="0.25">
      <c r="A290" s="1012" t="s">
        <v>1056</v>
      </c>
      <c r="B290" s="1013"/>
      <c r="C290" s="195" t="s">
        <v>713</v>
      </c>
      <c r="D290" s="233" t="s">
        <v>99</v>
      </c>
      <c r="E290" s="227" t="s">
        <v>714</v>
      </c>
      <c r="F290" s="602">
        <v>2</v>
      </c>
      <c r="G290" s="607"/>
      <c r="H290" s="177">
        <v>0</v>
      </c>
      <c r="I290" s="177">
        <f>F290+H290</f>
        <v>2</v>
      </c>
      <c r="J290" s="602">
        <v>2</v>
      </c>
      <c r="K290" s="607"/>
      <c r="L290" s="177">
        <v>0</v>
      </c>
      <c r="M290" s="177">
        <f>J290+L290</f>
        <v>2</v>
      </c>
      <c r="N290" s="602">
        <v>2</v>
      </c>
      <c r="O290" s="607"/>
      <c r="P290" s="177">
        <v>0</v>
      </c>
      <c r="Q290" s="177">
        <f>N290+P290</f>
        <v>2</v>
      </c>
    </row>
    <row r="291" spans="1:17" ht="23.25" customHeight="1" x14ac:dyDescent="0.25">
      <c r="A291" s="597" t="s">
        <v>61</v>
      </c>
      <c r="B291" s="598"/>
      <c r="C291" s="170" t="s">
        <v>282</v>
      </c>
      <c r="D291" s="233"/>
      <c r="E291" s="204"/>
      <c r="F291" s="602"/>
      <c r="G291" s="607"/>
      <c r="H291" s="602"/>
      <c r="I291" s="607"/>
      <c r="J291" s="602"/>
      <c r="K291" s="607"/>
      <c r="L291" s="602"/>
      <c r="M291" s="607"/>
      <c r="N291" s="602"/>
      <c r="O291" s="607"/>
      <c r="P291" s="602"/>
      <c r="Q291" s="607"/>
    </row>
    <row r="292" spans="1:17" ht="60" customHeight="1" x14ac:dyDescent="0.25">
      <c r="A292" s="1012" t="s">
        <v>953</v>
      </c>
      <c r="B292" s="1013"/>
      <c r="C292" s="204" t="s">
        <v>715</v>
      </c>
      <c r="D292" s="233" t="s">
        <v>99</v>
      </c>
      <c r="E292" s="204" t="s">
        <v>716</v>
      </c>
      <c r="F292" s="611">
        <v>2.2000000000000002</v>
      </c>
      <c r="G292" s="613"/>
      <c r="H292" s="177">
        <v>0</v>
      </c>
      <c r="I292" s="177">
        <f>F292+H292</f>
        <v>2.2000000000000002</v>
      </c>
      <c r="J292" s="611">
        <v>2.2000000000000002</v>
      </c>
      <c r="K292" s="613"/>
      <c r="L292" s="177">
        <v>0</v>
      </c>
      <c r="M292" s="177">
        <f>J292+L292</f>
        <v>2.2000000000000002</v>
      </c>
      <c r="N292" s="611">
        <v>2.2000000000000002</v>
      </c>
      <c r="O292" s="613"/>
      <c r="P292" s="177">
        <v>0</v>
      </c>
      <c r="Q292" s="194">
        <f>N292+P292</f>
        <v>2.2000000000000002</v>
      </c>
    </row>
    <row r="293" spans="1:17" ht="78" customHeight="1" x14ac:dyDescent="0.25">
      <c r="A293" s="1012" t="s">
        <v>954</v>
      </c>
      <c r="B293" s="1013"/>
      <c r="C293" s="195" t="s">
        <v>718</v>
      </c>
      <c r="D293" s="233" t="s">
        <v>99</v>
      </c>
      <c r="E293" s="195" t="s">
        <v>719</v>
      </c>
      <c r="F293" s="611">
        <f>F285/F276</f>
        <v>16.363636363636363</v>
      </c>
      <c r="G293" s="613"/>
      <c r="H293" s="177">
        <v>0</v>
      </c>
      <c r="I293" s="194">
        <f>F293+H293</f>
        <v>16.363636363636363</v>
      </c>
      <c r="J293" s="611">
        <f>J285/J276</f>
        <v>14.545454545454545</v>
      </c>
      <c r="K293" s="613"/>
      <c r="L293" s="177">
        <v>0</v>
      </c>
      <c r="M293" s="194">
        <f>J293+L293</f>
        <v>14.545454545454545</v>
      </c>
      <c r="N293" s="611">
        <f>N285/N276</f>
        <v>14.545454545454545</v>
      </c>
      <c r="O293" s="613"/>
      <c r="P293" s="177">
        <v>0</v>
      </c>
      <c r="Q293" s="194">
        <f>N293+P293</f>
        <v>14.545454545454545</v>
      </c>
    </row>
    <row r="294" spans="1:17" ht="97.5" customHeight="1" x14ac:dyDescent="0.25">
      <c r="A294" s="1012" t="s">
        <v>955</v>
      </c>
      <c r="B294" s="1013"/>
      <c r="C294" s="227" t="s">
        <v>720</v>
      </c>
      <c r="D294" s="233" t="s">
        <v>99</v>
      </c>
      <c r="E294" s="195" t="s">
        <v>721</v>
      </c>
      <c r="F294" s="611">
        <f>(F283+F284)/F276</f>
        <v>3.8181818181818183</v>
      </c>
      <c r="G294" s="613"/>
      <c r="H294" s="177">
        <v>0</v>
      </c>
      <c r="I294" s="194">
        <f>F294+H294</f>
        <v>3.8181818181818183</v>
      </c>
      <c r="J294" s="611">
        <f>(J282+J283)/J276</f>
        <v>4.1818181818181817</v>
      </c>
      <c r="K294" s="613"/>
      <c r="L294" s="177">
        <v>0</v>
      </c>
      <c r="M294" s="194">
        <f>J294+L294</f>
        <v>4.1818181818181817</v>
      </c>
      <c r="N294" s="683">
        <v>2.5</v>
      </c>
      <c r="O294" s="683"/>
      <c r="P294" s="177">
        <v>0</v>
      </c>
      <c r="Q294" s="194">
        <f>N294+P294</f>
        <v>2.5</v>
      </c>
    </row>
    <row r="295" spans="1:17" ht="59.25" hidden="1" customHeight="1" x14ac:dyDescent="0.25">
      <c r="A295" s="208"/>
      <c r="B295" s="209"/>
      <c r="C295" s="227" t="s">
        <v>722</v>
      </c>
      <c r="D295" s="233"/>
      <c r="E295" s="227"/>
      <c r="F295" s="611"/>
      <c r="G295" s="613"/>
      <c r="H295" s="602"/>
      <c r="I295" s="607"/>
      <c r="J295" s="611"/>
      <c r="K295" s="613"/>
      <c r="L295" s="602"/>
      <c r="M295" s="607"/>
      <c r="N295" s="611"/>
      <c r="O295" s="613"/>
      <c r="P295" s="602"/>
      <c r="Q295" s="607"/>
    </row>
    <row r="296" spans="1:17" ht="30.75" hidden="1" customHeight="1" x14ac:dyDescent="0.25">
      <c r="A296" s="208"/>
      <c r="B296" s="209"/>
      <c r="C296" s="195" t="s">
        <v>717</v>
      </c>
      <c r="D296" s="233" t="s">
        <v>141</v>
      </c>
      <c r="E296" s="227"/>
      <c r="F296" s="611">
        <v>0</v>
      </c>
      <c r="G296" s="613"/>
      <c r="H296" s="602">
        <v>0</v>
      </c>
      <c r="I296" s="607"/>
      <c r="J296" s="611">
        <v>500</v>
      </c>
      <c r="K296" s="613"/>
      <c r="L296" s="602">
        <v>0</v>
      </c>
      <c r="M296" s="607"/>
      <c r="N296" s="611">
        <v>1300</v>
      </c>
      <c r="O296" s="613"/>
      <c r="P296" s="602">
        <v>0</v>
      </c>
      <c r="Q296" s="607"/>
    </row>
    <row r="297" spans="1:17" ht="17.25" customHeight="1" x14ac:dyDescent="0.25">
      <c r="A297" s="597" t="s">
        <v>64</v>
      </c>
      <c r="B297" s="598"/>
      <c r="C297" s="170" t="s">
        <v>229</v>
      </c>
      <c r="D297" s="233"/>
      <c r="E297" s="204"/>
      <c r="F297" s="602"/>
      <c r="G297" s="607"/>
      <c r="H297" s="602"/>
      <c r="I297" s="607"/>
      <c r="J297" s="602"/>
      <c r="K297" s="607"/>
      <c r="L297" s="602"/>
      <c r="M297" s="607"/>
      <c r="N297" s="602"/>
      <c r="O297" s="607"/>
      <c r="P297" s="602"/>
      <c r="Q297" s="607"/>
    </row>
    <row r="298" spans="1:17" ht="126.75" customHeight="1" x14ac:dyDescent="0.25">
      <c r="A298" s="1012" t="s">
        <v>1002</v>
      </c>
      <c r="B298" s="1013"/>
      <c r="C298" s="204" t="s">
        <v>723</v>
      </c>
      <c r="D298" s="233" t="s">
        <v>117</v>
      </c>
      <c r="E298" s="204" t="s">
        <v>724</v>
      </c>
      <c r="F298" s="602">
        <v>1.1599999999999999</v>
      </c>
      <c r="G298" s="607"/>
      <c r="H298" s="177">
        <v>0</v>
      </c>
      <c r="I298" s="194">
        <f>F298+H298</f>
        <v>1.1599999999999999</v>
      </c>
      <c r="J298" s="602">
        <v>1.02</v>
      </c>
      <c r="K298" s="607"/>
      <c r="L298" s="177">
        <v>0</v>
      </c>
      <c r="M298" s="194">
        <f>J298+L298</f>
        <v>1.02</v>
      </c>
      <c r="N298" s="602">
        <v>1.02</v>
      </c>
      <c r="O298" s="607"/>
      <c r="P298" s="177">
        <v>0</v>
      </c>
      <c r="Q298" s="177">
        <f>N298+P298</f>
        <v>1.02</v>
      </c>
    </row>
    <row r="299" spans="1:17" ht="96" customHeight="1" x14ac:dyDescent="0.25">
      <c r="A299" s="1012" t="s">
        <v>1003</v>
      </c>
      <c r="B299" s="1013"/>
      <c r="C299" s="204" t="s">
        <v>725</v>
      </c>
      <c r="D299" s="233" t="s">
        <v>117</v>
      </c>
      <c r="E299" s="204" t="s">
        <v>726</v>
      </c>
      <c r="F299" s="602">
        <v>1.1499999999999999</v>
      </c>
      <c r="G299" s="607"/>
      <c r="H299" s="177">
        <v>0</v>
      </c>
      <c r="I299" s="194">
        <f>F299+H299</f>
        <v>1.1499999999999999</v>
      </c>
      <c r="J299" s="602">
        <v>1.08</v>
      </c>
      <c r="K299" s="607"/>
      <c r="L299" s="177">
        <v>0</v>
      </c>
      <c r="M299" s="194">
        <f>J299+L299</f>
        <v>1.08</v>
      </c>
      <c r="N299" s="602">
        <v>0.9</v>
      </c>
      <c r="O299" s="607"/>
      <c r="P299" s="177">
        <v>0</v>
      </c>
      <c r="Q299" s="177">
        <f>N299+P299</f>
        <v>0.9</v>
      </c>
    </row>
    <row r="300" spans="1:17" ht="17.25" hidden="1" customHeight="1" x14ac:dyDescent="0.25">
      <c r="A300" s="597"/>
      <c r="B300" s="598"/>
      <c r="C300" s="204" t="s">
        <v>283</v>
      </c>
      <c r="D300" s="199"/>
      <c r="E300" s="203"/>
      <c r="F300" s="602"/>
      <c r="G300" s="607"/>
      <c r="H300" s="602"/>
      <c r="I300" s="607"/>
      <c r="J300" s="602"/>
      <c r="K300" s="607"/>
      <c r="L300" s="602"/>
      <c r="M300" s="607"/>
      <c r="N300" s="602"/>
      <c r="O300" s="607"/>
      <c r="P300" s="602"/>
      <c r="Q300" s="607"/>
    </row>
    <row r="301" spans="1:17" ht="17.25" hidden="1" customHeight="1" x14ac:dyDescent="0.25">
      <c r="A301" s="597"/>
      <c r="B301" s="598"/>
      <c r="C301" s="171" t="s">
        <v>228</v>
      </c>
      <c r="D301" s="203"/>
      <c r="E301" s="203"/>
      <c r="F301" s="602"/>
      <c r="G301" s="607"/>
      <c r="H301" s="602"/>
      <c r="I301" s="607"/>
      <c r="J301" s="602"/>
      <c r="K301" s="607"/>
      <c r="L301" s="602"/>
      <c r="M301" s="607"/>
      <c r="N301" s="602"/>
      <c r="O301" s="607"/>
      <c r="P301" s="602"/>
      <c r="Q301" s="607"/>
    </row>
    <row r="302" spans="1:17" ht="17.25" hidden="1" customHeight="1" x14ac:dyDescent="0.25">
      <c r="A302" s="597"/>
      <c r="B302" s="598"/>
      <c r="C302" s="171" t="s">
        <v>31</v>
      </c>
      <c r="D302" s="203"/>
      <c r="E302" s="203"/>
      <c r="F302" s="602"/>
      <c r="G302" s="607"/>
      <c r="H302" s="602"/>
      <c r="I302" s="607"/>
      <c r="J302" s="602"/>
      <c r="K302" s="607"/>
      <c r="L302" s="602"/>
      <c r="M302" s="607"/>
      <c r="N302" s="602"/>
      <c r="O302" s="607"/>
      <c r="P302" s="602"/>
      <c r="Q302" s="607"/>
    </row>
    <row r="303" spans="1:17" ht="17.25" hidden="1" customHeight="1" x14ac:dyDescent="0.25">
      <c r="A303" s="597"/>
      <c r="B303" s="598"/>
      <c r="C303" s="171" t="s">
        <v>281</v>
      </c>
      <c r="D303" s="203"/>
      <c r="E303" s="203"/>
      <c r="F303" s="602"/>
      <c r="G303" s="607"/>
      <c r="H303" s="602"/>
      <c r="I303" s="607"/>
      <c r="J303" s="602"/>
      <c r="K303" s="607"/>
      <c r="L303" s="602"/>
      <c r="M303" s="607"/>
      <c r="N303" s="602"/>
      <c r="O303" s="607"/>
      <c r="P303" s="602"/>
      <c r="Q303" s="607"/>
    </row>
    <row r="304" spans="1:17" ht="17.25" hidden="1" customHeight="1" x14ac:dyDescent="0.25">
      <c r="A304" s="597"/>
      <c r="B304" s="598"/>
      <c r="C304" s="171" t="s">
        <v>31</v>
      </c>
      <c r="D304" s="203"/>
      <c r="E304" s="203"/>
      <c r="F304" s="602"/>
      <c r="G304" s="607"/>
      <c r="H304" s="602"/>
      <c r="I304" s="607"/>
      <c r="J304" s="602"/>
      <c r="K304" s="607"/>
      <c r="L304" s="602"/>
      <c r="M304" s="607"/>
      <c r="N304" s="602"/>
      <c r="O304" s="607"/>
      <c r="P304" s="602"/>
      <c r="Q304" s="607"/>
    </row>
    <row r="305" spans="1:17" ht="17.25" hidden="1" customHeight="1" x14ac:dyDescent="0.25">
      <c r="A305" s="597"/>
      <c r="B305" s="598"/>
      <c r="C305" s="171" t="s">
        <v>282</v>
      </c>
      <c r="D305" s="203"/>
      <c r="E305" s="203"/>
      <c r="F305" s="602"/>
      <c r="G305" s="607"/>
      <c r="H305" s="602"/>
      <c r="I305" s="607"/>
      <c r="J305" s="602"/>
      <c r="K305" s="607"/>
      <c r="L305" s="602"/>
      <c r="M305" s="607"/>
      <c r="N305" s="602"/>
      <c r="O305" s="607"/>
      <c r="P305" s="602"/>
      <c r="Q305" s="607"/>
    </row>
    <row r="306" spans="1:17" ht="17.25" hidden="1" customHeight="1" x14ac:dyDescent="0.25">
      <c r="A306" s="597"/>
      <c r="B306" s="598"/>
      <c r="C306" s="169" t="s">
        <v>31</v>
      </c>
      <c r="D306" s="203"/>
      <c r="E306" s="203"/>
      <c r="F306" s="602"/>
      <c r="G306" s="607"/>
      <c r="H306" s="602"/>
      <c r="I306" s="607"/>
      <c r="J306" s="602"/>
      <c r="K306" s="607"/>
      <c r="L306" s="602"/>
      <c r="M306" s="607"/>
      <c r="N306" s="602"/>
      <c r="O306" s="607"/>
      <c r="P306" s="602"/>
      <c r="Q306" s="607"/>
    </row>
    <row r="307" spans="1:17" ht="17.25" hidden="1" customHeight="1" x14ac:dyDescent="0.25">
      <c r="A307" s="597"/>
      <c r="B307" s="598"/>
      <c r="C307" s="169" t="s">
        <v>229</v>
      </c>
      <c r="D307" s="203"/>
      <c r="E307" s="203"/>
      <c r="F307" s="602"/>
      <c r="G307" s="607"/>
      <c r="H307" s="602"/>
      <c r="I307" s="607"/>
      <c r="J307" s="602"/>
      <c r="K307" s="607"/>
      <c r="L307" s="602"/>
      <c r="M307" s="607"/>
      <c r="N307" s="602"/>
      <c r="O307" s="607"/>
      <c r="P307" s="602"/>
      <c r="Q307" s="607"/>
    </row>
    <row r="308" spans="1:17" ht="48" hidden="1" customHeight="1" x14ac:dyDescent="0.25">
      <c r="A308" s="208"/>
      <c r="B308" s="209"/>
      <c r="C308" s="195" t="s">
        <v>727</v>
      </c>
      <c r="D308" s="233" t="s">
        <v>117</v>
      </c>
      <c r="E308" s="199" t="s">
        <v>728</v>
      </c>
      <c r="F308" s="602"/>
      <c r="G308" s="607"/>
      <c r="H308" s="602"/>
      <c r="I308" s="607"/>
      <c r="J308" s="602"/>
      <c r="K308" s="607"/>
      <c r="L308" s="602"/>
      <c r="M308" s="607"/>
      <c r="N308" s="602"/>
      <c r="O308" s="607"/>
      <c r="P308" s="602"/>
      <c r="Q308" s="607"/>
    </row>
    <row r="309" spans="1:17" ht="17.25" customHeight="1" x14ac:dyDescent="0.25">
      <c r="A309" s="771">
        <v>1014082</v>
      </c>
      <c r="B309" s="771"/>
      <c r="C309" s="169"/>
      <c r="D309" s="720" t="s">
        <v>729</v>
      </c>
      <c r="E309" s="721"/>
      <c r="F309" s="721"/>
      <c r="G309" s="721"/>
      <c r="H309" s="721"/>
      <c r="I309" s="721"/>
      <c r="J309" s="721"/>
      <c r="K309" s="721"/>
      <c r="L309" s="721"/>
      <c r="M309" s="721"/>
      <c r="N309" s="721"/>
      <c r="O309" s="721"/>
      <c r="P309" s="721"/>
      <c r="Q309" s="722"/>
    </row>
    <row r="310" spans="1:17" ht="33.75" customHeight="1" x14ac:dyDescent="0.25">
      <c r="A310" s="597"/>
      <c r="B310" s="598"/>
      <c r="C310" s="169" t="s">
        <v>88</v>
      </c>
      <c r="D310" s="620" t="s">
        <v>730</v>
      </c>
      <c r="E310" s="621"/>
      <c r="F310" s="621"/>
      <c r="G310" s="621"/>
      <c r="H310" s="621"/>
      <c r="I310" s="621"/>
      <c r="J310" s="621"/>
      <c r="K310" s="621"/>
      <c r="L310" s="621"/>
      <c r="M310" s="621"/>
      <c r="N310" s="621"/>
      <c r="O310" s="621"/>
      <c r="P310" s="621"/>
      <c r="Q310" s="622"/>
    </row>
    <row r="311" spans="1:17" ht="33.75" customHeight="1" x14ac:dyDescent="0.25">
      <c r="A311" s="597" t="s">
        <v>3</v>
      </c>
      <c r="B311" s="598"/>
      <c r="C311" s="224" t="s">
        <v>97</v>
      </c>
      <c r="D311" s="249"/>
      <c r="E311" s="249"/>
      <c r="F311" s="784"/>
      <c r="G311" s="786"/>
      <c r="H311" s="784"/>
      <c r="I311" s="786"/>
      <c r="J311" s="784"/>
      <c r="K311" s="786"/>
      <c r="L311" s="784"/>
      <c r="M311" s="786"/>
      <c r="N311" s="784"/>
      <c r="O311" s="786"/>
      <c r="P311" s="784"/>
      <c r="Q311" s="786"/>
    </row>
    <row r="312" spans="1:17" ht="24.75" customHeight="1" x14ac:dyDescent="0.25">
      <c r="A312" s="1125" t="s">
        <v>939</v>
      </c>
      <c r="B312" s="1125"/>
      <c r="C312" s="124" t="s">
        <v>731</v>
      </c>
      <c r="D312" s="233" t="s">
        <v>732</v>
      </c>
      <c r="E312" s="168" t="s">
        <v>733</v>
      </c>
      <c r="F312" s="671">
        <v>267.39999999999998</v>
      </c>
      <c r="G312" s="671"/>
      <c r="H312" s="671">
        <v>0</v>
      </c>
      <c r="I312" s="671"/>
      <c r="J312" s="671">
        <v>267.10000000000002</v>
      </c>
      <c r="K312" s="671"/>
      <c r="L312" s="671">
        <v>0</v>
      </c>
      <c r="M312" s="671"/>
      <c r="N312" s="671">
        <v>267.10000000000002</v>
      </c>
      <c r="O312" s="671"/>
      <c r="P312" s="671">
        <v>0</v>
      </c>
      <c r="Q312" s="671"/>
    </row>
    <row r="313" spans="1:17" ht="32.25" customHeight="1" x14ac:dyDescent="0.25">
      <c r="A313" s="1125" t="s">
        <v>940</v>
      </c>
      <c r="B313" s="1125"/>
      <c r="C313" s="124" t="s">
        <v>735</v>
      </c>
      <c r="D313" s="233" t="s">
        <v>141</v>
      </c>
      <c r="E313" s="168" t="s">
        <v>734</v>
      </c>
      <c r="F313" s="683">
        <f>D139</f>
        <v>5806.0999999999995</v>
      </c>
      <c r="G313" s="683"/>
      <c r="H313" s="683">
        <f>E139</f>
        <v>197</v>
      </c>
      <c r="I313" s="671"/>
      <c r="J313" s="683">
        <f>H139</f>
        <v>7138</v>
      </c>
      <c r="K313" s="671"/>
      <c r="L313" s="671">
        <v>0</v>
      </c>
      <c r="M313" s="671"/>
      <c r="N313" s="683">
        <f>L139</f>
        <v>0</v>
      </c>
      <c r="O313" s="671"/>
      <c r="P313" s="671">
        <v>0</v>
      </c>
      <c r="Q313" s="671"/>
    </row>
    <row r="314" spans="1:17" ht="25.5" customHeight="1" x14ac:dyDescent="0.25">
      <c r="A314" s="1125" t="s">
        <v>941</v>
      </c>
      <c r="B314" s="1125"/>
      <c r="C314" s="204" t="s">
        <v>736</v>
      </c>
      <c r="D314" s="233" t="s">
        <v>141</v>
      </c>
      <c r="E314" s="168" t="s">
        <v>734</v>
      </c>
      <c r="F314" s="671">
        <v>424.5</v>
      </c>
      <c r="G314" s="671"/>
      <c r="H314" s="602">
        <v>0</v>
      </c>
      <c r="I314" s="607"/>
      <c r="J314" s="611">
        <v>1267</v>
      </c>
      <c r="K314" s="613"/>
      <c r="L314" s="602">
        <v>0</v>
      </c>
      <c r="M314" s="607"/>
      <c r="N314" s="611">
        <v>1277</v>
      </c>
      <c r="O314" s="613"/>
      <c r="P314" s="602">
        <v>0</v>
      </c>
      <c r="Q314" s="607"/>
    </row>
    <row r="315" spans="1:17" ht="22.5" customHeight="1" x14ac:dyDescent="0.25">
      <c r="A315" s="1125" t="s">
        <v>942</v>
      </c>
      <c r="B315" s="1125"/>
      <c r="C315" s="204" t="s">
        <v>737</v>
      </c>
      <c r="D315" s="233" t="s">
        <v>141</v>
      </c>
      <c r="E315" s="168" t="s">
        <v>734</v>
      </c>
      <c r="F315" s="611">
        <v>2121</v>
      </c>
      <c r="G315" s="613"/>
      <c r="H315" s="611">
        <f>H313</f>
        <v>197</v>
      </c>
      <c r="I315" s="607"/>
      <c r="J315" s="611">
        <v>2591</v>
      </c>
      <c r="K315" s="613"/>
      <c r="L315" s="602">
        <v>0</v>
      </c>
      <c r="M315" s="607"/>
      <c r="N315" s="611">
        <v>2651</v>
      </c>
      <c r="O315" s="613"/>
      <c r="P315" s="602">
        <v>0</v>
      </c>
      <c r="Q315" s="607"/>
    </row>
    <row r="316" spans="1:17" ht="22.5" customHeight="1" x14ac:dyDescent="0.25">
      <c r="A316" s="1125" t="s">
        <v>943</v>
      </c>
      <c r="B316" s="1125"/>
      <c r="C316" s="195" t="s">
        <v>738</v>
      </c>
      <c r="D316" s="233" t="s">
        <v>141</v>
      </c>
      <c r="E316" s="168" t="s">
        <v>734</v>
      </c>
      <c r="F316" s="611">
        <v>1515</v>
      </c>
      <c r="G316" s="613"/>
      <c r="H316" s="602">
        <v>0</v>
      </c>
      <c r="I316" s="607"/>
      <c r="J316" s="611">
        <v>1170</v>
      </c>
      <c r="K316" s="613"/>
      <c r="L316" s="602">
        <v>0</v>
      </c>
      <c r="M316" s="607"/>
      <c r="N316" s="611">
        <v>1170</v>
      </c>
      <c r="O316" s="613"/>
      <c r="P316" s="602">
        <v>0</v>
      </c>
      <c r="Q316" s="607"/>
    </row>
    <row r="317" spans="1:17" ht="22.5" customHeight="1" x14ac:dyDescent="0.25">
      <c r="A317" s="1125" t="s">
        <v>944</v>
      </c>
      <c r="B317" s="1125"/>
      <c r="C317" s="195" t="s">
        <v>739</v>
      </c>
      <c r="D317" s="233" t="s">
        <v>141</v>
      </c>
      <c r="E317" s="168" t="s">
        <v>734</v>
      </c>
      <c r="F317" s="602">
        <v>522.29999999999995</v>
      </c>
      <c r="G317" s="607"/>
      <c r="H317" s="602">
        <v>0</v>
      </c>
      <c r="I317" s="607"/>
      <c r="J317" s="611">
        <v>710</v>
      </c>
      <c r="K317" s="613"/>
      <c r="L317" s="602">
        <v>0</v>
      </c>
      <c r="M317" s="607"/>
      <c r="N317" s="611">
        <v>710</v>
      </c>
      <c r="O317" s="613"/>
      <c r="P317" s="602">
        <v>0</v>
      </c>
      <c r="Q317" s="607"/>
    </row>
    <row r="318" spans="1:17" ht="32.25" customHeight="1" x14ac:dyDescent="0.25">
      <c r="A318" s="1125" t="s">
        <v>945</v>
      </c>
      <c r="B318" s="1125"/>
      <c r="C318" s="195" t="s">
        <v>740</v>
      </c>
      <c r="D318" s="233" t="s">
        <v>141</v>
      </c>
      <c r="E318" s="168" t="s">
        <v>734</v>
      </c>
      <c r="F318" s="602">
        <v>470.2</v>
      </c>
      <c r="G318" s="607"/>
      <c r="H318" s="602">
        <v>0</v>
      </c>
      <c r="I318" s="607"/>
      <c r="J318" s="611">
        <v>1400</v>
      </c>
      <c r="K318" s="613"/>
      <c r="L318" s="602">
        <v>0</v>
      </c>
      <c r="M318" s="607"/>
      <c r="N318" s="611">
        <v>1360</v>
      </c>
      <c r="O318" s="613"/>
      <c r="P318" s="602">
        <v>0</v>
      </c>
      <c r="Q318" s="607"/>
    </row>
    <row r="319" spans="1:17" ht="32.25" customHeight="1" x14ac:dyDescent="0.25">
      <c r="A319" s="597" t="s">
        <v>58</v>
      </c>
      <c r="B319" s="598"/>
      <c r="C319" s="248" t="s">
        <v>102</v>
      </c>
      <c r="D319" s="233"/>
      <c r="E319" s="194"/>
      <c r="F319" s="602"/>
      <c r="G319" s="607"/>
      <c r="H319" s="602"/>
      <c r="I319" s="607"/>
      <c r="J319" s="602"/>
      <c r="K319" s="607"/>
      <c r="L319" s="602"/>
      <c r="M319" s="607"/>
      <c r="N319" s="611"/>
      <c r="O319" s="613"/>
      <c r="P319" s="1149"/>
      <c r="Q319" s="1150"/>
    </row>
    <row r="320" spans="1:17" ht="32.25" customHeight="1" x14ac:dyDescent="0.25">
      <c r="A320" s="1012" t="s">
        <v>932</v>
      </c>
      <c r="B320" s="1013"/>
      <c r="C320" s="195" t="s">
        <v>741</v>
      </c>
      <c r="D320" s="233" t="s">
        <v>99</v>
      </c>
      <c r="E320" s="194" t="s">
        <v>742</v>
      </c>
      <c r="F320" s="608">
        <f>F321+F322+F323+F324+F325</f>
        <v>63</v>
      </c>
      <c r="G320" s="615"/>
      <c r="H320" s="602">
        <v>0</v>
      </c>
      <c r="I320" s="607"/>
      <c r="J320" s="608">
        <f>J321+J322+J323+J324+J325</f>
        <v>69</v>
      </c>
      <c r="K320" s="607"/>
      <c r="L320" s="602">
        <v>0</v>
      </c>
      <c r="M320" s="607"/>
      <c r="N320" s="608">
        <f>N321+N322+N323+N324+N325</f>
        <v>69</v>
      </c>
      <c r="O320" s="615"/>
      <c r="P320" s="602">
        <v>0</v>
      </c>
      <c r="Q320" s="607"/>
    </row>
    <row r="321" spans="1:17" ht="32.25" customHeight="1" x14ac:dyDescent="0.25">
      <c r="A321" s="1012" t="s">
        <v>933</v>
      </c>
      <c r="B321" s="1013"/>
      <c r="C321" s="195" t="s">
        <v>736</v>
      </c>
      <c r="D321" s="233" t="s">
        <v>99</v>
      </c>
      <c r="E321" s="194" t="s">
        <v>742</v>
      </c>
      <c r="F321" s="608">
        <v>36</v>
      </c>
      <c r="G321" s="615"/>
      <c r="H321" s="602">
        <v>0</v>
      </c>
      <c r="I321" s="607"/>
      <c r="J321" s="608">
        <v>36</v>
      </c>
      <c r="K321" s="615"/>
      <c r="L321" s="602">
        <v>0</v>
      </c>
      <c r="M321" s="607"/>
      <c r="N321" s="608">
        <v>36</v>
      </c>
      <c r="O321" s="615"/>
      <c r="P321" s="602">
        <v>0</v>
      </c>
      <c r="Q321" s="607"/>
    </row>
    <row r="322" spans="1:17" ht="32.25" customHeight="1" x14ac:dyDescent="0.25">
      <c r="A322" s="1012" t="s">
        <v>934</v>
      </c>
      <c r="B322" s="1013"/>
      <c r="C322" s="195" t="s">
        <v>737</v>
      </c>
      <c r="D322" s="233" t="s">
        <v>99</v>
      </c>
      <c r="E322" s="194" t="s">
        <v>742</v>
      </c>
      <c r="F322" s="608">
        <v>13</v>
      </c>
      <c r="G322" s="615"/>
      <c r="H322" s="602">
        <v>0</v>
      </c>
      <c r="I322" s="607"/>
      <c r="J322" s="608">
        <v>13</v>
      </c>
      <c r="K322" s="615"/>
      <c r="L322" s="602">
        <v>0</v>
      </c>
      <c r="M322" s="607"/>
      <c r="N322" s="608">
        <v>13</v>
      </c>
      <c r="O322" s="615"/>
      <c r="P322" s="602">
        <v>0</v>
      </c>
      <c r="Q322" s="607"/>
    </row>
    <row r="323" spans="1:17" ht="32.25" customHeight="1" x14ac:dyDescent="0.25">
      <c r="A323" s="1012" t="s">
        <v>935</v>
      </c>
      <c r="B323" s="1013"/>
      <c r="C323" s="195" t="s">
        <v>738</v>
      </c>
      <c r="D323" s="233" t="s">
        <v>99</v>
      </c>
      <c r="E323" s="194" t="s">
        <v>742</v>
      </c>
      <c r="F323" s="608">
        <v>9</v>
      </c>
      <c r="G323" s="615"/>
      <c r="H323" s="602">
        <v>0</v>
      </c>
      <c r="I323" s="607"/>
      <c r="J323" s="608">
        <v>9</v>
      </c>
      <c r="K323" s="615"/>
      <c r="L323" s="602">
        <v>0</v>
      </c>
      <c r="M323" s="607"/>
      <c r="N323" s="608">
        <v>9</v>
      </c>
      <c r="O323" s="615"/>
      <c r="P323" s="602">
        <v>0</v>
      </c>
      <c r="Q323" s="607"/>
    </row>
    <row r="324" spans="1:17" ht="32.25" customHeight="1" x14ac:dyDescent="0.25">
      <c r="A324" s="1012" t="s">
        <v>936</v>
      </c>
      <c r="B324" s="1013"/>
      <c r="C324" s="195" t="s">
        <v>743</v>
      </c>
      <c r="D324" s="233" t="s">
        <v>99</v>
      </c>
      <c r="E324" s="194" t="s">
        <v>742</v>
      </c>
      <c r="F324" s="608">
        <v>5</v>
      </c>
      <c r="G324" s="615"/>
      <c r="H324" s="602">
        <v>0</v>
      </c>
      <c r="I324" s="607"/>
      <c r="J324" s="608">
        <v>5</v>
      </c>
      <c r="K324" s="615"/>
      <c r="L324" s="602">
        <v>0</v>
      </c>
      <c r="M324" s="607"/>
      <c r="N324" s="608">
        <v>5</v>
      </c>
      <c r="O324" s="615"/>
      <c r="P324" s="602">
        <v>0</v>
      </c>
      <c r="Q324" s="607"/>
    </row>
    <row r="325" spans="1:17" ht="32.25" customHeight="1" x14ac:dyDescent="0.25">
      <c r="A325" s="1012" t="s">
        <v>937</v>
      </c>
      <c r="B325" s="1013"/>
      <c r="C325" s="195" t="s">
        <v>744</v>
      </c>
      <c r="D325" s="233" t="s">
        <v>99</v>
      </c>
      <c r="E325" s="194" t="s">
        <v>742</v>
      </c>
      <c r="F325" s="602">
        <v>0</v>
      </c>
      <c r="G325" s="607"/>
      <c r="H325" s="602">
        <v>0</v>
      </c>
      <c r="I325" s="607"/>
      <c r="J325" s="608">
        <v>6</v>
      </c>
      <c r="K325" s="615"/>
      <c r="L325" s="602">
        <v>0</v>
      </c>
      <c r="M325" s="607"/>
      <c r="N325" s="608">
        <v>6</v>
      </c>
      <c r="O325" s="615"/>
      <c r="P325" s="602">
        <v>0</v>
      </c>
      <c r="Q325" s="607"/>
    </row>
    <row r="326" spans="1:17" ht="32.25" customHeight="1" x14ac:dyDescent="0.25">
      <c r="A326" s="1012" t="s">
        <v>938</v>
      </c>
      <c r="B326" s="1013"/>
      <c r="C326" s="195" t="s">
        <v>753</v>
      </c>
      <c r="D326" s="233" t="s">
        <v>732</v>
      </c>
      <c r="E326" s="194"/>
      <c r="F326" s="602">
        <v>137</v>
      </c>
      <c r="G326" s="607"/>
      <c r="H326" s="602">
        <v>0</v>
      </c>
      <c r="I326" s="607"/>
      <c r="J326" s="602">
        <v>138</v>
      </c>
      <c r="K326" s="607"/>
      <c r="L326" s="602">
        <v>0</v>
      </c>
      <c r="M326" s="607"/>
      <c r="N326" s="608">
        <v>138</v>
      </c>
      <c r="O326" s="615"/>
      <c r="P326" s="602">
        <v>0</v>
      </c>
      <c r="Q326" s="607"/>
    </row>
    <row r="327" spans="1:17" ht="21" customHeight="1" x14ac:dyDescent="0.25">
      <c r="A327" s="597" t="s">
        <v>61</v>
      </c>
      <c r="B327" s="598"/>
      <c r="C327" s="250" t="s">
        <v>282</v>
      </c>
      <c r="D327" s="233"/>
      <c r="E327" s="194"/>
      <c r="F327" s="602"/>
      <c r="G327" s="607"/>
      <c r="H327" s="602"/>
      <c r="I327" s="607"/>
      <c r="J327" s="602"/>
      <c r="K327" s="607"/>
      <c r="L327" s="602"/>
      <c r="M327" s="607"/>
      <c r="N327" s="611"/>
      <c r="O327" s="613"/>
      <c r="P327" s="1149"/>
      <c r="Q327" s="1150"/>
    </row>
    <row r="328" spans="1:17" ht="96.75" customHeight="1" x14ac:dyDescent="0.25">
      <c r="A328" s="1012" t="s">
        <v>953</v>
      </c>
      <c r="B328" s="1013"/>
      <c r="C328" s="195" t="s">
        <v>745</v>
      </c>
      <c r="D328" s="233" t="s">
        <v>113</v>
      </c>
      <c r="E328" s="194" t="s">
        <v>746</v>
      </c>
      <c r="F328" s="606">
        <f>F313/F320*1000</f>
        <v>92160.317460317456</v>
      </c>
      <c r="G328" s="719"/>
      <c r="H328" s="602">
        <v>0</v>
      </c>
      <c r="I328" s="607"/>
      <c r="J328" s="606">
        <f>J313/J320*1000</f>
        <v>103449.27536231885</v>
      </c>
      <c r="K328" s="719"/>
      <c r="L328" s="602">
        <v>0</v>
      </c>
      <c r="M328" s="607"/>
      <c r="N328" s="606">
        <v>103014.5</v>
      </c>
      <c r="O328" s="719"/>
      <c r="P328" s="1149"/>
      <c r="Q328" s="1150"/>
    </row>
    <row r="329" spans="1:17" ht="94.5" customHeight="1" x14ac:dyDescent="0.25">
      <c r="A329" s="1012" t="s">
        <v>954</v>
      </c>
      <c r="B329" s="1013"/>
      <c r="C329" s="227" t="s">
        <v>747</v>
      </c>
      <c r="D329" s="233" t="s">
        <v>113</v>
      </c>
      <c r="E329" s="194" t="s">
        <v>748</v>
      </c>
      <c r="F329" s="606">
        <f>F328/F320*F321</f>
        <v>52663.038548752833</v>
      </c>
      <c r="G329" s="719"/>
      <c r="H329" s="602">
        <v>0</v>
      </c>
      <c r="I329" s="607"/>
      <c r="J329" s="606">
        <f>J328/J320*J321</f>
        <v>53973.534971644614</v>
      </c>
      <c r="K329" s="719"/>
      <c r="L329" s="602">
        <v>0</v>
      </c>
      <c r="M329" s="607"/>
      <c r="N329" s="606">
        <v>53746.7</v>
      </c>
      <c r="O329" s="719"/>
      <c r="P329" s="1149"/>
      <c r="Q329" s="1150"/>
    </row>
    <row r="330" spans="1:17" ht="94.5" customHeight="1" x14ac:dyDescent="0.25">
      <c r="A330" s="1012" t="s">
        <v>955</v>
      </c>
      <c r="B330" s="1013"/>
      <c r="C330" s="227" t="s">
        <v>737</v>
      </c>
      <c r="D330" s="233" t="s">
        <v>113</v>
      </c>
      <c r="E330" s="194" t="s">
        <v>749</v>
      </c>
      <c r="F330" s="606">
        <f>F328/F320*F322</f>
        <v>19017.208364827413</v>
      </c>
      <c r="G330" s="719"/>
      <c r="H330" s="602">
        <v>0</v>
      </c>
      <c r="I330" s="607"/>
      <c r="J330" s="606">
        <f>J328/J320*J322</f>
        <v>19490.443184205</v>
      </c>
      <c r="K330" s="719"/>
      <c r="L330" s="602">
        <v>0</v>
      </c>
      <c r="M330" s="607"/>
      <c r="N330" s="606">
        <v>19408.5</v>
      </c>
      <c r="O330" s="719"/>
      <c r="P330" s="1149"/>
      <c r="Q330" s="1150"/>
    </row>
    <row r="331" spans="1:17" ht="94.5" customHeight="1" x14ac:dyDescent="0.25">
      <c r="A331" s="1012" t="s">
        <v>956</v>
      </c>
      <c r="B331" s="1013"/>
      <c r="C331" s="227" t="s">
        <v>738</v>
      </c>
      <c r="D331" s="233" t="s">
        <v>113</v>
      </c>
      <c r="E331" s="194" t="s">
        <v>751</v>
      </c>
      <c r="F331" s="606">
        <f>F328/F320*F323</f>
        <v>13165.759637188208</v>
      </c>
      <c r="G331" s="719"/>
      <c r="H331" s="602">
        <v>0</v>
      </c>
      <c r="I331" s="607"/>
      <c r="J331" s="606">
        <f>J328/J320*J323</f>
        <v>13493.383742911154</v>
      </c>
      <c r="K331" s="719"/>
      <c r="L331" s="602">
        <v>0</v>
      </c>
      <c r="M331" s="607"/>
      <c r="N331" s="606">
        <v>13436.7</v>
      </c>
      <c r="O331" s="719"/>
      <c r="P331" s="1149"/>
      <c r="Q331" s="1150"/>
    </row>
    <row r="332" spans="1:17" ht="94.5" customHeight="1" x14ac:dyDescent="0.25">
      <c r="A332" s="1012" t="s">
        <v>957</v>
      </c>
      <c r="B332" s="1013"/>
      <c r="C332" s="227" t="s">
        <v>739</v>
      </c>
      <c r="D332" s="233" t="s">
        <v>113</v>
      </c>
      <c r="E332" s="194" t="s">
        <v>750</v>
      </c>
      <c r="F332" s="606">
        <f>F328/F320*F324</f>
        <v>7314.3109095490045</v>
      </c>
      <c r="G332" s="719"/>
      <c r="H332" s="602">
        <v>0</v>
      </c>
      <c r="I332" s="607"/>
      <c r="J332" s="606">
        <f>J328/J320*J324</f>
        <v>7496.3243016173074</v>
      </c>
      <c r="K332" s="719"/>
      <c r="L332" s="602"/>
      <c r="M332" s="607"/>
      <c r="N332" s="606">
        <v>7464.8</v>
      </c>
      <c r="O332" s="719"/>
      <c r="P332" s="1149"/>
      <c r="Q332" s="1150"/>
    </row>
    <row r="333" spans="1:17" ht="127.5" customHeight="1" x14ac:dyDescent="0.25">
      <c r="A333" s="1012" t="s">
        <v>1057</v>
      </c>
      <c r="B333" s="1013"/>
      <c r="C333" s="227" t="s">
        <v>744</v>
      </c>
      <c r="D333" s="233" t="s">
        <v>113</v>
      </c>
      <c r="E333" s="194" t="s">
        <v>752</v>
      </c>
      <c r="F333" s="602">
        <v>0</v>
      </c>
      <c r="G333" s="607"/>
      <c r="H333" s="602">
        <v>0</v>
      </c>
      <c r="I333" s="607"/>
      <c r="J333" s="606">
        <f>J328/J320*J325</f>
        <v>8995.5891619407703</v>
      </c>
      <c r="K333" s="719"/>
      <c r="L333" s="602"/>
      <c r="M333" s="607"/>
      <c r="N333" s="606">
        <v>8957.7999999999993</v>
      </c>
      <c r="O333" s="719"/>
      <c r="P333" s="1149"/>
      <c r="Q333" s="1150"/>
    </row>
    <row r="334" spans="1:17" ht="17.25" customHeight="1" x14ac:dyDescent="0.25">
      <c r="A334" s="597" t="s">
        <v>64</v>
      </c>
      <c r="B334" s="598"/>
      <c r="C334" s="170" t="s">
        <v>229</v>
      </c>
      <c r="D334" s="233"/>
      <c r="E334" s="210"/>
      <c r="F334" s="602"/>
      <c r="G334" s="607"/>
      <c r="H334" s="602"/>
      <c r="I334" s="607"/>
      <c r="J334" s="602"/>
      <c r="K334" s="607"/>
      <c r="L334" s="602"/>
      <c r="M334" s="607"/>
      <c r="N334" s="602"/>
      <c r="O334" s="607"/>
      <c r="P334" s="602"/>
      <c r="Q334" s="607"/>
    </row>
    <row r="335" spans="1:17" ht="81.75" customHeight="1" x14ac:dyDescent="0.25">
      <c r="A335" s="1012" t="s">
        <v>1002</v>
      </c>
      <c r="B335" s="1013"/>
      <c r="C335" s="204" t="s">
        <v>754</v>
      </c>
      <c r="D335" s="233" t="s">
        <v>117</v>
      </c>
      <c r="E335" s="210" t="s">
        <v>543</v>
      </c>
      <c r="F335" s="602">
        <v>0</v>
      </c>
      <c r="G335" s="607"/>
      <c r="H335" s="602">
        <v>0</v>
      </c>
      <c r="I335" s="607"/>
      <c r="J335" s="602">
        <v>0</v>
      </c>
      <c r="K335" s="607"/>
      <c r="L335" s="602">
        <v>0</v>
      </c>
      <c r="M335" s="607"/>
      <c r="N335" s="602">
        <v>1</v>
      </c>
      <c r="O335" s="607"/>
      <c r="P335" s="602"/>
      <c r="Q335" s="607"/>
    </row>
    <row r="336" spans="1:17" ht="65.25" customHeight="1" x14ac:dyDescent="0.25">
      <c r="A336" s="1012" t="s">
        <v>1003</v>
      </c>
      <c r="B336" s="1013"/>
      <c r="C336" s="204" t="s">
        <v>755</v>
      </c>
      <c r="D336" s="233" t="s">
        <v>117</v>
      </c>
      <c r="E336" s="210" t="s">
        <v>756</v>
      </c>
      <c r="F336" s="602">
        <v>0</v>
      </c>
      <c r="G336" s="607"/>
      <c r="H336" s="602">
        <v>0</v>
      </c>
      <c r="I336" s="607"/>
      <c r="J336" s="602">
        <v>0</v>
      </c>
      <c r="K336" s="607"/>
      <c r="L336" s="602">
        <v>0</v>
      </c>
      <c r="M336" s="607"/>
      <c r="N336" s="602">
        <v>0.5</v>
      </c>
      <c r="O336" s="607"/>
      <c r="P336" s="602"/>
      <c r="Q336" s="607"/>
    </row>
    <row r="337" spans="1:18" ht="17.25" hidden="1" customHeight="1" x14ac:dyDescent="0.25">
      <c r="A337" s="208"/>
      <c r="B337" s="209"/>
      <c r="C337" s="170"/>
      <c r="D337" s="233"/>
      <c r="E337" s="210"/>
      <c r="F337" s="184"/>
      <c r="G337" s="185"/>
      <c r="H337" s="184"/>
      <c r="I337" s="185"/>
      <c r="J337" s="184"/>
      <c r="K337" s="185"/>
      <c r="L337" s="184"/>
      <c r="M337" s="185"/>
      <c r="N337" s="184"/>
      <c r="O337" s="185"/>
      <c r="P337" s="184"/>
      <c r="Q337" s="185"/>
    </row>
    <row r="338" spans="1:18" ht="17.25" hidden="1" customHeight="1" x14ac:dyDescent="0.25">
      <c r="A338" s="208"/>
      <c r="B338" s="209"/>
      <c r="C338" s="250" t="s">
        <v>725</v>
      </c>
      <c r="D338" s="233"/>
      <c r="E338" s="246"/>
      <c r="F338" s="602"/>
      <c r="G338" s="607"/>
      <c r="H338" s="602"/>
      <c r="I338" s="607"/>
      <c r="J338" s="602"/>
      <c r="K338" s="607"/>
      <c r="L338" s="602"/>
      <c r="M338" s="607"/>
      <c r="N338" s="602"/>
      <c r="O338" s="607"/>
      <c r="P338" s="602"/>
      <c r="Q338" s="607"/>
    </row>
    <row r="339" spans="1:18" ht="29.25" hidden="1" customHeight="1" x14ac:dyDescent="0.25">
      <c r="A339" s="771"/>
      <c r="B339" s="771"/>
      <c r="C339" s="204" t="s">
        <v>584</v>
      </c>
      <c r="D339" s="233" t="s">
        <v>117</v>
      </c>
      <c r="E339" s="210" t="s">
        <v>566</v>
      </c>
      <c r="F339" s="671">
        <v>100</v>
      </c>
      <c r="G339" s="671"/>
      <c r="H339" s="671">
        <v>0</v>
      </c>
      <c r="I339" s="671"/>
      <c r="J339" s="671">
        <v>0</v>
      </c>
      <c r="K339" s="671"/>
      <c r="L339" s="671">
        <v>0</v>
      </c>
      <c r="M339" s="671"/>
      <c r="N339" s="671">
        <v>0</v>
      </c>
      <c r="O339" s="671"/>
      <c r="P339" s="671">
        <v>0</v>
      </c>
      <c r="Q339" s="671"/>
    </row>
    <row r="340" spans="1:18" ht="17.25" customHeight="1" x14ac:dyDescent="0.25">
      <c r="A340" s="211"/>
      <c r="B340" s="211"/>
      <c r="C340" s="21"/>
      <c r="D340" s="212"/>
      <c r="E340" s="212"/>
      <c r="F340" s="64"/>
      <c r="G340" s="64"/>
      <c r="H340" s="64"/>
      <c r="I340" s="64"/>
      <c r="J340" s="64"/>
      <c r="K340" s="64"/>
      <c r="L340" s="64"/>
      <c r="M340" s="64"/>
      <c r="N340" s="64"/>
      <c r="O340" s="64"/>
      <c r="P340" s="64"/>
      <c r="Q340" s="64"/>
    </row>
    <row r="341" spans="1:18" ht="17.25" customHeight="1" x14ac:dyDescent="0.25">
      <c r="A341" s="67" t="s">
        <v>909</v>
      </c>
      <c r="B341" s="663" t="s">
        <v>1058</v>
      </c>
      <c r="C341" s="663"/>
      <c r="D341" s="663"/>
      <c r="E341" s="663"/>
      <c r="F341" s="663"/>
      <c r="G341" s="663"/>
      <c r="H341" s="663"/>
      <c r="I341" s="663"/>
      <c r="J341" s="663"/>
      <c r="K341" s="663"/>
      <c r="L341" s="663"/>
      <c r="M341" s="663"/>
      <c r="N341" s="663"/>
      <c r="O341" s="663"/>
      <c r="P341" s="663"/>
      <c r="Q341" s="663"/>
    </row>
    <row r="342" spans="1:18" ht="17.25" customHeight="1" x14ac:dyDescent="0.25">
      <c r="A342" s="211"/>
      <c r="B342" s="211"/>
      <c r="C342" s="21"/>
      <c r="D342" s="212"/>
      <c r="E342" s="212"/>
      <c r="F342" s="64"/>
      <c r="G342" s="64"/>
      <c r="H342" s="64"/>
      <c r="I342" s="64"/>
      <c r="J342" s="64"/>
      <c r="K342" s="64"/>
      <c r="L342" s="64"/>
      <c r="M342" s="64"/>
      <c r="N342" s="64"/>
      <c r="O342" s="64"/>
      <c r="P342" s="64"/>
      <c r="Q342" s="64"/>
    </row>
    <row r="343" spans="1:18" ht="17.25" customHeight="1" x14ac:dyDescent="0.25">
      <c r="A343" s="693" t="s">
        <v>1023</v>
      </c>
      <c r="B343" s="694"/>
      <c r="C343" s="701" t="s">
        <v>94</v>
      </c>
      <c r="D343" s="703" t="s">
        <v>95</v>
      </c>
      <c r="E343" s="760" t="s">
        <v>96</v>
      </c>
      <c r="F343" s="689" t="s">
        <v>454</v>
      </c>
      <c r="G343" s="689"/>
      <c r="H343" s="689"/>
      <c r="I343" s="689"/>
      <c r="J343" s="689"/>
      <c r="K343" s="689"/>
      <c r="L343" s="689" t="s">
        <v>838</v>
      </c>
      <c r="M343" s="689"/>
      <c r="N343" s="689"/>
      <c r="O343" s="689"/>
      <c r="P343" s="689"/>
      <c r="Q343" s="689"/>
    </row>
    <row r="344" spans="1:18" ht="49.5" customHeight="1" x14ac:dyDescent="0.2">
      <c r="A344" s="695"/>
      <c r="B344" s="696"/>
      <c r="C344" s="702"/>
      <c r="D344" s="704"/>
      <c r="E344" s="762"/>
      <c r="F344" s="602" t="s">
        <v>197</v>
      </c>
      <c r="G344" s="603"/>
      <c r="H344" s="607"/>
      <c r="I344" s="1148" t="s">
        <v>198</v>
      </c>
      <c r="J344" s="1148"/>
      <c r="K344" s="177" t="s">
        <v>929</v>
      </c>
      <c r="L344" s="602" t="s">
        <v>197</v>
      </c>
      <c r="M344" s="603"/>
      <c r="N344" s="607"/>
      <c r="O344" s="671" t="s">
        <v>198</v>
      </c>
      <c r="P344" s="671"/>
      <c r="Q344" s="177" t="s">
        <v>930</v>
      </c>
    </row>
    <row r="345" spans="1:18" ht="17.25" customHeight="1" x14ac:dyDescent="0.25">
      <c r="A345" s="705">
        <v>1</v>
      </c>
      <c r="B345" s="707"/>
      <c r="C345" s="202">
        <v>2</v>
      </c>
      <c r="D345" s="189">
        <v>3</v>
      </c>
      <c r="E345" s="284">
        <v>4</v>
      </c>
      <c r="F345" s="667">
        <v>5</v>
      </c>
      <c r="G345" s="750"/>
      <c r="H345" s="668"/>
      <c r="I345" s="671">
        <v>6</v>
      </c>
      <c r="J345" s="671"/>
      <c r="K345" s="177">
        <v>7</v>
      </c>
      <c r="L345" s="667">
        <v>8</v>
      </c>
      <c r="M345" s="750"/>
      <c r="N345" s="668"/>
      <c r="O345" s="671">
        <v>9</v>
      </c>
      <c r="P345" s="671"/>
      <c r="Q345" s="177">
        <v>10</v>
      </c>
    </row>
    <row r="346" spans="1:18" ht="17.25" customHeight="1" x14ac:dyDescent="0.25">
      <c r="A346" s="597">
        <v>1014080</v>
      </c>
      <c r="B346" s="598"/>
      <c r="C346" s="169"/>
      <c r="D346" s="733" t="s">
        <v>700</v>
      </c>
      <c r="E346" s="733"/>
      <c r="F346" s="733"/>
      <c r="G346" s="733"/>
      <c r="H346" s="733"/>
      <c r="I346" s="733"/>
      <c r="J346" s="733"/>
      <c r="K346" s="733"/>
      <c r="L346" s="733"/>
      <c r="M346" s="733"/>
      <c r="N346" s="733"/>
      <c r="O346" s="733"/>
      <c r="P346" s="733"/>
      <c r="Q346" s="733"/>
      <c r="R346" s="21"/>
    </row>
    <row r="347" spans="1:18" ht="17.25" customHeight="1" x14ac:dyDescent="0.25">
      <c r="A347" s="597">
        <v>1014081</v>
      </c>
      <c r="B347" s="598"/>
      <c r="C347" s="169" t="s">
        <v>262</v>
      </c>
      <c r="D347" s="285"/>
      <c r="E347" s="286"/>
      <c r="F347" s="731"/>
      <c r="G347" s="751"/>
      <c r="H347" s="732"/>
      <c r="I347" s="731"/>
      <c r="J347" s="751"/>
      <c r="K347" s="732"/>
      <c r="L347" s="731"/>
      <c r="M347" s="751"/>
      <c r="N347" s="732"/>
      <c r="O347" s="731"/>
      <c r="P347" s="751"/>
      <c r="Q347" s="732"/>
    </row>
    <row r="348" spans="1:18" ht="48" customHeight="1" x14ac:dyDescent="0.25">
      <c r="A348" s="200"/>
      <c r="B348" s="201"/>
      <c r="C348" s="169" t="s">
        <v>87</v>
      </c>
      <c r="D348" s="620" t="s">
        <v>701</v>
      </c>
      <c r="E348" s="621"/>
      <c r="F348" s="621"/>
      <c r="G348" s="621"/>
      <c r="H348" s="621"/>
      <c r="I348" s="621"/>
      <c r="J348" s="621"/>
      <c r="K348" s="621"/>
      <c r="L348" s="621"/>
      <c r="M348" s="621"/>
      <c r="N348" s="621"/>
      <c r="O348" s="621"/>
      <c r="P348" s="621"/>
      <c r="Q348" s="622"/>
    </row>
    <row r="349" spans="1:18" ht="22.5" customHeight="1" x14ac:dyDescent="0.25">
      <c r="A349" s="705" t="s">
        <v>3</v>
      </c>
      <c r="B349" s="707"/>
      <c r="C349" s="169" t="s">
        <v>228</v>
      </c>
      <c r="D349" s="233"/>
      <c r="E349" s="203"/>
      <c r="F349" s="602"/>
      <c r="G349" s="603"/>
      <c r="H349" s="607"/>
      <c r="I349" s="671"/>
      <c r="J349" s="671"/>
      <c r="K349" s="177"/>
      <c r="L349" s="602"/>
      <c r="M349" s="603"/>
      <c r="N349" s="607"/>
      <c r="O349" s="602"/>
      <c r="P349" s="603"/>
      <c r="Q349" s="339"/>
    </row>
    <row r="350" spans="1:18" ht="81.75" customHeight="1" x14ac:dyDescent="0.25">
      <c r="A350" s="1146" t="s">
        <v>939</v>
      </c>
      <c r="B350" s="1147"/>
      <c r="C350" s="204" t="s">
        <v>498</v>
      </c>
      <c r="D350" s="233" t="s">
        <v>99</v>
      </c>
      <c r="E350" s="204" t="s">
        <v>520</v>
      </c>
      <c r="F350" s="602">
        <v>1</v>
      </c>
      <c r="G350" s="603"/>
      <c r="H350" s="607"/>
      <c r="I350" s="671">
        <v>0</v>
      </c>
      <c r="J350" s="671"/>
      <c r="K350" s="177">
        <f>F350+I350</f>
        <v>1</v>
      </c>
      <c r="L350" s="602">
        <f t="shared" ref="L350:L359" si="26">F350</f>
        <v>1</v>
      </c>
      <c r="M350" s="603"/>
      <c r="N350" s="607"/>
      <c r="O350" s="671">
        <v>0</v>
      </c>
      <c r="P350" s="671"/>
      <c r="Q350" s="177">
        <f>L350+O350</f>
        <v>1</v>
      </c>
    </row>
    <row r="351" spans="1:18" ht="93" customHeight="1" x14ac:dyDescent="0.25">
      <c r="A351" s="1146" t="s">
        <v>940</v>
      </c>
      <c r="B351" s="1147"/>
      <c r="C351" s="204" t="s">
        <v>531</v>
      </c>
      <c r="D351" s="233" t="s">
        <v>99</v>
      </c>
      <c r="E351" s="204" t="s">
        <v>520</v>
      </c>
      <c r="F351" s="602">
        <v>1</v>
      </c>
      <c r="G351" s="603"/>
      <c r="H351" s="607"/>
      <c r="I351" s="671">
        <v>0</v>
      </c>
      <c r="J351" s="671"/>
      <c r="K351" s="177">
        <f>F351+I351</f>
        <v>1</v>
      </c>
      <c r="L351" s="602">
        <f t="shared" si="26"/>
        <v>1</v>
      </c>
      <c r="M351" s="603"/>
      <c r="N351" s="607"/>
      <c r="O351" s="671">
        <v>0</v>
      </c>
      <c r="P351" s="671"/>
      <c r="Q351" s="177">
        <f>L351+O351</f>
        <v>1</v>
      </c>
    </row>
    <row r="352" spans="1:18" ht="93.75" customHeight="1" x14ac:dyDescent="0.25">
      <c r="A352" s="1146" t="s">
        <v>941</v>
      </c>
      <c r="B352" s="1147"/>
      <c r="C352" s="204" t="s">
        <v>532</v>
      </c>
      <c r="D352" s="233" t="s">
        <v>99</v>
      </c>
      <c r="E352" s="204" t="s">
        <v>520</v>
      </c>
      <c r="F352" s="602">
        <f>F271</f>
        <v>0</v>
      </c>
      <c r="G352" s="603"/>
      <c r="H352" s="607"/>
      <c r="I352" s="671">
        <v>0</v>
      </c>
      <c r="J352" s="671"/>
      <c r="K352" s="177">
        <f>F352+I352</f>
        <v>0</v>
      </c>
      <c r="L352" s="602">
        <f t="shared" si="26"/>
        <v>0</v>
      </c>
      <c r="M352" s="603"/>
      <c r="N352" s="607"/>
      <c r="O352" s="671">
        <v>0</v>
      </c>
      <c r="P352" s="671"/>
      <c r="Q352" s="177">
        <f>L352+O352</f>
        <v>0</v>
      </c>
    </row>
    <row r="353" spans="1:17" ht="93.75" hidden="1" customHeight="1" x14ac:dyDescent="0.25">
      <c r="A353" s="1146" t="s">
        <v>942</v>
      </c>
      <c r="B353" s="1147"/>
      <c r="C353" s="204" t="s">
        <v>157</v>
      </c>
      <c r="D353" s="233" t="s">
        <v>99</v>
      </c>
      <c r="E353" s="204" t="s">
        <v>520</v>
      </c>
      <c r="F353" s="602">
        <f>F272</f>
        <v>0</v>
      </c>
      <c r="G353" s="603"/>
      <c r="H353" s="607"/>
      <c r="I353" s="671">
        <v>0</v>
      </c>
      <c r="J353" s="671"/>
      <c r="K353" s="671"/>
      <c r="L353" s="602">
        <f t="shared" si="26"/>
        <v>0</v>
      </c>
      <c r="M353" s="603"/>
      <c r="N353" s="607"/>
      <c r="O353" s="671">
        <v>0</v>
      </c>
      <c r="P353" s="671"/>
      <c r="Q353" s="671"/>
    </row>
    <row r="354" spans="1:17" ht="187.5" hidden="1" customHeight="1" x14ac:dyDescent="0.25">
      <c r="A354" s="1146" t="s">
        <v>943</v>
      </c>
      <c r="B354" s="1147"/>
      <c r="C354" s="204" t="s">
        <v>533</v>
      </c>
      <c r="D354" s="233" t="s">
        <v>99</v>
      </c>
      <c r="E354" s="204" t="s">
        <v>520</v>
      </c>
      <c r="F354" s="602">
        <f>N273</f>
        <v>48</v>
      </c>
      <c r="G354" s="603"/>
      <c r="H354" s="607"/>
      <c r="I354" s="671">
        <v>0</v>
      </c>
      <c r="J354" s="671"/>
      <c r="K354" s="671"/>
      <c r="L354" s="602">
        <f t="shared" si="26"/>
        <v>48</v>
      </c>
      <c r="M354" s="603"/>
      <c r="N354" s="607"/>
      <c r="O354" s="671">
        <v>0</v>
      </c>
      <c r="P354" s="671"/>
      <c r="Q354" s="671"/>
    </row>
    <row r="355" spans="1:17" ht="32.25" customHeight="1" x14ac:dyDescent="0.25">
      <c r="A355" s="1146" t="s">
        <v>942</v>
      </c>
      <c r="B355" s="1147"/>
      <c r="C355" s="204" t="s">
        <v>536</v>
      </c>
      <c r="D355" s="233" t="s">
        <v>99</v>
      </c>
      <c r="E355" s="204" t="s">
        <v>520</v>
      </c>
      <c r="F355" s="602">
        <f>F356+F357+F358+F359</f>
        <v>10.5</v>
      </c>
      <c r="G355" s="603"/>
      <c r="H355" s="607"/>
      <c r="I355" s="671">
        <v>0</v>
      </c>
      <c r="J355" s="671"/>
      <c r="K355" s="177">
        <f t="shared" ref="K355:K361" si="27">F355+I355</f>
        <v>10.5</v>
      </c>
      <c r="L355" s="602">
        <f t="shared" si="26"/>
        <v>10.5</v>
      </c>
      <c r="M355" s="603"/>
      <c r="N355" s="607"/>
      <c r="O355" s="671">
        <v>0</v>
      </c>
      <c r="P355" s="671"/>
      <c r="Q355" s="177">
        <f t="shared" ref="Q355:Q361" si="28">L355+O355</f>
        <v>10.5</v>
      </c>
    </row>
    <row r="356" spans="1:17" ht="35.25" customHeight="1" x14ac:dyDescent="0.25">
      <c r="A356" s="1146" t="s">
        <v>943</v>
      </c>
      <c r="B356" s="1147"/>
      <c r="C356" s="204" t="s">
        <v>537</v>
      </c>
      <c r="D356" s="233" t="s">
        <v>99</v>
      </c>
      <c r="E356" s="204" t="s">
        <v>520</v>
      </c>
      <c r="F356" s="602">
        <f>N275</f>
        <v>1</v>
      </c>
      <c r="G356" s="603"/>
      <c r="H356" s="607"/>
      <c r="I356" s="671">
        <v>0</v>
      </c>
      <c r="J356" s="671"/>
      <c r="K356" s="177">
        <f t="shared" si="27"/>
        <v>1</v>
      </c>
      <c r="L356" s="602">
        <f t="shared" si="26"/>
        <v>1</v>
      </c>
      <c r="M356" s="603"/>
      <c r="N356" s="607"/>
      <c r="O356" s="671">
        <v>0</v>
      </c>
      <c r="P356" s="671"/>
      <c r="Q356" s="177">
        <f t="shared" si="28"/>
        <v>1</v>
      </c>
    </row>
    <row r="357" spans="1:17" ht="30" customHeight="1" x14ac:dyDescent="0.25">
      <c r="A357" s="1146" t="s">
        <v>944</v>
      </c>
      <c r="B357" s="1147"/>
      <c r="C357" s="204" t="s">
        <v>538</v>
      </c>
      <c r="D357" s="233" t="s">
        <v>99</v>
      </c>
      <c r="E357" s="204" t="s">
        <v>101</v>
      </c>
      <c r="F357" s="602">
        <f>N276</f>
        <v>5.5</v>
      </c>
      <c r="G357" s="603"/>
      <c r="H357" s="607"/>
      <c r="I357" s="671">
        <v>0</v>
      </c>
      <c r="J357" s="671"/>
      <c r="K357" s="177">
        <f t="shared" si="27"/>
        <v>5.5</v>
      </c>
      <c r="L357" s="602">
        <f t="shared" si="26"/>
        <v>5.5</v>
      </c>
      <c r="M357" s="603"/>
      <c r="N357" s="607"/>
      <c r="O357" s="671">
        <v>0</v>
      </c>
      <c r="P357" s="671"/>
      <c r="Q357" s="177">
        <f t="shared" si="28"/>
        <v>5.5</v>
      </c>
    </row>
    <row r="358" spans="1:17" ht="30.75" customHeight="1" x14ac:dyDescent="0.25">
      <c r="A358" s="1146" t="s">
        <v>945</v>
      </c>
      <c r="B358" s="1147"/>
      <c r="C358" s="204" t="s">
        <v>539</v>
      </c>
      <c r="D358" s="233" t="s">
        <v>99</v>
      </c>
      <c r="E358" s="204" t="s">
        <v>101</v>
      </c>
      <c r="F358" s="602">
        <f>N277</f>
        <v>2</v>
      </c>
      <c r="G358" s="603"/>
      <c r="H358" s="607"/>
      <c r="I358" s="671">
        <v>0</v>
      </c>
      <c r="J358" s="671"/>
      <c r="K358" s="177">
        <f t="shared" si="27"/>
        <v>2</v>
      </c>
      <c r="L358" s="602">
        <f t="shared" si="26"/>
        <v>2</v>
      </c>
      <c r="M358" s="603"/>
      <c r="N358" s="607"/>
      <c r="O358" s="671">
        <v>0</v>
      </c>
      <c r="P358" s="671"/>
      <c r="Q358" s="177">
        <f t="shared" si="28"/>
        <v>2</v>
      </c>
    </row>
    <row r="359" spans="1:17" ht="31.5" customHeight="1" x14ac:dyDescent="0.25">
      <c r="A359" s="1146" t="s">
        <v>946</v>
      </c>
      <c r="B359" s="1147"/>
      <c r="C359" s="204" t="s">
        <v>540</v>
      </c>
      <c r="D359" s="233" t="s">
        <v>99</v>
      </c>
      <c r="E359" s="204" t="s">
        <v>101</v>
      </c>
      <c r="F359" s="602">
        <f>N278</f>
        <v>2</v>
      </c>
      <c r="G359" s="603"/>
      <c r="H359" s="607"/>
      <c r="I359" s="671">
        <v>0</v>
      </c>
      <c r="J359" s="671"/>
      <c r="K359" s="177">
        <f t="shared" si="27"/>
        <v>2</v>
      </c>
      <c r="L359" s="602">
        <f t="shared" si="26"/>
        <v>2</v>
      </c>
      <c r="M359" s="603"/>
      <c r="N359" s="607"/>
      <c r="O359" s="671">
        <v>0</v>
      </c>
      <c r="P359" s="671"/>
      <c r="Q359" s="177">
        <f t="shared" si="28"/>
        <v>2</v>
      </c>
    </row>
    <row r="360" spans="1:17" ht="33" customHeight="1" x14ac:dyDescent="0.25">
      <c r="A360" s="1146" t="s">
        <v>947</v>
      </c>
      <c r="B360" s="1147"/>
      <c r="C360" s="204" t="s">
        <v>541</v>
      </c>
      <c r="D360" s="233" t="s">
        <v>141</v>
      </c>
      <c r="E360" s="204" t="s">
        <v>158</v>
      </c>
      <c r="F360" s="611">
        <f>H202</f>
        <v>0</v>
      </c>
      <c r="G360" s="603"/>
      <c r="H360" s="607"/>
      <c r="I360" s="671">
        <v>0</v>
      </c>
      <c r="J360" s="671"/>
      <c r="K360" s="177">
        <f t="shared" si="27"/>
        <v>0</v>
      </c>
      <c r="L360" s="611">
        <f>L202</f>
        <v>0</v>
      </c>
      <c r="M360" s="612"/>
      <c r="N360" s="613"/>
      <c r="O360" s="671">
        <v>0</v>
      </c>
      <c r="P360" s="671"/>
      <c r="Q360" s="177">
        <f t="shared" si="28"/>
        <v>0</v>
      </c>
    </row>
    <row r="361" spans="1:17" ht="34.5" customHeight="1" x14ac:dyDescent="0.25">
      <c r="A361" s="1146" t="s">
        <v>948</v>
      </c>
      <c r="B361" s="1147"/>
      <c r="C361" s="204" t="s">
        <v>702</v>
      </c>
      <c r="D361" s="233" t="s">
        <v>141</v>
      </c>
      <c r="E361" s="204" t="s">
        <v>158</v>
      </c>
      <c r="F361" s="602">
        <f>H177</f>
        <v>0</v>
      </c>
      <c r="G361" s="603"/>
      <c r="H361" s="607"/>
      <c r="I361" s="671">
        <v>0</v>
      </c>
      <c r="J361" s="671"/>
      <c r="K361" s="177">
        <f t="shared" si="27"/>
        <v>0</v>
      </c>
      <c r="L361" s="611">
        <f>L177</f>
        <v>0</v>
      </c>
      <c r="M361" s="612"/>
      <c r="N361" s="613"/>
      <c r="O361" s="671">
        <v>0</v>
      </c>
      <c r="P361" s="671"/>
      <c r="Q361" s="177">
        <f t="shared" si="28"/>
        <v>0</v>
      </c>
    </row>
    <row r="362" spans="1:17" ht="17.25" customHeight="1" x14ac:dyDescent="0.25">
      <c r="A362" s="705" t="s">
        <v>58</v>
      </c>
      <c r="B362" s="707"/>
      <c r="C362" s="169" t="s">
        <v>281</v>
      </c>
      <c r="D362" s="233"/>
      <c r="E362" s="204"/>
      <c r="F362" s="602"/>
      <c r="G362" s="603"/>
      <c r="H362" s="607"/>
      <c r="I362" s="602"/>
      <c r="J362" s="603"/>
      <c r="K362" s="607"/>
      <c r="L362" s="602"/>
      <c r="M362" s="603"/>
      <c r="N362" s="607"/>
      <c r="O362" s="602"/>
      <c r="P362" s="603"/>
      <c r="Q362" s="607"/>
    </row>
    <row r="363" spans="1:17" ht="97.5" customHeight="1" x14ac:dyDescent="0.25">
      <c r="A363" s="1146" t="s">
        <v>932</v>
      </c>
      <c r="B363" s="1147"/>
      <c r="C363" s="204" t="s">
        <v>703</v>
      </c>
      <c r="D363" s="233" t="s">
        <v>99</v>
      </c>
      <c r="E363" s="204" t="s">
        <v>520</v>
      </c>
      <c r="F363" s="602">
        <v>12</v>
      </c>
      <c r="G363" s="603"/>
      <c r="H363" s="607"/>
      <c r="I363" s="671">
        <v>0</v>
      </c>
      <c r="J363" s="671"/>
      <c r="K363" s="177">
        <f t="shared" ref="K363:K370" si="29">F363+I363</f>
        <v>12</v>
      </c>
      <c r="L363" s="602">
        <v>12</v>
      </c>
      <c r="M363" s="603"/>
      <c r="N363" s="607"/>
      <c r="O363" s="671">
        <v>0</v>
      </c>
      <c r="P363" s="671"/>
      <c r="Q363" s="177">
        <f t="shared" ref="Q363:Q370" si="30">L363+O363</f>
        <v>12</v>
      </c>
    </row>
    <row r="364" spans="1:17" ht="25.5" customHeight="1" x14ac:dyDescent="0.25">
      <c r="A364" s="1146" t="s">
        <v>933</v>
      </c>
      <c r="B364" s="1147"/>
      <c r="C364" s="204" t="s">
        <v>704</v>
      </c>
      <c r="D364" s="233" t="s">
        <v>99</v>
      </c>
      <c r="E364" s="609" t="s">
        <v>706</v>
      </c>
      <c r="F364" s="602">
        <v>12</v>
      </c>
      <c r="G364" s="603"/>
      <c r="H364" s="607"/>
      <c r="I364" s="671">
        <v>6</v>
      </c>
      <c r="J364" s="671"/>
      <c r="K364" s="177">
        <f t="shared" si="29"/>
        <v>18</v>
      </c>
      <c r="L364" s="602">
        <v>12</v>
      </c>
      <c r="M364" s="603"/>
      <c r="N364" s="607"/>
      <c r="O364" s="671">
        <v>6</v>
      </c>
      <c r="P364" s="671"/>
      <c r="Q364" s="177">
        <f t="shared" si="30"/>
        <v>18</v>
      </c>
    </row>
    <row r="365" spans="1:17" ht="34.5" customHeight="1" x14ac:dyDescent="0.25">
      <c r="A365" s="1146" t="s">
        <v>934</v>
      </c>
      <c r="B365" s="1147"/>
      <c r="C365" s="204" t="s">
        <v>705</v>
      </c>
      <c r="D365" s="233" t="s">
        <v>99</v>
      </c>
      <c r="E365" s="610"/>
      <c r="F365" s="602">
        <v>8</v>
      </c>
      <c r="G365" s="603"/>
      <c r="H365" s="607"/>
      <c r="I365" s="671">
        <v>3</v>
      </c>
      <c r="J365" s="671"/>
      <c r="K365" s="177">
        <f t="shared" si="29"/>
        <v>11</v>
      </c>
      <c r="L365" s="602">
        <v>8</v>
      </c>
      <c r="M365" s="603"/>
      <c r="N365" s="607"/>
      <c r="O365" s="671">
        <v>3</v>
      </c>
      <c r="P365" s="671"/>
      <c r="Q365" s="177">
        <f t="shared" si="30"/>
        <v>11</v>
      </c>
    </row>
    <row r="366" spans="1:17" ht="35.25" customHeight="1" x14ac:dyDescent="0.25">
      <c r="A366" s="1146" t="s">
        <v>935</v>
      </c>
      <c r="B366" s="1147"/>
      <c r="C366" s="204" t="s">
        <v>707</v>
      </c>
      <c r="D366" s="233"/>
      <c r="E366" s="204"/>
      <c r="F366" s="602">
        <v>80</v>
      </c>
      <c r="G366" s="603"/>
      <c r="H366" s="607"/>
      <c r="I366" s="671">
        <v>0</v>
      </c>
      <c r="J366" s="671"/>
      <c r="K366" s="177">
        <f t="shared" si="29"/>
        <v>80</v>
      </c>
      <c r="L366" s="602">
        <v>80</v>
      </c>
      <c r="M366" s="603"/>
      <c r="N366" s="607"/>
      <c r="O366" s="671">
        <v>0</v>
      </c>
      <c r="P366" s="671"/>
      <c r="Q366" s="177">
        <f t="shared" si="30"/>
        <v>80</v>
      </c>
    </row>
    <row r="367" spans="1:17" ht="32.25" customHeight="1" x14ac:dyDescent="0.25">
      <c r="A367" s="1146" t="s">
        <v>936</v>
      </c>
      <c r="B367" s="1147"/>
      <c r="C367" s="195" t="s">
        <v>708</v>
      </c>
      <c r="D367" s="233" t="s">
        <v>99</v>
      </c>
      <c r="E367" s="204" t="s">
        <v>709</v>
      </c>
      <c r="F367" s="602">
        <v>600</v>
      </c>
      <c r="G367" s="603"/>
      <c r="H367" s="607"/>
      <c r="I367" s="671">
        <v>50</v>
      </c>
      <c r="J367" s="671"/>
      <c r="K367" s="177">
        <f t="shared" si="29"/>
        <v>650</v>
      </c>
      <c r="L367" s="602">
        <v>600</v>
      </c>
      <c r="M367" s="603"/>
      <c r="N367" s="607"/>
      <c r="O367" s="671">
        <v>50</v>
      </c>
      <c r="P367" s="671"/>
      <c r="Q367" s="177">
        <f t="shared" si="30"/>
        <v>650</v>
      </c>
    </row>
    <row r="368" spans="1:17" ht="38.25" customHeight="1" x14ac:dyDescent="0.25">
      <c r="A368" s="1146" t="s">
        <v>937</v>
      </c>
      <c r="B368" s="1147"/>
      <c r="C368" s="195" t="s">
        <v>710</v>
      </c>
      <c r="D368" s="233" t="s">
        <v>99</v>
      </c>
      <c r="E368" s="195" t="s">
        <v>711</v>
      </c>
      <c r="F368" s="602">
        <v>1300</v>
      </c>
      <c r="G368" s="603"/>
      <c r="H368" s="607"/>
      <c r="I368" s="671">
        <v>50</v>
      </c>
      <c r="J368" s="671"/>
      <c r="K368" s="177">
        <f t="shared" si="29"/>
        <v>1350</v>
      </c>
      <c r="L368" s="602">
        <v>1300</v>
      </c>
      <c r="M368" s="603"/>
      <c r="N368" s="607"/>
      <c r="O368" s="671">
        <v>50</v>
      </c>
      <c r="P368" s="671"/>
      <c r="Q368" s="177">
        <f t="shared" si="30"/>
        <v>1350</v>
      </c>
    </row>
    <row r="369" spans="1:17" ht="25.5" customHeight="1" x14ac:dyDescent="0.25">
      <c r="A369" s="1146" t="s">
        <v>938</v>
      </c>
      <c r="B369" s="1147"/>
      <c r="C369" s="195" t="s">
        <v>712</v>
      </c>
      <c r="D369" s="233" t="s">
        <v>99</v>
      </c>
      <c r="E369" s="227"/>
      <c r="F369" s="602">
        <v>220</v>
      </c>
      <c r="G369" s="603"/>
      <c r="H369" s="607"/>
      <c r="I369" s="671">
        <v>0</v>
      </c>
      <c r="J369" s="671"/>
      <c r="K369" s="177">
        <f t="shared" si="29"/>
        <v>220</v>
      </c>
      <c r="L369" s="602">
        <v>220</v>
      </c>
      <c r="M369" s="603"/>
      <c r="N369" s="607"/>
      <c r="O369" s="671">
        <v>0</v>
      </c>
      <c r="P369" s="671"/>
      <c r="Q369" s="177">
        <f t="shared" si="30"/>
        <v>220</v>
      </c>
    </row>
    <row r="370" spans="1:17" ht="24.75" customHeight="1" x14ac:dyDescent="0.25">
      <c r="A370" s="1146" t="s">
        <v>1055</v>
      </c>
      <c r="B370" s="1147"/>
      <c r="C370" s="195" t="s">
        <v>713</v>
      </c>
      <c r="D370" s="233" t="s">
        <v>99</v>
      </c>
      <c r="E370" s="227" t="s">
        <v>714</v>
      </c>
      <c r="F370" s="602">
        <v>2</v>
      </c>
      <c r="G370" s="603"/>
      <c r="H370" s="607"/>
      <c r="I370" s="671">
        <v>0</v>
      </c>
      <c r="J370" s="671"/>
      <c r="K370" s="177">
        <f t="shared" si="29"/>
        <v>2</v>
      </c>
      <c r="L370" s="602">
        <v>2</v>
      </c>
      <c r="M370" s="603"/>
      <c r="N370" s="607"/>
      <c r="O370" s="671">
        <v>0</v>
      </c>
      <c r="P370" s="671"/>
      <c r="Q370" s="177">
        <f t="shared" si="30"/>
        <v>2</v>
      </c>
    </row>
    <row r="371" spans="1:17" ht="31.5" customHeight="1" x14ac:dyDescent="0.25">
      <c r="A371" s="705" t="s">
        <v>61</v>
      </c>
      <c r="B371" s="707"/>
      <c r="C371" s="170" t="s">
        <v>282</v>
      </c>
      <c r="D371" s="233"/>
      <c r="E371" s="204"/>
      <c r="F371" s="602"/>
      <c r="G371" s="603"/>
      <c r="H371" s="607"/>
      <c r="I371" s="671"/>
      <c r="J371" s="671"/>
      <c r="K371" s="339"/>
      <c r="L371" s="602"/>
      <c r="M371" s="603"/>
      <c r="N371" s="607"/>
      <c r="O371" s="671"/>
      <c r="P371" s="671"/>
      <c r="Q371" s="339"/>
    </row>
    <row r="372" spans="1:17" ht="68.25" customHeight="1" x14ac:dyDescent="0.25">
      <c r="A372" s="1146" t="s">
        <v>953</v>
      </c>
      <c r="B372" s="1147"/>
      <c r="C372" s="204" t="s">
        <v>715</v>
      </c>
      <c r="D372" s="233" t="s">
        <v>99</v>
      </c>
      <c r="E372" s="204" t="s">
        <v>716</v>
      </c>
      <c r="F372" s="611">
        <f>F363/F357</f>
        <v>2.1818181818181817</v>
      </c>
      <c r="G372" s="612"/>
      <c r="H372" s="613"/>
      <c r="I372" s="671">
        <v>0</v>
      </c>
      <c r="J372" s="671"/>
      <c r="K372" s="194">
        <f>F372+I372</f>
        <v>2.1818181818181817</v>
      </c>
      <c r="L372" s="611">
        <f>L363/L357</f>
        <v>2.1818181818181817</v>
      </c>
      <c r="M372" s="612"/>
      <c r="N372" s="613"/>
      <c r="O372" s="671">
        <v>0</v>
      </c>
      <c r="P372" s="671"/>
      <c r="Q372" s="194">
        <f>L372+O372</f>
        <v>2.1818181818181817</v>
      </c>
    </row>
    <row r="373" spans="1:17" ht="79.5" customHeight="1" x14ac:dyDescent="0.25">
      <c r="A373" s="1146" t="s">
        <v>954</v>
      </c>
      <c r="B373" s="1147"/>
      <c r="C373" s="195" t="s">
        <v>718</v>
      </c>
      <c r="D373" s="233" t="s">
        <v>99</v>
      </c>
      <c r="E373" s="195" t="s">
        <v>719</v>
      </c>
      <c r="F373" s="611">
        <f>F366/F357</f>
        <v>14.545454545454545</v>
      </c>
      <c r="G373" s="612"/>
      <c r="H373" s="613"/>
      <c r="I373" s="671">
        <v>0</v>
      </c>
      <c r="J373" s="671"/>
      <c r="K373" s="194">
        <f>F373+I373</f>
        <v>14.545454545454545</v>
      </c>
      <c r="L373" s="611">
        <f>L366/L357</f>
        <v>14.545454545454545</v>
      </c>
      <c r="M373" s="612"/>
      <c r="N373" s="613"/>
      <c r="O373" s="671">
        <v>0</v>
      </c>
      <c r="P373" s="671"/>
      <c r="Q373" s="194">
        <f>L373+O373</f>
        <v>14.545454545454545</v>
      </c>
    </row>
    <row r="374" spans="1:17" ht="99" customHeight="1" x14ac:dyDescent="0.25">
      <c r="A374" s="1146" t="s">
        <v>955</v>
      </c>
      <c r="B374" s="1147"/>
      <c r="C374" s="227" t="s">
        <v>720</v>
      </c>
      <c r="D374" s="233" t="s">
        <v>99</v>
      </c>
      <c r="E374" s="195" t="s">
        <v>721</v>
      </c>
      <c r="F374" s="608">
        <f>(F364+F365)/F357</f>
        <v>3.6363636363636362</v>
      </c>
      <c r="G374" s="614"/>
      <c r="H374" s="615"/>
      <c r="I374" s="1113">
        <f>(I364+I365)/F357</f>
        <v>1.6363636363636365</v>
      </c>
      <c r="J374" s="1113"/>
      <c r="K374" s="194">
        <f>F374+I374</f>
        <v>5.2727272727272725</v>
      </c>
      <c r="L374" s="608">
        <f>(L364+L365)/L357</f>
        <v>3.6363636363636362</v>
      </c>
      <c r="M374" s="614"/>
      <c r="N374" s="615"/>
      <c r="O374" s="1113">
        <f>(O364+O365)/L357</f>
        <v>1.6363636363636365</v>
      </c>
      <c r="P374" s="1113"/>
      <c r="Q374" s="194">
        <f>L374+O374</f>
        <v>5.2727272727272725</v>
      </c>
    </row>
    <row r="375" spans="1:17" ht="41.25" customHeight="1" x14ac:dyDescent="0.25">
      <c r="A375" s="1146" t="s">
        <v>956</v>
      </c>
      <c r="B375" s="1147"/>
      <c r="C375" s="195" t="s">
        <v>717</v>
      </c>
      <c r="D375" s="233" t="s">
        <v>141</v>
      </c>
      <c r="E375" s="204"/>
      <c r="F375" s="611">
        <v>1500</v>
      </c>
      <c r="G375" s="612"/>
      <c r="H375" s="613"/>
      <c r="I375" s="671">
        <v>0</v>
      </c>
      <c r="J375" s="671"/>
      <c r="K375" s="194">
        <f>F375+I375</f>
        <v>1500</v>
      </c>
      <c r="L375" s="611">
        <v>1630.5</v>
      </c>
      <c r="M375" s="612"/>
      <c r="N375" s="613"/>
      <c r="O375" s="671">
        <v>0</v>
      </c>
      <c r="P375" s="671"/>
      <c r="Q375" s="194">
        <f>L375+O375</f>
        <v>1630.5</v>
      </c>
    </row>
    <row r="376" spans="1:17" ht="41.25" customHeight="1" x14ac:dyDescent="0.25">
      <c r="A376" s="705" t="s">
        <v>64</v>
      </c>
      <c r="B376" s="707"/>
      <c r="C376" s="170" t="s">
        <v>229</v>
      </c>
      <c r="D376" s="233"/>
      <c r="E376" s="204"/>
      <c r="F376" s="611"/>
      <c r="G376" s="612"/>
      <c r="H376" s="613"/>
      <c r="I376" s="671"/>
      <c r="J376" s="671"/>
      <c r="K376" s="124"/>
      <c r="L376" s="611"/>
      <c r="M376" s="612"/>
      <c r="N376" s="613"/>
      <c r="O376" s="671"/>
      <c r="P376" s="671"/>
      <c r="Q376" s="177"/>
    </row>
    <row r="377" spans="1:17" ht="128.25" customHeight="1" x14ac:dyDescent="0.25">
      <c r="A377" s="1146" t="s">
        <v>1002</v>
      </c>
      <c r="B377" s="1147"/>
      <c r="C377" s="204" t="s">
        <v>723</v>
      </c>
      <c r="D377" s="233" t="s">
        <v>117</v>
      </c>
      <c r="E377" s="204" t="s">
        <v>724</v>
      </c>
      <c r="F377" s="608">
        <v>0</v>
      </c>
      <c r="G377" s="614"/>
      <c r="H377" s="615"/>
      <c r="I377" s="671">
        <v>0</v>
      </c>
      <c r="J377" s="671"/>
      <c r="K377" s="194">
        <f>F377+I377</f>
        <v>0</v>
      </c>
      <c r="L377" s="608">
        <v>0</v>
      </c>
      <c r="M377" s="614"/>
      <c r="N377" s="615"/>
      <c r="O377" s="671">
        <v>0</v>
      </c>
      <c r="P377" s="671"/>
      <c r="Q377" s="194">
        <f>L377+O377</f>
        <v>0</v>
      </c>
    </row>
    <row r="378" spans="1:17" ht="95.25" customHeight="1" x14ac:dyDescent="0.25">
      <c r="A378" s="1146" t="s">
        <v>1003</v>
      </c>
      <c r="B378" s="1147"/>
      <c r="C378" s="204" t="s">
        <v>725</v>
      </c>
      <c r="D378" s="233" t="s">
        <v>117</v>
      </c>
      <c r="E378" s="204" t="s">
        <v>726</v>
      </c>
      <c r="F378" s="608">
        <v>0</v>
      </c>
      <c r="G378" s="614"/>
      <c r="H378" s="615"/>
      <c r="I378" s="671">
        <v>0</v>
      </c>
      <c r="J378" s="671"/>
      <c r="K378" s="194">
        <f>F378+I378</f>
        <v>0</v>
      </c>
      <c r="L378" s="608">
        <v>0</v>
      </c>
      <c r="M378" s="614"/>
      <c r="N378" s="615"/>
      <c r="O378" s="671">
        <v>0</v>
      </c>
      <c r="P378" s="671"/>
      <c r="Q378" s="194">
        <f>L378+O378</f>
        <v>0</v>
      </c>
    </row>
    <row r="379" spans="1:17" ht="21.75" customHeight="1" x14ac:dyDescent="0.25">
      <c r="A379" s="597">
        <v>1014082</v>
      </c>
      <c r="B379" s="598"/>
      <c r="C379" s="252"/>
      <c r="D379" s="169"/>
      <c r="E379" s="599" t="s">
        <v>729</v>
      </c>
      <c r="F379" s="600"/>
      <c r="G379" s="600"/>
      <c r="H379" s="600"/>
      <c r="I379" s="600"/>
      <c r="J379" s="600"/>
      <c r="K379" s="600"/>
      <c r="L379" s="600"/>
      <c r="M379" s="600"/>
      <c r="N379" s="600"/>
      <c r="O379" s="600"/>
      <c r="P379" s="600"/>
      <c r="Q379" s="601"/>
    </row>
    <row r="380" spans="1:17" ht="34.5" customHeight="1" x14ac:dyDescent="0.25">
      <c r="A380" s="200"/>
      <c r="B380" s="201"/>
      <c r="C380" s="169" t="s">
        <v>88</v>
      </c>
      <c r="D380" s="233"/>
      <c r="E380" s="599" t="s">
        <v>757</v>
      </c>
      <c r="F380" s="600"/>
      <c r="G380" s="600"/>
      <c r="H380" s="600"/>
      <c r="I380" s="600"/>
      <c r="J380" s="600"/>
      <c r="K380" s="600"/>
      <c r="L380" s="600"/>
      <c r="M380" s="600"/>
      <c r="N380" s="600"/>
      <c r="O380" s="600"/>
      <c r="P380" s="600"/>
      <c r="Q380" s="601"/>
    </row>
    <row r="381" spans="1:17" ht="24" customHeight="1" x14ac:dyDescent="0.25">
      <c r="A381" s="200"/>
      <c r="B381" s="201"/>
      <c r="C381" s="224" t="s">
        <v>97</v>
      </c>
      <c r="D381" s="249"/>
      <c r="E381" s="249"/>
      <c r="F381" s="611"/>
      <c r="G381" s="612"/>
      <c r="H381" s="613"/>
      <c r="I381" s="671"/>
      <c r="J381" s="671"/>
      <c r="K381" s="177"/>
      <c r="L381" s="611"/>
      <c r="M381" s="612"/>
      <c r="N381" s="613"/>
      <c r="O381" s="671"/>
      <c r="P381" s="671"/>
      <c r="Q381" s="177"/>
    </row>
    <row r="382" spans="1:17" ht="28.5" customHeight="1" x14ac:dyDescent="0.25">
      <c r="A382" s="200"/>
      <c r="B382" s="201"/>
      <c r="C382" s="124" t="s">
        <v>731</v>
      </c>
      <c r="D382" s="233" t="s">
        <v>732</v>
      </c>
      <c r="E382" s="168" t="s">
        <v>733</v>
      </c>
      <c r="F382" s="611">
        <v>267.10000000000002</v>
      </c>
      <c r="G382" s="612"/>
      <c r="H382" s="613"/>
      <c r="I382" s="671">
        <v>0</v>
      </c>
      <c r="J382" s="671"/>
      <c r="K382" s="194">
        <f t="shared" ref="K382:K388" si="31">F382+I382</f>
        <v>267.10000000000002</v>
      </c>
      <c r="L382" s="611">
        <v>267.10000000000002</v>
      </c>
      <c r="M382" s="612"/>
      <c r="N382" s="613"/>
      <c r="O382" s="671">
        <v>0</v>
      </c>
      <c r="P382" s="671"/>
      <c r="Q382" s="194">
        <f t="shared" ref="Q382:Q388" si="32">L382+O382</f>
        <v>267.10000000000002</v>
      </c>
    </row>
    <row r="383" spans="1:17" ht="32.25" customHeight="1" x14ac:dyDescent="0.25">
      <c r="A383" s="705"/>
      <c r="B383" s="707"/>
      <c r="C383" s="124" t="s">
        <v>735</v>
      </c>
      <c r="D383" s="233" t="s">
        <v>141</v>
      </c>
      <c r="E383" s="168" t="s">
        <v>734</v>
      </c>
      <c r="F383" s="611">
        <f>F384+F385+F386+F387+F388</f>
        <v>7839.9000000000005</v>
      </c>
      <c r="G383" s="612"/>
      <c r="H383" s="613"/>
      <c r="I383" s="671">
        <v>0</v>
      </c>
      <c r="J383" s="671"/>
      <c r="K383" s="194">
        <f t="shared" si="31"/>
        <v>7839.9000000000005</v>
      </c>
      <c r="L383" s="611">
        <f>L202</f>
        <v>0</v>
      </c>
      <c r="M383" s="612"/>
      <c r="N383" s="613"/>
      <c r="O383" s="671">
        <v>0</v>
      </c>
      <c r="P383" s="671"/>
      <c r="Q383" s="194">
        <f t="shared" si="32"/>
        <v>0</v>
      </c>
    </row>
    <row r="384" spans="1:17" ht="28.5" customHeight="1" x14ac:dyDescent="0.25">
      <c r="A384" s="200"/>
      <c r="B384" s="201"/>
      <c r="C384" s="204" t="s">
        <v>736</v>
      </c>
      <c r="D384" s="233" t="s">
        <v>141</v>
      </c>
      <c r="E384" s="168" t="s">
        <v>734</v>
      </c>
      <c r="F384" s="611">
        <v>1408.5</v>
      </c>
      <c r="G384" s="612"/>
      <c r="H384" s="613"/>
      <c r="I384" s="671">
        <v>0</v>
      </c>
      <c r="J384" s="671"/>
      <c r="K384" s="194">
        <f t="shared" si="31"/>
        <v>1408.5</v>
      </c>
      <c r="L384" s="611">
        <v>1531</v>
      </c>
      <c r="M384" s="612"/>
      <c r="N384" s="613"/>
      <c r="O384" s="671">
        <v>0</v>
      </c>
      <c r="P384" s="671"/>
      <c r="Q384" s="194">
        <f t="shared" si="32"/>
        <v>1531</v>
      </c>
    </row>
    <row r="385" spans="1:17" ht="30" customHeight="1" x14ac:dyDescent="0.25">
      <c r="A385" s="200"/>
      <c r="B385" s="201"/>
      <c r="C385" s="204" t="s">
        <v>737</v>
      </c>
      <c r="D385" s="233" t="s">
        <v>141</v>
      </c>
      <c r="E385" s="168" t="s">
        <v>734</v>
      </c>
      <c r="F385" s="611">
        <v>2857.8</v>
      </c>
      <c r="G385" s="612"/>
      <c r="H385" s="613"/>
      <c r="I385" s="671">
        <v>0</v>
      </c>
      <c r="J385" s="671"/>
      <c r="K385" s="194">
        <f t="shared" si="31"/>
        <v>2857.8</v>
      </c>
      <c r="L385" s="611">
        <v>3106.4</v>
      </c>
      <c r="M385" s="612"/>
      <c r="N385" s="613"/>
      <c r="O385" s="671">
        <v>0</v>
      </c>
      <c r="P385" s="671"/>
      <c r="Q385" s="194">
        <f t="shared" si="32"/>
        <v>3106.4</v>
      </c>
    </row>
    <row r="386" spans="1:17" ht="27" customHeight="1" x14ac:dyDescent="0.25">
      <c r="A386" s="200"/>
      <c r="B386" s="201"/>
      <c r="C386" s="195" t="s">
        <v>738</v>
      </c>
      <c r="D386" s="233" t="s">
        <v>141</v>
      </c>
      <c r="E386" s="168" t="s">
        <v>734</v>
      </c>
      <c r="F386" s="611">
        <v>1290.5</v>
      </c>
      <c r="G386" s="612"/>
      <c r="H386" s="613"/>
      <c r="I386" s="671">
        <v>0</v>
      </c>
      <c r="J386" s="671"/>
      <c r="K386" s="194">
        <f t="shared" si="31"/>
        <v>1290.5</v>
      </c>
      <c r="L386" s="611">
        <v>1402.8</v>
      </c>
      <c r="M386" s="612"/>
      <c r="N386" s="613"/>
      <c r="O386" s="671">
        <v>0</v>
      </c>
      <c r="P386" s="671"/>
      <c r="Q386" s="194">
        <f t="shared" si="32"/>
        <v>1402.8</v>
      </c>
    </row>
    <row r="387" spans="1:17" ht="27" customHeight="1" x14ac:dyDescent="0.25">
      <c r="A387" s="200"/>
      <c r="B387" s="201"/>
      <c r="C387" s="195" t="s">
        <v>739</v>
      </c>
      <c r="D387" s="233" t="s">
        <v>141</v>
      </c>
      <c r="E387" s="168" t="s">
        <v>734</v>
      </c>
      <c r="F387" s="611">
        <v>783.1</v>
      </c>
      <c r="G387" s="612"/>
      <c r="H387" s="613"/>
      <c r="I387" s="671">
        <v>0</v>
      </c>
      <c r="J387" s="671"/>
      <c r="K387" s="194">
        <f t="shared" si="31"/>
        <v>783.1</v>
      </c>
      <c r="L387" s="611">
        <v>851.2</v>
      </c>
      <c r="M387" s="612"/>
      <c r="N387" s="613"/>
      <c r="O387" s="671">
        <v>0</v>
      </c>
      <c r="P387" s="671"/>
      <c r="Q387" s="194">
        <f t="shared" si="32"/>
        <v>851.2</v>
      </c>
    </row>
    <row r="388" spans="1:17" ht="29.25" customHeight="1" x14ac:dyDescent="0.25">
      <c r="A388" s="200"/>
      <c r="B388" s="201"/>
      <c r="C388" s="195" t="s">
        <v>740</v>
      </c>
      <c r="D388" s="233" t="s">
        <v>141</v>
      </c>
      <c r="E388" s="168" t="s">
        <v>734</v>
      </c>
      <c r="F388" s="611">
        <v>1500</v>
      </c>
      <c r="G388" s="612"/>
      <c r="H388" s="613"/>
      <c r="I388" s="671">
        <v>0</v>
      </c>
      <c r="J388" s="671"/>
      <c r="K388" s="194">
        <f t="shared" si="31"/>
        <v>1500</v>
      </c>
      <c r="L388" s="611">
        <v>1630.5</v>
      </c>
      <c r="M388" s="612"/>
      <c r="N388" s="613"/>
      <c r="O388" s="671">
        <v>0</v>
      </c>
      <c r="P388" s="671"/>
      <c r="Q388" s="194">
        <f t="shared" si="32"/>
        <v>1630.5</v>
      </c>
    </row>
    <row r="389" spans="1:17" ht="25.5" customHeight="1" x14ac:dyDescent="0.25">
      <c r="A389" s="200"/>
      <c r="B389" s="201"/>
      <c r="C389" s="248" t="s">
        <v>102</v>
      </c>
      <c r="D389" s="233"/>
      <c r="E389" s="194"/>
      <c r="F389" s="611"/>
      <c r="G389" s="612"/>
      <c r="H389" s="613"/>
      <c r="I389" s="671"/>
      <c r="J389" s="671"/>
      <c r="K389" s="124"/>
      <c r="L389" s="611"/>
      <c r="M389" s="612"/>
      <c r="N389" s="613"/>
      <c r="O389" s="671"/>
      <c r="P389" s="671"/>
      <c r="Q389" s="177"/>
    </row>
    <row r="390" spans="1:17" ht="35.25" customHeight="1" x14ac:dyDescent="0.25">
      <c r="A390" s="200"/>
      <c r="B390" s="201"/>
      <c r="C390" s="195" t="s">
        <v>741</v>
      </c>
      <c r="D390" s="233" t="s">
        <v>99</v>
      </c>
      <c r="E390" s="194" t="s">
        <v>742</v>
      </c>
      <c r="F390" s="608">
        <f>F391+F392+F393+F394+F395</f>
        <v>69</v>
      </c>
      <c r="G390" s="614"/>
      <c r="H390" s="615"/>
      <c r="I390" s="671">
        <v>0</v>
      </c>
      <c r="J390" s="671"/>
      <c r="K390" s="194">
        <f t="shared" ref="K390:K396" si="33">F390+I390</f>
        <v>69</v>
      </c>
      <c r="L390" s="608">
        <f t="shared" ref="L390:L396" si="34">F390</f>
        <v>69</v>
      </c>
      <c r="M390" s="614"/>
      <c r="N390" s="615"/>
      <c r="O390" s="671">
        <v>0</v>
      </c>
      <c r="P390" s="671"/>
      <c r="Q390" s="194">
        <f t="shared" ref="Q390:Q396" si="35">L390+O390</f>
        <v>69</v>
      </c>
    </row>
    <row r="391" spans="1:17" ht="37.5" customHeight="1" x14ac:dyDescent="0.25">
      <c r="A391" s="200"/>
      <c r="B391" s="201"/>
      <c r="C391" s="195" t="s">
        <v>736</v>
      </c>
      <c r="D391" s="233" t="s">
        <v>99</v>
      </c>
      <c r="E391" s="194" t="s">
        <v>742</v>
      </c>
      <c r="F391" s="608">
        <f t="shared" ref="F391:F396" si="36">N321</f>
        <v>36</v>
      </c>
      <c r="G391" s="614"/>
      <c r="H391" s="615"/>
      <c r="I391" s="671">
        <v>0</v>
      </c>
      <c r="J391" s="671"/>
      <c r="K391" s="194">
        <f t="shared" si="33"/>
        <v>36</v>
      </c>
      <c r="L391" s="608">
        <f t="shared" si="34"/>
        <v>36</v>
      </c>
      <c r="M391" s="614"/>
      <c r="N391" s="615"/>
      <c r="O391" s="671">
        <v>0</v>
      </c>
      <c r="P391" s="671"/>
      <c r="Q391" s="194">
        <f t="shared" si="35"/>
        <v>36</v>
      </c>
    </row>
    <row r="392" spans="1:17" ht="36.75" customHeight="1" x14ac:dyDescent="0.25">
      <c r="A392" s="200"/>
      <c r="B392" s="201"/>
      <c r="C392" s="195" t="s">
        <v>737</v>
      </c>
      <c r="D392" s="233" t="s">
        <v>99</v>
      </c>
      <c r="E392" s="194" t="s">
        <v>742</v>
      </c>
      <c r="F392" s="608">
        <f t="shared" si="36"/>
        <v>13</v>
      </c>
      <c r="G392" s="614"/>
      <c r="H392" s="615"/>
      <c r="I392" s="671">
        <v>0</v>
      </c>
      <c r="J392" s="671"/>
      <c r="K392" s="194">
        <f t="shared" si="33"/>
        <v>13</v>
      </c>
      <c r="L392" s="608">
        <f t="shared" si="34"/>
        <v>13</v>
      </c>
      <c r="M392" s="614"/>
      <c r="N392" s="615"/>
      <c r="O392" s="671">
        <v>0</v>
      </c>
      <c r="P392" s="671"/>
      <c r="Q392" s="194">
        <f t="shared" si="35"/>
        <v>13</v>
      </c>
    </row>
    <row r="393" spans="1:17" ht="34.5" customHeight="1" x14ac:dyDescent="0.25">
      <c r="A393" s="200"/>
      <c r="B393" s="201"/>
      <c r="C393" s="195" t="s">
        <v>738</v>
      </c>
      <c r="D393" s="233" t="s">
        <v>99</v>
      </c>
      <c r="E393" s="194" t="s">
        <v>742</v>
      </c>
      <c r="F393" s="608">
        <f t="shared" si="36"/>
        <v>9</v>
      </c>
      <c r="G393" s="614"/>
      <c r="H393" s="615"/>
      <c r="I393" s="671">
        <v>0</v>
      </c>
      <c r="J393" s="671"/>
      <c r="K393" s="194">
        <f t="shared" si="33"/>
        <v>9</v>
      </c>
      <c r="L393" s="608">
        <f t="shared" si="34"/>
        <v>9</v>
      </c>
      <c r="M393" s="614"/>
      <c r="N393" s="615"/>
      <c r="O393" s="671">
        <v>0</v>
      </c>
      <c r="P393" s="671"/>
      <c r="Q393" s="194">
        <f t="shared" si="35"/>
        <v>9</v>
      </c>
    </row>
    <row r="394" spans="1:17" ht="35.25" customHeight="1" x14ac:dyDescent="0.25">
      <c r="A394" s="200"/>
      <c r="B394" s="201"/>
      <c r="C394" s="195" t="s">
        <v>743</v>
      </c>
      <c r="D394" s="233" t="s">
        <v>99</v>
      </c>
      <c r="E394" s="194" t="s">
        <v>742</v>
      </c>
      <c r="F394" s="608">
        <f t="shared" si="36"/>
        <v>5</v>
      </c>
      <c r="G394" s="614"/>
      <c r="H394" s="615"/>
      <c r="I394" s="671">
        <v>0</v>
      </c>
      <c r="J394" s="671"/>
      <c r="K394" s="194">
        <f t="shared" si="33"/>
        <v>5</v>
      </c>
      <c r="L394" s="608">
        <f t="shared" si="34"/>
        <v>5</v>
      </c>
      <c r="M394" s="614"/>
      <c r="N394" s="615"/>
      <c r="O394" s="671">
        <v>0</v>
      </c>
      <c r="P394" s="671"/>
      <c r="Q394" s="194">
        <f t="shared" si="35"/>
        <v>5</v>
      </c>
    </row>
    <row r="395" spans="1:17" ht="36" customHeight="1" x14ac:dyDescent="0.25">
      <c r="A395" s="200"/>
      <c r="B395" s="201"/>
      <c r="C395" s="195" t="s">
        <v>744</v>
      </c>
      <c r="D395" s="233" t="s">
        <v>99</v>
      </c>
      <c r="E395" s="194" t="s">
        <v>742</v>
      </c>
      <c r="F395" s="608">
        <f t="shared" si="36"/>
        <v>6</v>
      </c>
      <c r="G395" s="614"/>
      <c r="H395" s="615"/>
      <c r="I395" s="671">
        <v>0</v>
      </c>
      <c r="J395" s="671"/>
      <c r="K395" s="194">
        <f t="shared" si="33"/>
        <v>6</v>
      </c>
      <c r="L395" s="608">
        <f t="shared" si="34"/>
        <v>6</v>
      </c>
      <c r="M395" s="614"/>
      <c r="N395" s="615"/>
      <c r="O395" s="671">
        <v>0</v>
      </c>
      <c r="P395" s="671"/>
      <c r="Q395" s="194">
        <f t="shared" si="35"/>
        <v>6</v>
      </c>
    </row>
    <row r="396" spans="1:17" ht="24.75" customHeight="1" x14ac:dyDescent="0.25">
      <c r="A396" s="705"/>
      <c r="B396" s="707"/>
      <c r="C396" s="195" t="s">
        <v>753</v>
      </c>
      <c r="D396" s="233" t="s">
        <v>732</v>
      </c>
      <c r="E396" s="194"/>
      <c r="F396" s="608">
        <f t="shared" si="36"/>
        <v>138</v>
      </c>
      <c r="G396" s="603"/>
      <c r="H396" s="607"/>
      <c r="I396" s="671">
        <v>0</v>
      </c>
      <c r="J396" s="671"/>
      <c r="K396" s="194">
        <f t="shared" si="33"/>
        <v>138</v>
      </c>
      <c r="L396" s="602">
        <f t="shared" si="34"/>
        <v>138</v>
      </c>
      <c r="M396" s="603"/>
      <c r="N396" s="607"/>
      <c r="O396" s="671">
        <v>0</v>
      </c>
      <c r="P396" s="671"/>
      <c r="Q396" s="194">
        <f t="shared" si="35"/>
        <v>138</v>
      </c>
    </row>
    <row r="397" spans="1:17" ht="18.75" customHeight="1" x14ac:dyDescent="0.25">
      <c r="A397" s="200"/>
      <c r="B397" s="201"/>
      <c r="C397" s="248" t="s">
        <v>282</v>
      </c>
      <c r="D397" s="233"/>
      <c r="E397" s="194"/>
      <c r="F397" s="251"/>
      <c r="G397" s="213"/>
      <c r="H397" s="185"/>
      <c r="I397" s="602"/>
      <c r="J397" s="603"/>
      <c r="K397" s="185"/>
      <c r="L397" s="184"/>
      <c r="M397" s="213"/>
      <c r="N397" s="185"/>
      <c r="O397" s="602"/>
      <c r="P397" s="603"/>
      <c r="Q397" s="185"/>
    </row>
    <row r="398" spans="1:17" ht="97.5" customHeight="1" x14ac:dyDescent="0.25">
      <c r="A398" s="200"/>
      <c r="B398" s="201"/>
      <c r="C398" s="195" t="s">
        <v>745</v>
      </c>
      <c r="D398" s="233" t="s">
        <v>113</v>
      </c>
      <c r="E398" s="194" t="s">
        <v>746</v>
      </c>
      <c r="F398" s="606">
        <f>F383/F390*1000</f>
        <v>113621.73913043478</v>
      </c>
      <c r="G398" s="777"/>
      <c r="H398" s="719"/>
      <c r="I398" s="671">
        <v>0</v>
      </c>
      <c r="J398" s="671"/>
      <c r="K398" s="316">
        <f t="shared" ref="K398:K403" si="37">F398+I398</f>
        <v>113621.73913043478</v>
      </c>
      <c r="L398" s="606">
        <f>L383/L390*1000</f>
        <v>0</v>
      </c>
      <c r="M398" s="777"/>
      <c r="N398" s="719"/>
      <c r="O398" s="671">
        <v>0</v>
      </c>
      <c r="P398" s="671"/>
      <c r="Q398" s="194">
        <f t="shared" ref="Q398:Q403" si="38">L398+O398</f>
        <v>0</v>
      </c>
    </row>
    <row r="399" spans="1:17" ht="64.5" customHeight="1" x14ac:dyDescent="0.25">
      <c r="A399" s="200"/>
      <c r="B399" s="201"/>
      <c r="C399" s="227" t="s">
        <v>747</v>
      </c>
      <c r="D399" s="233" t="s">
        <v>113</v>
      </c>
      <c r="E399" s="194" t="s">
        <v>748</v>
      </c>
      <c r="F399" s="606">
        <f>F398/F390*F391</f>
        <v>59280.907372400754</v>
      </c>
      <c r="G399" s="777"/>
      <c r="H399" s="719"/>
      <c r="I399" s="671">
        <v>0</v>
      </c>
      <c r="J399" s="671"/>
      <c r="K399" s="316">
        <f t="shared" si="37"/>
        <v>59280.907372400754</v>
      </c>
      <c r="L399" s="606">
        <f>L398/L390*L391</f>
        <v>0</v>
      </c>
      <c r="M399" s="777"/>
      <c r="N399" s="719"/>
      <c r="O399" s="671">
        <v>0</v>
      </c>
      <c r="P399" s="671"/>
      <c r="Q399" s="194">
        <f t="shared" si="38"/>
        <v>0</v>
      </c>
    </row>
    <row r="400" spans="1:17" ht="63" customHeight="1" x14ac:dyDescent="0.25">
      <c r="A400" s="200"/>
      <c r="B400" s="201"/>
      <c r="C400" s="227" t="s">
        <v>737</v>
      </c>
      <c r="D400" s="233" t="s">
        <v>113</v>
      </c>
      <c r="E400" s="194" t="s">
        <v>749</v>
      </c>
      <c r="F400" s="606">
        <f>F398/F390*F392</f>
        <v>21406.994328922494</v>
      </c>
      <c r="G400" s="777"/>
      <c r="H400" s="719"/>
      <c r="I400" s="671">
        <v>0</v>
      </c>
      <c r="J400" s="671"/>
      <c r="K400" s="316">
        <f t="shared" si="37"/>
        <v>21406.994328922494</v>
      </c>
      <c r="L400" s="606">
        <f>L398/L390*L392</f>
        <v>0</v>
      </c>
      <c r="M400" s="777"/>
      <c r="N400" s="719"/>
      <c r="O400" s="671">
        <v>0</v>
      </c>
      <c r="P400" s="671"/>
      <c r="Q400" s="194">
        <f t="shared" si="38"/>
        <v>0</v>
      </c>
    </row>
    <row r="401" spans="1:18" ht="63" customHeight="1" x14ac:dyDescent="0.25">
      <c r="A401" s="200"/>
      <c r="B401" s="201"/>
      <c r="C401" s="227" t="s">
        <v>738</v>
      </c>
      <c r="D401" s="233" t="s">
        <v>113</v>
      </c>
      <c r="E401" s="194" t="s">
        <v>751</v>
      </c>
      <c r="F401" s="606">
        <f>F398/F390*F393</f>
        <v>14820.226843100188</v>
      </c>
      <c r="G401" s="777"/>
      <c r="H401" s="719"/>
      <c r="I401" s="671">
        <v>0</v>
      </c>
      <c r="J401" s="671"/>
      <c r="K401" s="316">
        <f t="shared" si="37"/>
        <v>14820.226843100188</v>
      </c>
      <c r="L401" s="606">
        <f>L398/L390*L393</f>
        <v>0</v>
      </c>
      <c r="M401" s="777"/>
      <c r="N401" s="719"/>
      <c r="O401" s="671">
        <v>0</v>
      </c>
      <c r="P401" s="671"/>
      <c r="Q401" s="194">
        <f t="shared" si="38"/>
        <v>0</v>
      </c>
    </row>
    <row r="402" spans="1:18" ht="63" customHeight="1" x14ac:dyDescent="0.25">
      <c r="A402" s="200"/>
      <c r="B402" s="201"/>
      <c r="C402" s="227" t="s">
        <v>739</v>
      </c>
      <c r="D402" s="233" t="s">
        <v>113</v>
      </c>
      <c r="E402" s="194" t="s">
        <v>750</v>
      </c>
      <c r="F402" s="606">
        <f>F398/F390*F394</f>
        <v>8233.4593572778831</v>
      </c>
      <c r="G402" s="777"/>
      <c r="H402" s="719"/>
      <c r="I402" s="671">
        <v>0</v>
      </c>
      <c r="J402" s="671"/>
      <c r="K402" s="316">
        <f t="shared" si="37"/>
        <v>8233.4593572778831</v>
      </c>
      <c r="L402" s="606">
        <f>L398/L390*L394</f>
        <v>0</v>
      </c>
      <c r="M402" s="777"/>
      <c r="N402" s="719"/>
      <c r="O402" s="671">
        <v>0</v>
      </c>
      <c r="P402" s="671"/>
      <c r="Q402" s="194">
        <f t="shared" si="38"/>
        <v>0</v>
      </c>
    </row>
    <row r="403" spans="1:18" ht="63" customHeight="1" x14ac:dyDescent="0.25">
      <c r="A403" s="200"/>
      <c r="B403" s="201"/>
      <c r="C403" s="227" t="s">
        <v>744</v>
      </c>
      <c r="D403" s="233" t="s">
        <v>113</v>
      </c>
      <c r="E403" s="194" t="s">
        <v>752</v>
      </c>
      <c r="F403" s="606">
        <f>F398/F390*F395</f>
        <v>9880.151228733459</v>
      </c>
      <c r="G403" s="777"/>
      <c r="H403" s="719"/>
      <c r="I403" s="671">
        <v>0</v>
      </c>
      <c r="J403" s="671"/>
      <c r="K403" s="316">
        <f t="shared" si="37"/>
        <v>9880.151228733459</v>
      </c>
      <c r="L403" s="606">
        <f>L398/L390*L395</f>
        <v>0</v>
      </c>
      <c r="M403" s="777"/>
      <c r="N403" s="719"/>
      <c r="O403" s="671">
        <v>0</v>
      </c>
      <c r="P403" s="671"/>
      <c r="Q403" s="194">
        <f t="shared" si="38"/>
        <v>0</v>
      </c>
    </row>
    <row r="404" spans="1:18" ht="15.75" customHeight="1" x14ac:dyDescent="0.25">
      <c r="A404" s="200"/>
      <c r="B404" s="201"/>
      <c r="C404" s="170" t="s">
        <v>229</v>
      </c>
      <c r="D404" s="233"/>
      <c r="E404" s="210"/>
      <c r="F404" s="602"/>
      <c r="G404" s="603"/>
      <c r="H404" s="607"/>
      <c r="I404" s="602"/>
      <c r="J404" s="603"/>
      <c r="K404" s="339"/>
      <c r="L404" s="602"/>
      <c r="M404" s="603"/>
      <c r="N404" s="607"/>
      <c r="O404" s="602"/>
      <c r="P404" s="603"/>
      <c r="Q404" s="607"/>
    </row>
    <row r="405" spans="1:18" ht="73.5" customHeight="1" x14ac:dyDescent="0.25">
      <c r="A405" s="200"/>
      <c r="B405" s="201"/>
      <c r="C405" s="204" t="s">
        <v>754</v>
      </c>
      <c r="D405" s="233" t="s">
        <v>117</v>
      </c>
      <c r="E405" s="210" t="s">
        <v>543</v>
      </c>
      <c r="F405" s="602">
        <v>0</v>
      </c>
      <c r="G405" s="603"/>
      <c r="H405" s="607"/>
      <c r="I405" s="602">
        <v>0</v>
      </c>
      <c r="J405" s="603"/>
      <c r="K405" s="177">
        <f>F405+I405</f>
        <v>0</v>
      </c>
      <c r="L405" s="602">
        <v>0</v>
      </c>
      <c r="M405" s="603"/>
      <c r="N405" s="607"/>
      <c r="O405" s="671">
        <v>0</v>
      </c>
      <c r="P405" s="671"/>
      <c r="Q405" s="194">
        <f>L405+O405</f>
        <v>0</v>
      </c>
    </row>
    <row r="406" spans="1:18" ht="61.5" customHeight="1" x14ac:dyDescent="0.25">
      <c r="A406" s="200"/>
      <c r="B406" s="201"/>
      <c r="C406" s="204" t="s">
        <v>755</v>
      </c>
      <c r="D406" s="233" t="s">
        <v>117</v>
      </c>
      <c r="E406" s="210" t="s">
        <v>756</v>
      </c>
      <c r="F406" s="602">
        <v>0</v>
      </c>
      <c r="G406" s="603"/>
      <c r="H406" s="607"/>
      <c r="I406" s="602">
        <v>0</v>
      </c>
      <c r="J406" s="603"/>
      <c r="K406" s="177">
        <f>F406+I406</f>
        <v>0</v>
      </c>
      <c r="L406" s="602">
        <v>0</v>
      </c>
      <c r="M406" s="603"/>
      <c r="N406" s="607"/>
      <c r="O406" s="671">
        <v>0</v>
      </c>
      <c r="P406" s="671"/>
      <c r="Q406" s="194">
        <f>L406+O406</f>
        <v>0</v>
      </c>
    </row>
    <row r="407" spans="1:18" ht="17.25" customHeight="1" x14ac:dyDescent="0.25">
      <c r="A407" s="211"/>
      <c r="B407" s="211"/>
      <c r="C407" s="21"/>
      <c r="D407" s="212"/>
      <c r="E407" s="212"/>
      <c r="F407" s="64"/>
      <c r="G407" s="64"/>
      <c r="H407" s="64"/>
      <c r="I407" s="64"/>
      <c r="J407" s="64"/>
      <c r="K407" s="64"/>
      <c r="L407" s="64"/>
      <c r="M407" s="64"/>
      <c r="N407" s="64"/>
      <c r="O407" s="64"/>
      <c r="P407" s="64"/>
      <c r="Q407" s="64"/>
    </row>
    <row r="408" spans="1:18" s="28" customFormat="1" ht="13.5" customHeight="1" x14ac:dyDescent="0.25">
      <c r="A408" s="21" t="s">
        <v>1031</v>
      </c>
      <c r="B408" s="21"/>
      <c r="C408" s="21"/>
      <c r="D408" s="7"/>
      <c r="E408" s="7"/>
      <c r="F408" s="29"/>
      <c r="G408" s="29"/>
      <c r="H408" s="29"/>
      <c r="I408" s="29"/>
      <c r="J408" s="29"/>
      <c r="K408" s="29"/>
      <c r="L408" s="29"/>
      <c r="M408" s="29"/>
      <c r="N408" s="29"/>
      <c r="O408" s="29"/>
      <c r="P408" s="29"/>
      <c r="Q408" s="29"/>
    </row>
    <row r="409" spans="1:18" s="28" customFormat="1" ht="13.5" customHeight="1" x14ac:dyDescent="0.25">
      <c r="A409" s="35" t="s">
        <v>916</v>
      </c>
      <c r="B409" s="21"/>
      <c r="C409" s="21"/>
      <c r="D409" s="7"/>
      <c r="E409" s="7"/>
      <c r="F409" s="29"/>
      <c r="G409" s="29"/>
      <c r="H409" s="29"/>
      <c r="I409" s="29"/>
      <c r="J409" s="29"/>
      <c r="K409" s="29"/>
      <c r="L409" s="29"/>
      <c r="M409" s="29"/>
      <c r="N409" s="29"/>
      <c r="O409" s="29"/>
      <c r="P409" s="29"/>
      <c r="Q409" s="29"/>
    </row>
    <row r="410" spans="1:18" s="19" customFormat="1" ht="18" customHeight="1" x14ac:dyDescent="0.2">
      <c r="A410" s="667" t="s">
        <v>222</v>
      </c>
      <c r="B410" s="750"/>
      <c r="C410" s="668"/>
      <c r="D410" s="602" t="s">
        <v>827</v>
      </c>
      <c r="E410" s="607"/>
      <c r="F410" s="602" t="s">
        <v>836</v>
      </c>
      <c r="G410" s="607"/>
      <c r="H410" s="602" t="s">
        <v>839</v>
      </c>
      <c r="I410" s="607"/>
      <c r="J410" s="602" t="s">
        <v>436</v>
      </c>
      <c r="K410" s="607"/>
      <c r="L410" s="602" t="s">
        <v>821</v>
      </c>
      <c r="M410" s="607"/>
      <c r="N410" s="65"/>
      <c r="O410" s="65"/>
      <c r="P410" s="65"/>
      <c r="Q410" s="65"/>
    </row>
    <row r="411" spans="1:18" s="19" customFormat="1" ht="57" customHeight="1" x14ac:dyDescent="0.2">
      <c r="A411" s="731"/>
      <c r="B411" s="751"/>
      <c r="C411" s="732"/>
      <c r="D411" s="124" t="s">
        <v>197</v>
      </c>
      <c r="E411" s="124" t="s">
        <v>198</v>
      </c>
      <c r="F411" s="124" t="s">
        <v>197</v>
      </c>
      <c r="G411" s="124" t="s">
        <v>198</v>
      </c>
      <c r="H411" s="124" t="s">
        <v>197</v>
      </c>
      <c r="I411" s="124" t="s">
        <v>198</v>
      </c>
      <c r="J411" s="124" t="s">
        <v>197</v>
      </c>
      <c r="K411" s="124" t="s">
        <v>198</v>
      </c>
      <c r="L411" s="124" t="s">
        <v>197</v>
      </c>
      <c r="M411" s="124" t="s">
        <v>198</v>
      </c>
      <c r="N411" s="65"/>
      <c r="O411" s="65"/>
      <c r="P411" s="65"/>
      <c r="Q411" s="65"/>
    </row>
    <row r="412" spans="1:18" ht="18" customHeight="1" x14ac:dyDescent="0.2">
      <c r="A412" s="602">
        <v>1</v>
      </c>
      <c r="B412" s="603"/>
      <c r="C412" s="607"/>
      <c r="D412" s="177">
        <v>3</v>
      </c>
      <c r="E412" s="177">
        <v>4</v>
      </c>
      <c r="F412" s="177">
        <v>5</v>
      </c>
      <c r="G412" s="177">
        <v>6</v>
      </c>
      <c r="H412" s="177">
        <v>7</v>
      </c>
      <c r="I412" s="177">
        <v>8</v>
      </c>
      <c r="J412" s="177">
        <v>9</v>
      </c>
      <c r="K412" s="177">
        <v>10</v>
      </c>
      <c r="L412" s="177">
        <v>11</v>
      </c>
      <c r="M412" s="177">
        <v>12</v>
      </c>
      <c r="N412" s="65"/>
      <c r="O412" s="65"/>
      <c r="P412" s="65"/>
      <c r="Q412" s="65"/>
      <c r="R412" s="19"/>
    </row>
    <row r="413" spans="1:18" ht="18" customHeight="1" x14ac:dyDescent="0.2">
      <c r="A413" s="602" t="s">
        <v>287</v>
      </c>
      <c r="B413" s="603"/>
      <c r="C413" s="607"/>
      <c r="D413" s="124"/>
      <c r="E413" s="124"/>
      <c r="F413" s="124"/>
      <c r="G413" s="124"/>
      <c r="H413" s="124"/>
      <c r="I413" s="124"/>
      <c r="J413" s="124"/>
      <c r="K413" s="124"/>
      <c r="L413" s="124"/>
      <c r="M413" s="124"/>
      <c r="N413" s="65"/>
      <c r="O413" s="65"/>
      <c r="P413" s="65"/>
      <c r="Q413" s="65"/>
    </row>
    <row r="414" spans="1:18" ht="18" customHeight="1" x14ac:dyDescent="0.2">
      <c r="A414" s="602" t="s">
        <v>577</v>
      </c>
      <c r="B414" s="603"/>
      <c r="C414" s="607"/>
      <c r="D414" s="168">
        <v>354.6</v>
      </c>
      <c r="E414" s="124">
        <v>0</v>
      </c>
      <c r="F414" s="124">
        <v>345.6</v>
      </c>
      <c r="G414" s="124">
        <v>0</v>
      </c>
      <c r="H414" s="124"/>
      <c r="I414" s="124">
        <v>0</v>
      </c>
      <c r="J414" s="124"/>
      <c r="K414" s="124">
        <v>0</v>
      </c>
      <c r="L414" s="124"/>
      <c r="M414" s="124">
        <v>0</v>
      </c>
      <c r="N414" s="65"/>
      <c r="O414" s="65"/>
      <c r="P414" s="65"/>
      <c r="Q414" s="65"/>
    </row>
    <row r="415" spans="1:18" ht="24.75" customHeight="1" x14ac:dyDescent="0.2">
      <c r="A415" s="602" t="s">
        <v>572</v>
      </c>
      <c r="B415" s="603"/>
      <c r="C415" s="607"/>
      <c r="D415" s="124">
        <v>135.4</v>
      </c>
      <c r="E415" s="124">
        <v>0</v>
      </c>
      <c r="F415" s="124">
        <v>172.2</v>
      </c>
      <c r="G415" s="124">
        <v>0</v>
      </c>
      <c r="H415" s="124"/>
      <c r="I415" s="124">
        <v>0</v>
      </c>
      <c r="J415" s="124"/>
      <c r="K415" s="124">
        <v>0</v>
      </c>
      <c r="L415" s="124"/>
      <c r="M415" s="124">
        <v>0</v>
      </c>
      <c r="N415" s="65"/>
      <c r="O415" s="65"/>
      <c r="P415" s="65"/>
      <c r="Q415" s="65"/>
    </row>
    <row r="416" spans="1:18" ht="17.25" customHeight="1" x14ac:dyDescent="0.2">
      <c r="A416" s="602" t="s">
        <v>459</v>
      </c>
      <c r="B416" s="603"/>
      <c r="C416" s="607"/>
      <c r="D416" s="124">
        <v>287.3</v>
      </c>
      <c r="E416" s="124">
        <v>0</v>
      </c>
      <c r="F416" s="124">
        <v>489.7</v>
      </c>
      <c r="G416" s="124">
        <v>0</v>
      </c>
      <c r="H416" s="124"/>
      <c r="I416" s="124">
        <v>0</v>
      </c>
      <c r="J416" s="124"/>
      <c r="K416" s="124">
        <v>0</v>
      </c>
      <c r="L416" s="124"/>
      <c r="M416" s="124">
        <v>0</v>
      </c>
      <c r="N416" s="65"/>
      <c r="O416" s="65"/>
      <c r="P416" s="65"/>
      <c r="Q416" s="65"/>
    </row>
    <row r="417" spans="1:17" ht="20.25" customHeight="1" x14ac:dyDescent="0.2">
      <c r="A417" s="602" t="s">
        <v>460</v>
      </c>
      <c r="B417" s="603"/>
      <c r="C417" s="607"/>
      <c r="D417" s="124">
        <v>24.7</v>
      </c>
      <c r="E417" s="124">
        <v>0</v>
      </c>
      <c r="F417" s="124">
        <v>28.7</v>
      </c>
      <c r="G417" s="124">
        <v>0</v>
      </c>
      <c r="H417" s="124"/>
      <c r="I417" s="124">
        <v>0</v>
      </c>
      <c r="J417" s="124"/>
      <c r="K417" s="124">
        <v>0</v>
      </c>
      <c r="L417" s="124"/>
      <c r="M417" s="124">
        <v>0</v>
      </c>
      <c r="N417" s="65"/>
      <c r="O417" s="65"/>
      <c r="P417" s="65"/>
      <c r="Q417" s="65"/>
    </row>
    <row r="418" spans="1:17" ht="30.75" customHeight="1" x14ac:dyDescent="0.2">
      <c r="A418" s="602" t="s">
        <v>885</v>
      </c>
      <c r="B418" s="603"/>
      <c r="C418" s="607"/>
      <c r="D418" s="124">
        <v>13.2</v>
      </c>
      <c r="E418" s="124">
        <v>0</v>
      </c>
      <c r="F418" s="124">
        <v>3.5</v>
      </c>
      <c r="G418" s="124">
        <v>0</v>
      </c>
      <c r="H418" s="124"/>
      <c r="I418" s="124">
        <v>0</v>
      </c>
      <c r="J418" s="124"/>
      <c r="K418" s="124">
        <v>0</v>
      </c>
      <c r="L418" s="124"/>
      <c r="M418" s="124">
        <v>0</v>
      </c>
      <c r="N418" s="65"/>
      <c r="O418" s="65"/>
      <c r="P418" s="65"/>
      <c r="Q418" s="65"/>
    </row>
    <row r="419" spans="1:17" ht="22.5" customHeight="1" x14ac:dyDescent="0.2">
      <c r="A419" s="602" t="s">
        <v>971</v>
      </c>
      <c r="B419" s="603"/>
      <c r="C419" s="607"/>
      <c r="D419" s="124">
        <f>SUM(D414:D418)</f>
        <v>815.2</v>
      </c>
      <c r="E419" s="124">
        <v>0</v>
      </c>
      <c r="F419" s="124">
        <f>SUM(F414:F418)</f>
        <v>1039.7</v>
      </c>
      <c r="G419" s="124">
        <v>0</v>
      </c>
      <c r="H419" s="124">
        <f>SUM(H414:H418)</f>
        <v>0</v>
      </c>
      <c r="I419" s="124">
        <v>0</v>
      </c>
      <c r="J419" s="124">
        <f>SUM(J414:J418)</f>
        <v>0</v>
      </c>
      <c r="K419" s="124">
        <v>0</v>
      </c>
      <c r="L419" s="124">
        <f>SUM(L414:L418)</f>
        <v>0</v>
      </c>
      <c r="M419" s="124">
        <v>0</v>
      </c>
      <c r="N419" s="65"/>
      <c r="O419" s="65"/>
      <c r="P419" s="65"/>
      <c r="Q419" s="65"/>
    </row>
    <row r="420" spans="1:17" ht="48.75" customHeight="1" x14ac:dyDescent="0.2">
      <c r="A420" s="602" t="s">
        <v>289</v>
      </c>
      <c r="B420" s="603"/>
      <c r="C420" s="607"/>
      <c r="D420" s="124"/>
      <c r="E420" s="124"/>
      <c r="F420" s="124"/>
      <c r="G420" s="124"/>
      <c r="H420" s="124"/>
      <c r="I420" s="124"/>
      <c r="J420" s="124"/>
      <c r="K420" s="124"/>
      <c r="L420" s="124"/>
      <c r="M420" s="124"/>
      <c r="N420" s="65"/>
      <c r="O420" s="65"/>
      <c r="P420" s="65"/>
      <c r="Q420" s="65"/>
    </row>
    <row r="421" spans="1:17" ht="12.75" hidden="1" customHeight="1" x14ac:dyDescent="0.25">
      <c r="A421" s="3"/>
      <c r="B421" s="3"/>
      <c r="C421" s="3"/>
      <c r="D421" s="3"/>
      <c r="E421" s="3"/>
      <c r="F421" s="3"/>
      <c r="G421" s="3"/>
      <c r="H421" s="3"/>
      <c r="I421" s="3"/>
      <c r="J421" s="3"/>
      <c r="K421" s="3"/>
      <c r="L421" s="3"/>
      <c r="M421" s="3"/>
      <c r="N421" s="619"/>
      <c r="O421" s="619"/>
      <c r="P421" s="619"/>
      <c r="Q421" s="3"/>
    </row>
    <row r="422" spans="1:17" ht="12.75" customHeight="1" x14ac:dyDescent="0.25">
      <c r="A422" s="3"/>
      <c r="B422" s="3"/>
      <c r="C422" s="3"/>
      <c r="D422" s="3"/>
      <c r="E422" s="3"/>
      <c r="F422" s="3"/>
      <c r="G422" s="3"/>
      <c r="H422" s="3"/>
      <c r="I422" s="3"/>
      <c r="J422" s="3"/>
      <c r="K422" s="3"/>
      <c r="L422" s="3"/>
      <c r="M422" s="3"/>
      <c r="N422" s="30"/>
      <c r="O422" s="30"/>
      <c r="P422" s="30"/>
      <c r="Q422" s="3"/>
    </row>
    <row r="423" spans="1:17" ht="12.75" customHeight="1" x14ac:dyDescent="0.25">
      <c r="A423" s="334" t="s">
        <v>290</v>
      </c>
      <c r="B423" s="637" t="s">
        <v>1004</v>
      </c>
      <c r="C423" s="637"/>
      <c r="D423" s="637"/>
      <c r="E423" s="637"/>
      <c r="F423" s="637"/>
      <c r="G423" s="637"/>
      <c r="H423" s="637"/>
      <c r="I423" s="637"/>
      <c r="J423" s="637"/>
      <c r="K423" s="637"/>
      <c r="L423" s="637"/>
      <c r="M423" s="637"/>
      <c r="N423" s="637"/>
      <c r="O423" s="637"/>
      <c r="P423" s="637"/>
      <c r="Q423" s="637"/>
    </row>
    <row r="424" spans="1:17" ht="9" customHeight="1" x14ac:dyDescent="0.25">
      <c r="A424" s="57"/>
      <c r="B424" s="57"/>
      <c r="C424" s="57"/>
      <c r="D424" s="57"/>
      <c r="E424" s="57"/>
      <c r="F424" s="57"/>
      <c r="G424" s="57"/>
      <c r="H424" s="57"/>
      <c r="I424" s="57"/>
      <c r="J424" s="57"/>
      <c r="K424" s="57"/>
      <c r="L424" s="57"/>
      <c r="M424" s="57"/>
      <c r="N424" s="57"/>
      <c r="O424" s="57"/>
      <c r="P424" s="57"/>
      <c r="Q424" s="3"/>
    </row>
    <row r="425" spans="1:17" ht="34.5" customHeight="1" x14ac:dyDescent="0.2">
      <c r="A425" s="609" t="s">
        <v>1023</v>
      </c>
      <c r="B425" s="667" t="s">
        <v>196</v>
      </c>
      <c r="C425" s="668"/>
      <c r="D425" s="602" t="s">
        <v>840</v>
      </c>
      <c r="E425" s="603"/>
      <c r="F425" s="603"/>
      <c r="G425" s="607"/>
      <c r="H425" s="602" t="s">
        <v>841</v>
      </c>
      <c r="I425" s="603"/>
      <c r="J425" s="603"/>
      <c r="K425" s="607"/>
      <c r="L425" s="602" t="s">
        <v>464</v>
      </c>
      <c r="M425" s="607"/>
      <c r="N425" s="602" t="s">
        <v>465</v>
      </c>
      <c r="O425" s="607"/>
      <c r="P425" s="602" t="s">
        <v>842</v>
      </c>
      <c r="Q425" s="607"/>
    </row>
    <row r="426" spans="1:17" ht="38.25" customHeight="1" x14ac:dyDescent="0.2">
      <c r="A426" s="728"/>
      <c r="B426" s="729"/>
      <c r="C426" s="730"/>
      <c r="D426" s="602" t="s">
        <v>197</v>
      </c>
      <c r="E426" s="607"/>
      <c r="F426" s="602" t="s">
        <v>198</v>
      </c>
      <c r="G426" s="607"/>
      <c r="H426" s="602" t="s">
        <v>197</v>
      </c>
      <c r="I426" s="607"/>
      <c r="J426" s="602" t="s">
        <v>198</v>
      </c>
      <c r="K426" s="607"/>
      <c r="L426" s="726" t="s">
        <v>197</v>
      </c>
      <c r="M426" s="726" t="s">
        <v>198</v>
      </c>
      <c r="N426" s="726" t="s">
        <v>197</v>
      </c>
      <c r="O426" s="726" t="s">
        <v>198</v>
      </c>
      <c r="P426" s="726" t="s">
        <v>197</v>
      </c>
      <c r="Q426" s="726" t="s">
        <v>198</v>
      </c>
    </row>
    <row r="427" spans="1:17" ht="51.75" customHeight="1" x14ac:dyDescent="0.25">
      <c r="A427" s="610"/>
      <c r="B427" s="731"/>
      <c r="C427" s="732"/>
      <c r="D427" s="204" t="s">
        <v>293</v>
      </c>
      <c r="E427" s="204" t="s">
        <v>294</v>
      </c>
      <c r="F427" s="204" t="s">
        <v>293</v>
      </c>
      <c r="G427" s="204" t="s">
        <v>294</v>
      </c>
      <c r="H427" s="204" t="s">
        <v>293</v>
      </c>
      <c r="I427" s="204" t="s">
        <v>294</v>
      </c>
      <c r="J427" s="204" t="s">
        <v>293</v>
      </c>
      <c r="K427" s="204" t="s">
        <v>294</v>
      </c>
      <c r="L427" s="727"/>
      <c r="M427" s="727"/>
      <c r="N427" s="727"/>
      <c r="O427" s="727"/>
      <c r="P427" s="727"/>
      <c r="Q427" s="727"/>
    </row>
    <row r="428" spans="1:17" ht="13.5" customHeight="1" x14ac:dyDescent="0.25">
      <c r="A428" s="216">
        <v>1</v>
      </c>
      <c r="B428" s="602">
        <v>2</v>
      </c>
      <c r="C428" s="607"/>
      <c r="D428" s="171">
        <v>3</v>
      </c>
      <c r="E428" s="171">
        <v>4</v>
      </c>
      <c r="F428" s="171">
        <v>5</v>
      </c>
      <c r="G428" s="171">
        <v>6</v>
      </c>
      <c r="H428" s="171">
        <v>7</v>
      </c>
      <c r="I428" s="171">
        <v>8</v>
      </c>
      <c r="J428" s="171">
        <v>9</v>
      </c>
      <c r="K428" s="171">
        <v>10</v>
      </c>
      <c r="L428" s="207">
        <v>11</v>
      </c>
      <c r="M428" s="207">
        <v>12</v>
      </c>
      <c r="N428" s="207">
        <v>13</v>
      </c>
      <c r="O428" s="207">
        <v>14</v>
      </c>
      <c r="P428" s="207">
        <v>15</v>
      </c>
      <c r="Q428" s="207">
        <v>16</v>
      </c>
    </row>
    <row r="429" spans="1:17" ht="28.5" customHeight="1" x14ac:dyDescent="0.25">
      <c r="A429" s="216"/>
      <c r="B429" s="734" t="s">
        <v>262</v>
      </c>
      <c r="C429" s="735"/>
      <c r="D429" s="171"/>
      <c r="E429" s="171"/>
      <c r="F429" s="171"/>
      <c r="G429" s="171"/>
      <c r="H429" s="171"/>
      <c r="I429" s="171"/>
      <c r="J429" s="171"/>
      <c r="K429" s="171"/>
      <c r="L429" s="207"/>
      <c r="M429" s="207"/>
      <c r="N429" s="207"/>
      <c r="O429" s="207"/>
      <c r="P429" s="207"/>
      <c r="Q429" s="207"/>
    </row>
    <row r="430" spans="1:17" ht="21" customHeight="1" x14ac:dyDescent="0.25">
      <c r="A430" s="216" t="s">
        <v>58</v>
      </c>
      <c r="B430" s="734" t="s">
        <v>199</v>
      </c>
      <c r="C430" s="735"/>
      <c r="D430" s="202">
        <v>1</v>
      </c>
      <c r="E430" s="202">
        <v>1</v>
      </c>
      <c r="F430" s="202">
        <v>0</v>
      </c>
      <c r="G430" s="202">
        <v>0</v>
      </c>
      <c r="H430" s="202">
        <v>1</v>
      </c>
      <c r="I430" s="202">
        <v>1</v>
      </c>
      <c r="J430" s="202">
        <v>0</v>
      </c>
      <c r="K430" s="202">
        <v>0</v>
      </c>
      <c r="L430" s="207">
        <v>1</v>
      </c>
      <c r="M430" s="207">
        <v>0</v>
      </c>
      <c r="N430" s="207">
        <v>1</v>
      </c>
      <c r="O430" s="207">
        <v>0</v>
      </c>
      <c r="P430" s="207">
        <v>1</v>
      </c>
      <c r="Q430" s="207">
        <v>0</v>
      </c>
    </row>
    <row r="431" spans="1:17" ht="29.25" customHeight="1" x14ac:dyDescent="0.25">
      <c r="A431" s="216" t="s">
        <v>58</v>
      </c>
      <c r="B431" s="734" t="s">
        <v>527</v>
      </c>
      <c r="C431" s="735"/>
      <c r="D431" s="202">
        <v>1</v>
      </c>
      <c r="E431" s="202">
        <v>1</v>
      </c>
      <c r="F431" s="202">
        <v>0</v>
      </c>
      <c r="G431" s="202">
        <v>0</v>
      </c>
      <c r="H431" s="202">
        <v>1</v>
      </c>
      <c r="I431" s="202">
        <v>1</v>
      </c>
      <c r="J431" s="202">
        <v>0</v>
      </c>
      <c r="K431" s="202">
        <v>0</v>
      </c>
      <c r="L431" s="207">
        <f t="shared" ref="L431:M434" si="39">I431</f>
        <v>1</v>
      </c>
      <c r="M431" s="207">
        <f t="shared" si="39"/>
        <v>0</v>
      </c>
      <c r="N431" s="207">
        <f t="shared" ref="N431:Q434" si="40">L431</f>
        <v>1</v>
      </c>
      <c r="O431" s="207">
        <f t="shared" si="40"/>
        <v>0</v>
      </c>
      <c r="P431" s="207">
        <f t="shared" si="40"/>
        <v>1</v>
      </c>
      <c r="Q431" s="207">
        <f t="shared" si="40"/>
        <v>0</v>
      </c>
    </row>
    <row r="432" spans="1:17" ht="27.75" customHeight="1" x14ac:dyDescent="0.25">
      <c r="A432" s="216" t="s">
        <v>61</v>
      </c>
      <c r="B432" s="734" t="s">
        <v>528</v>
      </c>
      <c r="C432" s="735"/>
      <c r="D432" s="202">
        <v>5.5</v>
      </c>
      <c r="E432" s="202">
        <v>5.5</v>
      </c>
      <c r="F432" s="202">
        <v>0</v>
      </c>
      <c r="G432" s="202">
        <v>0</v>
      </c>
      <c r="H432" s="202">
        <v>5.5</v>
      </c>
      <c r="I432" s="202">
        <v>5.5</v>
      </c>
      <c r="J432" s="202">
        <v>0</v>
      </c>
      <c r="K432" s="202">
        <v>0</v>
      </c>
      <c r="L432" s="207">
        <f t="shared" si="39"/>
        <v>5.5</v>
      </c>
      <c r="M432" s="207">
        <f t="shared" si="39"/>
        <v>0</v>
      </c>
      <c r="N432" s="207">
        <f t="shared" si="40"/>
        <v>5.5</v>
      </c>
      <c r="O432" s="207">
        <f t="shared" si="40"/>
        <v>0</v>
      </c>
      <c r="P432" s="207">
        <f t="shared" si="40"/>
        <v>5.5</v>
      </c>
      <c r="Q432" s="207">
        <f t="shared" si="40"/>
        <v>0</v>
      </c>
    </row>
    <row r="433" spans="1:20" ht="24.75" customHeight="1" x14ac:dyDescent="0.25">
      <c r="A433" s="216" t="s">
        <v>64</v>
      </c>
      <c r="B433" s="734" t="s">
        <v>544</v>
      </c>
      <c r="C433" s="735"/>
      <c r="D433" s="202">
        <v>2</v>
      </c>
      <c r="E433" s="202">
        <v>2</v>
      </c>
      <c r="F433" s="202">
        <v>0</v>
      </c>
      <c r="G433" s="202">
        <v>0</v>
      </c>
      <c r="H433" s="202">
        <v>2</v>
      </c>
      <c r="I433" s="202">
        <v>2</v>
      </c>
      <c r="J433" s="202">
        <v>0</v>
      </c>
      <c r="K433" s="202">
        <v>0</v>
      </c>
      <c r="L433" s="207">
        <f t="shared" si="39"/>
        <v>2</v>
      </c>
      <c r="M433" s="207">
        <f t="shared" si="39"/>
        <v>0</v>
      </c>
      <c r="N433" s="207">
        <f t="shared" si="40"/>
        <v>2</v>
      </c>
      <c r="O433" s="207">
        <f t="shared" si="40"/>
        <v>0</v>
      </c>
      <c r="P433" s="207">
        <f t="shared" si="40"/>
        <v>2</v>
      </c>
      <c r="Q433" s="207">
        <f t="shared" si="40"/>
        <v>0</v>
      </c>
    </row>
    <row r="434" spans="1:20" ht="15.75" customHeight="1" x14ac:dyDescent="0.25">
      <c r="A434" s="216" t="s">
        <v>67</v>
      </c>
      <c r="B434" s="734" t="s">
        <v>203</v>
      </c>
      <c r="C434" s="735"/>
      <c r="D434" s="202">
        <v>2</v>
      </c>
      <c r="E434" s="202">
        <v>2</v>
      </c>
      <c r="F434" s="202">
        <v>0</v>
      </c>
      <c r="G434" s="202">
        <v>0</v>
      </c>
      <c r="H434" s="202">
        <v>2</v>
      </c>
      <c r="I434" s="202">
        <v>2</v>
      </c>
      <c r="J434" s="202">
        <v>0</v>
      </c>
      <c r="K434" s="202">
        <v>0</v>
      </c>
      <c r="L434" s="207">
        <v>2</v>
      </c>
      <c r="M434" s="207">
        <f t="shared" si="39"/>
        <v>0</v>
      </c>
      <c r="N434" s="207">
        <f t="shared" si="40"/>
        <v>2</v>
      </c>
      <c r="O434" s="207">
        <f t="shared" si="40"/>
        <v>0</v>
      </c>
      <c r="P434" s="207">
        <f t="shared" si="40"/>
        <v>2</v>
      </c>
      <c r="Q434" s="207">
        <f t="shared" si="40"/>
        <v>0</v>
      </c>
    </row>
    <row r="435" spans="1:20" ht="18" customHeight="1" x14ac:dyDescent="0.25">
      <c r="A435" s="126"/>
      <c r="B435" s="734" t="s">
        <v>204</v>
      </c>
      <c r="C435" s="735"/>
      <c r="D435" s="199">
        <f>SUM(D431:D434)</f>
        <v>10.5</v>
      </c>
      <c r="E435" s="202">
        <f>SUM(E431:E434)</f>
        <v>10.5</v>
      </c>
      <c r="F435" s="202">
        <v>0</v>
      </c>
      <c r="G435" s="202">
        <v>0</v>
      </c>
      <c r="H435" s="202">
        <f>SUM(H431:H434)</f>
        <v>10.5</v>
      </c>
      <c r="I435" s="202">
        <f>SUM(I431:I434)</f>
        <v>10.5</v>
      </c>
      <c r="J435" s="199">
        <v>0</v>
      </c>
      <c r="K435" s="199">
        <v>0</v>
      </c>
      <c r="L435" s="199">
        <f>SUM(L431:L434)</f>
        <v>10.5</v>
      </c>
      <c r="M435" s="207">
        <f>J435</f>
        <v>0</v>
      </c>
      <c r="N435" s="199">
        <f>SUM(N431:N434)</f>
        <v>10.5</v>
      </c>
      <c r="O435" s="207">
        <f>M435</f>
        <v>0</v>
      </c>
      <c r="P435" s="202">
        <f>SUM(P431:P434)</f>
        <v>10.5</v>
      </c>
      <c r="Q435" s="207">
        <f>O435</f>
        <v>0</v>
      </c>
    </row>
    <row r="436" spans="1:20" ht="48" customHeight="1" x14ac:dyDescent="0.25">
      <c r="A436" s="126"/>
      <c r="B436" s="734" t="s">
        <v>205</v>
      </c>
      <c r="C436" s="735"/>
      <c r="D436" s="204" t="s">
        <v>194</v>
      </c>
      <c r="E436" s="171" t="s">
        <v>194</v>
      </c>
      <c r="F436" s="171"/>
      <c r="G436" s="171"/>
      <c r="H436" s="171" t="s">
        <v>194</v>
      </c>
      <c r="I436" s="171" t="s">
        <v>194</v>
      </c>
      <c r="J436" s="203"/>
      <c r="K436" s="203"/>
      <c r="L436" s="120" t="s">
        <v>194</v>
      </c>
      <c r="M436" s="120"/>
      <c r="N436" s="120" t="s">
        <v>194</v>
      </c>
      <c r="O436" s="120"/>
      <c r="P436" s="171" t="s">
        <v>194</v>
      </c>
      <c r="Q436" s="171"/>
    </row>
    <row r="437" spans="1:20" s="82" customFormat="1" ht="10.5" customHeight="1" x14ac:dyDescent="0.25">
      <c r="A437" s="86"/>
      <c r="B437" s="86"/>
      <c r="C437" s="628"/>
      <c r="D437" s="628"/>
      <c r="E437" s="628"/>
      <c r="F437" s="628"/>
      <c r="G437" s="628"/>
      <c r="H437" s="628"/>
      <c r="I437" s="628"/>
      <c r="J437" s="628"/>
      <c r="K437" s="628"/>
      <c r="L437" s="628"/>
      <c r="M437" s="628"/>
      <c r="N437" s="628"/>
      <c r="O437" s="628"/>
      <c r="P437" s="628"/>
      <c r="Q437" s="628"/>
    </row>
    <row r="438" spans="1:20" s="82" customFormat="1" ht="34.5" customHeight="1" x14ac:dyDescent="0.25">
      <c r="A438" s="70" t="s">
        <v>297</v>
      </c>
      <c r="B438" s="736" t="s">
        <v>1059</v>
      </c>
      <c r="C438" s="736"/>
      <c r="D438" s="736"/>
      <c r="E438" s="736"/>
      <c r="F438" s="736"/>
      <c r="G438" s="736"/>
      <c r="H438" s="736"/>
      <c r="I438" s="736"/>
      <c r="J438" s="736"/>
      <c r="K438" s="736"/>
      <c r="L438" s="736"/>
      <c r="M438" s="736"/>
      <c r="N438" s="736"/>
      <c r="O438" s="736"/>
      <c r="P438" s="736"/>
      <c r="Q438" s="736"/>
    </row>
    <row r="439" spans="1:20" s="82" customFormat="1" ht="15" customHeight="1" x14ac:dyDescent="0.25">
      <c r="A439" s="86"/>
      <c r="B439" s="86"/>
      <c r="C439" s="109"/>
      <c r="D439" s="109"/>
      <c r="E439" s="109"/>
      <c r="F439" s="109"/>
      <c r="G439" s="109"/>
      <c r="H439" s="109"/>
      <c r="I439" s="109"/>
      <c r="J439" s="109"/>
      <c r="K439" s="109"/>
      <c r="L439" s="109"/>
      <c r="M439" s="109"/>
      <c r="N439" s="109"/>
      <c r="O439" s="109"/>
      <c r="P439" s="109"/>
      <c r="Q439" s="109"/>
    </row>
    <row r="440" spans="1:20" s="82" customFormat="1" ht="17.25" customHeight="1" x14ac:dyDescent="0.25">
      <c r="A440" s="70" t="s">
        <v>908</v>
      </c>
      <c r="B440" s="736" t="s">
        <v>1060</v>
      </c>
      <c r="C440" s="736"/>
      <c r="D440" s="736"/>
      <c r="E440" s="736"/>
      <c r="F440" s="736"/>
      <c r="G440" s="736"/>
      <c r="H440" s="736"/>
      <c r="I440" s="736"/>
      <c r="J440" s="736"/>
      <c r="K440" s="736"/>
      <c r="L440" s="736"/>
      <c r="M440" s="736"/>
      <c r="N440" s="736"/>
      <c r="O440" s="736"/>
      <c r="P440" s="736"/>
      <c r="Q440" s="736"/>
    </row>
    <row r="441" spans="1:20" s="82" customFormat="1" ht="14.1" customHeight="1" x14ac:dyDescent="0.25">
      <c r="A441" s="86"/>
      <c r="B441" s="91" t="s">
        <v>916</v>
      </c>
      <c r="C441" s="217"/>
      <c r="D441" s="217"/>
      <c r="E441" s="217"/>
      <c r="F441" s="217"/>
      <c r="G441" s="109"/>
      <c r="H441" s="109"/>
      <c r="I441" s="109"/>
      <c r="J441" s="217"/>
      <c r="K441" s="217"/>
      <c r="L441" s="217"/>
      <c r="M441" s="218"/>
      <c r="N441" s="91"/>
      <c r="O441" s="3"/>
      <c r="P441" s="218"/>
      <c r="Q441" s="91"/>
    </row>
    <row r="442" spans="1:20" ht="47.25" customHeight="1" x14ac:dyDescent="0.25">
      <c r="A442" s="625" t="s">
        <v>86</v>
      </c>
      <c r="B442" s="737" t="s">
        <v>1061</v>
      </c>
      <c r="C442" s="738"/>
      <c r="D442" s="739"/>
      <c r="E442" s="737" t="s">
        <v>206</v>
      </c>
      <c r="F442" s="738"/>
      <c r="G442" s="738"/>
      <c r="H442" s="738"/>
      <c r="I442" s="739"/>
      <c r="J442" s="625" t="s">
        <v>840</v>
      </c>
      <c r="K442" s="625"/>
      <c r="L442" s="625" t="s">
        <v>844</v>
      </c>
      <c r="M442" s="625"/>
      <c r="N442" s="625" t="s">
        <v>845</v>
      </c>
      <c r="O442" s="625"/>
      <c r="P442" s="3"/>
      <c r="Q442" s="3"/>
    </row>
    <row r="443" spans="1:20" ht="59.25" customHeight="1" x14ac:dyDescent="0.25">
      <c r="A443" s="625"/>
      <c r="B443" s="740"/>
      <c r="C443" s="741"/>
      <c r="D443" s="742"/>
      <c r="E443" s="740"/>
      <c r="F443" s="741"/>
      <c r="G443" s="741"/>
      <c r="H443" s="741"/>
      <c r="I443" s="742"/>
      <c r="J443" s="58" t="s">
        <v>71</v>
      </c>
      <c r="K443" s="58" t="s">
        <v>72</v>
      </c>
      <c r="L443" s="58" t="s">
        <v>71</v>
      </c>
      <c r="M443" s="58" t="s">
        <v>72</v>
      </c>
      <c r="N443" s="58" t="s">
        <v>71</v>
      </c>
      <c r="O443" s="58" t="s">
        <v>72</v>
      </c>
      <c r="P443" s="3"/>
      <c r="Q443" s="3"/>
    </row>
    <row r="444" spans="1:20" ht="18.75" customHeight="1" x14ac:dyDescent="0.25">
      <c r="A444" s="11">
        <v>1</v>
      </c>
      <c r="B444" s="641">
        <v>2</v>
      </c>
      <c r="C444" s="645"/>
      <c r="D444" s="642"/>
      <c r="E444" s="641">
        <v>3</v>
      </c>
      <c r="F444" s="645"/>
      <c r="G444" s="645"/>
      <c r="H444" s="645"/>
      <c r="I444" s="642"/>
      <c r="J444" s="303">
        <v>4</v>
      </c>
      <c r="K444" s="303">
        <v>5</v>
      </c>
      <c r="L444" s="110">
        <v>6</v>
      </c>
      <c r="M444" s="110">
        <v>7</v>
      </c>
      <c r="N444" s="110">
        <v>8</v>
      </c>
      <c r="O444" s="110">
        <v>9</v>
      </c>
      <c r="P444" s="3"/>
      <c r="Q444" s="3"/>
    </row>
    <row r="445" spans="1:20" ht="23.25" customHeight="1" x14ac:dyDescent="0.25">
      <c r="A445" s="11">
        <v>1014080</v>
      </c>
      <c r="B445" s="1135" t="s">
        <v>262</v>
      </c>
      <c r="C445" s="1136"/>
      <c r="D445" s="1137"/>
      <c r="E445" s="641"/>
      <c r="F445" s="645"/>
      <c r="G445" s="645"/>
      <c r="H445" s="645"/>
      <c r="I445" s="767"/>
      <c r="J445" s="227"/>
      <c r="K445" s="227"/>
      <c r="L445" s="202"/>
      <c r="M445" s="202"/>
      <c r="N445" s="202"/>
      <c r="O445" s="202"/>
      <c r="P445" s="3"/>
      <c r="Q445" s="3"/>
    </row>
    <row r="446" spans="1:20" ht="35.25" customHeight="1" x14ac:dyDescent="0.25">
      <c r="A446" s="110">
        <v>1014081</v>
      </c>
      <c r="B446" s="680" t="s">
        <v>652</v>
      </c>
      <c r="C446" s="681"/>
      <c r="D446" s="1138"/>
      <c r="E446" s="650" t="s">
        <v>653</v>
      </c>
      <c r="F446" s="651"/>
      <c r="G446" s="651"/>
      <c r="H446" s="651"/>
      <c r="I446" s="1140"/>
      <c r="J446" s="273">
        <f>D110</f>
        <v>1334.7</v>
      </c>
      <c r="K446" s="273">
        <f>E131</f>
        <v>65.5</v>
      </c>
      <c r="L446" s="273"/>
      <c r="M446" s="304"/>
      <c r="N446" s="304"/>
      <c r="O446" s="304"/>
      <c r="P446" s="301"/>
      <c r="Q446" s="301"/>
      <c r="R446" s="301"/>
      <c r="S446" s="301"/>
      <c r="T446" s="302"/>
    </row>
    <row r="447" spans="1:20" ht="47.25" customHeight="1" x14ac:dyDescent="0.25">
      <c r="A447" s="202" t="s">
        <v>3</v>
      </c>
      <c r="B447" s="659" t="s">
        <v>810</v>
      </c>
      <c r="C447" s="660"/>
      <c r="D447" s="660"/>
      <c r="E447" s="1050" t="s">
        <v>811</v>
      </c>
      <c r="F447" s="1050"/>
      <c r="G447" s="1050"/>
      <c r="H447" s="1050"/>
      <c r="I447" s="1050"/>
      <c r="J447" s="210"/>
      <c r="K447" s="210"/>
      <c r="L447" s="210">
        <f>H110</f>
        <v>1519.1</v>
      </c>
      <c r="M447" s="210">
        <f>I110</f>
        <v>0</v>
      </c>
      <c r="N447" s="210">
        <f>L110</f>
        <v>1606400</v>
      </c>
      <c r="O447" s="210">
        <f>M110</f>
        <v>0</v>
      </c>
      <c r="P447" s="301"/>
      <c r="Q447" s="301"/>
      <c r="R447" s="301"/>
      <c r="S447" s="301"/>
      <c r="T447" s="301"/>
    </row>
    <row r="448" spans="1:20" ht="20.25" customHeight="1" x14ac:dyDescent="0.25">
      <c r="A448" s="111"/>
      <c r="B448" s="1132" t="s">
        <v>252</v>
      </c>
      <c r="C448" s="1133"/>
      <c r="D448" s="1134"/>
      <c r="E448" s="1141"/>
      <c r="F448" s="1127"/>
      <c r="G448" s="1127"/>
      <c r="H448" s="1127"/>
      <c r="I448" s="1142"/>
      <c r="J448" s="305"/>
      <c r="K448" s="112"/>
      <c r="L448" s="112"/>
      <c r="M448" s="111"/>
      <c r="N448" s="111"/>
      <c r="O448" s="111"/>
      <c r="P448" s="3"/>
      <c r="Q448" s="3"/>
    </row>
    <row r="449" spans="1:19" ht="30" hidden="1" customHeight="1" x14ac:dyDescent="0.25">
      <c r="A449" s="16"/>
      <c r="B449" s="659"/>
      <c r="C449" s="660"/>
      <c r="D449" s="661"/>
      <c r="E449" s="659"/>
      <c r="F449" s="661"/>
      <c r="G449" s="1143"/>
      <c r="H449" s="1144"/>
      <c r="I449" s="1145"/>
      <c r="J449" s="26"/>
      <c r="K449" s="26"/>
      <c r="L449" s="26"/>
      <c r="M449" s="26"/>
      <c r="N449" s="26"/>
      <c r="O449" s="26"/>
      <c r="P449" s="3"/>
      <c r="Q449" s="3"/>
    </row>
    <row r="450" spans="1:19" ht="12.75" hidden="1" customHeight="1" x14ac:dyDescent="0.25">
      <c r="A450" s="16"/>
      <c r="B450" s="638"/>
      <c r="C450" s="639"/>
      <c r="D450" s="640"/>
      <c r="E450" s="626"/>
      <c r="F450" s="626"/>
      <c r="G450" s="626"/>
      <c r="H450" s="626"/>
      <c r="I450" s="626"/>
      <c r="J450" s="16"/>
      <c r="K450" s="16"/>
      <c r="L450" s="16"/>
      <c r="M450" s="16"/>
      <c r="N450" s="16"/>
      <c r="O450" s="16"/>
      <c r="P450" s="3"/>
      <c r="Q450" s="3"/>
    </row>
    <row r="451" spans="1:19" ht="12.75" hidden="1" customHeight="1" x14ac:dyDescent="0.25">
      <c r="A451" s="16"/>
      <c r="B451" s="638"/>
      <c r="C451" s="639"/>
      <c r="D451" s="640"/>
      <c r="E451" s="626"/>
      <c r="F451" s="626"/>
      <c r="G451" s="626"/>
      <c r="H451" s="626"/>
      <c r="I451" s="626"/>
      <c r="J451" s="228"/>
      <c r="K451" s="228"/>
      <c r="L451" s="228"/>
      <c r="M451" s="228"/>
      <c r="N451" s="228"/>
      <c r="O451" s="228"/>
      <c r="P451" s="3"/>
      <c r="Q451" s="3"/>
    </row>
    <row r="452" spans="1:19" ht="33" customHeight="1" x14ac:dyDescent="0.25">
      <c r="A452" s="16">
        <v>1014082</v>
      </c>
      <c r="B452" s="680" t="s">
        <v>652</v>
      </c>
      <c r="C452" s="681"/>
      <c r="D452" s="1138"/>
      <c r="E452" s="657" t="s">
        <v>653</v>
      </c>
      <c r="F452" s="799"/>
      <c r="G452" s="799"/>
      <c r="H452" s="799"/>
      <c r="I452" s="1139"/>
      <c r="J452" s="210">
        <f>D139</f>
        <v>5806.0999999999995</v>
      </c>
      <c r="K452" s="210">
        <f>E139</f>
        <v>197</v>
      </c>
      <c r="L452" s="170"/>
      <c r="M452" s="170"/>
      <c r="N452" s="170"/>
      <c r="O452" s="170"/>
      <c r="P452" s="306"/>
      <c r="Q452" s="306"/>
      <c r="R452" s="306"/>
      <c r="S452" s="307"/>
    </row>
    <row r="453" spans="1:19" ht="46.5" customHeight="1" x14ac:dyDescent="0.25">
      <c r="A453" s="11" t="s">
        <v>58</v>
      </c>
      <c r="B453" s="659" t="s">
        <v>810</v>
      </c>
      <c r="C453" s="660"/>
      <c r="D453" s="661"/>
      <c r="E453" s="657" t="s">
        <v>811</v>
      </c>
      <c r="F453" s="799"/>
      <c r="G453" s="799"/>
      <c r="H453" s="799"/>
      <c r="I453" s="658"/>
      <c r="J453" s="112"/>
      <c r="K453" s="112"/>
      <c r="L453" s="112">
        <f>H139</f>
        <v>7138</v>
      </c>
      <c r="M453" s="112">
        <f>I141</f>
        <v>0</v>
      </c>
      <c r="N453" s="112">
        <f>L141</f>
        <v>0</v>
      </c>
      <c r="O453" s="112">
        <f>M141</f>
        <v>0</v>
      </c>
      <c r="P453" s="3"/>
      <c r="Q453" s="3"/>
    </row>
    <row r="454" spans="1:19" ht="12.75" hidden="1" customHeight="1" x14ac:dyDescent="0.25">
      <c r="A454" s="16"/>
      <c r="B454" s="79"/>
      <c r="C454" s="296"/>
      <c r="D454" s="297"/>
      <c r="E454" s="641"/>
      <c r="F454" s="642"/>
      <c r="G454" s="641"/>
      <c r="H454" s="645"/>
      <c r="I454" s="642"/>
      <c r="J454" s="26"/>
      <c r="K454" s="26"/>
      <c r="L454" s="26"/>
      <c r="M454" s="26"/>
      <c r="N454" s="26"/>
      <c r="O454" s="26"/>
      <c r="P454" s="3"/>
      <c r="Q454" s="3"/>
    </row>
    <row r="455" spans="1:19" ht="21" customHeight="1" x14ac:dyDescent="0.25">
      <c r="A455" s="16"/>
      <c r="B455" s="638" t="s">
        <v>971</v>
      </c>
      <c r="C455" s="639"/>
      <c r="D455" s="640"/>
      <c r="E455" s="641"/>
      <c r="F455" s="645"/>
      <c r="G455" s="645"/>
      <c r="H455" s="645"/>
      <c r="I455" s="642"/>
      <c r="J455" s="253">
        <f>J446+J452</f>
        <v>7140.7999999999993</v>
      </c>
      <c r="K455" s="253">
        <f>K446+K452</f>
        <v>262.5</v>
      </c>
      <c r="L455" s="253">
        <f>L447+L453</f>
        <v>8657.1</v>
      </c>
      <c r="M455" s="253">
        <f>M447+M453</f>
        <v>0</v>
      </c>
      <c r="N455" s="253">
        <f>N447+N453</f>
        <v>1606400</v>
      </c>
      <c r="O455" s="253">
        <f>O447+O453</f>
        <v>0</v>
      </c>
      <c r="P455" s="3"/>
      <c r="Q455" s="3"/>
    </row>
    <row r="456" spans="1:19" ht="12.75" hidden="1" customHeight="1" x14ac:dyDescent="0.25">
      <c r="A456" s="3"/>
      <c r="B456" s="3"/>
      <c r="C456" s="3"/>
      <c r="D456" s="3"/>
      <c r="E456" s="3"/>
      <c r="F456" s="3"/>
      <c r="G456" s="3"/>
      <c r="H456" s="3"/>
      <c r="I456" s="3"/>
      <c r="J456" s="3"/>
      <c r="K456" s="3"/>
      <c r="L456" s="3"/>
      <c r="M456" s="3"/>
      <c r="N456" s="83"/>
      <c r="O456" s="83"/>
      <c r="P456" s="3"/>
      <c r="Q456" s="3"/>
    </row>
    <row r="457" spans="1:19" ht="12.75" customHeight="1" x14ac:dyDescent="0.25">
      <c r="A457" s="8"/>
      <c r="B457" s="8"/>
      <c r="C457" s="8"/>
      <c r="D457" s="8"/>
      <c r="E457" s="8"/>
      <c r="F457" s="8"/>
      <c r="G457" s="3"/>
      <c r="H457" s="3"/>
      <c r="I457" s="3"/>
      <c r="J457" s="3"/>
      <c r="K457" s="3"/>
      <c r="L457" s="3"/>
      <c r="M457" s="3"/>
      <c r="N457" s="3"/>
      <c r="O457" s="3"/>
      <c r="P457" s="3"/>
      <c r="Q457" s="3"/>
    </row>
    <row r="458" spans="1:19" ht="17.25" customHeight="1" x14ac:dyDescent="0.25">
      <c r="A458" s="67" t="s">
        <v>909</v>
      </c>
      <c r="B458" s="663" t="s">
        <v>1062</v>
      </c>
      <c r="C458" s="663"/>
      <c r="D458" s="663"/>
      <c r="E458" s="663"/>
      <c r="F458" s="663"/>
      <c r="G458" s="663"/>
      <c r="H458" s="663"/>
      <c r="I458" s="663"/>
      <c r="J458" s="663"/>
      <c r="K458" s="663"/>
      <c r="L458" s="663"/>
      <c r="M458" s="663"/>
      <c r="N458" s="663"/>
      <c r="O458" s="663"/>
      <c r="P458" s="3"/>
      <c r="Q458" s="3"/>
    </row>
    <row r="459" spans="1:19" ht="12.75" customHeight="1" x14ac:dyDescent="0.25">
      <c r="A459" s="8"/>
      <c r="B459" s="3" t="s">
        <v>916</v>
      </c>
      <c r="C459" s="8"/>
      <c r="D459" s="8"/>
      <c r="E459" s="8"/>
      <c r="F459" s="8"/>
      <c r="G459" s="8"/>
      <c r="H459" s="8"/>
      <c r="I459" s="8"/>
      <c r="J459" s="8"/>
      <c r="K459" s="3"/>
      <c r="L459" s="3"/>
      <c r="M459" s="3"/>
      <c r="N459" s="3"/>
      <c r="O459" s="3"/>
      <c r="P459" s="3"/>
      <c r="Q459" s="3"/>
    </row>
    <row r="460" spans="1:19" ht="21.75" customHeight="1" x14ac:dyDescent="0.2">
      <c r="A460" s="625" t="s">
        <v>86</v>
      </c>
      <c r="B460" s="737" t="s">
        <v>222</v>
      </c>
      <c r="C460" s="738"/>
      <c r="D460" s="739"/>
      <c r="E460" s="737" t="s">
        <v>206</v>
      </c>
      <c r="F460" s="738"/>
      <c r="G460" s="738"/>
      <c r="H460" s="738"/>
      <c r="I460" s="739"/>
      <c r="J460" s="655" t="s">
        <v>454</v>
      </c>
      <c r="K460" s="743"/>
      <c r="L460" s="743"/>
      <c r="M460" s="656"/>
      <c r="N460" s="655" t="s">
        <v>838</v>
      </c>
      <c r="O460" s="743"/>
      <c r="P460" s="743"/>
      <c r="Q460" s="656"/>
    </row>
    <row r="461" spans="1:19" ht="37.5" customHeight="1" x14ac:dyDescent="0.25">
      <c r="A461" s="625"/>
      <c r="B461" s="740"/>
      <c r="C461" s="741"/>
      <c r="D461" s="742"/>
      <c r="E461" s="740"/>
      <c r="F461" s="741"/>
      <c r="G461" s="741"/>
      <c r="H461" s="741"/>
      <c r="I461" s="742"/>
      <c r="J461" s="657" t="s">
        <v>71</v>
      </c>
      <c r="K461" s="658"/>
      <c r="L461" s="657" t="s">
        <v>72</v>
      </c>
      <c r="M461" s="658"/>
      <c r="N461" s="657" t="s">
        <v>71</v>
      </c>
      <c r="O461" s="658"/>
      <c r="P461" s="657" t="s">
        <v>72</v>
      </c>
      <c r="Q461" s="658"/>
    </row>
    <row r="462" spans="1:19" ht="12.75" customHeight="1" x14ac:dyDescent="0.25">
      <c r="A462" s="11">
        <v>1</v>
      </c>
      <c r="B462" s="641">
        <v>2</v>
      </c>
      <c r="C462" s="645"/>
      <c r="D462" s="642"/>
      <c r="E462" s="641">
        <v>3</v>
      </c>
      <c r="F462" s="645"/>
      <c r="G462" s="645"/>
      <c r="H462" s="645"/>
      <c r="I462" s="642"/>
      <c r="J462" s="657">
        <v>5</v>
      </c>
      <c r="K462" s="658"/>
      <c r="L462" s="641">
        <v>6</v>
      </c>
      <c r="M462" s="642"/>
      <c r="N462" s="657">
        <v>7</v>
      </c>
      <c r="O462" s="658"/>
      <c r="P462" s="641">
        <v>8</v>
      </c>
      <c r="Q462" s="642"/>
    </row>
    <row r="463" spans="1:19" ht="18.75" customHeight="1" x14ac:dyDescent="0.25">
      <c r="A463" s="11">
        <v>1014080</v>
      </c>
      <c r="B463" s="1135" t="s">
        <v>262</v>
      </c>
      <c r="C463" s="1136"/>
      <c r="D463" s="1137"/>
      <c r="E463" s="641"/>
      <c r="F463" s="645"/>
      <c r="G463" s="645"/>
      <c r="H463" s="645"/>
      <c r="I463" s="642"/>
      <c r="J463" s="298"/>
      <c r="K463" s="299"/>
      <c r="L463" s="66"/>
      <c r="M463" s="74"/>
      <c r="N463" s="298"/>
      <c r="O463" s="299"/>
      <c r="P463" s="66"/>
      <c r="Q463" s="74"/>
    </row>
    <row r="464" spans="1:19" ht="50.25" customHeight="1" x14ac:dyDescent="0.25">
      <c r="A464" s="11" t="s">
        <v>3</v>
      </c>
      <c r="B464" s="659" t="s">
        <v>810</v>
      </c>
      <c r="C464" s="660"/>
      <c r="D464" s="661"/>
      <c r="E464" s="657" t="s">
        <v>811</v>
      </c>
      <c r="F464" s="799"/>
      <c r="G464" s="799"/>
      <c r="H464" s="799"/>
      <c r="I464" s="658"/>
      <c r="J464" s="634">
        <f>H174</f>
        <v>185965.8</v>
      </c>
      <c r="K464" s="642"/>
      <c r="L464" s="634">
        <f>I174</f>
        <v>0</v>
      </c>
      <c r="M464" s="642"/>
      <c r="N464" s="634"/>
      <c r="O464" s="642"/>
      <c r="P464" s="641"/>
      <c r="Q464" s="642"/>
    </row>
    <row r="465" spans="1:17" ht="12.75" hidden="1" customHeight="1" x14ac:dyDescent="0.25">
      <c r="A465" s="16"/>
      <c r="B465" s="638"/>
      <c r="C465" s="639"/>
      <c r="D465" s="640"/>
      <c r="E465" s="633"/>
      <c r="F465" s="633"/>
      <c r="G465" s="633"/>
      <c r="H465" s="633"/>
      <c r="I465" s="633"/>
      <c r="J465" s="641"/>
      <c r="K465" s="642"/>
      <c r="L465" s="641"/>
      <c r="M465" s="642"/>
      <c r="N465" s="641"/>
      <c r="O465" s="642"/>
      <c r="P465" s="641"/>
      <c r="Q465" s="642"/>
    </row>
    <row r="466" spans="1:17" ht="12.75" hidden="1" customHeight="1" x14ac:dyDescent="0.25">
      <c r="A466" s="16"/>
      <c r="B466" s="638"/>
      <c r="C466" s="639"/>
      <c r="D466" s="640"/>
      <c r="E466" s="626"/>
      <c r="F466" s="626"/>
      <c r="G466" s="626"/>
      <c r="H466" s="626"/>
      <c r="I466" s="626"/>
      <c r="J466" s="641"/>
      <c r="K466" s="642"/>
      <c r="L466" s="641"/>
      <c r="M466" s="642"/>
      <c r="N466" s="641"/>
      <c r="O466" s="642"/>
      <c r="P466" s="641"/>
      <c r="Q466" s="642"/>
    </row>
    <row r="467" spans="1:17" ht="12.75" hidden="1" customHeight="1" x14ac:dyDescent="0.25">
      <c r="A467" s="16"/>
      <c r="B467" s="638"/>
      <c r="C467" s="639"/>
      <c r="D467" s="640"/>
      <c r="E467" s="626"/>
      <c r="F467" s="626"/>
      <c r="G467" s="626"/>
      <c r="H467" s="626"/>
      <c r="I467" s="626"/>
      <c r="J467" s="641"/>
      <c r="K467" s="642"/>
      <c r="L467" s="641"/>
      <c r="M467" s="642"/>
      <c r="N467" s="641"/>
      <c r="O467" s="642"/>
      <c r="P467" s="641"/>
      <c r="Q467" s="642"/>
    </row>
    <row r="468" spans="1:17" ht="19.5" customHeight="1" x14ac:dyDescent="0.25">
      <c r="A468" s="16"/>
      <c r="B468" s="1132" t="s">
        <v>252</v>
      </c>
      <c r="C468" s="1133"/>
      <c r="D468" s="1134"/>
      <c r="E468" s="641"/>
      <c r="F468" s="645"/>
      <c r="G468" s="645"/>
      <c r="H468" s="645"/>
      <c r="I468" s="642"/>
      <c r="J468" s="66"/>
      <c r="K468" s="74"/>
      <c r="L468" s="66"/>
      <c r="M468" s="74"/>
      <c r="N468" s="634">
        <f>L174</f>
        <v>14267.635900000001</v>
      </c>
      <c r="O468" s="642"/>
      <c r="P468" s="641">
        <f>M174</f>
        <v>0</v>
      </c>
      <c r="Q468" s="642"/>
    </row>
    <row r="469" spans="1:17" ht="51.75" customHeight="1" x14ac:dyDescent="0.25">
      <c r="A469" s="11" t="s">
        <v>58</v>
      </c>
      <c r="B469" s="659" t="s">
        <v>810</v>
      </c>
      <c r="C469" s="660"/>
      <c r="D469" s="661"/>
      <c r="E469" s="657" t="s">
        <v>811</v>
      </c>
      <c r="F469" s="799"/>
      <c r="G469" s="799"/>
      <c r="H469" s="799"/>
      <c r="I469" s="658"/>
      <c r="J469" s="634">
        <f>H202</f>
        <v>0</v>
      </c>
      <c r="K469" s="642"/>
      <c r="L469" s="634">
        <f>I202</f>
        <v>0</v>
      </c>
      <c r="M469" s="642"/>
      <c r="N469" s="634"/>
      <c r="O469" s="635"/>
      <c r="P469" s="641"/>
      <c r="Q469" s="642"/>
    </row>
    <row r="470" spans="1:17" ht="17.25" customHeight="1" x14ac:dyDescent="0.25">
      <c r="A470" s="16"/>
      <c r="B470" s="657"/>
      <c r="C470" s="799"/>
      <c r="D470" s="658"/>
      <c r="E470" s="657"/>
      <c r="F470" s="799"/>
      <c r="G470" s="799"/>
      <c r="H470" s="799"/>
      <c r="I470" s="658"/>
      <c r="J470" s="641"/>
      <c r="K470" s="642"/>
      <c r="L470" s="641"/>
      <c r="M470" s="642"/>
      <c r="N470" s="634">
        <f>L202</f>
        <v>0</v>
      </c>
      <c r="O470" s="635"/>
      <c r="P470" s="641">
        <f>M202</f>
        <v>0</v>
      </c>
      <c r="Q470" s="642"/>
    </row>
    <row r="471" spans="1:17" ht="12.75" hidden="1" customHeight="1" x14ac:dyDescent="0.25">
      <c r="A471" s="16"/>
      <c r="B471" s="79"/>
      <c r="C471" s="296"/>
      <c r="D471" s="297"/>
      <c r="E471" s="641"/>
      <c r="F471" s="642"/>
      <c r="G471" s="641"/>
      <c r="H471" s="645"/>
      <c r="I471" s="642"/>
      <c r="J471" s="66"/>
      <c r="K471" s="74"/>
      <c r="L471" s="66"/>
      <c r="M471" s="74"/>
      <c r="N471" s="66"/>
      <c r="O471" s="74"/>
      <c r="P471" s="66"/>
      <c r="Q471" s="74"/>
    </row>
    <row r="472" spans="1:17" ht="19.5" customHeight="1" x14ac:dyDescent="0.25">
      <c r="A472" s="16"/>
      <c r="B472" s="638" t="s">
        <v>971</v>
      </c>
      <c r="C472" s="639"/>
      <c r="D472" s="640"/>
      <c r="E472" s="641"/>
      <c r="F472" s="645"/>
      <c r="G472" s="645"/>
      <c r="H472" s="645"/>
      <c r="I472" s="642"/>
      <c r="J472" s="1130">
        <f>J464+J469</f>
        <v>185965.8</v>
      </c>
      <c r="K472" s="1131"/>
      <c r="L472" s="1130">
        <f>L464+L469</f>
        <v>0</v>
      </c>
      <c r="M472" s="1131"/>
      <c r="N472" s="1130">
        <f>N468+N470</f>
        <v>14267.635900000001</v>
      </c>
      <c r="O472" s="1131"/>
      <c r="P472" s="1130">
        <f>P468+P470</f>
        <v>0</v>
      </c>
      <c r="Q472" s="1131"/>
    </row>
    <row r="473" spans="1:17" ht="12.75" customHeight="1" x14ac:dyDescent="0.25">
      <c r="A473" s="29"/>
      <c r="B473" s="29"/>
      <c r="C473" s="35"/>
      <c r="D473" s="35"/>
      <c r="E473" s="29"/>
      <c r="F473" s="29"/>
      <c r="G473" s="29"/>
      <c r="H473" s="29"/>
      <c r="I473" s="29"/>
      <c r="J473" s="29"/>
      <c r="K473" s="29"/>
      <c r="L473" s="29"/>
      <c r="M473" s="29"/>
      <c r="N473" s="35"/>
      <c r="O473" s="35"/>
      <c r="P473" s="3"/>
      <c r="Q473" s="3"/>
    </row>
    <row r="474" spans="1:17" ht="17.25" customHeight="1" x14ac:dyDescent="0.25">
      <c r="A474" s="67" t="s">
        <v>214</v>
      </c>
      <c r="B474" s="663" t="s">
        <v>967</v>
      </c>
      <c r="C474" s="663"/>
      <c r="D474" s="663"/>
      <c r="E474" s="663"/>
      <c r="F474" s="663"/>
      <c r="G474" s="663"/>
      <c r="H474" s="663"/>
      <c r="I474" s="663"/>
      <c r="J474" s="663"/>
      <c r="K474" s="663"/>
      <c r="L474" s="663"/>
      <c r="M474" s="663"/>
      <c r="N474" s="663"/>
      <c r="O474" s="663"/>
      <c r="P474" s="663"/>
      <c r="Q474" s="663"/>
    </row>
    <row r="475" spans="1:17" ht="11.25" customHeight="1" x14ac:dyDescent="0.25">
      <c r="A475" s="67"/>
      <c r="B475" s="324" t="s">
        <v>916</v>
      </c>
      <c r="C475" s="91"/>
      <c r="D475" s="91"/>
      <c r="E475" s="91"/>
      <c r="F475" s="91"/>
      <c r="G475" s="91"/>
      <c r="H475" s="91"/>
      <c r="I475" s="91"/>
      <c r="J475" s="91"/>
      <c r="K475" s="91"/>
      <c r="L475" s="91"/>
      <c r="M475" s="91"/>
      <c r="N475" s="91"/>
      <c r="O475" s="91"/>
      <c r="P475" s="3"/>
      <c r="Q475" s="3"/>
    </row>
    <row r="476" spans="1:17" ht="18" hidden="1" customHeight="1" x14ac:dyDescent="0.25">
      <c r="A476" s="67"/>
      <c r="B476" s="663"/>
      <c r="C476" s="663"/>
      <c r="D476" s="663"/>
      <c r="E476" s="663"/>
      <c r="F476" s="663"/>
      <c r="G476" s="663"/>
      <c r="H476" s="663"/>
      <c r="I476" s="663"/>
      <c r="J476" s="663"/>
      <c r="K476" s="663"/>
      <c r="L476" s="663"/>
      <c r="M476" s="663"/>
      <c r="N476" s="663"/>
      <c r="O476" s="663"/>
      <c r="P476" s="663"/>
      <c r="Q476" s="663"/>
    </row>
    <row r="477" spans="1:17" ht="2.25" customHeight="1" x14ac:dyDescent="0.25">
      <c r="A477" s="67"/>
      <c r="B477" s="67"/>
      <c r="C477" s="91"/>
      <c r="D477" s="91"/>
      <c r="E477" s="91"/>
      <c r="F477" s="91"/>
      <c r="G477" s="91"/>
      <c r="H477" s="91"/>
      <c r="I477" s="91"/>
      <c r="J477" s="91"/>
      <c r="K477" s="91"/>
      <c r="L477" s="91"/>
      <c r="M477" s="91"/>
      <c r="N477" s="35"/>
      <c r="O477" s="35" t="s">
        <v>30</v>
      </c>
      <c r="P477" s="3"/>
      <c r="Q477" s="3"/>
    </row>
    <row r="478" spans="1:17" ht="41.25" customHeight="1" x14ac:dyDescent="0.25">
      <c r="A478" s="625" t="s">
        <v>1063</v>
      </c>
      <c r="B478" s="746" t="s">
        <v>1064</v>
      </c>
      <c r="C478" s="747"/>
      <c r="D478" s="671" t="s">
        <v>833</v>
      </c>
      <c r="E478" s="671"/>
      <c r="F478" s="671" t="s">
        <v>848</v>
      </c>
      <c r="G478" s="671"/>
      <c r="H478" s="671" t="s">
        <v>849</v>
      </c>
      <c r="I478" s="671"/>
      <c r="J478" s="602" t="s">
        <v>1067</v>
      </c>
      <c r="K478" s="603"/>
      <c r="L478" s="671" t="s">
        <v>1068</v>
      </c>
      <c r="M478" s="671"/>
      <c r="N478" s="65"/>
      <c r="O478" s="65"/>
      <c r="P478" s="29"/>
      <c r="Q478" s="29"/>
    </row>
    <row r="479" spans="1:17" ht="177" customHeight="1" x14ac:dyDescent="0.25">
      <c r="A479" s="625"/>
      <c r="B479" s="748"/>
      <c r="C479" s="749"/>
      <c r="D479" s="124" t="s">
        <v>1065</v>
      </c>
      <c r="E479" s="177" t="s">
        <v>1066</v>
      </c>
      <c r="F479" s="124" t="s">
        <v>1065</v>
      </c>
      <c r="G479" s="177" t="s">
        <v>1066</v>
      </c>
      <c r="H479" s="124" t="s">
        <v>1065</v>
      </c>
      <c r="I479" s="177" t="s">
        <v>1066</v>
      </c>
      <c r="J479" s="124" t="s">
        <v>1065</v>
      </c>
      <c r="K479" s="177" t="s">
        <v>1066</v>
      </c>
      <c r="L479" s="124" t="s">
        <v>1065</v>
      </c>
      <c r="M479" s="177" t="s">
        <v>1066</v>
      </c>
      <c r="N479" s="65"/>
      <c r="O479" s="65"/>
      <c r="P479" s="29"/>
      <c r="Q479" s="29"/>
    </row>
    <row r="480" spans="1:17" ht="17.25" customHeight="1" x14ac:dyDescent="0.25">
      <c r="A480" s="219">
        <v>1</v>
      </c>
      <c r="B480" s="758">
        <v>2</v>
      </c>
      <c r="C480" s="759"/>
      <c r="D480" s="177">
        <v>3</v>
      </c>
      <c r="E480" s="177">
        <v>4</v>
      </c>
      <c r="F480" s="177">
        <v>5</v>
      </c>
      <c r="G480" s="177">
        <v>6</v>
      </c>
      <c r="H480" s="177">
        <v>7</v>
      </c>
      <c r="I480" s="177">
        <v>8</v>
      </c>
      <c r="J480" s="177">
        <v>9</v>
      </c>
      <c r="K480" s="177">
        <v>10</v>
      </c>
      <c r="L480" s="177">
        <v>11</v>
      </c>
      <c r="M480" s="177">
        <v>12</v>
      </c>
      <c r="N480" s="65"/>
      <c r="O480" s="65"/>
      <c r="P480" s="29"/>
      <c r="Q480" s="29"/>
    </row>
    <row r="481" spans="1:17" ht="14.1" customHeight="1" x14ac:dyDescent="0.25">
      <c r="A481" s="220"/>
      <c r="B481" s="752"/>
      <c r="C481" s="753"/>
      <c r="D481" s="124"/>
      <c r="E481" s="124"/>
      <c r="F481" s="124"/>
      <c r="G481" s="124"/>
      <c r="H481" s="124"/>
      <c r="I481" s="124"/>
      <c r="J481" s="124"/>
      <c r="K481" s="124"/>
      <c r="L481" s="177"/>
      <c r="M481" s="124"/>
      <c r="N481" s="65"/>
      <c r="P481" s="29"/>
      <c r="Q481" s="29"/>
    </row>
    <row r="482" spans="1:17" ht="13.5" customHeight="1" x14ac:dyDescent="0.25">
      <c r="A482" s="202"/>
      <c r="B482" s="752"/>
      <c r="C482" s="753"/>
      <c r="D482" s="202"/>
      <c r="E482" s="202"/>
      <c r="F482" s="171"/>
      <c r="G482" s="171"/>
      <c r="H482" s="171"/>
      <c r="I482" s="171"/>
      <c r="J482" s="171"/>
      <c r="K482" s="171"/>
      <c r="L482" s="202"/>
      <c r="M482" s="124"/>
      <c r="O482" s="65"/>
      <c r="P482" s="65"/>
      <c r="Q482" s="29"/>
    </row>
    <row r="483" spans="1:17" ht="16.5" hidden="1" customHeight="1" x14ac:dyDescent="0.25">
      <c r="A483" s="126"/>
      <c r="B483" s="752"/>
      <c r="C483" s="753"/>
      <c r="D483" s="126"/>
      <c r="E483" s="126"/>
      <c r="F483" s="171"/>
      <c r="G483" s="171"/>
      <c r="H483" s="171"/>
      <c r="I483" s="171"/>
      <c r="J483" s="171"/>
      <c r="K483" s="171"/>
      <c r="L483" s="126"/>
      <c r="M483" s="124"/>
      <c r="O483" s="65"/>
      <c r="P483" s="65"/>
      <c r="Q483" s="29"/>
    </row>
    <row r="484" spans="1:17" ht="16.5" hidden="1" customHeight="1" x14ac:dyDescent="0.25">
      <c r="A484" s="126"/>
      <c r="B484" s="752"/>
      <c r="C484" s="753"/>
      <c r="D484" s="126" t="s">
        <v>194</v>
      </c>
      <c r="E484" s="126"/>
      <c r="F484" s="202"/>
      <c r="G484" s="202" t="s">
        <v>194</v>
      </c>
      <c r="H484" s="202"/>
      <c r="I484" s="202"/>
      <c r="J484" s="202" t="s">
        <v>194</v>
      </c>
      <c r="K484" s="202"/>
      <c r="L484" s="126"/>
      <c r="M484" s="124"/>
      <c r="O484" s="65"/>
      <c r="P484" s="65"/>
      <c r="Q484" s="29"/>
    </row>
    <row r="485" spans="1:17" ht="19.5" hidden="1" customHeight="1" x14ac:dyDescent="0.25">
      <c r="A485" s="126"/>
      <c r="B485" s="752"/>
      <c r="C485" s="753"/>
      <c r="D485" s="202"/>
      <c r="E485" s="202"/>
      <c r="F485" s="171"/>
      <c r="G485" s="171"/>
      <c r="H485" s="171"/>
      <c r="I485" s="171"/>
      <c r="J485" s="171"/>
      <c r="K485" s="171"/>
      <c r="L485" s="202"/>
      <c r="M485" s="124"/>
      <c r="O485" s="65"/>
      <c r="P485" s="65"/>
      <c r="Q485" s="29"/>
    </row>
    <row r="486" spans="1:17" ht="14.1" hidden="1" customHeight="1" x14ac:dyDescent="0.25">
      <c r="A486" s="126"/>
      <c r="B486" s="752" t="s">
        <v>31</v>
      </c>
      <c r="C486" s="753"/>
      <c r="D486" s="202"/>
      <c r="E486" s="202"/>
      <c r="F486" s="171"/>
      <c r="G486" s="171"/>
      <c r="H486" s="171"/>
      <c r="I486" s="171"/>
      <c r="J486" s="171"/>
      <c r="K486" s="171"/>
      <c r="L486" s="126"/>
      <c r="M486" s="671"/>
      <c r="N486" s="728"/>
      <c r="O486" s="728"/>
      <c r="P486" s="29"/>
      <c r="Q486" s="29"/>
    </row>
    <row r="487" spans="1:17" ht="13.5" hidden="1" customHeight="1" x14ac:dyDescent="0.25">
      <c r="A487" s="126"/>
      <c r="B487" s="752"/>
      <c r="C487" s="753"/>
      <c r="D487" s="202"/>
      <c r="E487" s="202"/>
      <c r="F487" s="171"/>
      <c r="G487" s="171"/>
      <c r="H487" s="171"/>
      <c r="I487" s="171"/>
      <c r="J487" s="171"/>
      <c r="K487" s="171"/>
      <c r="L487" s="126"/>
      <c r="M487" s="124"/>
      <c r="N487" s="65"/>
      <c r="O487" s="65"/>
      <c r="P487" s="29"/>
      <c r="Q487" s="29"/>
    </row>
    <row r="488" spans="1:17" ht="9.75" customHeight="1" x14ac:dyDescent="0.25">
      <c r="A488" s="3"/>
      <c r="B488" s="3"/>
      <c r="C488" s="3"/>
      <c r="D488" s="3"/>
      <c r="E488" s="3"/>
      <c r="F488" s="3"/>
      <c r="G488" s="3"/>
      <c r="H488" s="3"/>
      <c r="I488" s="3"/>
      <c r="J488" s="3"/>
      <c r="K488" s="3"/>
      <c r="L488" s="3"/>
      <c r="M488" s="3"/>
      <c r="N488" s="3"/>
      <c r="O488" s="3"/>
      <c r="P488" s="3"/>
      <c r="Q488" s="3"/>
    </row>
    <row r="489" spans="1:17" ht="12.75" hidden="1" customHeight="1" x14ac:dyDescent="0.25">
      <c r="A489" s="3"/>
      <c r="B489" s="3"/>
      <c r="C489" s="3"/>
      <c r="D489" s="3"/>
      <c r="E489" s="3"/>
      <c r="F489" s="3"/>
      <c r="G489" s="3"/>
      <c r="H489" s="3"/>
      <c r="I489" s="3"/>
      <c r="J489" s="3"/>
      <c r="K489" s="3"/>
      <c r="L489" s="3"/>
      <c r="M489" s="3"/>
      <c r="N489" s="3"/>
      <c r="O489" s="3"/>
      <c r="P489" s="3"/>
      <c r="Q489" s="3"/>
    </row>
    <row r="490" spans="1:17" ht="17.649999999999999" hidden="1" customHeight="1" x14ac:dyDescent="0.25">
      <c r="A490" s="67" t="s">
        <v>219</v>
      </c>
      <c r="B490" s="5" t="s">
        <v>850</v>
      </c>
      <c r="C490" s="5"/>
      <c r="D490" s="5"/>
      <c r="E490" s="5"/>
      <c r="F490" s="5"/>
      <c r="G490" s="5"/>
      <c r="H490" s="5"/>
      <c r="I490" s="5"/>
      <c r="J490" s="5"/>
      <c r="K490" s="5"/>
      <c r="L490" s="5"/>
      <c r="M490" s="5"/>
      <c r="N490" s="5"/>
      <c r="O490" s="5"/>
      <c r="P490" s="5"/>
      <c r="Q490" s="5"/>
    </row>
    <row r="491" spans="1:17" ht="6" hidden="1" customHeight="1" x14ac:dyDescent="0.25">
      <c r="A491" s="3"/>
      <c r="B491" s="3"/>
      <c r="C491" s="3"/>
      <c r="D491" s="3"/>
      <c r="E491" s="3"/>
      <c r="F491" s="3"/>
      <c r="G491" s="3"/>
      <c r="H491" s="3"/>
      <c r="I491" s="3"/>
      <c r="J491" s="3"/>
      <c r="K491" s="3"/>
      <c r="L491" s="3"/>
      <c r="M491" s="3"/>
      <c r="N491" s="3"/>
      <c r="O491" s="3" t="s">
        <v>30</v>
      </c>
      <c r="P491" s="3"/>
      <c r="Q491" s="3"/>
    </row>
    <row r="492" spans="1:17" ht="18" hidden="1" customHeight="1" x14ac:dyDescent="0.25">
      <c r="A492" s="609" t="s">
        <v>32</v>
      </c>
      <c r="B492" s="667" t="s">
        <v>305</v>
      </c>
      <c r="C492" s="668"/>
      <c r="D492" s="705" t="s">
        <v>436</v>
      </c>
      <c r="E492" s="706"/>
      <c r="F492" s="706"/>
      <c r="G492" s="706"/>
      <c r="H492" s="706"/>
      <c r="I492" s="707"/>
      <c r="J492" s="705" t="s">
        <v>838</v>
      </c>
      <c r="K492" s="706"/>
      <c r="L492" s="706"/>
      <c r="M492" s="706"/>
      <c r="N492" s="706"/>
      <c r="O492" s="707"/>
      <c r="P492" s="760" t="s">
        <v>210</v>
      </c>
      <c r="Q492" s="761"/>
    </row>
    <row r="493" spans="1:17" ht="33" hidden="1" customHeight="1" x14ac:dyDescent="0.2">
      <c r="A493" s="610"/>
      <c r="B493" s="731"/>
      <c r="C493" s="732"/>
      <c r="D493" s="602" t="s">
        <v>197</v>
      </c>
      <c r="E493" s="607"/>
      <c r="F493" s="602" t="s">
        <v>198</v>
      </c>
      <c r="G493" s="607"/>
      <c r="H493" s="602" t="s">
        <v>308</v>
      </c>
      <c r="I493" s="607"/>
      <c r="J493" s="602" t="s">
        <v>197</v>
      </c>
      <c r="K493" s="607"/>
      <c r="L493" s="602" t="s">
        <v>198</v>
      </c>
      <c r="M493" s="607"/>
      <c r="N493" s="602" t="s">
        <v>308</v>
      </c>
      <c r="O493" s="607"/>
      <c r="P493" s="762"/>
      <c r="Q493" s="763"/>
    </row>
    <row r="494" spans="1:17" ht="13.5" hidden="1" customHeight="1" x14ac:dyDescent="0.25">
      <c r="A494" s="177">
        <v>1</v>
      </c>
      <c r="B494" s="602">
        <v>2</v>
      </c>
      <c r="C494" s="607"/>
      <c r="D494" s="602">
        <v>3</v>
      </c>
      <c r="E494" s="607"/>
      <c r="F494" s="602">
        <v>4</v>
      </c>
      <c r="G494" s="607"/>
      <c r="H494" s="602">
        <v>5</v>
      </c>
      <c r="I494" s="607"/>
      <c r="J494" s="602">
        <v>6</v>
      </c>
      <c r="K494" s="607"/>
      <c r="L494" s="602">
        <v>7</v>
      </c>
      <c r="M494" s="607"/>
      <c r="N494" s="602">
        <v>8</v>
      </c>
      <c r="O494" s="607"/>
      <c r="P494" s="705">
        <v>9</v>
      </c>
      <c r="Q494" s="707"/>
    </row>
    <row r="495" spans="1:17" ht="17.25" hidden="1" customHeight="1" x14ac:dyDescent="0.25">
      <c r="A495" s="202"/>
      <c r="B495" s="734" t="s">
        <v>262</v>
      </c>
      <c r="C495" s="735"/>
      <c r="D495" s="602"/>
      <c r="E495" s="607"/>
      <c r="F495" s="602"/>
      <c r="G495" s="607"/>
      <c r="H495" s="602"/>
      <c r="I495" s="607"/>
      <c r="J495" s="602"/>
      <c r="K495" s="607"/>
      <c r="L495" s="602"/>
      <c r="M495" s="607"/>
      <c r="N495" s="602"/>
      <c r="O495" s="607"/>
      <c r="P495" s="705"/>
      <c r="Q495" s="707"/>
    </row>
    <row r="496" spans="1:17" ht="20.25" hidden="1" customHeight="1" x14ac:dyDescent="0.25">
      <c r="A496" s="126"/>
      <c r="B496" s="734" t="s">
        <v>309</v>
      </c>
      <c r="C496" s="735"/>
      <c r="D496" s="602"/>
      <c r="E496" s="607"/>
      <c r="F496" s="602"/>
      <c r="G496" s="607"/>
      <c r="H496" s="602"/>
      <c r="I496" s="607"/>
      <c r="J496" s="602"/>
      <c r="K496" s="607"/>
      <c r="L496" s="602"/>
      <c r="M496" s="607"/>
      <c r="N496" s="602"/>
      <c r="O496" s="607"/>
      <c r="P496" s="705"/>
      <c r="Q496" s="707"/>
    </row>
    <row r="497" spans="1:17" ht="19.5" hidden="1" customHeight="1" x14ac:dyDescent="0.25">
      <c r="A497" s="126"/>
      <c r="B497" s="734" t="s">
        <v>211</v>
      </c>
      <c r="C497" s="735"/>
      <c r="D497" s="602"/>
      <c r="E497" s="607"/>
      <c r="F497" s="602"/>
      <c r="G497" s="607"/>
      <c r="H497" s="602"/>
      <c r="I497" s="607"/>
      <c r="J497" s="602"/>
      <c r="K497" s="607"/>
      <c r="L497" s="602"/>
      <c r="M497" s="607"/>
      <c r="N497" s="602"/>
      <c r="O497" s="607"/>
      <c r="P497" s="705"/>
      <c r="Q497" s="707"/>
    </row>
    <row r="498" spans="1:17" ht="16.5" hidden="1" customHeight="1" x14ac:dyDescent="0.25">
      <c r="A498" s="126"/>
      <c r="B498" s="734" t="s">
        <v>212</v>
      </c>
      <c r="C498" s="735"/>
      <c r="D498" s="602" t="s">
        <v>194</v>
      </c>
      <c r="E498" s="607"/>
      <c r="F498" s="602"/>
      <c r="G498" s="607"/>
      <c r="H498" s="602"/>
      <c r="I498" s="607"/>
      <c r="J498" s="602" t="s">
        <v>194</v>
      </c>
      <c r="K498" s="607"/>
      <c r="L498" s="602"/>
      <c r="M498" s="607"/>
      <c r="N498" s="602"/>
      <c r="O498" s="607"/>
      <c r="P498" s="705"/>
      <c r="Q498" s="707"/>
    </row>
    <row r="499" spans="1:17" ht="18.75" hidden="1" customHeight="1" x14ac:dyDescent="0.25">
      <c r="A499" s="126"/>
      <c r="B499" s="734" t="s">
        <v>310</v>
      </c>
      <c r="C499" s="735"/>
      <c r="D499" s="602"/>
      <c r="E499" s="607"/>
      <c r="F499" s="602"/>
      <c r="G499" s="607"/>
      <c r="H499" s="602"/>
      <c r="I499" s="607"/>
      <c r="J499" s="602"/>
      <c r="K499" s="607"/>
      <c r="L499" s="602"/>
      <c r="M499" s="607"/>
      <c r="N499" s="602"/>
      <c r="O499" s="607"/>
      <c r="P499" s="705"/>
      <c r="Q499" s="707"/>
    </row>
    <row r="500" spans="1:17" ht="13.5" hidden="1" customHeight="1" x14ac:dyDescent="0.25">
      <c r="A500" s="126"/>
      <c r="B500" s="734" t="s">
        <v>31</v>
      </c>
      <c r="C500" s="735"/>
      <c r="D500" s="602"/>
      <c r="E500" s="607"/>
      <c r="F500" s="602"/>
      <c r="G500" s="607"/>
      <c r="H500" s="602"/>
      <c r="I500" s="607"/>
      <c r="J500" s="602"/>
      <c r="K500" s="607"/>
      <c r="L500" s="602"/>
      <c r="M500" s="607"/>
      <c r="N500" s="602"/>
      <c r="O500" s="607"/>
      <c r="P500" s="705"/>
      <c r="Q500" s="707"/>
    </row>
    <row r="501" spans="1:17" ht="13.5" hidden="1" customHeight="1" x14ac:dyDescent="0.25">
      <c r="A501" s="126"/>
      <c r="B501" s="734" t="s">
        <v>28</v>
      </c>
      <c r="C501" s="735"/>
      <c r="D501" s="602"/>
      <c r="E501" s="607"/>
      <c r="F501" s="602"/>
      <c r="G501" s="607"/>
      <c r="H501" s="602"/>
      <c r="I501" s="607"/>
      <c r="J501" s="602"/>
      <c r="K501" s="607"/>
      <c r="L501" s="602"/>
      <c r="M501" s="607"/>
      <c r="N501" s="602"/>
      <c r="O501" s="607"/>
      <c r="P501" s="705"/>
      <c r="Q501" s="707"/>
    </row>
    <row r="502" spans="1:17" ht="9.75" customHeight="1" x14ac:dyDescent="0.25">
      <c r="A502" s="29"/>
      <c r="B502" s="29"/>
      <c r="C502" s="29"/>
      <c r="D502" s="29"/>
      <c r="E502" s="29"/>
      <c r="F502" s="29"/>
      <c r="G502" s="29"/>
      <c r="H502" s="30"/>
      <c r="I502" s="30"/>
      <c r="J502" s="29"/>
      <c r="K502" s="29"/>
      <c r="L502" s="29"/>
      <c r="M502" s="29"/>
      <c r="N502" s="30"/>
      <c r="O502" s="30"/>
      <c r="P502" s="3"/>
      <c r="Q502" s="3"/>
    </row>
    <row r="503" spans="1:17" ht="34.5" customHeight="1" x14ac:dyDescent="0.25">
      <c r="A503" s="67" t="s">
        <v>224</v>
      </c>
      <c r="B503" s="736" t="s">
        <v>976</v>
      </c>
      <c r="C503" s="736"/>
      <c r="D503" s="736"/>
      <c r="E503" s="736"/>
      <c r="F503" s="736"/>
      <c r="G503" s="736"/>
      <c r="H503" s="736"/>
      <c r="I503" s="736"/>
      <c r="J503" s="736"/>
      <c r="K503" s="736"/>
      <c r="L503" s="736"/>
      <c r="M503" s="736"/>
      <c r="N503" s="736"/>
      <c r="O503" s="736"/>
      <c r="P503" s="736"/>
      <c r="Q503" s="736"/>
    </row>
    <row r="504" spans="1:17" ht="63.75" customHeight="1" x14ac:dyDescent="0.25">
      <c r="A504" s="764" t="s">
        <v>758</v>
      </c>
      <c r="B504" s="764"/>
      <c r="C504" s="764"/>
      <c r="D504" s="764"/>
      <c r="E504" s="764"/>
      <c r="F504" s="764"/>
      <c r="G504" s="764"/>
      <c r="H504" s="764"/>
      <c r="I504" s="764"/>
      <c r="J504" s="764"/>
      <c r="K504" s="764"/>
      <c r="L504" s="764"/>
      <c r="M504" s="764"/>
      <c r="N504" s="764"/>
      <c r="O504" s="764"/>
      <c r="P504" s="764"/>
      <c r="Q504" s="764"/>
    </row>
    <row r="505" spans="1:17" ht="66" customHeight="1" x14ac:dyDescent="0.25">
      <c r="A505" s="764" t="s">
        <v>886</v>
      </c>
      <c r="B505" s="764"/>
      <c r="C505" s="764"/>
      <c r="D505" s="764"/>
      <c r="E505" s="764"/>
      <c r="F505" s="764"/>
      <c r="G505" s="764"/>
      <c r="H505" s="764"/>
      <c r="I505" s="764"/>
      <c r="J505" s="764"/>
      <c r="K505" s="764"/>
      <c r="L505" s="764"/>
      <c r="M505" s="764"/>
      <c r="N505" s="764"/>
      <c r="O505" s="764"/>
      <c r="P505" s="764"/>
      <c r="Q505" s="764"/>
    </row>
    <row r="506" spans="1:17" ht="82.5" customHeight="1" x14ac:dyDescent="0.25">
      <c r="A506" s="764" t="s">
        <v>887</v>
      </c>
      <c r="B506" s="764"/>
      <c r="C506" s="764"/>
      <c r="D506" s="764"/>
      <c r="E506" s="764"/>
      <c r="F506" s="764"/>
      <c r="G506" s="764"/>
      <c r="H506" s="764"/>
      <c r="I506" s="764"/>
      <c r="J506" s="764"/>
      <c r="K506" s="764"/>
      <c r="L506" s="764"/>
      <c r="M506" s="764"/>
      <c r="N506" s="764"/>
      <c r="O506" s="764"/>
      <c r="P506" s="764"/>
      <c r="Q506" s="764"/>
    </row>
    <row r="507" spans="1:17" ht="69.75" customHeight="1" x14ac:dyDescent="0.25">
      <c r="A507" s="764" t="s">
        <v>888</v>
      </c>
      <c r="B507" s="764"/>
      <c r="C507" s="764"/>
      <c r="D507" s="764"/>
      <c r="E507" s="764"/>
      <c r="F507" s="764"/>
      <c r="G507" s="764"/>
      <c r="H507" s="764"/>
      <c r="I507" s="764"/>
      <c r="J507" s="764"/>
      <c r="K507" s="764"/>
      <c r="L507" s="764"/>
      <c r="M507" s="764"/>
      <c r="N507" s="764"/>
      <c r="O507" s="764"/>
      <c r="P507" s="764"/>
      <c r="Q507" s="764"/>
    </row>
    <row r="508" spans="1:17" ht="69.75" customHeight="1" x14ac:dyDescent="0.25">
      <c r="A508" s="764" t="s">
        <v>889</v>
      </c>
      <c r="B508" s="764"/>
      <c r="C508" s="764"/>
      <c r="D508" s="764"/>
      <c r="E508" s="764"/>
      <c r="F508" s="764"/>
      <c r="G508" s="764"/>
      <c r="H508" s="764"/>
      <c r="I508" s="764"/>
      <c r="J508" s="764"/>
      <c r="K508" s="764"/>
      <c r="L508" s="764"/>
      <c r="M508" s="764"/>
      <c r="N508" s="764"/>
      <c r="O508" s="764"/>
      <c r="P508" s="764"/>
      <c r="Q508" s="764"/>
    </row>
    <row r="509" spans="1:17" ht="69.75" customHeight="1" x14ac:dyDescent="0.25">
      <c r="A509" s="764" t="s">
        <v>890</v>
      </c>
      <c r="B509" s="764"/>
      <c r="C509" s="764"/>
      <c r="D509" s="764"/>
      <c r="E509" s="764"/>
      <c r="F509" s="764"/>
      <c r="G509" s="764"/>
      <c r="H509" s="764"/>
      <c r="I509" s="764"/>
      <c r="J509" s="764"/>
      <c r="K509" s="764"/>
      <c r="L509" s="764"/>
      <c r="M509" s="764"/>
      <c r="N509" s="764"/>
      <c r="O509" s="764"/>
      <c r="P509" s="764"/>
      <c r="Q509" s="764"/>
    </row>
    <row r="510" spans="1:17" ht="10.5" customHeight="1" x14ac:dyDescent="0.25">
      <c r="A510" s="67"/>
      <c r="B510" s="37"/>
      <c r="C510" s="37"/>
      <c r="D510" s="37"/>
      <c r="E510" s="37"/>
      <c r="F510" s="37"/>
      <c r="G510" s="37"/>
      <c r="H510" s="37"/>
      <c r="I510" s="37"/>
      <c r="J510" s="37"/>
      <c r="K510" s="37"/>
      <c r="L510" s="37"/>
      <c r="M510" s="37"/>
      <c r="N510" s="37"/>
      <c r="O510" s="37"/>
      <c r="P510" s="37"/>
      <c r="Q510" s="37"/>
    </row>
    <row r="511" spans="1:17" ht="17.25" customHeight="1" x14ac:dyDescent="0.25">
      <c r="A511" s="67" t="s">
        <v>225</v>
      </c>
      <c r="B511" s="736" t="s">
        <v>1069</v>
      </c>
      <c r="C511" s="736"/>
      <c r="D511" s="736"/>
      <c r="E511" s="736"/>
      <c r="F511" s="736"/>
      <c r="G511" s="736"/>
      <c r="H511" s="736"/>
      <c r="I511" s="736"/>
      <c r="J511" s="736"/>
      <c r="K511" s="736"/>
      <c r="L511" s="736"/>
      <c r="M511" s="736"/>
      <c r="N511" s="736"/>
      <c r="O511" s="736"/>
      <c r="P511" s="736"/>
      <c r="Q511" s="736"/>
    </row>
    <row r="512" spans="1:17" ht="17.25" customHeight="1" x14ac:dyDescent="0.25">
      <c r="A512" s="67" t="s">
        <v>908</v>
      </c>
      <c r="B512" s="736" t="s">
        <v>1071</v>
      </c>
      <c r="C512" s="736"/>
      <c r="D512" s="736"/>
      <c r="E512" s="736"/>
      <c r="F512" s="736"/>
      <c r="G512" s="736"/>
      <c r="H512" s="736"/>
      <c r="I512" s="736"/>
      <c r="J512" s="736"/>
      <c r="K512" s="736"/>
      <c r="L512" s="736"/>
      <c r="M512" s="736"/>
      <c r="N512" s="736"/>
      <c r="O512" s="736"/>
      <c r="P512" s="736"/>
      <c r="Q512" s="736"/>
    </row>
    <row r="513" spans="1:17" ht="15.75" customHeight="1" x14ac:dyDescent="0.25">
      <c r="A513" s="67"/>
      <c r="B513" s="310" t="s">
        <v>916</v>
      </c>
      <c r="C513" s="37"/>
      <c r="D513" s="37"/>
      <c r="E513" s="37"/>
      <c r="F513" s="37"/>
      <c r="G513" s="37"/>
      <c r="H513" s="37"/>
      <c r="I513" s="37"/>
      <c r="J513" s="37"/>
      <c r="K513" s="37"/>
      <c r="L513" s="37"/>
      <c r="M513" s="37"/>
      <c r="N513" s="37"/>
      <c r="O513" s="37"/>
      <c r="P513" s="37"/>
      <c r="Q513" s="37"/>
    </row>
    <row r="514" spans="1:17" ht="0.75" customHeight="1" x14ac:dyDescent="0.25">
      <c r="A514" s="3"/>
      <c r="B514" s="3"/>
      <c r="C514" s="3"/>
      <c r="D514" s="3"/>
      <c r="E514" s="3"/>
      <c r="F514" s="3"/>
      <c r="G514" s="3"/>
      <c r="H514" s="3"/>
      <c r="I514" s="3"/>
      <c r="J514" s="3"/>
      <c r="K514" s="3"/>
      <c r="L514" s="3"/>
      <c r="M514" s="3"/>
      <c r="N514" s="3"/>
      <c r="O514" s="3" t="s">
        <v>30</v>
      </c>
      <c r="P514" s="3"/>
      <c r="Q514" s="3"/>
    </row>
    <row r="515" spans="1:17" ht="12.75" customHeight="1" x14ac:dyDescent="0.2">
      <c r="A515" s="737" t="s">
        <v>1070</v>
      </c>
      <c r="B515" s="739"/>
      <c r="C515" s="625" t="s">
        <v>222</v>
      </c>
      <c r="D515" s="625" t="s">
        <v>217</v>
      </c>
      <c r="E515" s="625" t="s">
        <v>218</v>
      </c>
      <c r="F515" s="625" t="s">
        <v>978</v>
      </c>
      <c r="G515" s="625"/>
      <c r="H515" s="625" t="s">
        <v>979</v>
      </c>
      <c r="I515" s="625"/>
      <c r="J515" s="625" t="s">
        <v>980</v>
      </c>
      <c r="K515" s="655"/>
      <c r="L515" s="671" t="s">
        <v>318</v>
      </c>
      <c r="M515" s="671"/>
      <c r="N515" s="671"/>
      <c r="O515" s="602"/>
      <c r="P515" s="667" t="s">
        <v>981</v>
      </c>
      <c r="Q515" s="668"/>
    </row>
    <row r="516" spans="1:17" ht="27.75" customHeight="1" x14ac:dyDescent="0.2">
      <c r="A516" s="1035"/>
      <c r="B516" s="1036"/>
      <c r="C516" s="625"/>
      <c r="D516" s="625"/>
      <c r="E516" s="625"/>
      <c r="F516" s="625"/>
      <c r="G516" s="625"/>
      <c r="H516" s="625"/>
      <c r="I516" s="625"/>
      <c r="J516" s="625"/>
      <c r="K516" s="655"/>
      <c r="L516" s="671"/>
      <c r="M516" s="671"/>
      <c r="N516" s="671"/>
      <c r="O516" s="602"/>
      <c r="P516" s="729"/>
      <c r="Q516" s="730"/>
    </row>
    <row r="517" spans="1:17" ht="77.25" customHeight="1" x14ac:dyDescent="0.2">
      <c r="A517" s="740"/>
      <c r="B517" s="742"/>
      <c r="C517" s="625"/>
      <c r="D517" s="625"/>
      <c r="E517" s="625"/>
      <c r="F517" s="625"/>
      <c r="G517" s="625"/>
      <c r="H517" s="625"/>
      <c r="I517" s="625"/>
      <c r="J517" s="625"/>
      <c r="K517" s="655"/>
      <c r="L517" s="671" t="s">
        <v>220</v>
      </c>
      <c r="M517" s="671"/>
      <c r="N517" s="671" t="s">
        <v>319</v>
      </c>
      <c r="O517" s="602"/>
      <c r="P517" s="731"/>
      <c r="Q517" s="732"/>
    </row>
    <row r="518" spans="1:17" ht="12.75" customHeight="1" x14ac:dyDescent="0.25">
      <c r="A518" s="641">
        <v>1</v>
      </c>
      <c r="B518" s="642"/>
      <c r="C518" s="11">
        <v>2</v>
      </c>
      <c r="D518" s="11">
        <v>3</v>
      </c>
      <c r="E518" s="11">
        <v>4</v>
      </c>
      <c r="F518" s="626">
        <v>5</v>
      </c>
      <c r="G518" s="626"/>
      <c r="H518" s="626">
        <v>6</v>
      </c>
      <c r="I518" s="626"/>
      <c r="J518" s="626">
        <v>7</v>
      </c>
      <c r="K518" s="626"/>
      <c r="L518" s="765">
        <v>8</v>
      </c>
      <c r="M518" s="765"/>
      <c r="N518" s="765">
        <v>9</v>
      </c>
      <c r="O518" s="687"/>
      <c r="P518" s="689">
        <v>10</v>
      </c>
      <c r="Q518" s="689"/>
    </row>
    <row r="519" spans="1:17" ht="12.75" hidden="1" customHeight="1" x14ac:dyDescent="0.25">
      <c r="A519" s="11"/>
      <c r="B519" s="11"/>
      <c r="C519" s="11"/>
      <c r="D519" s="11"/>
      <c r="E519" s="11"/>
      <c r="F519" s="641"/>
      <c r="G519" s="642"/>
      <c r="H519" s="641"/>
      <c r="I519" s="642"/>
      <c r="J519" s="641"/>
      <c r="K519" s="642"/>
      <c r="L519" s="641"/>
      <c r="M519" s="642"/>
      <c r="N519" s="641"/>
      <c r="O519" s="767"/>
      <c r="P519" s="705"/>
      <c r="Q519" s="707"/>
    </row>
    <row r="520" spans="1:17" ht="18.75" customHeight="1" x14ac:dyDescent="0.25">
      <c r="A520" s="641">
        <v>2000</v>
      </c>
      <c r="B520" s="642"/>
      <c r="C520" s="15" t="s">
        <v>353</v>
      </c>
      <c r="D520" s="27">
        <f>D521+D522+D523+D538+D536+D537</f>
        <v>7178.9</v>
      </c>
      <c r="E520" s="27">
        <f>E521+E522+E523+E538+E536+E537</f>
        <v>7140.7999999999993</v>
      </c>
      <c r="F520" s="641">
        <v>0</v>
      </c>
      <c r="G520" s="642"/>
      <c r="H520" s="641">
        <v>0</v>
      </c>
      <c r="I520" s="642"/>
      <c r="J520" s="641">
        <f>H520-F520</f>
        <v>0</v>
      </c>
      <c r="K520" s="642"/>
      <c r="L520" s="641">
        <v>0</v>
      </c>
      <c r="M520" s="642"/>
      <c r="N520" s="641">
        <v>0</v>
      </c>
      <c r="O520" s="767"/>
      <c r="P520" s="705">
        <f>E520+H520</f>
        <v>7140.7999999999993</v>
      </c>
      <c r="Q520" s="707"/>
    </row>
    <row r="521" spans="1:17" ht="17.25" customHeight="1" x14ac:dyDescent="0.25">
      <c r="A521" s="641">
        <v>2111</v>
      </c>
      <c r="B521" s="642"/>
      <c r="C521" s="15" t="s">
        <v>74</v>
      </c>
      <c r="D521" s="11">
        <v>815.2</v>
      </c>
      <c r="E521" s="11">
        <f t="shared" ref="E521:E535" si="41">D113</f>
        <v>815.2</v>
      </c>
      <c r="F521" s="641">
        <v>0</v>
      </c>
      <c r="G521" s="642"/>
      <c r="H521" s="641">
        <v>0</v>
      </c>
      <c r="I521" s="642"/>
      <c r="J521" s="641">
        <f t="shared" ref="J521:J534" si="42">H521-F521</f>
        <v>0</v>
      </c>
      <c r="K521" s="642"/>
      <c r="L521" s="641">
        <v>0</v>
      </c>
      <c r="M521" s="642"/>
      <c r="N521" s="641">
        <v>0</v>
      </c>
      <c r="O521" s="767"/>
      <c r="P521" s="705">
        <f t="shared" ref="P521:P527" si="43">E521+H521</f>
        <v>815.2</v>
      </c>
      <c r="Q521" s="707"/>
    </row>
    <row r="522" spans="1:17" ht="18" customHeight="1" x14ac:dyDescent="0.25">
      <c r="A522" s="641">
        <v>2120</v>
      </c>
      <c r="B522" s="642"/>
      <c r="C522" s="15" t="s">
        <v>75</v>
      </c>
      <c r="D522" s="11">
        <v>172.5</v>
      </c>
      <c r="E522" s="11">
        <f t="shared" si="41"/>
        <v>172.3</v>
      </c>
      <c r="F522" s="641">
        <v>0</v>
      </c>
      <c r="G522" s="642"/>
      <c r="H522" s="641">
        <v>0</v>
      </c>
      <c r="I522" s="642"/>
      <c r="J522" s="641">
        <f t="shared" si="42"/>
        <v>0</v>
      </c>
      <c r="K522" s="642"/>
      <c r="L522" s="641">
        <v>0</v>
      </c>
      <c r="M522" s="642"/>
      <c r="N522" s="641">
        <v>0</v>
      </c>
      <c r="O522" s="767"/>
      <c r="P522" s="705">
        <f t="shared" si="43"/>
        <v>172.3</v>
      </c>
      <c r="Q522" s="707"/>
    </row>
    <row r="523" spans="1:17" ht="18.75" customHeight="1" x14ac:dyDescent="0.25">
      <c r="A523" s="641">
        <v>2200</v>
      </c>
      <c r="B523" s="642"/>
      <c r="C523" s="15" t="s">
        <v>354</v>
      </c>
      <c r="D523" s="11">
        <f>D524+D525+D526+D527+D528+D529+D535</f>
        <v>4365.9000000000005</v>
      </c>
      <c r="E523" s="27">
        <f>E524+E525+E526+E527+E528+E529+E535</f>
        <v>4331</v>
      </c>
      <c r="F523" s="641">
        <v>0</v>
      </c>
      <c r="G523" s="642"/>
      <c r="H523" s="641">
        <v>0</v>
      </c>
      <c r="I523" s="642"/>
      <c r="J523" s="641">
        <f t="shared" si="42"/>
        <v>0</v>
      </c>
      <c r="K523" s="642"/>
      <c r="L523" s="641">
        <v>0</v>
      </c>
      <c r="M523" s="642"/>
      <c r="N523" s="641">
        <v>0</v>
      </c>
      <c r="O523" s="767"/>
      <c r="P523" s="715">
        <f t="shared" si="43"/>
        <v>4331</v>
      </c>
      <c r="Q523" s="717"/>
    </row>
    <row r="524" spans="1:17" ht="33.75" customHeight="1" x14ac:dyDescent="0.25">
      <c r="A524" s="641">
        <v>2210</v>
      </c>
      <c r="B524" s="642"/>
      <c r="C524" s="15" t="s">
        <v>355</v>
      </c>
      <c r="D524" s="11">
        <v>1596.9</v>
      </c>
      <c r="E524" s="27">
        <f>D116+D143</f>
        <v>1575.1</v>
      </c>
      <c r="F524" s="641">
        <v>0</v>
      </c>
      <c r="G524" s="642"/>
      <c r="H524" s="641">
        <v>0</v>
      </c>
      <c r="I524" s="642"/>
      <c r="J524" s="641">
        <f t="shared" si="42"/>
        <v>0</v>
      </c>
      <c r="K524" s="642"/>
      <c r="L524" s="641">
        <v>0</v>
      </c>
      <c r="M524" s="642"/>
      <c r="N524" s="641">
        <v>0</v>
      </c>
      <c r="O524" s="767"/>
      <c r="P524" s="705">
        <f t="shared" si="43"/>
        <v>1575.1</v>
      </c>
      <c r="Q524" s="707"/>
    </row>
    <row r="525" spans="1:17" ht="34.5" customHeight="1" x14ac:dyDescent="0.25">
      <c r="A525" s="641">
        <v>2220</v>
      </c>
      <c r="B525" s="642"/>
      <c r="C525" s="15" t="s">
        <v>644</v>
      </c>
      <c r="D525" s="11">
        <v>0</v>
      </c>
      <c r="E525" s="11">
        <f t="shared" si="41"/>
        <v>0</v>
      </c>
      <c r="F525" s="641">
        <v>0</v>
      </c>
      <c r="G525" s="642"/>
      <c r="H525" s="641">
        <v>0</v>
      </c>
      <c r="I525" s="642"/>
      <c r="J525" s="641">
        <f t="shared" si="42"/>
        <v>0</v>
      </c>
      <c r="K525" s="642"/>
      <c r="L525" s="641">
        <v>0</v>
      </c>
      <c r="M525" s="642"/>
      <c r="N525" s="641">
        <v>0</v>
      </c>
      <c r="O525" s="767"/>
      <c r="P525" s="705">
        <f t="shared" si="43"/>
        <v>0</v>
      </c>
      <c r="Q525" s="707"/>
    </row>
    <row r="526" spans="1:17" ht="19.5" customHeight="1" x14ac:dyDescent="0.25">
      <c r="A526" s="641">
        <v>2230</v>
      </c>
      <c r="B526" s="642"/>
      <c r="C526" s="15" t="s">
        <v>76</v>
      </c>
      <c r="D526" s="11">
        <v>0</v>
      </c>
      <c r="E526" s="11">
        <f t="shared" si="41"/>
        <v>0</v>
      </c>
      <c r="F526" s="641">
        <v>0</v>
      </c>
      <c r="G526" s="642"/>
      <c r="H526" s="641">
        <v>0</v>
      </c>
      <c r="I526" s="642"/>
      <c r="J526" s="641">
        <f t="shared" si="42"/>
        <v>0</v>
      </c>
      <c r="K526" s="642"/>
      <c r="L526" s="641">
        <v>0</v>
      </c>
      <c r="M526" s="642"/>
      <c r="N526" s="641">
        <v>0</v>
      </c>
      <c r="O526" s="767"/>
      <c r="P526" s="705">
        <f t="shared" si="43"/>
        <v>0</v>
      </c>
      <c r="Q526" s="707"/>
    </row>
    <row r="527" spans="1:17" ht="18" customHeight="1" x14ac:dyDescent="0.25">
      <c r="A527" s="641">
        <v>2240</v>
      </c>
      <c r="B527" s="642"/>
      <c r="C527" s="15" t="s">
        <v>77</v>
      </c>
      <c r="D527" s="11">
        <v>2705.2</v>
      </c>
      <c r="E527" s="11">
        <f>D119+D144</f>
        <v>2700.1</v>
      </c>
      <c r="F527" s="641">
        <v>0</v>
      </c>
      <c r="G527" s="642"/>
      <c r="H527" s="641">
        <v>0</v>
      </c>
      <c r="I527" s="642"/>
      <c r="J527" s="641">
        <f t="shared" si="42"/>
        <v>0</v>
      </c>
      <c r="K527" s="642"/>
      <c r="L527" s="641">
        <v>0</v>
      </c>
      <c r="M527" s="642"/>
      <c r="N527" s="641">
        <v>0</v>
      </c>
      <c r="O527" s="767"/>
      <c r="P527" s="705">
        <f t="shared" si="43"/>
        <v>2700.1</v>
      </c>
      <c r="Q527" s="707"/>
    </row>
    <row r="528" spans="1:17" ht="15" customHeight="1" x14ac:dyDescent="0.25">
      <c r="A528" s="641">
        <v>2250</v>
      </c>
      <c r="B528" s="642"/>
      <c r="C528" s="15" t="s">
        <v>357</v>
      </c>
      <c r="D528" s="11">
        <v>1.7</v>
      </c>
      <c r="E528" s="11">
        <f t="shared" si="41"/>
        <v>1.7</v>
      </c>
      <c r="F528" s="641">
        <v>0</v>
      </c>
      <c r="G528" s="642"/>
      <c r="H528" s="641">
        <v>0</v>
      </c>
      <c r="I528" s="642"/>
      <c r="J528" s="641">
        <f t="shared" si="42"/>
        <v>0</v>
      </c>
      <c r="K528" s="642"/>
      <c r="L528" s="641">
        <v>0</v>
      </c>
      <c r="M528" s="642"/>
      <c r="N528" s="641">
        <v>0</v>
      </c>
      <c r="O528" s="767"/>
      <c r="P528" s="705">
        <f t="shared" ref="P528:P534" si="44">E528+H528</f>
        <v>1.7</v>
      </c>
      <c r="Q528" s="707"/>
    </row>
    <row r="529" spans="1:17" ht="31.5" customHeight="1" x14ac:dyDescent="0.25">
      <c r="A529" s="641">
        <v>2270</v>
      </c>
      <c r="B529" s="642"/>
      <c r="C529" s="15" t="s">
        <v>358</v>
      </c>
      <c r="D529" s="11">
        <f>D530+D531+D532+D533+D534</f>
        <v>59.3</v>
      </c>
      <c r="E529" s="11">
        <f t="shared" si="41"/>
        <v>51.3</v>
      </c>
      <c r="F529" s="641">
        <v>0</v>
      </c>
      <c r="G529" s="642"/>
      <c r="H529" s="641">
        <v>0</v>
      </c>
      <c r="I529" s="642"/>
      <c r="J529" s="641">
        <f t="shared" si="42"/>
        <v>0</v>
      </c>
      <c r="K529" s="642"/>
      <c r="L529" s="641">
        <v>0</v>
      </c>
      <c r="M529" s="642"/>
      <c r="N529" s="641">
        <v>0</v>
      </c>
      <c r="O529" s="767"/>
      <c r="P529" s="705">
        <f t="shared" si="44"/>
        <v>51.3</v>
      </c>
      <c r="Q529" s="707"/>
    </row>
    <row r="530" spans="1:17" ht="17.25" customHeight="1" x14ac:dyDescent="0.25">
      <c r="A530" s="641">
        <v>2271</v>
      </c>
      <c r="B530" s="642"/>
      <c r="C530" s="15" t="s">
        <v>78</v>
      </c>
      <c r="D530" s="27">
        <v>48</v>
      </c>
      <c r="E530" s="11">
        <f t="shared" si="41"/>
        <v>40.6</v>
      </c>
      <c r="F530" s="641">
        <v>0</v>
      </c>
      <c r="G530" s="642"/>
      <c r="H530" s="641">
        <v>0</v>
      </c>
      <c r="I530" s="642"/>
      <c r="J530" s="641">
        <f t="shared" si="42"/>
        <v>0</v>
      </c>
      <c r="K530" s="642"/>
      <c r="L530" s="641">
        <v>0</v>
      </c>
      <c r="M530" s="642"/>
      <c r="N530" s="641">
        <v>0</v>
      </c>
      <c r="O530" s="767"/>
      <c r="P530" s="705">
        <f t="shared" si="44"/>
        <v>40.6</v>
      </c>
      <c r="Q530" s="707"/>
    </row>
    <row r="531" spans="1:17" ht="33.75" customHeight="1" x14ac:dyDescent="0.25">
      <c r="A531" s="641">
        <v>2272</v>
      </c>
      <c r="B531" s="642"/>
      <c r="C531" s="15" t="s">
        <v>79</v>
      </c>
      <c r="D531" s="11">
        <v>2.1</v>
      </c>
      <c r="E531" s="27">
        <f t="shared" si="41"/>
        <v>2</v>
      </c>
      <c r="F531" s="641">
        <v>0</v>
      </c>
      <c r="G531" s="642"/>
      <c r="H531" s="641">
        <v>0</v>
      </c>
      <c r="I531" s="642"/>
      <c r="J531" s="641">
        <f t="shared" si="42"/>
        <v>0</v>
      </c>
      <c r="K531" s="642"/>
      <c r="L531" s="641">
        <v>0</v>
      </c>
      <c r="M531" s="642"/>
      <c r="N531" s="641">
        <v>0</v>
      </c>
      <c r="O531" s="767"/>
      <c r="P531" s="715">
        <f t="shared" si="44"/>
        <v>2</v>
      </c>
      <c r="Q531" s="717"/>
    </row>
    <row r="532" spans="1:17" ht="18.75" customHeight="1" x14ac:dyDescent="0.25">
      <c r="A532" s="641">
        <v>2273</v>
      </c>
      <c r="B532" s="642"/>
      <c r="C532" s="15" t="s">
        <v>80</v>
      </c>
      <c r="D532" s="11">
        <v>9.1999999999999993</v>
      </c>
      <c r="E532" s="11">
        <f t="shared" si="41"/>
        <v>8.6999999999999993</v>
      </c>
      <c r="F532" s="641">
        <v>0</v>
      </c>
      <c r="G532" s="642"/>
      <c r="H532" s="641">
        <v>0</v>
      </c>
      <c r="I532" s="642"/>
      <c r="J532" s="641">
        <f t="shared" si="42"/>
        <v>0</v>
      </c>
      <c r="K532" s="642"/>
      <c r="L532" s="641">
        <v>0</v>
      </c>
      <c r="M532" s="642"/>
      <c r="N532" s="641">
        <v>0</v>
      </c>
      <c r="O532" s="767"/>
      <c r="P532" s="705">
        <f t="shared" si="44"/>
        <v>8.6999999999999993</v>
      </c>
      <c r="Q532" s="707"/>
    </row>
    <row r="533" spans="1:17" ht="18" customHeight="1" x14ac:dyDescent="0.25">
      <c r="A533" s="641">
        <v>2274</v>
      </c>
      <c r="B533" s="642"/>
      <c r="C533" s="15" t="s">
        <v>359</v>
      </c>
      <c r="D533" s="11">
        <v>0</v>
      </c>
      <c r="E533" s="11">
        <f t="shared" si="41"/>
        <v>0</v>
      </c>
      <c r="F533" s="641">
        <v>0</v>
      </c>
      <c r="G533" s="642"/>
      <c r="H533" s="641">
        <v>0</v>
      </c>
      <c r="I533" s="642"/>
      <c r="J533" s="641">
        <f t="shared" si="42"/>
        <v>0</v>
      </c>
      <c r="K533" s="642"/>
      <c r="L533" s="641">
        <v>0</v>
      </c>
      <c r="M533" s="642"/>
      <c r="N533" s="641">
        <v>0</v>
      </c>
      <c r="O533" s="767"/>
      <c r="P533" s="705">
        <f t="shared" si="44"/>
        <v>0</v>
      </c>
      <c r="Q533" s="707"/>
    </row>
    <row r="534" spans="1:17" ht="21" customHeight="1" x14ac:dyDescent="0.25">
      <c r="A534" s="641">
        <v>2275</v>
      </c>
      <c r="B534" s="642"/>
      <c r="C534" s="15" t="s">
        <v>81</v>
      </c>
      <c r="D534" s="11">
        <v>0</v>
      </c>
      <c r="E534" s="11">
        <f t="shared" si="41"/>
        <v>0</v>
      </c>
      <c r="F534" s="641">
        <v>0</v>
      </c>
      <c r="G534" s="642"/>
      <c r="H534" s="641">
        <v>0</v>
      </c>
      <c r="I534" s="642"/>
      <c r="J534" s="641">
        <f t="shared" si="42"/>
        <v>0</v>
      </c>
      <c r="K534" s="642"/>
      <c r="L534" s="641">
        <v>0</v>
      </c>
      <c r="M534" s="642"/>
      <c r="N534" s="641">
        <v>0</v>
      </c>
      <c r="O534" s="767"/>
      <c r="P534" s="705">
        <f t="shared" si="44"/>
        <v>0</v>
      </c>
      <c r="Q534" s="707"/>
    </row>
    <row r="535" spans="1:17" ht="48.75" customHeight="1" x14ac:dyDescent="0.25">
      <c r="A535" s="641">
        <v>2282</v>
      </c>
      <c r="B535" s="642"/>
      <c r="C535" s="234" t="s">
        <v>360</v>
      </c>
      <c r="D535" s="110">
        <v>2.8</v>
      </c>
      <c r="E535" s="11">
        <f t="shared" si="41"/>
        <v>2.8</v>
      </c>
      <c r="F535" s="641">
        <v>0</v>
      </c>
      <c r="G535" s="642"/>
      <c r="H535" s="641">
        <v>0</v>
      </c>
      <c r="I535" s="642"/>
      <c r="J535" s="641">
        <f t="shared" ref="J535:J547" si="45">H535-F535</f>
        <v>0</v>
      </c>
      <c r="K535" s="642"/>
      <c r="L535" s="641">
        <v>0</v>
      </c>
      <c r="M535" s="642"/>
      <c r="N535" s="641">
        <v>0</v>
      </c>
      <c r="O535" s="767"/>
      <c r="P535" s="705">
        <f t="shared" ref="P535:P547" si="46">E535+H535</f>
        <v>2.8</v>
      </c>
      <c r="Q535" s="707"/>
    </row>
    <row r="536" spans="1:17" ht="48.75" customHeight="1" x14ac:dyDescent="0.25">
      <c r="A536" s="641">
        <v>2610</v>
      </c>
      <c r="B536" s="642"/>
      <c r="C536" s="15" t="s">
        <v>586</v>
      </c>
      <c r="D536" s="202">
        <f>D146</f>
        <v>1718.7</v>
      </c>
      <c r="E536" s="202">
        <f>D146</f>
        <v>1718.7</v>
      </c>
      <c r="F536" s="641">
        <v>0</v>
      </c>
      <c r="G536" s="642"/>
      <c r="H536" s="1097">
        <f>I146</f>
        <v>0</v>
      </c>
      <c r="I536" s="642"/>
      <c r="J536" s="1097">
        <v>0</v>
      </c>
      <c r="K536" s="642"/>
      <c r="L536" s="1097">
        <f>M146</f>
        <v>0</v>
      </c>
      <c r="M536" s="642"/>
      <c r="N536" s="1097">
        <f>O146</f>
        <v>0</v>
      </c>
      <c r="O536" s="642"/>
      <c r="P536" s="705">
        <f>E536+H536</f>
        <v>1718.7</v>
      </c>
      <c r="Q536" s="707"/>
    </row>
    <row r="537" spans="1:17" ht="18" customHeight="1" x14ac:dyDescent="0.25">
      <c r="A537" s="641">
        <v>2730</v>
      </c>
      <c r="B537" s="767"/>
      <c r="C537" s="204" t="s">
        <v>583</v>
      </c>
      <c r="D537" s="227">
        <v>68.2</v>
      </c>
      <c r="E537" s="11">
        <f>D148</f>
        <v>65.2</v>
      </c>
      <c r="F537" s="657">
        <v>0</v>
      </c>
      <c r="G537" s="658"/>
      <c r="H537" s="641">
        <v>0</v>
      </c>
      <c r="I537" s="642"/>
      <c r="J537" s="641">
        <f t="shared" si="45"/>
        <v>0</v>
      </c>
      <c r="K537" s="642"/>
      <c r="L537" s="641">
        <v>0</v>
      </c>
      <c r="M537" s="642"/>
      <c r="N537" s="641">
        <v>0</v>
      </c>
      <c r="O537" s="767"/>
      <c r="P537" s="705">
        <f t="shared" si="46"/>
        <v>65.2</v>
      </c>
      <c r="Q537" s="707"/>
    </row>
    <row r="538" spans="1:17" ht="18" customHeight="1" x14ac:dyDescent="0.25">
      <c r="A538" s="641">
        <v>2800</v>
      </c>
      <c r="B538" s="642"/>
      <c r="C538" s="236" t="s">
        <v>361</v>
      </c>
      <c r="D538" s="221">
        <f>D130</f>
        <v>38.4</v>
      </c>
      <c r="E538" s="11">
        <f t="shared" ref="E538:E546" si="47">D130</f>
        <v>38.4</v>
      </c>
      <c r="F538" s="641">
        <v>0</v>
      </c>
      <c r="G538" s="642"/>
      <c r="H538" s="641">
        <v>0</v>
      </c>
      <c r="I538" s="642"/>
      <c r="J538" s="641">
        <f t="shared" si="45"/>
        <v>0</v>
      </c>
      <c r="K538" s="642"/>
      <c r="L538" s="641">
        <v>0</v>
      </c>
      <c r="M538" s="642"/>
      <c r="N538" s="641">
        <v>0</v>
      </c>
      <c r="O538" s="767"/>
      <c r="P538" s="705">
        <f t="shared" si="46"/>
        <v>38.4</v>
      </c>
      <c r="Q538" s="707"/>
    </row>
    <row r="539" spans="1:17" ht="17.25" customHeight="1" x14ac:dyDescent="0.25">
      <c r="A539" s="641">
        <v>3000</v>
      </c>
      <c r="B539" s="642"/>
      <c r="C539" s="15" t="s">
        <v>82</v>
      </c>
      <c r="D539" s="11">
        <v>0</v>
      </c>
      <c r="E539" s="11">
        <f t="shared" si="47"/>
        <v>0</v>
      </c>
      <c r="F539" s="641">
        <v>0</v>
      </c>
      <c r="G539" s="642"/>
      <c r="H539" s="641">
        <v>0</v>
      </c>
      <c r="I539" s="642"/>
      <c r="J539" s="641">
        <f t="shared" si="45"/>
        <v>0</v>
      </c>
      <c r="K539" s="642"/>
      <c r="L539" s="641">
        <v>0</v>
      </c>
      <c r="M539" s="642"/>
      <c r="N539" s="641">
        <v>0</v>
      </c>
      <c r="O539" s="767"/>
      <c r="P539" s="705">
        <f t="shared" si="46"/>
        <v>0</v>
      </c>
      <c r="Q539" s="707"/>
    </row>
    <row r="540" spans="1:17" ht="35.25" customHeight="1" x14ac:dyDescent="0.25">
      <c r="A540" s="641">
        <v>3110</v>
      </c>
      <c r="B540" s="642"/>
      <c r="C540" s="15" t="s">
        <v>362</v>
      </c>
      <c r="D540" s="11">
        <v>0</v>
      </c>
      <c r="E540" s="11">
        <f t="shared" si="47"/>
        <v>0</v>
      </c>
      <c r="F540" s="641">
        <v>0</v>
      </c>
      <c r="G540" s="642"/>
      <c r="H540" s="641">
        <v>0</v>
      </c>
      <c r="I540" s="642"/>
      <c r="J540" s="641">
        <f t="shared" si="45"/>
        <v>0</v>
      </c>
      <c r="K540" s="642"/>
      <c r="L540" s="641">
        <v>0</v>
      </c>
      <c r="M540" s="642"/>
      <c r="N540" s="641">
        <v>0</v>
      </c>
      <c r="O540" s="767"/>
      <c r="P540" s="705">
        <f t="shared" si="46"/>
        <v>0</v>
      </c>
      <c r="Q540" s="707"/>
    </row>
    <row r="541" spans="1:17" ht="15.75" customHeight="1" x14ac:dyDescent="0.25">
      <c r="A541" s="641">
        <v>3130</v>
      </c>
      <c r="B541" s="642"/>
      <c r="C541" s="15" t="s">
        <v>83</v>
      </c>
      <c r="D541" s="11">
        <v>0</v>
      </c>
      <c r="E541" s="11">
        <f t="shared" si="47"/>
        <v>0</v>
      </c>
      <c r="F541" s="641">
        <v>0</v>
      </c>
      <c r="G541" s="642"/>
      <c r="H541" s="641">
        <v>0</v>
      </c>
      <c r="I541" s="642"/>
      <c r="J541" s="641">
        <f t="shared" si="45"/>
        <v>0</v>
      </c>
      <c r="K541" s="642"/>
      <c r="L541" s="641">
        <v>0</v>
      </c>
      <c r="M541" s="642"/>
      <c r="N541" s="641">
        <v>0</v>
      </c>
      <c r="O541" s="767"/>
      <c r="P541" s="705">
        <f t="shared" si="46"/>
        <v>0</v>
      </c>
      <c r="Q541" s="707"/>
    </row>
    <row r="542" spans="1:17" ht="17.25" customHeight="1" x14ac:dyDescent="0.25">
      <c r="A542" s="641">
        <v>3132</v>
      </c>
      <c r="B542" s="642"/>
      <c r="C542" s="15" t="s">
        <v>645</v>
      </c>
      <c r="D542" s="11">
        <v>0</v>
      </c>
      <c r="E542" s="11">
        <f t="shared" si="47"/>
        <v>0</v>
      </c>
      <c r="F542" s="641">
        <v>0</v>
      </c>
      <c r="G542" s="642"/>
      <c r="H542" s="641">
        <v>0</v>
      </c>
      <c r="I542" s="642"/>
      <c r="J542" s="641">
        <f t="shared" si="45"/>
        <v>0</v>
      </c>
      <c r="K542" s="642"/>
      <c r="L542" s="641">
        <v>0</v>
      </c>
      <c r="M542" s="642"/>
      <c r="N542" s="641">
        <v>0</v>
      </c>
      <c r="O542" s="767"/>
      <c r="P542" s="705">
        <f t="shared" si="46"/>
        <v>0</v>
      </c>
      <c r="Q542" s="707"/>
    </row>
    <row r="543" spans="1:17" ht="16.5" hidden="1" customHeight="1" x14ac:dyDescent="0.25">
      <c r="A543" s="11"/>
      <c r="B543" s="16">
        <v>3140</v>
      </c>
      <c r="C543" s="15" t="s">
        <v>365</v>
      </c>
      <c r="D543" s="11">
        <v>0</v>
      </c>
      <c r="E543" s="11">
        <f t="shared" si="47"/>
        <v>0</v>
      </c>
      <c r="F543" s="641">
        <v>0</v>
      </c>
      <c r="G543" s="642"/>
      <c r="H543" s="641">
        <v>0</v>
      </c>
      <c r="I543" s="642"/>
      <c r="J543" s="641">
        <f t="shared" si="45"/>
        <v>0</v>
      </c>
      <c r="K543" s="642"/>
      <c r="L543" s="641">
        <v>0</v>
      </c>
      <c r="M543" s="642"/>
      <c r="N543" s="641">
        <v>0</v>
      </c>
      <c r="O543" s="767"/>
      <c r="P543" s="705">
        <f t="shared" si="46"/>
        <v>0</v>
      </c>
      <c r="Q543" s="707"/>
    </row>
    <row r="544" spans="1:17" ht="31.5" hidden="1" customHeight="1" x14ac:dyDescent="0.25">
      <c r="A544" s="11"/>
      <c r="B544" s="16">
        <v>3142</v>
      </c>
      <c r="C544" s="15" t="s">
        <v>646</v>
      </c>
      <c r="D544" s="11">
        <v>0</v>
      </c>
      <c r="E544" s="11">
        <f t="shared" si="47"/>
        <v>0</v>
      </c>
      <c r="F544" s="641">
        <v>0</v>
      </c>
      <c r="G544" s="642"/>
      <c r="H544" s="641">
        <v>0</v>
      </c>
      <c r="I544" s="642"/>
      <c r="J544" s="641">
        <f t="shared" si="45"/>
        <v>0</v>
      </c>
      <c r="K544" s="642"/>
      <c r="L544" s="641">
        <v>0</v>
      </c>
      <c r="M544" s="642"/>
      <c r="N544" s="641">
        <v>0</v>
      </c>
      <c r="O544" s="767"/>
      <c r="P544" s="705">
        <f t="shared" si="46"/>
        <v>0</v>
      </c>
      <c r="Q544" s="707"/>
    </row>
    <row r="545" spans="1:17" ht="31.5" hidden="1" customHeight="1" x14ac:dyDescent="0.25">
      <c r="A545" s="11"/>
      <c r="B545" s="16">
        <v>3143</v>
      </c>
      <c r="C545" s="15" t="s">
        <v>647</v>
      </c>
      <c r="D545" s="11">
        <v>0</v>
      </c>
      <c r="E545" s="11">
        <f t="shared" si="47"/>
        <v>0</v>
      </c>
      <c r="F545" s="641">
        <v>0</v>
      </c>
      <c r="G545" s="642"/>
      <c r="H545" s="641">
        <v>0</v>
      </c>
      <c r="I545" s="642"/>
      <c r="J545" s="641">
        <f t="shared" si="45"/>
        <v>0</v>
      </c>
      <c r="K545" s="642"/>
      <c r="L545" s="641">
        <v>0</v>
      </c>
      <c r="M545" s="642"/>
      <c r="N545" s="641">
        <v>0</v>
      </c>
      <c r="O545" s="767"/>
      <c r="P545" s="705">
        <f t="shared" si="46"/>
        <v>0</v>
      </c>
      <c r="Q545" s="707"/>
    </row>
    <row r="546" spans="1:17" ht="48.75" hidden="1" customHeight="1" x14ac:dyDescent="0.25">
      <c r="A546" s="16"/>
      <c r="B546" s="16">
        <v>3210</v>
      </c>
      <c r="C546" s="15" t="s">
        <v>367</v>
      </c>
      <c r="D546" s="16">
        <v>0</v>
      </c>
      <c r="E546" s="11">
        <f t="shared" si="47"/>
        <v>0</v>
      </c>
      <c r="F546" s="641">
        <v>0</v>
      </c>
      <c r="G546" s="642"/>
      <c r="H546" s="626">
        <v>0</v>
      </c>
      <c r="I546" s="626"/>
      <c r="J546" s="641">
        <f t="shared" si="45"/>
        <v>0</v>
      </c>
      <c r="K546" s="642"/>
      <c r="L546" s="626">
        <v>0</v>
      </c>
      <c r="M546" s="626"/>
      <c r="N546" s="641">
        <v>0</v>
      </c>
      <c r="O546" s="767"/>
      <c r="P546" s="705">
        <f t="shared" si="46"/>
        <v>0</v>
      </c>
      <c r="Q546" s="707"/>
    </row>
    <row r="547" spans="1:17" ht="15.75" customHeight="1" x14ac:dyDescent="0.25">
      <c r="A547" s="641"/>
      <c r="B547" s="642"/>
      <c r="C547" s="222" t="s">
        <v>971</v>
      </c>
      <c r="D547" s="27">
        <f>D520+D539</f>
        <v>7178.9</v>
      </c>
      <c r="E547" s="11">
        <f>E520+E539</f>
        <v>7140.7999999999993</v>
      </c>
      <c r="F547" s="626">
        <v>0</v>
      </c>
      <c r="G547" s="626"/>
      <c r="H547" s="626">
        <v>0</v>
      </c>
      <c r="I547" s="626"/>
      <c r="J547" s="641">
        <f t="shared" si="45"/>
        <v>0</v>
      </c>
      <c r="K547" s="642"/>
      <c r="L547" s="626">
        <v>0</v>
      </c>
      <c r="M547" s="626"/>
      <c r="N547" s="626">
        <v>0</v>
      </c>
      <c r="O547" s="641"/>
      <c r="P547" s="705">
        <f t="shared" si="46"/>
        <v>7140.7999999999993</v>
      </c>
      <c r="Q547" s="707"/>
    </row>
    <row r="548" spans="1:17" ht="6" customHeight="1" x14ac:dyDescent="0.25">
      <c r="A548" s="3"/>
      <c r="B548" s="3"/>
      <c r="C548" s="3"/>
      <c r="D548" s="3"/>
      <c r="E548" s="3"/>
      <c r="F548" s="3"/>
      <c r="G548" s="3"/>
      <c r="H548" s="3"/>
      <c r="I548" s="3"/>
      <c r="J548" s="3"/>
      <c r="K548" s="3"/>
      <c r="L548" s="3"/>
      <c r="M548" s="3"/>
      <c r="N548" s="3"/>
      <c r="O548" s="3"/>
      <c r="P548" s="3"/>
      <c r="Q548" s="3"/>
    </row>
    <row r="549" spans="1:17" ht="24.75" customHeight="1" x14ac:dyDescent="0.25">
      <c r="A549" s="67" t="s">
        <v>909</v>
      </c>
      <c r="B549" s="663" t="s">
        <v>982</v>
      </c>
      <c r="C549" s="663"/>
      <c r="D549" s="663"/>
      <c r="E549" s="663"/>
      <c r="F549" s="663"/>
      <c r="G549" s="663"/>
      <c r="H549" s="663"/>
      <c r="I549" s="663"/>
      <c r="J549" s="663"/>
      <c r="K549" s="663"/>
      <c r="L549" s="663"/>
      <c r="M549" s="663"/>
      <c r="N549" s="663"/>
      <c r="O549" s="663"/>
      <c r="P549" s="663"/>
      <c r="Q549" s="663"/>
    </row>
    <row r="550" spans="1:17" ht="16.5" customHeight="1" x14ac:dyDescent="0.25">
      <c r="A550" s="67"/>
      <c r="B550" s="32" t="s">
        <v>916</v>
      </c>
      <c r="C550" s="57"/>
      <c r="D550" s="57"/>
      <c r="E550" s="57"/>
      <c r="F550" s="57"/>
      <c r="G550" s="57"/>
      <c r="H550" s="57"/>
      <c r="I550" s="57"/>
      <c r="J550" s="57"/>
      <c r="K550" s="57"/>
      <c r="L550" s="57"/>
      <c r="M550" s="3"/>
      <c r="N550" s="57"/>
      <c r="O550" s="57"/>
      <c r="P550" s="57"/>
      <c r="Q550" s="57"/>
    </row>
    <row r="551" spans="1:17" ht="16.5" customHeight="1" x14ac:dyDescent="0.2">
      <c r="A551" s="667" t="s">
        <v>1072</v>
      </c>
      <c r="B551" s="668"/>
      <c r="C551" s="609" t="s">
        <v>222</v>
      </c>
      <c r="D551" s="602" t="s">
        <v>481</v>
      </c>
      <c r="E551" s="603"/>
      <c r="F551" s="603"/>
      <c r="G551" s="603"/>
      <c r="H551" s="607"/>
      <c r="I551" s="671" t="s">
        <v>854</v>
      </c>
      <c r="J551" s="671"/>
      <c r="K551" s="671"/>
      <c r="L551" s="671"/>
      <c r="M551" s="671"/>
      <c r="N551" s="671"/>
      <c r="O551" s="766"/>
      <c r="P551" s="766"/>
      <c r="Q551" s="766"/>
    </row>
    <row r="552" spans="1:17" ht="81.75" customHeight="1" x14ac:dyDescent="0.2">
      <c r="A552" s="729"/>
      <c r="B552" s="730"/>
      <c r="C552" s="728"/>
      <c r="D552" s="609" t="s">
        <v>326</v>
      </c>
      <c r="E552" s="609" t="s">
        <v>1073</v>
      </c>
      <c r="F552" s="602" t="s">
        <v>328</v>
      </c>
      <c r="G552" s="607"/>
      <c r="H552" s="609" t="s">
        <v>1010</v>
      </c>
      <c r="I552" s="671" t="s">
        <v>330</v>
      </c>
      <c r="J552" s="671" t="s">
        <v>1074</v>
      </c>
      <c r="K552" s="671" t="s">
        <v>328</v>
      </c>
      <c r="L552" s="671"/>
      <c r="M552" s="671" t="s">
        <v>1075</v>
      </c>
      <c r="N552" s="671"/>
      <c r="O552" s="766"/>
      <c r="P552" s="766"/>
      <c r="Q552" s="766"/>
    </row>
    <row r="553" spans="1:17" ht="147.75" customHeight="1" x14ac:dyDescent="0.25">
      <c r="A553" s="731"/>
      <c r="B553" s="732"/>
      <c r="C553" s="610"/>
      <c r="D553" s="610"/>
      <c r="E553" s="610"/>
      <c r="F553" s="183" t="s">
        <v>220</v>
      </c>
      <c r="G553" s="183" t="s">
        <v>319</v>
      </c>
      <c r="H553" s="610"/>
      <c r="I553" s="671"/>
      <c r="J553" s="671"/>
      <c r="K553" s="177" t="s">
        <v>220</v>
      </c>
      <c r="L553" s="177" t="s">
        <v>319</v>
      </c>
      <c r="M553" s="671"/>
      <c r="N553" s="671"/>
      <c r="O553" s="115"/>
      <c r="P553" s="115"/>
      <c r="Q553" s="115"/>
    </row>
    <row r="554" spans="1:17" ht="16.5" customHeight="1" x14ac:dyDescent="0.25">
      <c r="A554" s="602">
        <v>1</v>
      </c>
      <c r="B554" s="607"/>
      <c r="C554" s="177">
        <v>2</v>
      </c>
      <c r="D554" s="177">
        <v>3</v>
      </c>
      <c r="E554" s="177">
        <v>4</v>
      </c>
      <c r="F554" s="177">
        <v>5</v>
      </c>
      <c r="G554" s="177">
        <v>6</v>
      </c>
      <c r="H554" s="177">
        <v>7</v>
      </c>
      <c r="I554" s="177">
        <v>8</v>
      </c>
      <c r="J554" s="177">
        <v>9</v>
      </c>
      <c r="K554" s="177">
        <v>10</v>
      </c>
      <c r="L554" s="177">
        <v>11</v>
      </c>
      <c r="M554" s="671">
        <v>12</v>
      </c>
      <c r="N554" s="671"/>
      <c r="O554" s="115"/>
      <c r="P554" s="115"/>
      <c r="Q554" s="115"/>
    </row>
    <row r="555" spans="1:17" ht="16.5" hidden="1" customHeight="1" x14ac:dyDescent="0.25">
      <c r="A555" s="177"/>
      <c r="B555" s="177"/>
      <c r="C555" s="177"/>
      <c r="D555" s="177"/>
      <c r="E555" s="177"/>
      <c r="F555" s="177"/>
      <c r="G555" s="177"/>
      <c r="H555" s="177"/>
      <c r="I555" s="177"/>
      <c r="J555" s="177"/>
      <c r="K555" s="177"/>
      <c r="L555" s="177"/>
      <c r="M555" s="602"/>
      <c r="N555" s="607"/>
      <c r="O555" s="115"/>
      <c r="P555" s="115"/>
      <c r="Q555" s="115"/>
    </row>
    <row r="556" spans="1:17" ht="22.5" customHeight="1" x14ac:dyDescent="0.25">
      <c r="A556" s="689">
        <v>2000</v>
      </c>
      <c r="B556" s="689"/>
      <c r="C556" s="270" t="s">
        <v>353</v>
      </c>
      <c r="D556" s="194">
        <f>H112+H141</f>
        <v>8657.1</v>
      </c>
      <c r="E556" s="177">
        <v>0</v>
      </c>
      <c r="F556" s="177">
        <v>0</v>
      </c>
      <c r="G556" s="177">
        <v>0</v>
      </c>
      <c r="H556" s="177">
        <f>D556-F556</f>
        <v>8657.1</v>
      </c>
      <c r="I556" s="194">
        <f>L112+L141</f>
        <v>1606400</v>
      </c>
      <c r="J556" s="177">
        <f>E556-F556-G556</f>
        <v>0</v>
      </c>
      <c r="K556" s="177">
        <v>0</v>
      </c>
      <c r="L556" s="177">
        <v>0</v>
      </c>
      <c r="M556" s="611">
        <f>I556-K556</f>
        <v>1606400</v>
      </c>
      <c r="N556" s="607"/>
      <c r="O556" s="115"/>
      <c r="P556" s="115"/>
      <c r="Q556" s="115"/>
    </row>
    <row r="557" spans="1:17" ht="21" customHeight="1" x14ac:dyDescent="0.25">
      <c r="A557" s="689">
        <v>2111</v>
      </c>
      <c r="B557" s="689"/>
      <c r="C557" s="270" t="s">
        <v>74</v>
      </c>
      <c r="D557" s="177">
        <f>H113</f>
        <v>1039.7</v>
      </c>
      <c r="E557" s="177">
        <v>0</v>
      </c>
      <c r="F557" s="177">
        <v>0</v>
      </c>
      <c r="G557" s="177">
        <v>0</v>
      </c>
      <c r="H557" s="177">
        <f t="shared" ref="H557:H583" si="48">D557-F557</f>
        <v>1039.7</v>
      </c>
      <c r="I557" s="194">
        <f t="shared" ref="I557:I565" si="49">L113</f>
        <v>1150900</v>
      </c>
      <c r="J557" s="177">
        <f t="shared" ref="J557:J583" si="50">E557-F557-G557</f>
        <v>0</v>
      </c>
      <c r="K557" s="177">
        <v>0</v>
      </c>
      <c r="L557" s="177">
        <v>0</v>
      </c>
      <c r="M557" s="611">
        <f t="shared" ref="M557:M563" si="51">I557-K557</f>
        <v>1150900</v>
      </c>
      <c r="N557" s="607"/>
      <c r="O557" s="115"/>
      <c r="P557" s="115"/>
      <c r="Q557" s="115"/>
    </row>
    <row r="558" spans="1:17" ht="19.5" customHeight="1" x14ac:dyDescent="0.25">
      <c r="A558" s="689">
        <v>2120</v>
      </c>
      <c r="B558" s="689"/>
      <c r="C558" s="270" t="s">
        <v>75</v>
      </c>
      <c r="D558" s="177">
        <f>H114</f>
        <v>237.6</v>
      </c>
      <c r="E558" s="177">
        <v>0</v>
      </c>
      <c r="F558" s="177">
        <v>0</v>
      </c>
      <c r="G558" s="177">
        <v>0</v>
      </c>
      <c r="H558" s="177">
        <f t="shared" si="48"/>
        <v>237.6</v>
      </c>
      <c r="I558" s="194">
        <f>L114</f>
        <v>261900</v>
      </c>
      <c r="J558" s="177">
        <f t="shared" si="50"/>
        <v>0</v>
      </c>
      <c r="K558" s="177">
        <v>0</v>
      </c>
      <c r="L558" s="177">
        <v>0</v>
      </c>
      <c r="M558" s="611">
        <f t="shared" si="51"/>
        <v>261900</v>
      </c>
      <c r="N558" s="607"/>
      <c r="O558" s="115"/>
      <c r="P558" s="115"/>
      <c r="Q558" s="115"/>
    </row>
    <row r="559" spans="1:17" ht="20.25" customHeight="1" x14ac:dyDescent="0.25">
      <c r="A559" s="689">
        <v>2200</v>
      </c>
      <c r="B559" s="689"/>
      <c r="C559" s="270" t="s">
        <v>354</v>
      </c>
      <c r="D559" s="194">
        <f>H115+H142</f>
        <v>5782.2</v>
      </c>
      <c r="E559" s="177">
        <v>0</v>
      </c>
      <c r="F559" s="177">
        <v>0</v>
      </c>
      <c r="G559" s="177">
        <v>0</v>
      </c>
      <c r="H559" s="177">
        <f t="shared" si="48"/>
        <v>5782.2</v>
      </c>
      <c r="I559" s="194">
        <f>L115</f>
        <v>145300</v>
      </c>
      <c r="J559" s="177">
        <f t="shared" si="50"/>
        <v>0</v>
      </c>
      <c r="K559" s="177">
        <v>0</v>
      </c>
      <c r="L559" s="177">
        <v>0</v>
      </c>
      <c r="M559" s="611">
        <f t="shared" si="51"/>
        <v>145300</v>
      </c>
      <c r="N559" s="607"/>
      <c r="O559" s="115"/>
      <c r="P559" s="115"/>
      <c r="Q559" s="115"/>
    </row>
    <row r="560" spans="1:17" ht="34.5" customHeight="1" x14ac:dyDescent="0.25">
      <c r="A560" s="689">
        <v>2210</v>
      </c>
      <c r="B560" s="689"/>
      <c r="C560" s="270" t="s">
        <v>355</v>
      </c>
      <c r="D560" s="194">
        <f>H116+H143</f>
        <v>1845.8</v>
      </c>
      <c r="E560" s="177">
        <v>0</v>
      </c>
      <c r="F560" s="177">
        <v>0</v>
      </c>
      <c r="G560" s="177">
        <v>0</v>
      </c>
      <c r="H560" s="177">
        <f t="shared" si="48"/>
        <v>1845.8</v>
      </c>
      <c r="I560" s="194">
        <f t="shared" si="49"/>
        <v>25000</v>
      </c>
      <c r="J560" s="177">
        <f t="shared" si="50"/>
        <v>0</v>
      </c>
      <c r="K560" s="177">
        <v>0</v>
      </c>
      <c r="L560" s="177">
        <v>0</v>
      </c>
      <c r="M560" s="611">
        <f t="shared" si="51"/>
        <v>25000</v>
      </c>
      <c r="N560" s="607"/>
      <c r="O560" s="115"/>
      <c r="P560" s="115"/>
      <c r="Q560" s="115"/>
    </row>
    <row r="561" spans="1:39" ht="32.25" customHeight="1" x14ac:dyDescent="0.25">
      <c r="A561" s="689">
        <v>2220</v>
      </c>
      <c r="B561" s="689"/>
      <c r="C561" s="270" t="s">
        <v>644</v>
      </c>
      <c r="D561" s="177">
        <f>H117</f>
        <v>0</v>
      </c>
      <c r="E561" s="177">
        <v>0</v>
      </c>
      <c r="F561" s="177">
        <v>0</v>
      </c>
      <c r="G561" s="177">
        <v>0</v>
      </c>
      <c r="H561" s="177">
        <f t="shared" si="48"/>
        <v>0</v>
      </c>
      <c r="I561" s="194">
        <f t="shared" si="49"/>
        <v>0</v>
      </c>
      <c r="J561" s="177">
        <f t="shared" si="50"/>
        <v>0</v>
      </c>
      <c r="K561" s="177">
        <v>0</v>
      </c>
      <c r="L561" s="177">
        <v>0</v>
      </c>
      <c r="M561" s="611">
        <f t="shared" si="51"/>
        <v>0</v>
      </c>
      <c r="N561" s="607"/>
      <c r="O561" s="115"/>
      <c r="P561" s="115"/>
      <c r="Q561" s="115"/>
    </row>
    <row r="562" spans="1:39" ht="21" customHeight="1" x14ac:dyDescent="0.25">
      <c r="A562" s="689">
        <v>2230</v>
      </c>
      <c r="B562" s="689"/>
      <c r="C562" s="270" t="s">
        <v>76</v>
      </c>
      <c r="D562" s="177">
        <f>H118</f>
        <v>0</v>
      </c>
      <c r="E562" s="177">
        <v>0</v>
      </c>
      <c r="F562" s="177">
        <v>0</v>
      </c>
      <c r="G562" s="177">
        <v>0</v>
      </c>
      <c r="H562" s="177">
        <f t="shared" si="48"/>
        <v>0</v>
      </c>
      <c r="I562" s="194">
        <f t="shared" si="49"/>
        <v>0</v>
      </c>
      <c r="J562" s="177">
        <f t="shared" si="50"/>
        <v>0</v>
      </c>
      <c r="K562" s="177">
        <v>0</v>
      </c>
      <c r="L562" s="177">
        <v>0</v>
      </c>
      <c r="M562" s="611">
        <f t="shared" si="51"/>
        <v>0</v>
      </c>
      <c r="N562" s="607"/>
      <c r="O562" s="115"/>
      <c r="P562" s="115"/>
      <c r="Q562" s="115"/>
    </row>
    <row r="563" spans="1:39" ht="19.5" customHeight="1" x14ac:dyDescent="0.25">
      <c r="A563" s="689">
        <v>2240</v>
      </c>
      <c r="B563" s="689"/>
      <c r="C563" s="270" t="s">
        <v>77</v>
      </c>
      <c r="D563" s="194">
        <f>H119+H144</f>
        <v>3864.6</v>
      </c>
      <c r="E563" s="177">
        <v>0</v>
      </c>
      <c r="F563" s="177">
        <v>0</v>
      </c>
      <c r="G563" s="177">
        <v>0</v>
      </c>
      <c r="H563" s="177">
        <f t="shared" si="48"/>
        <v>3864.6</v>
      </c>
      <c r="I563" s="194">
        <f t="shared" si="49"/>
        <v>70000</v>
      </c>
      <c r="J563" s="177">
        <f t="shared" si="50"/>
        <v>0</v>
      </c>
      <c r="K563" s="177">
        <v>0</v>
      </c>
      <c r="L563" s="177">
        <v>0</v>
      </c>
      <c r="M563" s="611">
        <f t="shared" si="51"/>
        <v>70000</v>
      </c>
      <c r="N563" s="607"/>
      <c r="O563" s="115"/>
      <c r="P563" s="115"/>
      <c r="Q563" s="115"/>
    </row>
    <row r="564" spans="1:39" ht="16.5" customHeight="1" x14ac:dyDescent="0.25">
      <c r="A564" s="689">
        <v>2250</v>
      </c>
      <c r="B564" s="689"/>
      <c r="C564" s="270" t="s">
        <v>357</v>
      </c>
      <c r="D564" s="177">
        <f t="shared" ref="D564:D571" si="52">H120</f>
        <v>2</v>
      </c>
      <c r="E564" s="177">
        <v>0</v>
      </c>
      <c r="F564" s="177">
        <v>0</v>
      </c>
      <c r="G564" s="177">
        <v>0</v>
      </c>
      <c r="H564" s="177">
        <f t="shared" si="48"/>
        <v>2</v>
      </c>
      <c r="I564" s="194">
        <f t="shared" si="49"/>
        <v>1700</v>
      </c>
      <c r="J564" s="177">
        <f>E564-F564-G564</f>
        <v>0</v>
      </c>
      <c r="K564" s="177">
        <v>0</v>
      </c>
      <c r="L564" s="177">
        <v>0</v>
      </c>
      <c r="M564" s="611">
        <f>I564-K564</f>
        <v>1700</v>
      </c>
      <c r="N564" s="607"/>
      <c r="O564" s="115"/>
      <c r="P564" s="115"/>
      <c r="Q564" s="115"/>
    </row>
    <row r="565" spans="1:39" ht="32.25" customHeight="1" x14ac:dyDescent="0.25">
      <c r="A565" s="689">
        <v>2270</v>
      </c>
      <c r="B565" s="689"/>
      <c r="C565" s="270" t="s">
        <v>358</v>
      </c>
      <c r="D565" s="177">
        <f t="shared" si="52"/>
        <v>66.8</v>
      </c>
      <c r="E565" s="177">
        <v>0</v>
      </c>
      <c r="F565" s="177">
        <v>0</v>
      </c>
      <c r="G565" s="177">
        <v>0</v>
      </c>
      <c r="H565" s="177">
        <f t="shared" si="48"/>
        <v>66.8</v>
      </c>
      <c r="I565" s="194">
        <f t="shared" si="49"/>
        <v>48000</v>
      </c>
      <c r="J565" s="177">
        <f t="shared" si="50"/>
        <v>0</v>
      </c>
      <c r="K565" s="177">
        <v>0</v>
      </c>
      <c r="L565" s="177">
        <v>0</v>
      </c>
      <c r="M565" s="611">
        <f t="shared" ref="M565:M570" si="53">I565-K565</f>
        <v>48000</v>
      </c>
      <c r="N565" s="607"/>
      <c r="O565" s="115"/>
      <c r="P565" s="115"/>
      <c r="Q565" s="115"/>
    </row>
    <row r="566" spans="1:39" ht="16.5" customHeight="1" x14ac:dyDescent="0.25">
      <c r="A566" s="689">
        <v>2271</v>
      </c>
      <c r="B566" s="689"/>
      <c r="C566" s="270" t="s">
        <v>78</v>
      </c>
      <c r="D566" s="177">
        <f t="shared" si="52"/>
        <v>54.6</v>
      </c>
      <c r="E566" s="177">
        <v>0</v>
      </c>
      <c r="F566" s="177">
        <v>0</v>
      </c>
      <c r="G566" s="177">
        <v>0</v>
      </c>
      <c r="H566" s="177">
        <f t="shared" si="48"/>
        <v>54.6</v>
      </c>
      <c r="I566" s="194">
        <f t="shared" ref="I566:I571" si="54">L122</f>
        <v>32400</v>
      </c>
      <c r="J566" s="177">
        <f t="shared" si="50"/>
        <v>0</v>
      </c>
      <c r="K566" s="177">
        <v>0</v>
      </c>
      <c r="L566" s="177">
        <v>0</v>
      </c>
      <c r="M566" s="611">
        <f t="shared" si="53"/>
        <v>32400</v>
      </c>
      <c r="N566" s="607"/>
      <c r="O566" s="115"/>
      <c r="P566" s="115"/>
      <c r="Q566" s="115"/>
    </row>
    <row r="567" spans="1:39" ht="30.75" customHeight="1" x14ac:dyDescent="0.25">
      <c r="A567" s="689">
        <v>2272</v>
      </c>
      <c r="B567" s="689"/>
      <c r="C567" s="270" t="s">
        <v>79</v>
      </c>
      <c r="D567" s="177">
        <f t="shared" si="52"/>
        <v>2.8</v>
      </c>
      <c r="E567" s="177">
        <v>0</v>
      </c>
      <c r="F567" s="177">
        <v>0</v>
      </c>
      <c r="G567" s="177">
        <v>0</v>
      </c>
      <c r="H567" s="177">
        <f t="shared" si="48"/>
        <v>2.8</v>
      </c>
      <c r="I567" s="194">
        <f t="shared" si="54"/>
        <v>3700</v>
      </c>
      <c r="J567" s="177">
        <f t="shared" si="50"/>
        <v>0</v>
      </c>
      <c r="K567" s="177">
        <v>0</v>
      </c>
      <c r="L567" s="177">
        <v>0</v>
      </c>
      <c r="M567" s="611">
        <f t="shared" si="53"/>
        <v>3700</v>
      </c>
      <c r="N567" s="607"/>
      <c r="O567" s="115"/>
      <c r="P567" s="115"/>
      <c r="Q567" s="115"/>
    </row>
    <row r="568" spans="1:39" ht="21" customHeight="1" x14ac:dyDescent="0.25">
      <c r="A568" s="689">
        <v>2273</v>
      </c>
      <c r="B568" s="689"/>
      <c r="C568" s="270" t="s">
        <v>80</v>
      </c>
      <c r="D568" s="177">
        <f t="shared" si="52"/>
        <v>9.4</v>
      </c>
      <c r="E568" s="177">
        <v>0</v>
      </c>
      <c r="F568" s="177">
        <v>0</v>
      </c>
      <c r="G568" s="177">
        <v>0</v>
      </c>
      <c r="H568" s="177">
        <f t="shared" si="48"/>
        <v>9.4</v>
      </c>
      <c r="I568" s="194">
        <f t="shared" si="54"/>
        <v>11900</v>
      </c>
      <c r="J568" s="177">
        <f t="shared" si="50"/>
        <v>0</v>
      </c>
      <c r="K568" s="177">
        <v>0</v>
      </c>
      <c r="L568" s="177">
        <v>0</v>
      </c>
      <c r="M568" s="611">
        <f t="shared" si="53"/>
        <v>11900</v>
      </c>
      <c r="N568" s="607"/>
      <c r="O568" s="115"/>
      <c r="P568" s="115"/>
      <c r="Q568" s="115"/>
    </row>
    <row r="569" spans="1:39" ht="19.5" customHeight="1" x14ac:dyDescent="0.25">
      <c r="A569" s="689">
        <v>2274</v>
      </c>
      <c r="B569" s="689"/>
      <c r="C569" s="270" t="s">
        <v>359</v>
      </c>
      <c r="D569" s="177">
        <f t="shared" si="52"/>
        <v>0</v>
      </c>
      <c r="E569" s="177">
        <v>0</v>
      </c>
      <c r="F569" s="177">
        <v>0</v>
      </c>
      <c r="G569" s="177">
        <v>0</v>
      </c>
      <c r="H569" s="177">
        <f t="shared" si="48"/>
        <v>0</v>
      </c>
      <c r="I569" s="194">
        <f t="shared" si="54"/>
        <v>0</v>
      </c>
      <c r="J569" s="177">
        <f t="shared" si="50"/>
        <v>0</v>
      </c>
      <c r="K569" s="177">
        <v>0</v>
      </c>
      <c r="L569" s="177">
        <v>0</v>
      </c>
      <c r="M569" s="611">
        <f t="shared" si="53"/>
        <v>0</v>
      </c>
      <c r="N569" s="607"/>
      <c r="O569" s="115"/>
      <c r="P569" s="115"/>
      <c r="Q569" s="115"/>
    </row>
    <row r="570" spans="1:39" ht="21" customHeight="1" x14ac:dyDescent="0.25">
      <c r="A570" s="689">
        <v>2275</v>
      </c>
      <c r="B570" s="689"/>
      <c r="C570" s="270" t="s">
        <v>81</v>
      </c>
      <c r="D570" s="177">
        <f t="shared" si="52"/>
        <v>0</v>
      </c>
      <c r="E570" s="177">
        <v>0</v>
      </c>
      <c r="F570" s="177">
        <v>0</v>
      </c>
      <c r="G570" s="177">
        <v>0</v>
      </c>
      <c r="H570" s="177">
        <f t="shared" si="48"/>
        <v>0</v>
      </c>
      <c r="I570" s="194">
        <f t="shared" si="54"/>
        <v>0</v>
      </c>
      <c r="J570" s="177">
        <f t="shared" si="50"/>
        <v>0</v>
      </c>
      <c r="K570" s="177">
        <v>0</v>
      </c>
      <c r="L570" s="177">
        <v>0</v>
      </c>
      <c r="M570" s="611">
        <f t="shared" si="53"/>
        <v>0</v>
      </c>
      <c r="N570" s="607"/>
      <c r="O570" s="115"/>
      <c r="P570" s="115"/>
      <c r="Q570" s="115"/>
    </row>
    <row r="571" spans="1:39" ht="47.25" customHeight="1" x14ac:dyDescent="0.25">
      <c r="A571" s="689">
        <v>2282</v>
      </c>
      <c r="B571" s="689"/>
      <c r="C571" s="348" t="s">
        <v>360</v>
      </c>
      <c r="D571" s="183">
        <f t="shared" si="52"/>
        <v>3</v>
      </c>
      <c r="E571" s="183">
        <v>0</v>
      </c>
      <c r="F571" s="183">
        <v>0</v>
      </c>
      <c r="G571" s="183">
        <v>0</v>
      </c>
      <c r="H571" s="183">
        <f t="shared" si="48"/>
        <v>3</v>
      </c>
      <c r="I571" s="238">
        <f t="shared" si="54"/>
        <v>600</v>
      </c>
      <c r="J571" s="183">
        <f>E571-F571-G571</f>
        <v>0</v>
      </c>
      <c r="K571" s="183">
        <v>0</v>
      </c>
      <c r="L571" s="183">
        <v>0</v>
      </c>
      <c r="M571" s="1128">
        <f>I571-K571</f>
        <v>600</v>
      </c>
      <c r="N571" s="668"/>
      <c r="O571" s="115"/>
      <c r="P571" s="115"/>
      <c r="Q571" s="115"/>
    </row>
    <row r="572" spans="1:39" s="256" customFormat="1" ht="47.25" customHeight="1" x14ac:dyDescent="0.25">
      <c r="A572" s="689">
        <v>2610</v>
      </c>
      <c r="B572" s="689"/>
      <c r="C572" s="270" t="s">
        <v>586</v>
      </c>
      <c r="D572" s="194">
        <f>H146</f>
        <v>1400</v>
      </c>
      <c r="E572" s="177">
        <v>0</v>
      </c>
      <c r="F572" s="177">
        <v>0</v>
      </c>
      <c r="G572" s="177">
        <v>0</v>
      </c>
      <c r="H572" s="194">
        <f t="shared" si="48"/>
        <v>1400</v>
      </c>
      <c r="I572" s="194">
        <f>L146</f>
        <v>0</v>
      </c>
      <c r="J572" s="177">
        <f>E572-F572-G572</f>
        <v>0</v>
      </c>
      <c r="K572" s="177">
        <v>0</v>
      </c>
      <c r="L572" s="177">
        <v>0</v>
      </c>
      <c r="M572" s="683">
        <f>I572-K572</f>
        <v>0</v>
      </c>
      <c r="N572" s="671"/>
      <c r="O572" s="115"/>
      <c r="P572" s="115"/>
      <c r="Q572" s="115"/>
      <c r="R572" s="19"/>
      <c r="S572" s="19"/>
      <c r="T572" s="19"/>
      <c r="U572" s="19"/>
      <c r="V572" s="19"/>
      <c r="W572" s="19"/>
      <c r="X572" s="19"/>
      <c r="Y572" s="19"/>
      <c r="Z572" s="19"/>
      <c r="AA572" s="19"/>
      <c r="AB572" s="19"/>
      <c r="AC572" s="19"/>
      <c r="AD572" s="19"/>
      <c r="AE572" s="19"/>
      <c r="AF572" s="19"/>
      <c r="AG572" s="19"/>
      <c r="AH572" s="19"/>
      <c r="AI572" s="19"/>
      <c r="AJ572" s="19"/>
      <c r="AK572" s="19"/>
      <c r="AL572" s="19"/>
      <c r="AM572" s="19"/>
    </row>
    <row r="573" spans="1:39" ht="20.25" customHeight="1" x14ac:dyDescent="0.25">
      <c r="A573" s="689">
        <v>2730</v>
      </c>
      <c r="B573" s="689"/>
      <c r="C573" s="349" t="s">
        <v>583</v>
      </c>
      <c r="D573" s="216">
        <f>H129</f>
        <v>0</v>
      </c>
      <c r="E573" s="216"/>
      <c r="F573" s="216"/>
      <c r="G573" s="216"/>
      <c r="H573" s="216">
        <f t="shared" si="48"/>
        <v>0</v>
      </c>
      <c r="I573" s="255">
        <f t="shared" ref="I573:I582" si="55">L129</f>
        <v>0</v>
      </c>
      <c r="J573" s="216"/>
      <c r="K573" s="216"/>
      <c r="L573" s="216"/>
      <c r="M573" s="1129">
        <f>I573-K573</f>
        <v>0</v>
      </c>
      <c r="N573" s="732"/>
      <c r="O573" s="115"/>
      <c r="P573" s="115"/>
      <c r="Q573" s="115"/>
    </row>
    <row r="574" spans="1:39" ht="21.75" customHeight="1" x14ac:dyDescent="0.25">
      <c r="A574" s="689">
        <v>2800</v>
      </c>
      <c r="B574" s="689"/>
      <c r="C574" s="270" t="s">
        <v>361</v>
      </c>
      <c r="D574" s="177">
        <f>H130</f>
        <v>45</v>
      </c>
      <c r="E574" s="177">
        <v>0</v>
      </c>
      <c r="F574" s="177">
        <v>0</v>
      </c>
      <c r="G574" s="177">
        <v>0</v>
      </c>
      <c r="H574" s="177">
        <f t="shared" si="48"/>
        <v>45</v>
      </c>
      <c r="I574" s="194">
        <f t="shared" si="55"/>
        <v>48300</v>
      </c>
      <c r="J574" s="177">
        <f t="shared" si="50"/>
        <v>0</v>
      </c>
      <c r="K574" s="177">
        <v>0</v>
      </c>
      <c r="L574" s="177">
        <v>0</v>
      </c>
      <c r="M574" s="611">
        <f>I574-K574</f>
        <v>48300</v>
      </c>
      <c r="N574" s="607"/>
      <c r="O574" s="115"/>
      <c r="P574" s="115"/>
      <c r="Q574" s="115"/>
    </row>
    <row r="575" spans="1:39" ht="21" customHeight="1" x14ac:dyDescent="0.25">
      <c r="A575" s="689">
        <v>3000</v>
      </c>
      <c r="B575" s="689"/>
      <c r="C575" s="270" t="s">
        <v>82</v>
      </c>
      <c r="D575" s="177">
        <f t="shared" ref="D575:D582" si="56">H131</f>
        <v>0</v>
      </c>
      <c r="E575" s="177">
        <v>0</v>
      </c>
      <c r="F575" s="177">
        <v>0</v>
      </c>
      <c r="G575" s="177">
        <v>0</v>
      </c>
      <c r="H575" s="177">
        <f t="shared" si="48"/>
        <v>0</v>
      </c>
      <c r="I575" s="194">
        <f t="shared" si="55"/>
        <v>0</v>
      </c>
      <c r="J575" s="177">
        <f t="shared" si="50"/>
        <v>0</v>
      </c>
      <c r="K575" s="177">
        <v>0</v>
      </c>
      <c r="L575" s="177">
        <v>0</v>
      </c>
      <c r="M575" s="611">
        <f t="shared" ref="M575:M582" si="57">I575-K575</f>
        <v>0</v>
      </c>
      <c r="N575" s="607"/>
      <c r="O575" s="115"/>
      <c r="P575" s="115"/>
      <c r="Q575" s="115"/>
    </row>
    <row r="576" spans="1:39" ht="36" customHeight="1" x14ac:dyDescent="0.25">
      <c r="A576" s="689">
        <v>3110</v>
      </c>
      <c r="B576" s="689"/>
      <c r="C576" s="270" t="s">
        <v>362</v>
      </c>
      <c r="D576" s="177">
        <f>H132</f>
        <v>0</v>
      </c>
      <c r="E576" s="177">
        <v>0</v>
      </c>
      <c r="F576" s="177">
        <v>0</v>
      </c>
      <c r="G576" s="177">
        <v>0</v>
      </c>
      <c r="H576" s="177">
        <f t="shared" si="48"/>
        <v>0</v>
      </c>
      <c r="I576" s="194">
        <f t="shared" si="55"/>
        <v>0</v>
      </c>
      <c r="J576" s="177">
        <f t="shared" si="50"/>
        <v>0</v>
      </c>
      <c r="K576" s="177">
        <v>0</v>
      </c>
      <c r="L576" s="177">
        <v>0</v>
      </c>
      <c r="M576" s="611">
        <f t="shared" si="57"/>
        <v>0</v>
      </c>
      <c r="N576" s="607"/>
      <c r="O576" s="115"/>
      <c r="P576" s="115"/>
      <c r="Q576" s="115"/>
    </row>
    <row r="577" spans="1:17" ht="17.25" customHeight="1" x14ac:dyDescent="0.25">
      <c r="A577" s="689">
        <v>3130</v>
      </c>
      <c r="B577" s="689"/>
      <c r="C577" s="270" t="s">
        <v>83</v>
      </c>
      <c r="D577" s="177">
        <f t="shared" si="56"/>
        <v>0</v>
      </c>
      <c r="E577" s="177">
        <v>0</v>
      </c>
      <c r="F577" s="177">
        <v>0</v>
      </c>
      <c r="G577" s="177">
        <v>0</v>
      </c>
      <c r="H577" s="177">
        <f t="shared" si="48"/>
        <v>0</v>
      </c>
      <c r="I577" s="194">
        <f t="shared" si="55"/>
        <v>0</v>
      </c>
      <c r="J577" s="177">
        <f>E577-F577-G577</f>
        <v>0</v>
      </c>
      <c r="K577" s="177">
        <v>0</v>
      </c>
      <c r="L577" s="177">
        <v>0</v>
      </c>
      <c r="M577" s="611">
        <f t="shared" si="57"/>
        <v>0</v>
      </c>
      <c r="N577" s="607"/>
      <c r="O577" s="115"/>
      <c r="P577" s="115"/>
      <c r="Q577" s="115"/>
    </row>
    <row r="578" spans="1:17" ht="18.75" customHeight="1" x14ac:dyDescent="0.25">
      <c r="A578" s="689">
        <v>3132</v>
      </c>
      <c r="B578" s="689"/>
      <c r="C578" s="270" t="s">
        <v>645</v>
      </c>
      <c r="D578" s="177">
        <f t="shared" si="56"/>
        <v>0</v>
      </c>
      <c r="E578" s="177">
        <v>0</v>
      </c>
      <c r="F578" s="177">
        <v>0</v>
      </c>
      <c r="G578" s="177">
        <v>0</v>
      </c>
      <c r="H578" s="177">
        <f t="shared" si="48"/>
        <v>0</v>
      </c>
      <c r="I578" s="194">
        <f t="shared" si="55"/>
        <v>0</v>
      </c>
      <c r="J578" s="177">
        <f t="shared" si="50"/>
        <v>0</v>
      </c>
      <c r="K578" s="177">
        <v>0</v>
      </c>
      <c r="L578" s="177">
        <v>0</v>
      </c>
      <c r="M578" s="611">
        <f t="shared" si="57"/>
        <v>0</v>
      </c>
      <c r="N578" s="607"/>
      <c r="O578" s="115"/>
      <c r="P578" s="115"/>
      <c r="Q578" s="115"/>
    </row>
    <row r="579" spans="1:17" ht="16.5" customHeight="1" x14ac:dyDescent="0.25">
      <c r="A579" s="689">
        <v>3140</v>
      </c>
      <c r="B579" s="689"/>
      <c r="C579" s="270" t="s">
        <v>365</v>
      </c>
      <c r="D579" s="177">
        <f t="shared" si="56"/>
        <v>0</v>
      </c>
      <c r="E579" s="177">
        <v>0</v>
      </c>
      <c r="F579" s="177">
        <v>0</v>
      </c>
      <c r="G579" s="177">
        <v>0</v>
      </c>
      <c r="H579" s="177">
        <f t="shared" si="48"/>
        <v>0</v>
      </c>
      <c r="I579" s="194">
        <f t="shared" si="55"/>
        <v>0</v>
      </c>
      <c r="J579" s="177">
        <f t="shared" si="50"/>
        <v>0</v>
      </c>
      <c r="K579" s="177">
        <v>0</v>
      </c>
      <c r="L579" s="177">
        <v>0</v>
      </c>
      <c r="M579" s="611">
        <f t="shared" si="57"/>
        <v>0</v>
      </c>
      <c r="N579" s="607"/>
      <c r="O579" s="115"/>
      <c r="P579" s="115"/>
      <c r="Q579" s="115"/>
    </row>
    <row r="580" spans="1:17" ht="33.75" hidden="1" customHeight="1" x14ac:dyDescent="0.25">
      <c r="A580" s="177"/>
      <c r="B580" s="126">
        <v>3142</v>
      </c>
      <c r="C580" s="270" t="s">
        <v>646</v>
      </c>
      <c r="D580" s="177">
        <f t="shared" si="56"/>
        <v>0</v>
      </c>
      <c r="E580" s="177">
        <v>0</v>
      </c>
      <c r="F580" s="177">
        <v>0</v>
      </c>
      <c r="G580" s="177">
        <v>0</v>
      </c>
      <c r="H580" s="177">
        <f t="shared" si="48"/>
        <v>0</v>
      </c>
      <c r="I580" s="194">
        <f t="shared" si="55"/>
        <v>0</v>
      </c>
      <c r="J580" s="177">
        <f t="shared" si="50"/>
        <v>0</v>
      </c>
      <c r="K580" s="177">
        <v>0</v>
      </c>
      <c r="L580" s="177">
        <v>0</v>
      </c>
      <c r="M580" s="611">
        <f t="shared" si="57"/>
        <v>0</v>
      </c>
      <c r="N580" s="607"/>
      <c r="O580" s="115"/>
      <c r="P580" s="115"/>
      <c r="Q580" s="115"/>
    </row>
    <row r="581" spans="1:17" ht="32.25" hidden="1" customHeight="1" x14ac:dyDescent="0.25">
      <c r="A581" s="177"/>
      <c r="B581" s="126">
        <v>3143</v>
      </c>
      <c r="C581" s="270" t="s">
        <v>647</v>
      </c>
      <c r="D581" s="177">
        <f>H137</f>
        <v>0</v>
      </c>
      <c r="E581" s="177">
        <v>0</v>
      </c>
      <c r="F581" s="177">
        <v>0</v>
      </c>
      <c r="G581" s="177">
        <v>0</v>
      </c>
      <c r="H581" s="177">
        <f t="shared" si="48"/>
        <v>0</v>
      </c>
      <c r="I581" s="194">
        <f t="shared" si="55"/>
        <v>0</v>
      </c>
      <c r="J581" s="177">
        <f t="shared" si="50"/>
        <v>0</v>
      </c>
      <c r="K581" s="177">
        <v>0</v>
      </c>
      <c r="L581" s="177">
        <v>0</v>
      </c>
      <c r="M581" s="611">
        <f t="shared" si="57"/>
        <v>0</v>
      </c>
      <c r="N581" s="607"/>
      <c r="O581" s="115"/>
      <c r="P581" s="115"/>
      <c r="Q581" s="115"/>
    </row>
    <row r="582" spans="1:17" ht="48" hidden="1" customHeight="1" x14ac:dyDescent="0.25">
      <c r="A582" s="223"/>
      <c r="B582" s="126">
        <v>3210</v>
      </c>
      <c r="C582" s="270" t="s">
        <v>367</v>
      </c>
      <c r="D582" s="177">
        <f t="shared" si="56"/>
        <v>0</v>
      </c>
      <c r="E582" s="202">
        <v>0</v>
      </c>
      <c r="F582" s="202">
        <v>0</v>
      </c>
      <c r="G582" s="202">
        <v>0</v>
      </c>
      <c r="H582" s="177">
        <f t="shared" si="48"/>
        <v>0</v>
      </c>
      <c r="I582" s="194">
        <f t="shared" si="55"/>
        <v>0</v>
      </c>
      <c r="J582" s="177">
        <f>E582-F582-G582</f>
        <v>0</v>
      </c>
      <c r="K582" s="202">
        <v>0</v>
      </c>
      <c r="L582" s="202">
        <v>0</v>
      </c>
      <c r="M582" s="611">
        <f t="shared" si="57"/>
        <v>0</v>
      </c>
      <c r="N582" s="607"/>
      <c r="O582" s="115"/>
      <c r="P582" s="115"/>
      <c r="Q582" s="115"/>
    </row>
    <row r="583" spans="1:17" ht="18.75" customHeight="1" x14ac:dyDescent="0.25">
      <c r="A583" s="689"/>
      <c r="B583" s="689"/>
      <c r="C583" s="340" t="s">
        <v>971</v>
      </c>
      <c r="D583" s="194">
        <f>D556</f>
        <v>8657.1</v>
      </c>
      <c r="E583" s="232">
        <v>0</v>
      </c>
      <c r="F583" s="232">
        <v>0</v>
      </c>
      <c r="G583" s="232">
        <v>0</v>
      </c>
      <c r="H583" s="177">
        <f t="shared" si="48"/>
        <v>8657.1</v>
      </c>
      <c r="I583" s="194">
        <f>I556</f>
        <v>1606400</v>
      </c>
      <c r="J583" s="177">
        <f t="shared" si="50"/>
        <v>0</v>
      </c>
      <c r="K583" s="232">
        <v>0</v>
      </c>
      <c r="L583" s="232">
        <v>0</v>
      </c>
      <c r="M583" s="611">
        <f>I583-K583</f>
        <v>1606400</v>
      </c>
      <c r="N583" s="607"/>
      <c r="O583" s="35"/>
      <c r="P583" s="29"/>
      <c r="Q583" s="29"/>
    </row>
    <row r="584" spans="1:17" ht="15.75" customHeight="1" x14ac:dyDescent="0.25">
      <c r="A584" s="29"/>
      <c r="B584" s="29"/>
      <c r="C584" s="4"/>
      <c r="D584" s="35"/>
      <c r="E584" s="35"/>
      <c r="F584" s="35"/>
      <c r="G584" s="35"/>
      <c r="H584" s="35"/>
      <c r="I584" s="35"/>
      <c r="J584" s="35"/>
      <c r="K584" s="35"/>
      <c r="L584" s="35"/>
      <c r="M584" s="211"/>
      <c r="N584" s="211"/>
      <c r="O584" s="35"/>
      <c r="P584" s="29"/>
      <c r="Q584" s="29"/>
    </row>
    <row r="585" spans="1:17" ht="17.25" customHeight="1" x14ac:dyDescent="0.25">
      <c r="A585" s="67" t="s">
        <v>910</v>
      </c>
      <c r="B585" s="663" t="s">
        <v>1076</v>
      </c>
      <c r="C585" s="663"/>
      <c r="D585" s="663"/>
      <c r="E585" s="663"/>
      <c r="F585" s="663"/>
      <c r="G585" s="663"/>
      <c r="H585" s="663"/>
      <c r="I585" s="663"/>
      <c r="J585" s="663"/>
      <c r="K585" s="663"/>
      <c r="L585" s="663"/>
      <c r="M585" s="663"/>
      <c r="N585" s="663"/>
      <c r="O585" s="663"/>
      <c r="P585" s="663"/>
      <c r="Q585" s="663"/>
    </row>
    <row r="586" spans="1:17" ht="17.25" customHeight="1" x14ac:dyDescent="0.25">
      <c r="A586" s="29"/>
      <c r="B586" s="29" t="s">
        <v>916</v>
      </c>
      <c r="C586" s="4"/>
      <c r="D586" s="35"/>
      <c r="E586" s="35"/>
      <c r="F586" s="35"/>
      <c r="G586" s="35"/>
      <c r="H586" s="35"/>
      <c r="I586" s="35"/>
      <c r="J586" s="35"/>
      <c r="K586" s="35"/>
      <c r="L586" s="35"/>
      <c r="M586" s="211"/>
      <c r="N586" s="211"/>
      <c r="O586" s="3"/>
      <c r="P586" s="29"/>
      <c r="Q586" s="29"/>
    </row>
    <row r="587" spans="1:17" ht="17.25" customHeight="1" x14ac:dyDescent="0.2">
      <c r="A587" s="737" t="s">
        <v>1072</v>
      </c>
      <c r="B587" s="739"/>
      <c r="C587" s="625" t="s">
        <v>222</v>
      </c>
      <c r="D587" s="625" t="s">
        <v>217</v>
      </c>
      <c r="E587" s="625" t="s">
        <v>218</v>
      </c>
      <c r="F587" s="625" t="s">
        <v>574</v>
      </c>
      <c r="G587" s="625"/>
      <c r="H587" s="625" t="s">
        <v>856</v>
      </c>
      <c r="I587" s="625"/>
      <c r="J587" s="625" t="s">
        <v>871</v>
      </c>
      <c r="K587" s="655"/>
      <c r="L587" s="671" t="s">
        <v>221</v>
      </c>
      <c r="M587" s="671"/>
      <c r="N587" s="671" t="s">
        <v>338</v>
      </c>
      <c r="O587" s="671"/>
      <c r="P587" s="766"/>
      <c r="Q587" s="766"/>
    </row>
    <row r="588" spans="1:17" ht="17.25" customHeight="1" x14ac:dyDescent="0.2">
      <c r="A588" s="1035"/>
      <c r="B588" s="1036"/>
      <c r="C588" s="625"/>
      <c r="D588" s="625"/>
      <c r="E588" s="625"/>
      <c r="F588" s="625"/>
      <c r="G588" s="625"/>
      <c r="H588" s="625"/>
      <c r="I588" s="625"/>
      <c r="J588" s="625"/>
      <c r="K588" s="655"/>
      <c r="L588" s="671"/>
      <c r="M588" s="671"/>
      <c r="N588" s="671"/>
      <c r="O588" s="671"/>
      <c r="P588" s="766"/>
      <c r="Q588" s="766"/>
    </row>
    <row r="589" spans="1:17" ht="87" customHeight="1" x14ac:dyDescent="0.2">
      <c r="A589" s="740"/>
      <c r="B589" s="742"/>
      <c r="C589" s="625"/>
      <c r="D589" s="625"/>
      <c r="E589" s="625"/>
      <c r="F589" s="625"/>
      <c r="G589" s="625"/>
      <c r="H589" s="625"/>
      <c r="I589" s="625"/>
      <c r="J589" s="625"/>
      <c r="K589" s="655"/>
      <c r="L589" s="671"/>
      <c r="M589" s="671"/>
      <c r="N589" s="671"/>
      <c r="O589" s="671"/>
      <c r="P589" s="766"/>
      <c r="Q589" s="766"/>
    </row>
    <row r="590" spans="1:17" ht="17.25" customHeight="1" x14ac:dyDescent="0.25">
      <c r="A590" s="641">
        <v>1</v>
      </c>
      <c r="B590" s="642"/>
      <c r="C590" s="11">
        <v>2</v>
      </c>
      <c r="D590" s="11">
        <v>3</v>
      </c>
      <c r="E590" s="11">
        <v>4</v>
      </c>
      <c r="F590" s="626">
        <v>5</v>
      </c>
      <c r="G590" s="626"/>
      <c r="H590" s="626">
        <v>6</v>
      </c>
      <c r="I590" s="626"/>
      <c r="J590" s="626">
        <v>7</v>
      </c>
      <c r="K590" s="641"/>
      <c r="L590" s="705">
        <v>8</v>
      </c>
      <c r="M590" s="707"/>
      <c r="N590" s="705">
        <v>9</v>
      </c>
      <c r="O590" s="707"/>
      <c r="P590" s="619"/>
      <c r="Q590" s="619"/>
    </row>
    <row r="591" spans="1:17" ht="17.25" hidden="1" customHeight="1" x14ac:dyDescent="0.25">
      <c r="A591" s="11"/>
      <c r="B591" s="11"/>
      <c r="C591" s="11"/>
      <c r="D591" s="11"/>
      <c r="E591" s="11"/>
      <c r="F591" s="641"/>
      <c r="G591" s="642"/>
      <c r="H591" s="641"/>
      <c r="I591" s="642"/>
      <c r="J591" s="641"/>
      <c r="K591" s="767"/>
      <c r="L591" s="705"/>
      <c r="M591" s="707"/>
      <c r="N591" s="705"/>
      <c r="O591" s="707"/>
      <c r="P591" s="30"/>
      <c r="Q591" s="30"/>
    </row>
    <row r="592" spans="1:17" ht="17.25" customHeight="1" x14ac:dyDescent="0.25">
      <c r="A592" s="641">
        <v>2000</v>
      </c>
      <c r="B592" s="642"/>
      <c r="C592" s="16" t="s">
        <v>353</v>
      </c>
      <c r="D592" s="27">
        <f t="shared" ref="D592:E607" si="58">D520</f>
        <v>7178.9</v>
      </c>
      <c r="E592" s="11">
        <f t="shared" si="58"/>
        <v>7140.7999999999993</v>
      </c>
      <c r="F592" s="641">
        <v>0</v>
      </c>
      <c r="G592" s="642"/>
      <c r="H592" s="641">
        <v>0</v>
      </c>
      <c r="I592" s="642"/>
      <c r="J592" s="641">
        <v>0</v>
      </c>
      <c r="K592" s="767"/>
      <c r="L592" s="705"/>
      <c r="M592" s="707"/>
      <c r="N592" s="705"/>
      <c r="O592" s="707"/>
      <c r="P592" s="30"/>
      <c r="Q592" s="30"/>
    </row>
    <row r="593" spans="1:17" ht="21" customHeight="1" x14ac:dyDescent="0.25">
      <c r="A593" s="641">
        <v>2111</v>
      </c>
      <c r="B593" s="642"/>
      <c r="C593" s="15" t="s">
        <v>74</v>
      </c>
      <c r="D593" s="11">
        <f t="shared" si="58"/>
        <v>815.2</v>
      </c>
      <c r="E593" s="11">
        <f t="shared" si="58"/>
        <v>815.2</v>
      </c>
      <c r="F593" s="641">
        <v>0</v>
      </c>
      <c r="G593" s="642"/>
      <c r="H593" s="641">
        <v>0</v>
      </c>
      <c r="I593" s="642"/>
      <c r="J593" s="641">
        <v>0</v>
      </c>
      <c r="K593" s="767"/>
      <c r="L593" s="705"/>
      <c r="M593" s="707"/>
      <c r="N593" s="705"/>
      <c r="O593" s="707"/>
      <c r="P593" s="30"/>
      <c r="Q593" s="30"/>
    </row>
    <row r="594" spans="1:17" ht="20.25" customHeight="1" x14ac:dyDescent="0.25">
      <c r="A594" s="641">
        <v>2120</v>
      </c>
      <c r="B594" s="642"/>
      <c r="C594" s="15" t="s">
        <v>75</v>
      </c>
      <c r="D594" s="11">
        <f t="shared" si="58"/>
        <v>172.5</v>
      </c>
      <c r="E594" s="11">
        <f t="shared" si="58"/>
        <v>172.3</v>
      </c>
      <c r="F594" s="641">
        <v>0</v>
      </c>
      <c r="G594" s="642"/>
      <c r="H594" s="641">
        <v>0</v>
      </c>
      <c r="I594" s="642"/>
      <c r="J594" s="641">
        <v>0</v>
      </c>
      <c r="K594" s="767"/>
      <c r="L594" s="705"/>
      <c r="M594" s="707"/>
      <c r="N594" s="705"/>
      <c r="O594" s="707"/>
      <c r="P594" s="30"/>
      <c r="Q594" s="30"/>
    </row>
    <row r="595" spans="1:17" ht="22.5" customHeight="1" x14ac:dyDescent="0.25">
      <c r="A595" s="641">
        <v>2200</v>
      </c>
      <c r="B595" s="642"/>
      <c r="C595" s="15" t="s">
        <v>354</v>
      </c>
      <c r="D595" s="11">
        <f t="shared" si="58"/>
        <v>4365.9000000000005</v>
      </c>
      <c r="E595" s="11">
        <f t="shared" si="58"/>
        <v>4331</v>
      </c>
      <c r="F595" s="641">
        <v>0</v>
      </c>
      <c r="G595" s="642"/>
      <c r="H595" s="641">
        <v>0</v>
      </c>
      <c r="I595" s="642"/>
      <c r="J595" s="641">
        <v>0</v>
      </c>
      <c r="K595" s="767"/>
      <c r="L595" s="705"/>
      <c r="M595" s="707"/>
      <c r="N595" s="705"/>
      <c r="O595" s="707"/>
      <c r="P595" s="30"/>
      <c r="Q595" s="30"/>
    </row>
    <row r="596" spans="1:17" ht="34.5" customHeight="1" x14ac:dyDescent="0.25">
      <c r="A596" s="641">
        <v>2210</v>
      </c>
      <c r="B596" s="642"/>
      <c r="C596" s="15" t="s">
        <v>355</v>
      </c>
      <c r="D596" s="11">
        <f t="shared" si="58"/>
        <v>1596.9</v>
      </c>
      <c r="E596" s="11">
        <f t="shared" si="58"/>
        <v>1575.1</v>
      </c>
      <c r="F596" s="641">
        <v>0</v>
      </c>
      <c r="G596" s="642"/>
      <c r="H596" s="641">
        <v>0</v>
      </c>
      <c r="I596" s="642"/>
      <c r="J596" s="641">
        <v>0</v>
      </c>
      <c r="K596" s="767"/>
      <c r="L596" s="705"/>
      <c r="M596" s="707"/>
      <c r="N596" s="705"/>
      <c r="O596" s="707"/>
      <c r="P596" s="30"/>
      <c r="Q596" s="30"/>
    </row>
    <row r="597" spans="1:17" ht="31.5" customHeight="1" x14ac:dyDescent="0.25">
      <c r="A597" s="641">
        <v>2220</v>
      </c>
      <c r="B597" s="642"/>
      <c r="C597" s="15" t="s">
        <v>644</v>
      </c>
      <c r="D597" s="11">
        <f t="shared" si="58"/>
        <v>0</v>
      </c>
      <c r="E597" s="11">
        <f t="shared" si="58"/>
        <v>0</v>
      </c>
      <c r="F597" s="641">
        <v>0</v>
      </c>
      <c r="G597" s="642"/>
      <c r="H597" s="641">
        <v>0</v>
      </c>
      <c r="I597" s="642"/>
      <c r="J597" s="641">
        <v>0</v>
      </c>
      <c r="K597" s="767"/>
      <c r="L597" s="705"/>
      <c r="M597" s="707"/>
      <c r="N597" s="705"/>
      <c r="O597" s="707"/>
      <c r="P597" s="30"/>
      <c r="Q597" s="30"/>
    </row>
    <row r="598" spans="1:17" ht="17.25" customHeight="1" x14ac:dyDescent="0.25">
      <c r="A598" s="641">
        <v>2230</v>
      </c>
      <c r="B598" s="642"/>
      <c r="C598" s="15" t="s">
        <v>76</v>
      </c>
      <c r="D598" s="11">
        <f t="shared" si="58"/>
        <v>0</v>
      </c>
      <c r="E598" s="11">
        <f t="shared" si="58"/>
        <v>0</v>
      </c>
      <c r="F598" s="641">
        <v>0</v>
      </c>
      <c r="G598" s="642"/>
      <c r="H598" s="641">
        <v>0</v>
      </c>
      <c r="I598" s="642"/>
      <c r="J598" s="641">
        <v>0</v>
      </c>
      <c r="K598" s="767"/>
      <c r="L598" s="705"/>
      <c r="M598" s="707"/>
      <c r="N598" s="705"/>
      <c r="O598" s="707"/>
      <c r="P598" s="30"/>
      <c r="Q598" s="30"/>
    </row>
    <row r="599" spans="1:17" ht="17.25" customHeight="1" x14ac:dyDescent="0.25">
      <c r="A599" s="641">
        <v>2240</v>
      </c>
      <c r="B599" s="642"/>
      <c r="C599" s="15" t="s">
        <v>77</v>
      </c>
      <c r="D599" s="11">
        <f t="shared" si="58"/>
        <v>2705.2</v>
      </c>
      <c r="E599" s="11">
        <f t="shared" si="58"/>
        <v>2700.1</v>
      </c>
      <c r="F599" s="641">
        <v>0</v>
      </c>
      <c r="G599" s="642"/>
      <c r="H599" s="641">
        <v>0</v>
      </c>
      <c r="I599" s="642"/>
      <c r="J599" s="641">
        <v>0</v>
      </c>
      <c r="K599" s="767"/>
      <c r="L599" s="705"/>
      <c r="M599" s="707"/>
      <c r="N599" s="705"/>
      <c r="O599" s="707"/>
      <c r="P599" s="30"/>
      <c r="Q599" s="30"/>
    </row>
    <row r="600" spans="1:17" ht="15.75" customHeight="1" x14ac:dyDescent="0.25">
      <c r="A600" s="641">
        <v>2250</v>
      </c>
      <c r="B600" s="642"/>
      <c r="C600" s="15" t="s">
        <v>357</v>
      </c>
      <c r="D600" s="11">
        <f t="shared" si="58"/>
        <v>1.7</v>
      </c>
      <c r="E600" s="11">
        <f t="shared" si="58"/>
        <v>1.7</v>
      </c>
      <c r="F600" s="641">
        <v>0</v>
      </c>
      <c r="G600" s="642"/>
      <c r="H600" s="641">
        <v>0</v>
      </c>
      <c r="I600" s="642"/>
      <c r="J600" s="641">
        <v>0</v>
      </c>
      <c r="K600" s="767"/>
      <c r="L600" s="705"/>
      <c r="M600" s="707"/>
      <c r="N600" s="705"/>
      <c r="O600" s="707"/>
      <c r="P600" s="30"/>
      <c r="Q600" s="30"/>
    </row>
    <row r="601" spans="1:17" ht="31.5" customHeight="1" x14ac:dyDescent="0.25">
      <c r="A601" s="641">
        <v>2270</v>
      </c>
      <c r="B601" s="642"/>
      <c r="C601" s="15" t="s">
        <v>358</v>
      </c>
      <c r="D601" s="11">
        <f t="shared" si="58"/>
        <v>59.3</v>
      </c>
      <c r="E601" s="11">
        <f t="shared" si="58"/>
        <v>51.3</v>
      </c>
      <c r="F601" s="641">
        <v>0</v>
      </c>
      <c r="G601" s="642"/>
      <c r="H601" s="641">
        <v>0</v>
      </c>
      <c r="I601" s="642"/>
      <c r="J601" s="641">
        <v>0</v>
      </c>
      <c r="K601" s="767"/>
      <c r="L601" s="705"/>
      <c r="M601" s="707"/>
      <c r="N601" s="705"/>
      <c r="O601" s="707"/>
      <c r="P601" s="30"/>
      <c r="Q601" s="30"/>
    </row>
    <row r="602" spans="1:17" ht="16.5" customHeight="1" x14ac:dyDescent="0.25">
      <c r="A602" s="641">
        <v>2271</v>
      </c>
      <c r="B602" s="642"/>
      <c r="C602" s="15" t="s">
        <v>78</v>
      </c>
      <c r="D602" s="11">
        <f t="shared" si="58"/>
        <v>48</v>
      </c>
      <c r="E602" s="11">
        <f t="shared" si="58"/>
        <v>40.6</v>
      </c>
      <c r="F602" s="641">
        <v>0</v>
      </c>
      <c r="G602" s="642"/>
      <c r="H602" s="641">
        <v>0</v>
      </c>
      <c r="I602" s="642"/>
      <c r="J602" s="641">
        <v>0</v>
      </c>
      <c r="K602" s="767"/>
      <c r="L602" s="705"/>
      <c r="M602" s="707"/>
      <c r="N602" s="705"/>
      <c r="O602" s="707"/>
      <c r="P602" s="30"/>
      <c r="Q602" s="30"/>
    </row>
    <row r="603" spans="1:17" ht="30" customHeight="1" x14ac:dyDescent="0.25">
      <c r="A603" s="641">
        <v>2272</v>
      </c>
      <c r="B603" s="642"/>
      <c r="C603" s="15" t="s">
        <v>79</v>
      </c>
      <c r="D603" s="11">
        <f t="shared" si="58"/>
        <v>2.1</v>
      </c>
      <c r="E603" s="27">
        <f t="shared" si="58"/>
        <v>2</v>
      </c>
      <c r="F603" s="641">
        <v>0</v>
      </c>
      <c r="G603" s="642"/>
      <c r="H603" s="641">
        <v>0</v>
      </c>
      <c r="I603" s="642"/>
      <c r="J603" s="641">
        <v>0</v>
      </c>
      <c r="K603" s="767"/>
      <c r="L603" s="705"/>
      <c r="M603" s="707"/>
      <c r="N603" s="705"/>
      <c r="O603" s="707"/>
      <c r="P603" s="30"/>
      <c r="Q603" s="30"/>
    </row>
    <row r="604" spans="1:17" ht="17.25" customHeight="1" x14ac:dyDescent="0.25">
      <c r="A604" s="641">
        <v>2273</v>
      </c>
      <c r="B604" s="642"/>
      <c r="C604" s="15" t="s">
        <v>80</v>
      </c>
      <c r="D604" s="11">
        <f t="shared" si="58"/>
        <v>9.1999999999999993</v>
      </c>
      <c r="E604" s="11">
        <f t="shared" si="58"/>
        <v>8.6999999999999993</v>
      </c>
      <c r="F604" s="641">
        <v>0</v>
      </c>
      <c r="G604" s="642"/>
      <c r="H604" s="641">
        <v>0</v>
      </c>
      <c r="I604" s="642"/>
      <c r="J604" s="641">
        <v>0</v>
      </c>
      <c r="K604" s="767"/>
      <c r="L604" s="705"/>
      <c r="M604" s="707"/>
      <c r="N604" s="705"/>
      <c r="O604" s="707"/>
      <c r="P604" s="30"/>
      <c r="Q604" s="30"/>
    </row>
    <row r="605" spans="1:17" ht="17.25" customHeight="1" x14ac:dyDescent="0.25">
      <c r="A605" s="641">
        <v>2274</v>
      </c>
      <c r="B605" s="642"/>
      <c r="C605" s="15" t="s">
        <v>359</v>
      </c>
      <c r="D605" s="11">
        <f t="shared" si="58"/>
        <v>0</v>
      </c>
      <c r="E605" s="11">
        <f t="shared" si="58"/>
        <v>0</v>
      </c>
      <c r="F605" s="641">
        <v>0</v>
      </c>
      <c r="G605" s="642"/>
      <c r="H605" s="641">
        <v>0</v>
      </c>
      <c r="I605" s="642"/>
      <c r="J605" s="641">
        <v>0</v>
      </c>
      <c r="K605" s="767"/>
      <c r="L605" s="705"/>
      <c r="M605" s="707"/>
      <c r="N605" s="705"/>
      <c r="O605" s="707"/>
      <c r="P605" s="30"/>
      <c r="Q605" s="30"/>
    </row>
    <row r="606" spans="1:17" ht="17.25" customHeight="1" x14ac:dyDescent="0.25">
      <c r="A606" s="641">
        <v>2275</v>
      </c>
      <c r="B606" s="642"/>
      <c r="C606" s="15" t="s">
        <v>81</v>
      </c>
      <c r="D606" s="11">
        <f t="shared" si="58"/>
        <v>0</v>
      </c>
      <c r="E606" s="11">
        <f t="shared" si="58"/>
        <v>0</v>
      </c>
      <c r="F606" s="641">
        <v>0</v>
      </c>
      <c r="G606" s="642"/>
      <c r="H606" s="641">
        <v>0</v>
      </c>
      <c r="I606" s="642"/>
      <c r="J606" s="641">
        <v>0</v>
      </c>
      <c r="K606" s="767"/>
      <c r="L606" s="705"/>
      <c r="M606" s="707"/>
      <c r="N606" s="705"/>
      <c r="O606" s="707"/>
      <c r="P606" s="30"/>
      <c r="Q606" s="30"/>
    </row>
    <row r="607" spans="1:17" ht="48" customHeight="1" x14ac:dyDescent="0.25">
      <c r="A607" s="641">
        <v>2282</v>
      </c>
      <c r="B607" s="642"/>
      <c r="C607" s="15" t="s">
        <v>360</v>
      </c>
      <c r="D607" s="11">
        <f t="shared" si="58"/>
        <v>2.8</v>
      </c>
      <c r="E607" s="11">
        <f t="shared" si="58"/>
        <v>2.8</v>
      </c>
      <c r="F607" s="641">
        <v>0</v>
      </c>
      <c r="G607" s="642"/>
      <c r="H607" s="641">
        <v>0</v>
      </c>
      <c r="I607" s="642"/>
      <c r="J607" s="641">
        <v>0</v>
      </c>
      <c r="K607" s="767"/>
      <c r="L607" s="705"/>
      <c r="M607" s="707"/>
      <c r="N607" s="705"/>
      <c r="O607" s="707"/>
      <c r="P607" s="30"/>
      <c r="Q607" s="30"/>
    </row>
    <row r="608" spans="1:17" ht="16.5" customHeight="1" x14ac:dyDescent="0.25">
      <c r="A608" s="641">
        <v>2730</v>
      </c>
      <c r="B608" s="767"/>
      <c r="C608" s="204" t="s">
        <v>583</v>
      </c>
      <c r="D608" s="11">
        <f t="shared" ref="D608:D618" si="59">D537</f>
        <v>68.2</v>
      </c>
      <c r="E608" s="11">
        <f t="shared" ref="E608:E618" si="60">E537</f>
        <v>65.2</v>
      </c>
      <c r="F608" s="641">
        <v>0</v>
      </c>
      <c r="G608" s="642"/>
      <c r="H608" s="641">
        <v>0</v>
      </c>
      <c r="I608" s="642"/>
      <c r="J608" s="641">
        <v>0</v>
      </c>
      <c r="K608" s="767"/>
      <c r="L608" s="200"/>
      <c r="M608" s="201"/>
      <c r="N608" s="200"/>
      <c r="O608" s="201"/>
      <c r="P608" s="30"/>
      <c r="Q608" s="30"/>
    </row>
    <row r="609" spans="1:17" ht="17.25" customHeight="1" x14ac:dyDescent="0.25">
      <c r="A609" s="641">
        <v>2800</v>
      </c>
      <c r="B609" s="642"/>
      <c r="C609" s="15" t="s">
        <v>361</v>
      </c>
      <c r="D609" s="11">
        <f t="shared" si="59"/>
        <v>38.4</v>
      </c>
      <c r="E609" s="11">
        <f t="shared" si="60"/>
        <v>38.4</v>
      </c>
      <c r="F609" s="641">
        <v>0</v>
      </c>
      <c r="G609" s="642"/>
      <c r="H609" s="641">
        <v>0</v>
      </c>
      <c r="I609" s="642"/>
      <c r="J609" s="641">
        <v>0</v>
      </c>
      <c r="K609" s="767"/>
      <c r="L609" s="705"/>
      <c r="M609" s="707"/>
      <c r="N609" s="705"/>
      <c r="O609" s="707"/>
      <c r="P609" s="30"/>
      <c r="Q609" s="30"/>
    </row>
    <row r="610" spans="1:17" ht="18.75" customHeight="1" x14ac:dyDescent="0.25">
      <c r="A610" s="641">
        <v>3000</v>
      </c>
      <c r="B610" s="642"/>
      <c r="C610" s="15" t="s">
        <v>82</v>
      </c>
      <c r="D610" s="11">
        <f t="shared" si="59"/>
        <v>0</v>
      </c>
      <c r="E610" s="11">
        <f t="shared" si="60"/>
        <v>0</v>
      </c>
      <c r="F610" s="641">
        <v>0</v>
      </c>
      <c r="G610" s="642"/>
      <c r="H610" s="641">
        <v>0</v>
      </c>
      <c r="I610" s="642"/>
      <c r="J610" s="641">
        <v>0</v>
      </c>
      <c r="K610" s="767"/>
      <c r="L610" s="705"/>
      <c r="M610" s="707"/>
      <c r="N610" s="705"/>
      <c r="O610" s="707"/>
      <c r="P610" s="30"/>
      <c r="Q610" s="30"/>
    </row>
    <row r="611" spans="1:17" ht="32.25" customHeight="1" x14ac:dyDescent="0.25">
      <c r="A611" s="641">
        <v>3110</v>
      </c>
      <c r="B611" s="642"/>
      <c r="C611" s="15" t="s">
        <v>362</v>
      </c>
      <c r="D611" s="11">
        <f t="shared" si="59"/>
        <v>0</v>
      </c>
      <c r="E611" s="11">
        <f t="shared" si="60"/>
        <v>0</v>
      </c>
      <c r="F611" s="641">
        <v>0</v>
      </c>
      <c r="G611" s="642"/>
      <c r="H611" s="641">
        <v>0</v>
      </c>
      <c r="I611" s="642"/>
      <c r="J611" s="641">
        <v>0</v>
      </c>
      <c r="K611" s="767"/>
      <c r="L611" s="705"/>
      <c r="M611" s="707"/>
      <c r="N611" s="705"/>
      <c r="O611" s="707"/>
      <c r="P611" s="30"/>
      <c r="Q611" s="30"/>
    </row>
    <row r="612" spans="1:17" ht="21" customHeight="1" x14ac:dyDescent="0.25">
      <c r="A612" s="641">
        <v>3130</v>
      </c>
      <c r="B612" s="642"/>
      <c r="C612" s="15" t="s">
        <v>83</v>
      </c>
      <c r="D612" s="11">
        <f t="shared" si="59"/>
        <v>0</v>
      </c>
      <c r="E612" s="11">
        <f t="shared" si="60"/>
        <v>0</v>
      </c>
      <c r="F612" s="641">
        <v>0</v>
      </c>
      <c r="G612" s="642"/>
      <c r="H612" s="641">
        <v>0</v>
      </c>
      <c r="I612" s="642"/>
      <c r="J612" s="641">
        <v>0</v>
      </c>
      <c r="K612" s="767"/>
      <c r="L612" s="705"/>
      <c r="M612" s="707"/>
      <c r="N612" s="705"/>
      <c r="O612" s="707"/>
      <c r="P612" s="30"/>
      <c r="Q612" s="30"/>
    </row>
    <row r="613" spans="1:17" ht="20.25" hidden="1" customHeight="1" x14ac:dyDescent="0.25">
      <c r="A613" s="11"/>
      <c r="B613" s="16">
        <v>3132</v>
      </c>
      <c r="C613" s="15" t="s">
        <v>645</v>
      </c>
      <c r="D613" s="11">
        <f t="shared" si="59"/>
        <v>0</v>
      </c>
      <c r="E613" s="11">
        <f t="shared" si="60"/>
        <v>0</v>
      </c>
      <c r="F613" s="641">
        <v>0</v>
      </c>
      <c r="G613" s="642"/>
      <c r="H613" s="641">
        <v>0</v>
      </c>
      <c r="I613" s="642"/>
      <c r="J613" s="641">
        <v>0</v>
      </c>
      <c r="K613" s="767"/>
      <c r="L613" s="705"/>
      <c r="M613" s="707"/>
      <c r="N613" s="705"/>
      <c r="O613" s="707"/>
      <c r="P613" s="30"/>
      <c r="Q613" s="30"/>
    </row>
    <row r="614" spans="1:17" ht="20.25" hidden="1" customHeight="1" x14ac:dyDescent="0.25">
      <c r="A614" s="11"/>
      <c r="B614" s="16">
        <v>3140</v>
      </c>
      <c r="C614" s="15" t="s">
        <v>365</v>
      </c>
      <c r="D614" s="11">
        <f t="shared" si="59"/>
        <v>0</v>
      </c>
      <c r="E614" s="11">
        <f t="shared" si="60"/>
        <v>0</v>
      </c>
      <c r="F614" s="641">
        <v>0</v>
      </c>
      <c r="G614" s="642"/>
      <c r="H614" s="641">
        <v>0</v>
      </c>
      <c r="I614" s="642"/>
      <c r="J614" s="641">
        <v>0</v>
      </c>
      <c r="K614" s="767"/>
      <c r="L614" s="705"/>
      <c r="M614" s="707"/>
      <c r="N614" s="705"/>
      <c r="O614" s="707"/>
      <c r="P614" s="30"/>
      <c r="Q614" s="30"/>
    </row>
    <row r="615" spans="1:17" ht="32.25" hidden="1" customHeight="1" x14ac:dyDescent="0.25">
      <c r="A615" s="11"/>
      <c r="B615" s="16">
        <v>3142</v>
      </c>
      <c r="C615" s="15" t="s">
        <v>646</v>
      </c>
      <c r="D615" s="11">
        <f t="shared" si="59"/>
        <v>0</v>
      </c>
      <c r="E615" s="11">
        <f t="shared" si="60"/>
        <v>0</v>
      </c>
      <c r="F615" s="641">
        <v>0</v>
      </c>
      <c r="G615" s="642"/>
      <c r="H615" s="641">
        <v>0</v>
      </c>
      <c r="I615" s="642"/>
      <c r="J615" s="641">
        <v>0</v>
      </c>
      <c r="K615" s="767"/>
      <c r="L615" s="705"/>
      <c r="M615" s="707"/>
      <c r="N615" s="705"/>
      <c r="O615" s="707"/>
      <c r="P615" s="30"/>
      <c r="Q615" s="30"/>
    </row>
    <row r="616" spans="1:17" ht="30.75" hidden="1" customHeight="1" x14ac:dyDescent="0.25">
      <c r="A616" s="11"/>
      <c r="B616" s="16">
        <v>3143</v>
      </c>
      <c r="C616" s="15" t="s">
        <v>647</v>
      </c>
      <c r="D616" s="11">
        <f t="shared" si="59"/>
        <v>0</v>
      </c>
      <c r="E616" s="11">
        <f t="shared" si="60"/>
        <v>0</v>
      </c>
      <c r="F616" s="641">
        <v>0</v>
      </c>
      <c r="G616" s="642"/>
      <c r="H616" s="641">
        <v>0</v>
      </c>
      <c r="I616" s="642"/>
      <c r="J616" s="641">
        <v>0</v>
      </c>
      <c r="K616" s="767"/>
      <c r="L616" s="705"/>
      <c r="M616" s="707"/>
      <c r="N616" s="705"/>
      <c r="O616" s="707"/>
      <c r="P616" s="30"/>
      <c r="Q616" s="30"/>
    </row>
    <row r="617" spans="1:17" ht="48" hidden="1" customHeight="1" x14ac:dyDescent="0.25">
      <c r="A617" s="16"/>
      <c r="B617" s="16">
        <v>3210</v>
      </c>
      <c r="C617" s="15" t="s">
        <v>367</v>
      </c>
      <c r="D617" s="11">
        <f t="shared" si="59"/>
        <v>0</v>
      </c>
      <c r="E617" s="11">
        <f t="shared" si="60"/>
        <v>0</v>
      </c>
      <c r="F617" s="641">
        <v>0</v>
      </c>
      <c r="G617" s="642"/>
      <c r="H617" s="641">
        <v>0</v>
      </c>
      <c r="I617" s="642"/>
      <c r="J617" s="641">
        <v>0</v>
      </c>
      <c r="K617" s="767"/>
      <c r="L617" s="705"/>
      <c r="M617" s="707"/>
      <c r="N617" s="705"/>
      <c r="O617" s="707"/>
      <c r="P617" s="619"/>
      <c r="Q617" s="619"/>
    </row>
    <row r="618" spans="1:17" ht="17.25" customHeight="1" x14ac:dyDescent="0.25">
      <c r="A618" s="641"/>
      <c r="B618" s="642"/>
      <c r="C618" s="222" t="s">
        <v>971</v>
      </c>
      <c r="D618" s="27">
        <f t="shared" si="59"/>
        <v>7178.9</v>
      </c>
      <c r="E618" s="11">
        <f t="shared" si="60"/>
        <v>7140.7999999999993</v>
      </c>
      <c r="F618" s="626">
        <v>0</v>
      </c>
      <c r="G618" s="626"/>
      <c r="H618" s="626">
        <v>0</v>
      </c>
      <c r="I618" s="626"/>
      <c r="J618" s="626">
        <v>0</v>
      </c>
      <c r="K618" s="641"/>
      <c r="L618" s="705"/>
      <c r="M618" s="707"/>
      <c r="N618" s="705"/>
      <c r="O618" s="707"/>
      <c r="P618" s="619"/>
      <c r="Q618" s="619"/>
    </row>
    <row r="619" spans="1:17" ht="6.75" customHeight="1" x14ac:dyDescent="0.25">
      <c r="A619" s="29"/>
      <c r="B619" s="29"/>
      <c r="C619" s="4"/>
      <c r="D619" s="35"/>
      <c r="E619" s="35"/>
      <c r="F619" s="35"/>
      <c r="G619" s="35"/>
      <c r="H619" s="35"/>
      <c r="I619" s="35"/>
      <c r="J619" s="35"/>
      <c r="K619" s="35"/>
      <c r="L619" s="35"/>
      <c r="M619" s="211"/>
      <c r="N619" s="211"/>
      <c r="O619" s="35"/>
      <c r="P619" s="29"/>
      <c r="Q619" s="29"/>
    </row>
    <row r="620" spans="1:17" ht="17.25" hidden="1" customHeight="1" x14ac:dyDescent="0.25">
      <c r="A620" s="67" t="s">
        <v>339</v>
      </c>
      <c r="B620" s="663" t="s">
        <v>872</v>
      </c>
      <c r="C620" s="663"/>
      <c r="D620" s="663"/>
      <c r="E620" s="663"/>
      <c r="F620" s="663"/>
      <c r="G620" s="663"/>
      <c r="H620" s="663"/>
      <c r="I620" s="663"/>
      <c r="J620" s="663"/>
      <c r="K620" s="663"/>
      <c r="L620" s="663"/>
      <c r="M620" s="663"/>
      <c r="N620" s="663"/>
      <c r="O620" s="663"/>
      <c r="P620" s="663"/>
      <c r="Q620" s="663"/>
    </row>
    <row r="621" spans="1:17" ht="11.25" hidden="1" customHeight="1" x14ac:dyDescent="0.25">
      <c r="A621" s="29"/>
      <c r="B621" s="29"/>
      <c r="C621" s="4"/>
      <c r="D621" s="35"/>
      <c r="E621" s="35"/>
      <c r="F621" s="35"/>
      <c r="G621" s="35"/>
      <c r="H621" s="35"/>
      <c r="I621" s="35"/>
      <c r="J621" s="35"/>
      <c r="K621" s="35"/>
      <c r="L621" s="35"/>
      <c r="M621" s="211"/>
      <c r="N621" s="211"/>
      <c r="O621" s="35"/>
      <c r="P621" s="29"/>
      <c r="Q621" s="29"/>
    </row>
    <row r="622" spans="1:17" ht="132" hidden="1" customHeight="1" x14ac:dyDescent="0.25">
      <c r="A622" s="126" t="s">
        <v>341</v>
      </c>
      <c r="B622" s="689" t="s">
        <v>222</v>
      </c>
      <c r="C622" s="689"/>
      <c r="D622" s="754" t="s">
        <v>342</v>
      </c>
      <c r="E622" s="756"/>
      <c r="F622" s="754" t="s">
        <v>343</v>
      </c>
      <c r="G622" s="755"/>
      <c r="H622" s="756"/>
      <c r="I622" s="754" t="s">
        <v>344</v>
      </c>
      <c r="J622" s="756"/>
      <c r="K622" s="754" t="s">
        <v>345</v>
      </c>
      <c r="L622" s="755"/>
      <c r="M622" s="756"/>
      <c r="N622" s="754" t="s">
        <v>346</v>
      </c>
      <c r="O622" s="755"/>
      <c r="P622" s="756"/>
      <c r="Q622" s="29"/>
    </row>
    <row r="623" spans="1:17" ht="18.75" hidden="1" customHeight="1" x14ac:dyDescent="0.25">
      <c r="A623" s="126">
        <v>1</v>
      </c>
      <c r="B623" s="689">
        <v>2</v>
      </c>
      <c r="C623" s="689"/>
      <c r="D623" s="705">
        <v>3</v>
      </c>
      <c r="E623" s="707"/>
      <c r="F623" s="705">
        <v>4</v>
      </c>
      <c r="G623" s="706"/>
      <c r="H623" s="707"/>
      <c r="I623" s="705">
        <v>5</v>
      </c>
      <c r="J623" s="707"/>
      <c r="K623" s="705">
        <v>6</v>
      </c>
      <c r="L623" s="706"/>
      <c r="M623" s="707"/>
      <c r="N623" s="705">
        <v>7</v>
      </c>
      <c r="O623" s="706"/>
      <c r="P623" s="707"/>
      <c r="Q623" s="29"/>
    </row>
    <row r="624" spans="1:17" ht="17.25" hidden="1" customHeight="1" x14ac:dyDescent="0.25">
      <c r="A624" s="126"/>
      <c r="B624" s="770" t="s">
        <v>223</v>
      </c>
      <c r="C624" s="770"/>
      <c r="D624" s="705"/>
      <c r="E624" s="707"/>
      <c r="F624" s="705"/>
      <c r="G624" s="706"/>
      <c r="H624" s="707"/>
      <c r="I624" s="705"/>
      <c r="J624" s="707"/>
      <c r="K624" s="705"/>
      <c r="L624" s="706"/>
      <c r="M624" s="707"/>
      <c r="N624" s="771"/>
      <c r="O624" s="771"/>
      <c r="P624" s="771"/>
      <c r="Q624" s="29"/>
    </row>
    <row r="625" spans="1:17" ht="29.25" hidden="1" customHeight="1" x14ac:dyDescent="0.25">
      <c r="A625" s="126"/>
      <c r="B625" s="770" t="s">
        <v>347</v>
      </c>
      <c r="C625" s="770"/>
      <c r="D625" s="705"/>
      <c r="E625" s="707"/>
      <c r="F625" s="705"/>
      <c r="G625" s="706"/>
      <c r="H625" s="707"/>
      <c r="I625" s="705"/>
      <c r="J625" s="707"/>
      <c r="K625" s="705"/>
      <c r="L625" s="706"/>
      <c r="M625" s="707"/>
      <c r="N625" s="771"/>
      <c r="O625" s="771"/>
      <c r="P625" s="771"/>
      <c r="Q625" s="29"/>
    </row>
    <row r="626" spans="1:17" ht="17.25" hidden="1" customHeight="1" x14ac:dyDescent="0.25">
      <c r="A626" s="126"/>
      <c r="B626" s="770" t="s">
        <v>28</v>
      </c>
      <c r="C626" s="770"/>
      <c r="D626" s="705"/>
      <c r="E626" s="707"/>
      <c r="F626" s="705"/>
      <c r="G626" s="706"/>
      <c r="H626" s="707"/>
      <c r="I626" s="705"/>
      <c r="J626" s="707"/>
      <c r="K626" s="705"/>
      <c r="L626" s="706"/>
      <c r="M626" s="707"/>
      <c r="N626" s="771"/>
      <c r="O626" s="771"/>
      <c r="P626" s="771"/>
      <c r="Q626" s="29"/>
    </row>
    <row r="627" spans="1:17" ht="11.25" customHeight="1" x14ac:dyDescent="0.25">
      <c r="A627" s="29"/>
      <c r="B627" s="29"/>
      <c r="C627" s="4"/>
      <c r="D627" s="35"/>
      <c r="E627" s="35"/>
      <c r="F627" s="35"/>
      <c r="G627" s="35"/>
      <c r="H627" s="35"/>
      <c r="I627" s="35"/>
      <c r="J627" s="35"/>
      <c r="K627" s="35"/>
      <c r="L627" s="35"/>
      <c r="M627" s="211"/>
      <c r="N627" s="211"/>
      <c r="O627" s="35"/>
      <c r="P627" s="29"/>
      <c r="Q627" s="29"/>
    </row>
    <row r="628" spans="1:17" ht="17.25" customHeight="1" x14ac:dyDescent="0.25">
      <c r="A628" s="67" t="s">
        <v>922</v>
      </c>
      <c r="B628" s="663" t="s">
        <v>988</v>
      </c>
      <c r="C628" s="663"/>
      <c r="D628" s="663"/>
      <c r="E628" s="663"/>
      <c r="F628" s="663"/>
      <c r="G628" s="663"/>
      <c r="H628" s="663"/>
      <c r="I628" s="663"/>
      <c r="J628" s="663"/>
      <c r="K628" s="663"/>
      <c r="L628" s="663"/>
      <c r="M628" s="663"/>
      <c r="N628" s="663"/>
      <c r="O628" s="663"/>
      <c r="P628" s="663"/>
      <c r="Q628" s="663"/>
    </row>
    <row r="629" spans="1:17" ht="48.75" customHeight="1" x14ac:dyDescent="0.25">
      <c r="A629" s="768" t="s">
        <v>891</v>
      </c>
      <c r="B629" s="768"/>
      <c r="C629" s="768"/>
      <c r="D629" s="768"/>
      <c r="E629" s="768"/>
      <c r="F629" s="768"/>
      <c r="G629" s="768"/>
      <c r="H629" s="768"/>
      <c r="I629" s="768"/>
      <c r="J629" s="768"/>
      <c r="K629" s="768"/>
      <c r="L629" s="768"/>
      <c r="M629" s="768"/>
      <c r="N629" s="768"/>
      <c r="O629" s="768"/>
      <c r="P629" s="768"/>
      <c r="Q629" s="768"/>
    </row>
    <row r="630" spans="1:17" ht="48.75" hidden="1" customHeight="1" x14ac:dyDescent="0.25">
      <c r="A630" s="1127"/>
      <c r="B630" s="1127"/>
      <c r="C630" s="1127"/>
      <c r="D630" s="1127"/>
      <c r="E630" s="1127"/>
      <c r="F630" s="1127"/>
      <c r="G630" s="1127"/>
      <c r="H630" s="1127"/>
      <c r="I630" s="1127"/>
      <c r="J630" s="1127"/>
      <c r="K630" s="1127"/>
      <c r="L630" s="1127"/>
      <c r="M630" s="1127"/>
      <c r="N630" s="1127"/>
      <c r="O630" s="1127"/>
      <c r="P630" s="1127"/>
      <c r="Q630" s="1127"/>
    </row>
    <row r="631" spans="1:17" ht="37.5" customHeight="1" x14ac:dyDescent="0.25">
      <c r="A631" s="325" t="s">
        <v>795</v>
      </c>
      <c r="B631" s="736" t="s">
        <v>1077</v>
      </c>
      <c r="C631" s="736"/>
      <c r="D631" s="736"/>
      <c r="E631" s="736"/>
      <c r="F631" s="736"/>
      <c r="G631" s="736"/>
      <c r="H631" s="736"/>
      <c r="I631" s="736"/>
      <c r="J631" s="736"/>
      <c r="K631" s="736"/>
      <c r="L631" s="736"/>
      <c r="M631" s="736"/>
      <c r="N631" s="736"/>
      <c r="O631" s="736"/>
      <c r="P631" s="736"/>
      <c r="Q631" s="736"/>
    </row>
    <row r="632" spans="1:17" ht="0.75" hidden="1" customHeight="1" x14ac:dyDescent="0.25">
      <c r="A632" s="29"/>
      <c r="B632" s="29"/>
      <c r="C632" s="4"/>
      <c r="D632" s="35"/>
      <c r="E632" s="35"/>
      <c r="F632" s="35"/>
      <c r="G632" s="35"/>
      <c r="H632" s="35"/>
      <c r="I632" s="35"/>
      <c r="J632" s="35"/>
      <c r="K632" s="35"/>
      <c r="L632" s="35"/>
      <c r="M632" s="211"/>
      <c r="N632" s="211"/>
      <c r="O632" s="35"/>
      <c r="P632" s="29"/>
      <c r="Q632" s="29"/>
    </row>
    <row r="633" spans="1:17" ht="0.75" customHeight="1" x14ac:dyDescent="0.25">
      <c r="A633" s="29"/>
      <c r="B633" s="29"/>
      <c r="C633" s="4"/>
      <c r="D633" s="35"/>
      <c r="E633" s="35"/>
      <c r="F633" s="35"/>
      <c r="G633" s="35"/>
      <c r="H633" s="35"/>
      <c r="I633" s="35"/>
      <c r="J633" s="35"/>
      <c r="K633" s="35"/>
      <c r="L633" s="35"/>
      <c r="M633" s="211"/>
      <c r="N633" s="211"/>
      <c r="O633" s="35"/>
      <c r="P633" s="29"/>
      <c r="Q633" s="29"/>
    </row>
    <row r="634" spans="1:17" ht="32.25" hidden="1" customHeight="1" x14ac:dyDescent="0.25">
      <c r="A634" s="768"/>
      <c r="B634" s="768"/>
      <c r="C634" s="768"/>
      <c r="D634" s="768"/>
      <c r="E634" s="768"/>
      <c r="F634" s="768"/>
      <c r="G634" s="768"/>
      <c r="H634" s="768"/>
      <c r="I634" s="768"/>
      <c r="J634" s="768"/>
      <c r="K634" s="768"/>
      <c r="L634" s="768"/>
      <c r="M634" s="768"/>
      <c r="N634" s="768"/>
      <c r="O634" s="768"/>
      <c r="P634" s="768"/>
      <c r="Q634" s="768"/>
    </row>
    <row r="635" spans="1:17" ht="19.5" customHeight="1" x14ac:dyDescent="0.25">
      <c r="A635" s="768" t="s">
        <v>892</v>
      </c>
      <c r="B635" s="768"/>
      <c r="C635" s="768"/>
      <c r="D635" s="768"/>
      <c r="E635" s="768"/>
      <c r="F635" s="768"/>
      <c r="G635" s="768"/>
      <c r="H635" s="768"/>
      <c r="I635" s="768"/>
      <c r="J635" s="768"/>
      <c r="K635" s="768"/>
      <c r="L635" s="768"/>
      <c r="M635" s="768"/>
      <c r="N635" s="768"/>
      <c r="O635" s="768"/>
      <c r="P635" s="768"/>
      <c r="Q635" s="768"/>
    </row>
    <row r="636" spans="1:17" ht="12.75" customHeight="1" x14ac:dyDescent="0.25">
      <c r="A636" s="3"/>
      <c r="B636" s="3"/>
      <c r="C636" s="3"/>
      <c r="D636" s="3"/>
      <c r="E636" s="3"/>
      <c r="F636" s="3"/>
      <c r="G636" s="3"/>
      <c r="H636" s="3"/>
      <c r="I636" s="3"/>
      <c r="J636" s="3"/>
      <c r="K636" s="3"/>
      <c r="L636" s="3"/>
      <c r="M636" s="3"/>
      <c r="N636" s="3"/>
      <c r="O636" s="3"/>
      <c r="P636" s="3"/>
      <c r="Q636" s="3"/>
    </row>
    <row r="637" spans="1:17" ht="12.75" customHeight="1" x14ac:dyDescent="0.25">
      <c r="A637" s="3"/>
      <c r="B637" s="3"/>
      <c r="C637" s="3"/>
      <c r="D637" s="3"/>
      <c r="E637" s="3"/>
      <c r="F637" s="3"/>
      <c r="G637" s="3"/>
      <c r="H637" s="3"/>
      <c r="I637" s="3"/>
      <c r="J637" s="3"/>
      <c r="K637" s="3"/>
      <c r="L637" s="3"/>
      <c r="M637" s="3"/>
      <c r="N637" s="3"/>
      <c r="O637" s="3"/>
      <c r="P637" s="3"/>
      <c r="Q637" s="3"/>
    </row>
    <row r="638" spans="1:17" ht="12.75" customHeight="1" x14ac:dyDescent="0.25">
      <c r="A638" s="3"/>
      <c r="B638" s="3"/>
      <c r="C638" s="8" t="s">
        <v>49</v>
      </c>
      <c r="D638" s="3"/>
      <c r="E638" s="3"/>
      <c r="F638" s="94"/>
      <c r="G638" s="94"/>
      <c r="H638" s="94"/>
      <c r="I638" s="3"/>
      <c r="J638" s="3"/>
      <c r="K638" s="3"/>
      <c r="L638" s="94" t="s">
        <v>351</v>
      </c>
      <c r="M638" s="94"/>
      <c r="N638" s="94"/>
      <c r="O638" s="3"/>
      <c r="P638" s="3"/>
      <c r="Q638" s="3"/>
    </row>
    <row r="639" spans="1:17" ht="12.75" customHeight="1" x14ac:dyDescent="0.25">
      <c r="A639" s="3"/>
      <c r="B639" s="3"/>
      <c r="C639" s="3"/>
      <c r="D639" s="3"/>
      <c r="E639" s="3"/>
      <c r="F639" s="3"/>
      <c r="G639" s="3"/>
      <c r="H639" s="3"/>
      <c r="I639" s="3"/>
      <c r="J639" s="3"/>
      <c r="K639" s="3"/>
      <c r="L639" s="618" t="s">
        <v>51</v>
      </c>
      <c r="M639" s="618"/>
      <c r="N639" s="618"/>
      <c r="O639" s="3"/>
      <c r="P639" s="3"/>
      <c r="Q639" s="3"/>
    </row>
    <row r="640" spans="1:17" ht="9.75" customHeight="1" x14ac:dyDescent="0.25">
      <c r="A640" s="3"/>
      <c r="B640" s="3"/>
      <c r="C640" s="3"/>
      <c r="D640" s="3"/>
      <c r="E640" s="3"/>
      <c r="F640" s="3"/>
      <c r="G640" s="3"/>
      <c r="H640" s="3"/>
      <c r="I640" s="3"/>
      <c r="J640" s="3"/>
      <c r="K640" s="3"/>
      <c r="L640" s="3"/>
      <c r="M640" s="3"/>
      <c r="N640" s="3"/>
      <c r="O640" s="3"/>
      <c r="P640" s="3"/>
      <c r="Q640" s="3"/>
    </row>
    <row r="641" spans="1:17" ht="20.65" customHeight="1" x14ac:dyDescent="0.25">
      <c r="A641" s="3"/>
      <c r="B641" s="3"/>
      <c r="C641" s="8" t="s">
        <v>227</v>
      </c>
      <c r="D641" s="3"/>
      <c r="E641" s="3"/>
      <c r="F641" s="94"/>
      <c r="G641" s="94"/>
      <c r="H641" s="94"/>
      <c r="I641" s="3"/>
      <c r="J641" s="3"/>
      <c r="K641" s="3"/>
      <c r="L641" s="94" t="s">
        <v>53</v>
      </c>
      <c r="M641" s="94"/>
      <c r="N641" s="94"/>
      <c r="O641" s="3"/>
      <c r="P641" s="3"/>
      <c r="Q641" s="3"/>
    </row>
    <row r="642" spans="1:17" ht="12.75" customHeight="1" x14ac:dyDescent="0.25">
      <c r="A642" s="3"/>
      <c r="B642" s="3"/>
      <c r="C642" s="3"/>
      <c r="D642" s="3"/>
      <c r="E642" s="3"/>
      <c r="F642" s="3"/>
      <c r="G642" s="3"/>
      <c r="H642" s="3"/>
      <c r="I642" s="3"/>
      <c r="J642" s="3"/>
      <c r="K642" s="3"/>
      <c r="L642" s="618" t="s">
        <v>51</v>
      </c>
      <c r="M642" s="618"/>
      <c r="N642" s="618"/>
      <c r="O642" s="3"/>
      <c r="P642" s="3"/>
      <c r="Q642" s="3"/>
    </row>
  </sheetData>
  <sheetProtection selectLockedCells="1" selectUnlockedCells="1"/>
  <mergeCells count="2105">
    <mergeCell ref="A607:B607"/>
    <mergeCell ref="A602:B602"/>
    <mergeCell ref="A609:B609"/>
    <mergeCell ref="A610:B610"/>
    <mergeCell ref="A611:B611"/>
    <mergeCell ref="A612:B612"/>
    <mergeCell ref="A618:B618"/>
    <mergeCell ref="A603:B603"/>
    <mergeCell ref="A604:B604"/>
    <mergeCell ref="A605:B605"/>
    <mergeCell ref="A606:B606"/>
    <mergeCell ref="A593:B593"/>
    <mergeCell ref="A594:B594"/>
    <mergeCell ref="A595:B595"/>
    <mergeCell ref="A596:B596"/>
    <mergeCell ref="A608:B608"/>
    <mergeCell ref="A597:B597"/>
    <mergeCell ref="A598:B598"/>
    <mergeCell ref="A599:B599"/>
    <mergeCell ref="A600:B600"/>
    <mergeCell ref="A601:B601"/>
    <mergeCell ref="A578:B578"/>
    <mergeCell ref="A579:B579"/>
    <mergeCell ref="A583:B583"/>
    <mergeCell ref="A587:B589"/>
    <mergeCell ref="A590:B590"/>
    <mergeCell ref="A592:B592"/>
    <mergeCell ref="A572:B572"/>
    <mergeCell ref="A573:B573"/>
    <mergeCell ref="A574:B574"/>
    <mergeCell ref="A575:B575"/>
    <mergeCell ref="A576:B576"/>
    <mergeCell ref="A577:B577"/>
    <mergeCell ref="B585:Q585"/>
    <mergeCell ref="C587:C589"/>
    <mergeCell ref="D587:D589"/>
    <mergeCell ref="A566:B566"/>
    <mergeCell ref="A567:B567"/>
    <mergeCell ref="A568:B568"/>
    <mergeCell ref="A569:B569"/>
    <mergeCell ref="A570:B570"/>
    <mergeCell ref="A571:B571"/>
    <mergeCell ref="M582:N582"/>
    <mergeCell ref="P587:Q589"/>
    <mergeCell ref="F590:G590"/>
    <mergeCell ref="H590:I590"/>
    <mergeCell ref="J590:K590"/>
    <mergeCell ref="L590:M590"/>
    <mergeCell ref="N590:O590"/>
    <mergeCell ref="P590:Q590"/>
    <mergeCell ref="J592:K592"/>
    <mergeCell ref="N592:O592"/>
    <mergeCell ref="M566:N566"/>
    <mergeCell ref="A560:B560"/>
    <mergeCell ref="A561:B561"/>
    <mergeCell ref="A562:B562"/>
    <mergeCell ref="A563:B563"/>
    <mergeCell ref="A564:B564"/>
    <mergeCell ref="A565:B565"/>
    <mergeCell ref="A551:B553"/>
    <mergeCell ref="A554:B554"/>
    <mergeCell ref="A556:B556"/>
    <mergeCell ref="A557:B557"/>
    <mergeCell ref="A558:B558"/>
    <mergeCell ref="A559:B559"/>
    <mergeCell ref="A538:B538"/>
    <mergeCell ref="A539:B539"/>
    <mergeCell ref="A540:B540"/>
    <mergeCell ref="A541:B541"/>
    <mergeCell ref="A542:B542"/>
    <mergeCell ref="A547:B547"/>
    <mergeCell ref="B549:Q549"/>
    <mergeCell ref="P551:P552"/>
    <mergeCell ref="Q551:Q552"/>
    <mergeCell ref="L545:M545"/>
    <mergeCell ref="J545:K545"/>
    <mergeCell ref="P538:Q538"/>
    <mergeCell ref="F545:G545"/>
    <mergeCell ref="M565:N565"/>
    <mergeCell ref="E552:E553"/>
    <mergeCell ref="F552:G552"/>
    <mergeCell ref="H552:H553"/>
    <mergeCell ref="K552:L552"/>
    <mergeCell ref="I552:I553"/>
    <mergeCell ref="O551:O552"/>
    <mergeCell ref="A412:C412"/>
    <mergeCell ref="A413:C413"/>
    <mergeCell ref="A414:C414"/>
    <mergeCell ref="B512:Q512"/>
    <mergeCell ref="J472:K472"/>
    <mergeCell ref="L472:M472"/>
    <mergeCell ref="N472:O472"/>
    <mergeCell ref="B483:C483"/>
    <mergeCell ref="E460:I461"/>
    <mergeCell ref="E462:I462"/>
    <mergeCell ref="E463:I463"/>
    <mergeCell ref="E464:I464"/>
    <mergeCell ref="D478:E478"/>
    <mergeCell ref="B447:D447"/>
    <mergeCell ref="B452:D452"/>
    <mergeCell ref="B449:D449"/>
    <mergeCell ref="B435:C435"/>
    <mergeCell ref="B436:C436"/>
    <mergeCell ref="C437:Q437"/>
    <mergeCell ref="B438:Q438"/>
    <mergeCell ref="B440:Q440"/>
    <mergeCell ref="A442:A443"/>
    <mergeCell ref="B442:D443"/>
    <mergeCell ref="J442:K442"/>
    <mergeCell ref="L442:M442"/>
    <mergeCell ref="E442:I443"/>
    <mergeCell ref="N442:O442"/>
    <mergeCell ref="B444:D444"/>
    <mergeCell ref="B448:D448"/>
    <mergeCell ref="B446:D446"/>
    <mergeCell ref="B445:D445"/>
    <mergeCell ref="H426:I426"/>
    <mergeCell ref="I406:J406"/>
    <mergeCell ref="E472:I472"/>
    <mergeCell ref="E471:F471"/>
    <mergeCell ref="G471:I471"/>
    <mergeCell ref="B463:D463"/>
    <mergeCell ref="E454:F454"/>
    <mergeCell ref="O399:P399"/>
    <mergeCell ref="O400:P400"/>
    <mergeCell ref="O401:P401"/>
    <mergeCell ref="O405:P405"/>
    <mergeCell ref="O406:P406"/>
    <mergeCell ref="A410:C411"/>
    <mergeCell ref="I401:J401"/>
    <mergeCell ref="I402:J402"/>
    <mergeCell ref="I403:J403"/>
    <mergeCell ref="O404:Q404"/>
    <mergeCell ref="I399:J399"/>
    <mergeCell ref="I400:J400"/>
    <mergeCell ref="P469:Q469"/>
    <mergeCell ref="B470:D470"/>
    <mergeCell ref="J470:K470"/>
    <mergeCell ref="L470:M470"/>
    <mergeCell ref="N470:O470"/>
    <mergeCell ref="P470:Q470"/>
    <mergeCell ref="E469:I469"/>
    <mergeCell ref="E470:I470"/>
    <mergeCell ref="N468:O468"/>
    <mergeCell ref="B468:D468"/>
    <mergeCell ref="B469:D469"/>
    <mergeCell ref="N469:O469"/>
    <mergeCell ref="E468:I468"/>
    <mergeCell ref="E455:I455"/>
    <mergeCell ref="O394:P394"/>
    <mergeCell ref="O395:P395"/>
    <mergeCell ref="O396:P396"/>
    <mergeCell ref="O397:P397"/>
    <mergeCell ref="O398:P398"/>
    <mergeCell ref="O387:P387"/>
    <mergeCell ref="I383:J383"/>
    <mergeCell ref="I384:J384"/>
    <mergeCell ref="O390:P390"/>
    <mergeCell ref="O391:P391"/>
    <mergeCell ref="O392:P392"/>
    <mergeCell ref="I389:J389"/>
    <mergeCell ref="I385:J385"/>
    <mergeCell ref="I386:J386"/>
    <mergeCell ref="I387:J387"/>
    <mergeCell ref="I397:J397"/>
    <mergeCell ref="I398:J398"/>
    <mergeCell ref="I393:J393"/>
    <mergeCell ref="I394:J394"/>
    <mergeCell ref="I395:J395"/>
    <mergeCell ref="I396:J396"/>
    <mergeCell ref="O389:P389"/>
    <mergeCell ref="O386:P386"/>
    <mergeCell ref="I388:J388"/>
    <mergeCell ref="I390:J390"/>
    <mergeCell ref="L392:N392"/>
    <mergeCell ref="A350:B350"/>
    <mergeCell ref="A351:B351"/>
    <mergeCell ref="A329:B329"/>
    <mergeCell ref="A330:B330"/>
    <mergeCell ref="A331:B331"/>
    <mergeCell ref="A332:B332"/>
    <mergeCell ref="A333:B333"/>
    <mergeCell ref="A335:B335"/>
    <mergeCell ref="A347:B347"/>
    <mergeCell ref="O388:P388"/>
    <mergeCell ref="I378:J378"/>
    <mergeCell ref="O377:P377"/>
    <mergeCell ref="L377:N377"/>
    <mergeCell ref="F378:H378"/>
    <mergeCell ref="O374:P374"/>
    <mergeCell ref="F376:H376"/>
    <mergeCell ref="L376:N376"/>
    <mergeCell ref="F377:H377"/>
    <mergeCell ref="A376:B376"/>
    <mergeCell ref="A377:B377"/>
    <mergeCell ref="A378:B378"/>
    <mergeCell ref="L378:N378"/>
    <mergeCell ref="I377:J377"/>
    <mergeCell ref="I373:J373"/>
    <mergeCell ref="I376:J376"/>
    <mergeCell ref="A339:B339"/>
    <mergeCell ref="A345:B345"/>
    <mergeCell ref="B341:Q341"/>
    <mergeCell ref="H338:I338"/>
    <mergeCell ref="F339:G339"/>
    <mergeCell ref="H339:I339"/>
    <mergeCell ref="A379:B379"/>
    <mergeCell ref="A323:B323"/>
    <mergeCell ref="A324:B324"/>
    <mergeCell ref="H300:I300"/>
    <mergeCell ref="J261:K261"/>
    <mergeCell ref="H286:I286"/>
    <mergeCell ref="J286:K286"/>
    <mergeCell ref="J325:K325"/>
    <mergeCell ref="F326:G326"/>
    <mergeCell ref="H331:I331"/>
    <mergeCell ref="J331:K331"/>
    <mergeCell ref="A317:B317"/>
    <mergeCell ref="A318:B318"/>
    <mergeCell ref="A319:B319"/>
    <mergeCell ref="A320:B320"/>
    <mergeCell ref="A321:B321"/>
    <mergeCell ref="A322:B322"/>
    <mergeCell ref="A289:B289"/>
    <mergeCell ref="A290:B290"/>
    <mergeCell ref="A293:B293"/>
    <mergeCell ref="A294:B294"/>
    <mergeCell ref="A311:B311"/>
    <mergeCell ref="A316:B316"/>
    <mergeCell ref="A314:B314"/>
    <mergeCell ref="A298:B298"/>
    <mergeCell ref="A300:B300"/>
    <mergeCell ref="A307:B307"/>
    <mergeCell ref="A291:B291"/>
    <mergeCell ref="A287:B287"/>
    <mergeCell ref="A288:B288"/>
    <mergeCell ref="A272:B272"/>
    <mergeCell ref="A273:B273"/>
    <mergeCell ref="A267:B267"/>
    <mergeCell ref="A268:B268"/>
    <mergeCell ref="A282:B282"/>
    <mergeCell ref="A212:B212"/>
    <mergeCell ref="A216:B217"/>
    <mergeCell ref="A218:B218"/>
    <mergeCell ref="A219:B219"/>
    <mergeCell ref="A220:B220"/>
    <mergeCell ref="A221:B221"/>
    <mergeCell ref="H319:I319"/>
    <mergeCell ref="J319:K319"/>
    <mergeCell ref="F290:G290"/>
    <mergeCell ref="J290:K290"/>
    <mergeCell ref="A206:B206"/>
    <mergeCell ref="A207:B207"/>
    <mergeCell ref="A208:B208"/>
    <mergeCell ref="A209:B209"/>
    <mergeCell ref="A210:B210"/>
    <mergeCell ref="A211:B211"/>
    <mergeCell ref="A229:A230"/>
    <mergeCell ref="A306:B306"/>
    <mergeCell ref="F307:G307"/>
    <mergeCell ref="H307:I307"/>
    <mergeCell ref="J307:K307"/>
    <mergeCell ref="B233:D233"/>
    <mergeCell ref="A252:B252"/>
    <mergeCell ref="C246:G246"/>
    <mergeCell ref="C250:G250"/>
    <mergeCell ref="A200:B200"/>
    <mergeCell ref="A201:B201"/>
    <mergeCell ref="A202:B202"/>
    <mergeCell ref="A203:B203"/>
    <mergeCell ref="A204:B204"/>
    <mergeCell ref="A205:B205"/>
    <mergeCell ref="A194:B194"/>
    <mergeCell ref="A195:B195"/>
    <mergeCell ref="A196:B196"/>
    <mergeCell ref="A197:B197"/>
    <mergeCell ref="A198:B198"/>
    <mergeCell ref="A199:B199"/>
    <mergeCell ref="A188:B188"/>
    <mergeCell ref="A189:B189"/>
    <mergeCell ref="A190:B190"/>
    <mergeCell ref="A191:B191"/>
    <mergeCell ref="A192:B192"/>
    <mergeCell ref="A193:B193"/>
    <mergeCell ref="A181:B181"/>
    <mergeCell ref="A182:B182"/>
    <mergeCell ref="A183:B183"/>
    <mergeCell ref="A184:B184"/>
    <mergeCell ref="A185:B185"/>
    <mergeCell ref="A187:B187"/>
    <mergeCell ref="A186:B186"/>
    <mergeCell ref="A175:B175"/>
    <mergeCell ref="A176:B176"/>
    <mergeCell ref="A177:B177"/>
    <mergeCell ref="A178:B178"/>
    <mergeCell ref="A179:B179"/>
    <mergeCell ref="A180:B180"/>
    <mergeCell ref="A164:B164"/>
    <mergeCell ref="A165:B165"/>
    <mergeCell ref="A166:B166"/>
    <mergeCell ref="A170:B171"/>
    <mergeCell ref="A172:B172"/>
    <mergeCell ref="A174:B174"/>
    <mergeCell ref="A150:B150"/>
    <mergeCell ref="A151:B151"/>
    <mergeCell ref="A159:B160"/>
    <mergeCell ref="A161:B161"/>
    <mergeCell ref="A162:B162"/>
    <mergeCell ref="A163:B163"/>
    <mergeCell ref="A144:B144"/>
    <mergeCell ref="A145:B145"/>
    <mergeCell ref="A146:B146"/>
    <mergeCell ref="A147:B147"/>
    <mergeCell ref="A148:B148"/>
    <mergeCell ref="A149:B149"/>
    <mergeCell ref="A137:B137"/>
    <mergeCell ref="A138:B138"/>
    <mergeCell ref="A139:B139"/>
    <mergeCell ref="A140:B140"/>
    <mergeCell ref="A141:B141"/>
    <mergeCell ref="A142:B142"/>
    <mergeCell ref="A143:B143"/>
    <mergeCell ref="A131:B131"/>
    <mergeCell ref="A132:B132"/>
    <mergeCell ref="A133:B133"/>
    <mergeCell ref="O112:P112"/>
    <mergeCell ref="M112:N112"/>
    <mergeCell ref="M113:N113"/>
    <mergeCell ref="O113:P113"/>
    <mergeCell ref="M114:N114"/>
    <mergeCell ref="A135:B135"/>
    <mergeCell ref="A136:B136"/>
    <mergeCell ref="A125:B125"/>
    <mergeCell ref="A126:B126"/>
    <mergeCell ref="A127:B127"/>
    <mergeCell ref="A128:B128"/>
    <mergeCell ref="A129:B129"/>
    <mergeCell ref="A130:B130"/>
    <mergeCell ref="A119:B119"/>
    <mergeCell ref="A120:B120"/>
    <mergeCell ref="A121:B121"/>
    <mergeCell ref="A122:B122"/>
    <mergeCell ref="A123:B123"/>
    <mergeCell ref="A124:B124"/>
    <mergeCell ref="M124:N124"/>
    <mergeCell ref="O124:P124"/>
    <mergeCell ref="A63:B63"/>
    <mergeCell ref="A64:B64"/>
    <mergeCell ref="A65:B65"/>
    <mergeCell ref="A66:B66"/>
    <mergeCell ref="A67:B67"/>
    <mergeCell ref="A76:B76"/>
    <mergeCell ref="M64:N64"/>
    <mergeCell ref="M65:N65"/>
    <mergeCell ref="M66:N66"/>
    <mergeCell ref="M67:N67"/>
    <mergeCell ref="M68:N68"/>
    <mergeCell ref="A90:B90"/>
    <mergeCell ref="A91:B91"/>
    <mergeCell ref="A92:B92"/>
    <mergeCell ref="A93:B93"/>
    <mergeCell ref="P79:Q79"/>
    <mergeCell ref="O140:P140"/>
    <mergeCell ref="M115:N115"/>
    <mergeCell ref="O115:P115"/>
    <mergeCell ref="M135:N135"/>
    <mergeCell ref="O135:P135"/>
    <mergeCell ref="M130:N130"/>
    <mergeCell ref="O130:P130"/>
    <mergeCell ref="A113:B113"/>
    <mergeCell ref="A114:B114"/>
    <mergeCell ref="A115:B115"/>
    <mergeCell ref="A116:B116"/>
    <mergeCell ref="A117:B117"/>
    <mergeCell ref="A118:B118"/>
    <mergeCell ref="A100:B100"/>
    <mergeCell ref="A106:B107"/>
    <mergeCell ref="A108:B108"/>
    <mergeCell ref="F405:H405"/>
    <mergeCell ref="A57:B57"/>
    <mergeCell ref="A58:B58"/>
    <mergeCell ref="A59:B59"/>
    <mergeCell ref="A60:B60"/>
    <mergeCell ref="A61:B61"/>
    <mergeCell ref="A62:B62"/>
    <mergeCell ref="F398:H398"/>
    <mergeCell ref="I391:J391"/>
    <mergeCell ref="L326:M326"/>
    <mergeCell ref="P324:Q324"/>
    <mergeCell ref="N326:O326"/>
    <mergeCell ref="P326:Q326"/>
    <mergeCell ref="L330:M330"/>
    <mergeCell ref="F401:H401"/>
    <mergeCell ref="L401:N401"/>
    <mergeCell ref="F402:H402"/>
    <mergeCell ref="L402:N402"/>
    <mergeCell ref="F399:H399"/>
    <mergeCell ref="L399:N399"/>
    <mergeCell ref="F400:H400"/>
    <mergeCell ref="L400:N400"/>
    <mergeCell ref="A94:B94"/>
    <mergeCell ref="A95:B95"/>
    <mergeCell ref="A96:B96"/>
    <mergeCell ref="A97:B97"/>
    <mergeCell ref="A98:B98"/>
    <mergeCell ref="A99:B99"/>
    <mergeCell ref="C99:G99"/>
    <mergeCell ref="M99:N99"/>
    <mergeCell ref="P99:Q99"/>
    <mergeCell ref="C100:G100"/>
    <mergeCell ref="A51:B51"/>
    <mergeCell ref="A52:B52"/>
    <mergeCell ref="A53:B53"/>
    <mergeCell ref="A54:B54"/>
    <mergeCell ref="A55:B55"/>
    <mergeCell ref="A56:B56"/>
    <mergeCell ref="B41:Q41"/>
    <mergeCell ref="B42:Q42"/>
    <mergeCell ref="A45:B46"/>
    <mergeCell ref="A47:B47"/>
    <mergeCell ref="A49:B49"/>
    <mergeCell ref="A50:B50"/>
    <mergeCell ref="P44:Q44"/>
    <mergeCell ref="C45:C46"/>
    <mergeCell ref="D45:G45"/>
    <mergeCell ref="H45:K45"/>
    <mergeCell ref="M51:N51"/>
    <mergeCell ref="P51:Q51"/>
    <mergeCell ref="M50:N50"/>
    <mergeCell ref="P50:Q50"/>
    <mergeCell ref="M52:N52"/>
    <mergeCell ref="P52:Q52"/>
    <mergeCell ref="M53:N53"/>
    <mergeCell ref="P53:Q53"/>
    <mergeCell ref="M54:N54"/>
    <mergeCell ref="M55:N55"/>
    <mergeCell ref="P55:Q55"/>
    <mergeCell ref="M56:N56"/>
    <mergeCell ref="P56:Q56"/>
    <mergeCell ref="O402:P402"/>
    <mergeCell ref="L398:N398"/>
    <mergeCell ref="F394:H394"/>
    <mergeCell ref="L394:N394"/>
    <mergeCell ref="F395:H395"/>
    <mergeCell ref="L395:N395"/>
    <mergeCell ref="I392:J392"/>
    <mergeCell ref="O381:P381"/>
    <mergeCell ref="O382:P382"/>
    <mergeCell ref="O383:P383"/>
    <mergeCell ref="O384:P384"/>
    <mergeCell ref="O385:P385"/>
    <mergeCell ref="I349:J349"/>
    <mergeCell ref="I350:J350"/>
    <mergeCell ref="I351:J351"/>
    <mergeCell ref="O393:P393"/>
    <mergeCell ref="F392:H392"/>
    <mergeCell ref="F393:H393"/>
    <mergeCell ref="L393:N393"/>
    <mergeCell ref="F390:H390"/>
    <mergeCell ref="L390:N390"/>
    <mergeCell ref="F391:H391"/>
    <mergeCell ref="L391:N391"/>
    <mergeCell ref="F387:H387"/>
    <mergeCell ref="L387:N387"/>
    <mergeCell ref="E379:Q379"/>
    <mergeCell ref="E380:Q380"/>
    <mergeCell ref="F384:H384"/>
    <mergeCell ref="F385:H385"/>
    <mergeCell ref="L385:N385"/>
    <mergeCell ref="L384:N384"/>
    <mergeCell ref="F381:H381"/>
    <mergeCell ref="L405:N405"/>
    <mergeCell ref="F406:H406"/>
    <mergeCell ref="L406:N406"/>
    <mergeCell ref="A415:C415"/>
    <mergeCell ref="A416:C416"/>
    <mergeCell ref="A417:C417"/>
    <mergeCell ref="L403:N403"/>
    <mergeCell ref="F404:H404"/>
    <mergeCell ref="L404:N404"/>
    <mergeCell ref="I404:J404"/>
    <mergeCell ref="F403:H403"/>
    <mergeCell ref="D410:E410"/>
    <mergeCell ref="J410:K410"/>
    <mergeCell ref="O403:P403"/>
    <mergeCell ref="A425:A427"/>
    <mergeCell ref="B425:C427"/>
    <mergeCell ref="D425:G425"/>
    <mergeCell ref="H425:K425"/>
    <mergeCell ref="A419:C419"/>
    <mergeCell ref="A418:C418"/>
    <mergeCell ref="F410:G410"/>
    <mergeCell ref="N421:P421"/>
    <mergeCell ref="B423:Q423"/>
    <mergeCell ref="A420:C420"/>
    <mergeCell ref="L410:M410"/>
    <mergeCell ref="L425:M425"/>
    <mergeCell ref="N425:O425"/>
    <mergeCell ref="P425:Q425"/>
    <mergeCell ref="D426:E426"/>
    <mergeCell ref="F426:G426"/>
    <mergeCell ref="I405:J405"/>
    <mergeCell ref="H410:I410"/>
    <mergeCell ref="L382:N382"/>
    <mergeCell ref="I381:J381"/>
    <mergeCell ref="I382:J382"/>
    <mergeCell ref="F386:H386"/>
    <mergeCell ref="L386:N386"/>
    <mergeCell ref="L381:N381"/>
    <mergeCell ref="F382:H382"/>
    <mergeCell ref="L388:N388"/>
    <mergeCell ref="F389:H389"/>
    <mergeCell ref="L389:N389"/>
    <mergeCell ref="F383:H383"/>
    <mergeCell ref="L383:N383"/>
    <mergeCell ref="F388:H388"/>
    <mergeCell ref="A383:B383"/>
    <mergeCell ref="L374:N374"/>
    <mergeCell ref="F375:H375"/>
    <mergeCell ref="L375:N375"/>
    <mergeCell ref="I374:J374"/>
    <mergeCell ref="I375:J375"/>
    <mergeCell ref="P322:Q322"/>
    <mergeCell ref="P323:Q323"/>
    <mergeCell ref="A396:B396"/>
    <mergeCell ref="F396:H396"/>
    <mergeCell ref="L396:N396"/>
    <mergeCell ref="F373:H373"/>
    <mergeCell ref="L373:N373"/>
    <mergeCell ref="F374:H374"/>
    <mergeCell ref="A373:B373"/>
    <mergeCell ref="A374:B374"/>
    <mergeCell ref="P334:Q334"/>
    <mergeCell ref="P336:Q336"/>
    <mergeCell ref="L338:M338"/>
    <mergeCell ref="N338:O338"/>
    <mergeCell ref="P338:Q338"/>
    <mergeCell ref="P335:Q335"/>
    <mergeCell ref="I355:J355"/>
    <mergeCell ref="I356:J356"/>
    <mergeCell ref="O345:P345"/>
    <mergeCell ref="O344:P344"/>
    <mergeCell ref="F351:H351"/>
    <mergeCell ref="F352:H352"/>
    <mergeCell ref="O351:P351"/>
    <mergeCell ref="O352:P352"/>
    <mergeCell ref="O355:P355"/>
    <mergeCell ref="O356:P356"/>
    <mergeCell ref="O349:P349"/>
    <mergeCell ref="O347:Q347"/>
    <mergeCell ref="O361:P361"/>
    <mergeCell ref="F325:G325"/>
    <mergeCell ref="H325:I325"/>
    <mergeCell ref="A363:B363"/>
    <mergeCell ref="L319:M319"/>
    <mergeCell ref="F316:G316"/>
    <mergeCell ref="F317:G317"/>
    <mergeCell ref="H317:I317"/>
    <mergeCell ref="J317:K317"/>
    <mergeCell ref="L317:M317"/>
    <mergeCell ref="N317:O317"/>
    <mergeCell ref="H316:I316"/>
    <mergeCell ref="J316:K316"/>
    <mergeCell ref="L316:M316"/>
    <mergeCell ref="L324:M324"/>
    <mergeCell ref="J323:K323"/>
    <mergeCell ref="L323:M323"/>
    <mergeCell ref="N323:O323"/>
    <mergeCell ref="N324:O324"/>
    <mergeCell ref="F324:G324"/>
    <mergeCell ref="N311:O311"/>
    <mergeCell ref="J321:K321"/>
    <mergeCell ref="L321:M321"/>
    <mergeCell ref="N321:O321"/>
    <mergeCell ref="H324:I324"/>
    <mergeCell ref="J324:K324"/>
    <mergeCell ref="J313:K313"/>
    <mergeCell ref="L313:M313"/>
    <mergeCell ref="N313:O313"/>
    <mergeCell ref="P311:Q311"/>
    <mergeCell ref="F315:G315"/>
    <mergeCell ref="H315:I315"/>
    <mergeCell ref="J315:K315"/>
    <mergeCell ref="L315:M315"/>
    <mergeCell ref="N315:O315"/>
    <mergeCell ref="P315:Q315"/>
    <mergeCell ref="N314:O314"/>
    <mergeCell ref="F314:G314"/>
    <mergeCell ref="A310:B310"/>
    <mergeCell ref="D310:Q310"/>
    <mergeCell ref="N308:O308"/>
    <mergeCell ref="P308:Q308"/>
    <mergeCell ref="F308:G308"/>
    <mergeCell ref="H308:I308"/>
    <mergeCell ref="J308:K308"/>
    <mergeCell ref="A315:B315"/>
    <mergeCell ref="F311:G311"/>
    <mergeCell ref="H311:I311"/>
    <mergeCell ref="J311:K311"/>
    <mergeCell ref="L311:M311"/>
    <mergeCell ref="H312:I312"/>
    <mergeCell ref="J312:K312"/>
    <mergeCell ref="A313:B313"/>
    <mergeCell ref="A312:B312"/>
    <mergeCell ref="F312:G312"/>
    <mergeCell ref="L312:M312"/>
    <mergeCell ref="P314:Q314"/>
    <mergeCell ref="A309:B309"/>
    <mergeCell ref="D309:Q309"/>
    <mergeCell ref="F313:G313"/>
    <mergeCell ref="H313:I313"/>
    <mergeCell ref="N295:O295"/>
    <mergeCell ref="P300:Q300"/>
    <mergeCell ref="A299:B299"/>
    <mergeCell ref="F299:G299"/>
    <mergeCell ref="L308:M308"/>
    <mergeCell ref="A297:B297"/>
    <mergeCell ref="A302:B302"/>
    <mergeCell ref="A301:B301"/>
    <mergeCell ref="A303:B303"/>
    <mergeCell ref="A304:B304"/>
    <mergeCell ref="H305:I305"/>
    <mergeCell ref="F306:G306"/>
    <mergeCell ref="N306:O306"/>
    <mergeCell ref="P306:Q306"/>
    <mergeCell ref="A305:B305"/>
    <mergeCell ref="F305:G305"/>
    <mergeCell ref="H306:I306"/>
    <mergeCell ref="J306:K306"/>
    <mergeCell ref="L306:M306"/>
    <mergeCell ref="H295:I295"/>
    <mergeCell ref="J295:K295"/>
    <mergeCell ref="L295:M295"/>
    <mergeCell ref="N296:O296"/>
    <mergeCell ref="P296:Q296"/>
    <mergeCell ref="L296:M296"/>
    <mergeCell ref="P295:Q295"/>
    <mergeCell ref="J305:K305"/>
    <mergeCell ref="L305:M305"/>
    <mergeCell ref="N305:O305"/>
    <mergeCell ref="P305:Q305"/>
    <mergeCell ref="H301:I301"/>
    <mergeCell ref="F300:G300"/>
    <mergeCell ref="N290:O290"/>
    <mergeCell ref="F293:G293"/>
    <mergeCell ref="J293:K293"/>
    <mergeCell ref="L291:M291"/>
    <mergeCell ref="N291:O291"/>
    <mergeCell ref="N293:O293"/>
    <mergeCell ref="N292:O292"/>
    <mergeCell ref="F289:G289"/>
    <mergeCell ref="J289:K289"/>
    <mergeCell ref="N289:O289"/>
    <mergeCell ref="P304:Q304"/>
    <mergeCell ref="P303:Q303"/>
    <mergeCell ref="F303:G303"/>
    <mergeCell ref="H303:I303"/>
    <mergeCell ref="J303:K303"/>
    <mergeCell ref="L303:M303"/>
    <mergeCell ref="N303:O303"/>
    <mergeCell ref="F304:G304"/>
    <mergeCell ref="H304:I304"/>
    <mergeCell ref="J304:K304"/>
    <mergeCell ref="L304:M304"/>
    <mergeCell ref="N294:O294"/>
    <mergeCell ref="P297:Q297"/>
    <mergeCell ref="L297:M297"/>
    <mergeCell ref="N297:O297"/>
    <mergeCell ref="F301:G301"/>
    <mergeCell ref="L301:M301"/>
    <mergeCell ref="N301:O301"/>
    <mergeCell ref="P301:Q301"/>
    <mergeCell ref="F295:G295"/>
    <mergeCell ref="F297:G297"/>
    <mergeCell ref="H297:I297"/>
    <mergeCell ref="P270:Q270"/>
    <mergeCell ref="P271:Q271"/>
    <mergeCell ref="P272:Q272"/>
    <mergeCell ref="J272:K272"/>
    <mergeCell ref="J273:K273"/>
    <mergeCell ref="J274:K274"/>
    <mergeCell ref="J275:K275"/>
    <mergeCell ref="J276:K276"/>
    <mergeCell ref="N312:O312"/>
    <mergeCell ref="P312:Q312"/>
    <mergeCell ref="J283:K283"/>
    <mergeCell ref="P273:Q273"/>
    <mergeCell ref="N280:O280"/>
    <mergeCell ref="L273:M273"/>
    <mergeCell ref="J280:K280"/>
    <mergeCell ref="N274:O274"/>
    <mergeCell ref="N275:O275"/>
    <mergeCell ref="N276:O276"/>
    <mergeCell ref="N277:O277"/>
    <mergeCell ref="J278:K278"/>
    <mergeCell ref="J279:K279"/>
    <mergeCell ref="J277:K277"/>
    <mergeCell ref="N304:O304"/>
    <mergeCell ref="L302:M302"/>
    <mergeCell ref="N302:O302"/>
    <mergeCell ref="J300:K300"/>
    <mergeCell ref="L300:M300"/>
    <mergeCell ref="N300:O300"/>
    <mergeCell ref="P302:Q302"/>
    <mergeCell ref="J301:K301"/>
    <mergeCell ref="N298:O298"/>
    <mergeCell ref="J298:K298"/>
    <mergeCell ref="P207:Q207"/>
    <mergeCell ref="P208:Q208"/>
    <mergeCell ref="P209:Q209"/>
    <mergeCell ref="P211:Q211"/>
    <mergeCell ref="P210:Q210"/>
    <mergeCell ref="N287:O287"/>
    <mergeCell ref="P212:Q212"/>
    <mergeCell ref="M221:N221"/>
    <mergeCell ref="P221:Q221"/>
    <mergeCell ref="B225:Q225"/>
    <mergeCell ref="C207:G207"/>
    <mergeCell ref="C208:G208"/>
    <mergeCell ref="C209:G209"/>
    <mergeCell ref="C211:G211"/>
    <mergeCell ref="C210:G210"/>
    <mergeCell ref="F349:H349"/>
    <mergeCell ref="F350:H350"/>
    <mergeCell ref="J297:K297"/>
    <mergeCell ref="F287:G287"/>
    <mergeCell ref="J287:K287"/>
    <mergeCell ref="J292:K292"/>
    <mergeCell ref="M245:N245"/>
    <mergeCell ref="P245:Q245"/>
    <mergeCell ref="P222:Q222"/>
    <mergeCell ref="C223:G223"/>
    <mergeCell ref="M223:N223"/>
    <mergeCell ref="P223:Q223"/>
    <mergeCell ref="B227:Q227"/>
    <mergeCell ref="B229:D230"/>
    <mergeCell ref="E229:H229"/>
    <mergeCell ref="J288:K288"/>
    <mergeCell ref="N288:O288"/>
    <mergeCell ref="M206:N206"/>
    <mergeCell ref="M207:N207"/>
    <mergeCell ref="M208:N208"/>
    <mergeCell ref="M209:N209"/>
    <mergeCell ref="M211:N211"/>
    <mergeCell ref="D265:Q265"/>
    <mergeCell ref="N283:O283"/>
    <mergeCell ref="N284:O284"/>
    <mergeCell ref="N285:O285"/>
    <mergeCell ref="E283:E284"/>
    <mergeCell ref="J284:K284"/>
    <mergeCell ref="J285:K285"/>
    <mergeCell ref="A283:B283"/>
    <mergeCell ref="A285:B285"/>
    <mergeCell ref="J282:K282"/>
    <mergeCell ref="N282:O282"/>
    <mergeCell ref="F283:G283"/>
    <mergeCell ref="F285:G285"/>
    <mergeCell ref="F276:G276"/>
    <mergeCell ref="F274:G274"/>
    <mergeCell ref="A269:B269"/>
    <mergeCell ref="A270:B270"/>
    <mergeCell ref="H270:I270"/>
    <mergeCell ref="A277:B277"/>
    <mergeCell ref="A279:B279"/>
    <mergeCell ref="A280:B280"/>
    <mergeCell ref="A274:B274"/>
    <mergeCell ref="A275:B275"/>
    <mergeCell ref="A271:B271"/>
    <mergeCell ref="F275:G275"/>
    <mergeCell ref="A245:B245"/>
    <mergeCell ref="C245:G245"/>
    <mergeCell ref="C205:G205"/>
    <mergeCell ref="M205:N205"/>
    <mergeCell ref="P194:Q194"/>
    <mergeCell ref="P195:Q195"/>
    <mergeCell ref="P196:Q196"/>
    <mergeCell ref="C206:G206"/>
    <mergeCell ref="P205:Q205"/>
    <mergeCell ref="P206:Q206"/>
    <mergeCell ref="M199:N199"/>
    <mergeCell ref="M200:N200"/>
    <mergeCell ref="C204:G204"/>
    <mergeCell ref="M204:N204"/>
    <mergeCell ref="P204:Q204"/>
    <mergeCell ref="M145:N145"/>
    <mergeCell ref="O145:P145"/>
    <mergeCell ref="M149:N149"/>
    <mergeCell ref="M150:N150"/>
    <mergeCell ref="O149:P149"/>
    <mergeCell ref="O150:P150"/>
    <mergeCell ref="P190:Q190"/>
    <mergeCell ref="P184:Q184"/>
    <mergeCell ref="P185:Q185"/>
    <mergeCell ref="P186:Q186"/>
    <mergeCell ref="P187:Q187"/>
    <mergeCell ref="P188:Q188"/>
    <mergeCell ref="P189:Q189"/>
    <mergeCell ref="P179:Q179"/>
    <mergeCell ref="P180:Q180"/>
    <mergeCell ref="P181:Q181"/>
    <mergeCell ref="P182:Q182"/>
    <mergeCell ref="P183:Q183"/>
    <mergeCell ref="M191:N191"/>
    <mergeCell ref="O111:P111"/>
    <mergeCell ref="M109:N109"/>
    <mergeCell ref="O109:P109"/>
    <mergeCell ref="M142:N142"/>
    <mergeCell ref="O142:P142"/>
    <mergeCell ref="M139:N139"/>
    <mergeCell ref="O139:P139"/>
    <mergeCell ref="M141:N141"/>
    <mergeCell ref="O141:P141"/>
    <mergeCell ref="M140:N140"/>
    <mergeCell ref="M136:N136"/>
    <mergeCell ref="O136:P136"/>
    <mergeCell ref="M137:N137"/>
    <mergeCell ref="O137:P137"/>
    <mergeCell ref="M138:N138"/>
    <mergeCell ref="O138:P138"/>
    <mergeCell ref="M143:N143"/>
    <mergeCell ref="O143:P143"/>
    <mergeCell ref="M133:N133"/>
    <mergeCell ref="O133:P133"/>
    <mergeCell ref="M134:N134"/>
    <mergeCell ref="O134:P134"/>
    <mergeCell ref="M122:N122"/>
    <mergeCell ref="O122:P122"/>
    <mergeCell ref="M123:N123"/>
    <mergeCell ref="O123:P123"/>
    <mergeCell ref="O114:P114"/>
    <mergeCell ref="A110:B110"/>
    <mergeCell ref="A111:B111"/>
    <mergeCell ref="A112:B112"/>
    <mergeCell ref="A134:B134"/>
    <mergeCell ref="O125:P125"/>
    <mergeCell ref="M126:N126"/>
    <mergeCell ref="O126:P126"/>
    <mergeCell ref="M127:N127"/>
    <mergeCell ref="O127:P127"/>
    <mergeCell ref="O353:Q353"/>
    <mergeCell ref="O354:Q354"/>
    <mergeCell ref="O357:P357"/>
    <mergeCell ref="I360:J360"/>
    <mergeCell ref="I361:J361"/>
    <mergeCell ref="I363:J363"/>
    <mergeCell ref="F353:H353"/>
    <mergeCell ref="I357:J357"/>
    <mergeCell ref="I358:J358"/>
    <mergeCell ref="I359:J359"/>
    <mergeCell ref="I352:J352"/>
    <mergeCell ref="I353:K353"/>
    <mergeCell ref="I354:K354"/>
    <mergeCell ref="L353:N353"/>
    <mergeCell ref="L354:N354"/>
    <mergeCell ref="L355:N355"/>
    <mergeCell ref="L356:N356"/>
    <mergeCell ref="L357:N357"/>
    <mergeCell ref="L362:N362"/>
    <mergeCell ref="F359:H359"/>
    <mergeCell ref="O363:P363"/>
    <mergeCell ref="J339:K339"/>
    <mergeCell ref="A343:B344"/>
    <mergeCell ref="A336:B336"/>
    <mergeCell ref="I344:J344"/>
    <mergeCell ref="I345:J345"/>
    <mergeCell ref="A349:B349"/>
    <mergeCell ref="H323:I323"/>
    <mergeCell ref="F327:G327"/>
    <mergeCell ref="H327:I327"/>
    <mergeCell ref="J327:K327"/>
    <mergeCell ref="L325:M325"/>
    <mergeCell ref="N325:O325"/>
    <mergeCell ref="P325:Q325"/>
    <mergeCell ref="A352:B352"/>
    <mergeCell ref="A353:B353"/>
    <mergeCell ref="A354:B354"/>
    <mergeCell ref="O362:Q362"/>
    <mergeCell ref="A355:B355"/>
    <mergeCell ref="A356:B356"/>
    <mergeCell ref="A357:B357"/>
    <mergeCell ref="A358:B358"/>
    <mergeCell ref="A359:B359"/>
    <mergeCell ref="A360:B360"/>
    <mergeCell ref="A361:B361"/>
    <mergeCell ref="A362:B362"/>
    <mergeCell ref="O350:P350"/>
    <mergeCell ref="D346:Q346"/>
    <mergeCell ref="H326:I326"/>
    <mergeCell ref="J326:K326"/>
    <mergeCell ref="A325:B325"/>
    <mergeCell ref="A326:B326"/>
    <mergeCell ref="A327:B327"/>
    <mergeCell ref="A328:B328"/>
    <mergeCell ref="A334:B334"/>
    <mergeCell ref="L347:N347"/>
    <mergeCell ref="D348:Q348"/>
    <mergeCell ref="F347:H347"/>
    <mergeCell ref="I347:K347"/>
    <mergeCell ref="O371:P371"/>
    <mergeCell ref="L367:N367"/>
    <mergeCell ref="L368:N368"/>
    <mergeCell ref="L369:N369"/>
    <mergeCell ref="L370:N370"/>
    <mergeCell ref="L371:N371"/>
    <mergeCell ref="L372:N372"/>
    <mergeCell ref="L363:N363"/>
    <mergeCell ref="L364:N364"/>
    <mergeCell ref="L365:N365"/>
    <mergeCell ref="L366:N366"/>
    <mergeCell ref="I364:J364"/>
    <mergeCell ref="I365:J365"/>
    <mergeCell ref="F367:H367"/>
    <mergeCell ref="F368:H368"/>
    <mergeCell ref="F369:H369"/>
    <mergeCell ref="F370:H370"/>
    <mergeCell ref="F356:H356"/>
    <mergeCell ref="F360:H360"/>
    <mergeCell ref="F357:H357"/>
    <mergeCell ref="F358:H358"/>
    <mergeCell ref="F354:H354"/>
    <mergeCell ref="O358:P358"/>
    <mergeCell ref="O359:P359"/>
    <mergeCell ref="O360:P360"/>
    <mergeCell ref="L358:N358"/>
    <mergeCell ref="L359:N359"/>
    <mergeCell ref="L360:N360"/>
    <mergeCell ref="A364:B364"/>
    <mergeCell ref="A365:B365"/>
    <mergeCell ref="A366:B366"/>
    <mergeCell ref="H329:I329"/>
    <mergeCell ref="J329:K329"/>
    <mergeCell ref="L329:M329"/>
    <mergeCell ref="N329:O329"/>
    <mergeCell ref="P329:Q329"/>
    <mergeCell ref="F330:G330"/>
    <mergeCell ref="P313:Q313"/>
    <mergeCell ref="L339:M339"/>
    <mergeCell ref="F334:G334"/>
    <mergeCell ref="F335:G335"/>
    <mergeCell ref="H335:I335"/>
    <mergeCell ref="J335:K335"/>
    <mergeCell ref="J338:K338"/>
    <mergeCell ref="L335:M335"/>
    <mergeCell ref="F345:H345"/>
    <mergeCell ref="L345:N345"/>
    <mergeCell ref="N318:O318"/>
    <mergeCell ref="P318:Q318"/>
    <mergeCell ref="N316:O316"/>
    <mergeCell ref="P316:Q316"/>
    <mergeCell ref="P317:Q317"/>
    <mergeCell ref="N319:O319"/>
    <mergeCell ref="P319:Q319"/>
    <mergeCell ref="F318:G318"/>
    <mergeCell ref="H318:I318"/>
    <mergeCell ref="P328:Q328"/>
    <mergeCell ref="F333:G333"/>
    <mergeCell ref="H333:I333"/>
    <mergeCell ref="J333:K333"/>
    <mergeCell ref="L333:M333"/>
    <mergeCell ref="N333:O333"/>
    <mergeCell ref="P333:Q333"/>
    <mergeCell ref="N335:O335"/>
    <mergeCell ref="H334:I334"/>
    <mergeCell ref="J334:K334"/>
    <mergeCell ref="L334:M334"/>
    <mergeCell ref="N334:O334"/>
    <mergeCell ref="F329:G329"/>
    <mergeCell ref="N278:O278"/>
    <mergeCell ref="N279:O279"/>
    <mergeCell ref="N267:O267"/>
    <mergeCell ref="N268:O268"/>
    <mergeCell ref="N269:O269"/>
    <mergeCell ref="N270:O270"/>
    <mergeCell ref="N271:O271"/>
    <mergeCell ref="N272:O272"/>
    <mergeCell ref="N273:O273"/>
    <mergeCell ref="H314:I314"/>
    <mergeCell ref="J314:K314"/>
    <mergeCell ref="L314:M314"/>
    <mergeCell ref="J296:K296"/>
    <mergeCell ref="F294:G294"/>
    <mergeCell ref="J294:K294"/>
    <mergeCell ref="F267:G267"/>
    <mergeCell ref="F268:G268"/>
    <mergeCell ref="F269:G269"/>
    <mergeCell ref="F270:G270"/>
    <mergeCell ref="F282:G282"/>
    <mergeCell ref="L307:M307"/>
    <mergeCell ref="N307:O307"/>
    <mergeCell ref="P307:Q307"/>
    <mergeCell ref="N339:O339"/>
    <mergeCell ref="P339:Q339"/>
    <mergeCell ref="P281:Q281"/>
    <mergeCell ref="A367:B367"/>
    <mergeCell ref="A368:B368"/>
    <mergeCell ref="A369:B369"/>
    <mergeCell ref="A370:B370"/>
    <mergeCell ref="A371:B371"/>
    <mergeCell ref="A372:B372"/>
    <mergeCell ref="J267:K267"/>
    <mergeCell ref="J268:K268"/>
    <mergeCell ref="J269:K269"/>
    <mergeCell ref="J270:K270"/>
    <mergeCell ref="J271:K271"/>
    <mergeCell ref="F363:H363"/>
    <mergeCell ref="F277:G277"/>
    <mergeCell ref="F278:G278"/>
    <mergeCell ref="F279:G279"/>
    <mergeCell ref="F284:G284"/>
    <mergeCell ref="F364:H364"/>
    <mergeCell ref="F361:H361"/>
    <mergeCell ref="F362:H362"/>
    <mergeCell ref="F298:G298"/>
    <mergeCell ref="F288:G288"/>
    <mergeCell ref="I362:K362"/>
    <mergeCell ref="F355:H355"/>
    <mergeCell ref="F365:H365"/>
    <mergeCell ref="F302:G302"/>
    <mergeCell ref="H302:I302"/>
    <mergeCell ref="F296:G296"/>
    <mergeCell ref="H296:I296"/>
    <mergeCell ref="F366:H366"/>
    <mergeCell ref="C199:G199"/>
    <mergeCell ref="O369:P369"/>
    <mergeCell ref="P191:Q191"/>
    <mergeCell ref="P193:Q193"/>
    <mergeCell ref="P197:Q197"/>
    <mergeCell ref="P198:Q198"/>
    <mergeCell ref="A278:B278"/>
    <mergeCell ref="P199:Q199"/>
    <mergeCell ref="P200:Q200"/>
    <mergeCell ref="P201:Q201"/>
    <mergeCell ref="A276:B276"/>
    <mergeCell ref="M201:N201"/>
    <mergeCell ref="A284:B284"/>
    <mergeCell ref="F271:G271"/>
    <mergeCell ref="F272:G272"/>
    <mergeCell ref="F273:G273"/>
    <mergeCell ref="M198:N198"/>
    <mergeCell ref="A286:B286"/>
    <mergeCell ref="A292:B292"/>
    <mergeCell ref="F292:G292"/>
    <mergeCell ref="M212:N212"/>
    <mergeCell ref="B214:Q214"/>
    <mergeCell ref="M193:N193"/>
    <mergeCell ref="M194:N194"/>
    <mergeCell ref="M195:N195"/>
    <mergeCell ref="M196:N196"/>
    <mergeCell ref="M197:N197"/>
    <mergeCell ref="M192:N192"/>
    <mergeCell ref="C198:G198"/>
    <mergeCell ref="C197:G197"/>
    <mergeCell ref="C243:G244"/>
    <mergeCell ref="H243:K243"/>
    <mergeCell ref="M185:N185"/>
    <mergeCell ref="M186:N186"/>
    <mergeCell ref="M187:N187"/>
    <mergeCell ref="M188:N188"/>
    <mergeCell ref="M189:N189"/>
    <mergeCell ref="M190:N190"/>
    <mergeCell ref="M179:N179"/>
    <mergeCell ref="M180:N180"/>
    <mergeCell ref="M181:N181"/>
    <mergeCell ref="M182:N182"/>
    <mergeCell ref="M183:N183"/>
    <mergeCell ref="M184:N184"/>
    <mergeCell ref="C191:G191"/>
    <mergeCell ref="C193:G193"/>
    <mergeCell ref="C194:G194"/>
    <mergeCell ref="C195:G195"/>
    <mergeCell ref="C196:G196"/>
    <mergeCell ref="C192:G192"/>
    <mergeCell ref="C185:G185"/>
    <mergeCell ref="C186:G186"/>
    <mergeCell ref="C187:G187"/>
    <mergeCell ref="C188:G188"/>
    <mergeCell ref="C189:G189"/>
    <mergeCell ref="C190:G190"/>
    <mergeCell ref="C179:G179"/>
    <mergeCell ref="C180:G180"/>
    <mergeCell ref="C181:G181"/>
    <mergeCell ref="C182:G182"/>
    <mergeCell ref="C183:G183"/>
    <mergeCell ref="C184:G184"/>
    <mergeCell ref="C200:G200"/>
    <mergeCell ref="C201:G201"/>
    <mergeCell ref="F371:H371"/>
    <mergeCell ref="H273:I273"/>
    <mergeCell ref="F280:G280"/>
    <mergeCell ref="H272:I272"/>
    <mergeCell ref="C218:G218"/>
    <mergeCell ref="C221:G221"/>
    <mergeCell ref="C216:G217"/>
    <mergeCell ref="B234:D234"/>
    <mergeCell ref="A247:B247"/>
    <mergeCell ref="C247:G247"/>
    <mergeCell ref="B257:Q257"/>
    <mergeCell ref="B258:Q258"/>
    <mergeCell ref="A260:B261"/>
    <mergeCell ref="C260:C261"/>
    <mergeCell ref="D260:D261"/>
    <mergeCell ref="E260:E261"/>
    <mergeCell ref="F260:I260"/>
    <mergeCell ref="J260:M260"/>
    <mergeCell ref="N260:Q260"/>
    <mergeCell ref="F261:G261"/>
    <mergeCell ref="L270:M270"/>
    <mergeCell ref="L271:M271"/>
    <mergeCell ref="L272:M272"/>
    <mergeCell ref="N281:O281"/>
    <mergeCell ref="M229:Q229"/>
    <mergeCell ref="P230:Q230"/>
    <mergeCell ref="B231:D231"/>
    <mergeCell ref="P231:Q231"/>
    <mergeCell ref="B232:D232"/>
    <mergeCell ref="P232:Q232"/>
    <mergeCell ref="C178:G178"/>
    <mergeCell ref="M177:N177"/>
    <mergeCell ref="M178:N178"/>
    <mergeCell ref="P177:Q177"/>
    <mergeCell ref="P178:Q178"/>
    <mergeCell ref="M148:N148"/>
    <mergeCell ref="O148:P148"/>
    <mergeCell ref="C164:D164"/>
    <mergeCell ref="P164:Q164"/>
    <mergeCell ref="C165:D165"/>
    <mergeCell ref="P165:Q165"/>
    <mergeCell ref="C166:D166"/>
    <mergeCell ref="P166:Q166"/>
    <mergeCell ref="B168:Q168"/>
    <mergeCell ref="C170:G171"/>
    <mergeCell ref="H170:K170"/>
    <mergeCell ref="L170:Q170"/>
    <mergeCell ref="M171:N171"/>
    <mergeCell ref="P171:Q171"/>
    <mergeCell ref="C172:G172"/>
    <mergeCell ref="M172:N172"/>
    <mergeCell ref="P172:Q172"/>
    <mergeCell ref="C173:G173"/>
    <mergeCell ref="C174:G174"/>
    <mergeCell ref="C176:G176"/>
    <mergeCell ref="M173:N173"/>
    <mergeCell ref="M174:N174"/>
    <mergeCell ref="M176:N176"/>
    <mergeCell ref="C175:G175"/>
    <mergeCell ref="P174:Q174"/>
    <mergeCell ref="B157:Q157"/>
    <mergeCell ref="C161:D161"/>
    <mergeCell ref="M57:N57"/>
    <mergeCell ref="P57:Q57"/>
    <mergeCell ref="M59:N59"/>
    <mergeCell ref="M60:N60"/>
    <mergeCell ref="M58:N58"/>
    <mergeCell ref="M61:N61"/>
    <mergeCell ref="M62:N62"/>
    <mergeCell ref="M63:N63"/>
    <mergeCell ref="P54:Q54"/>
    <mergeCell ref="O144:P144"/>
    <mergeCell ref="O146:P146"/>
    <mergeCell ref="M147:N147"/>
    <mergeCell ref="O147:P147"/>
    <mergeCell ref="P58:Q58"/>
    <mergeCell ref="P59:Q59"/>
    <mergeCell ref="P89:Q89"/>
    <mergeCell ref="M69:N69"/>
    <mergeCell ref="M70:N70"/>
    <mergeCell ref="M71:N71"/>
    <mergeCell ref="M76:N76"/>
    <mergeCell ref="P76:Q76"/>
    <mergeCell ref="L77:Q77"/>
    <mergeCell ref="B78:Q78"/>
    <mergeCell ref="M100:N100"/>
    <mergeCell ref="P100:Q100"/>
    <mergeCell ref="D106:G106"/>
    <mergeCell ref="H106:K106"/>
    <mergeCell ref="L106:Q106"/>
    <mergeCell ref="C80:G81"/>
    <mergeCell ref="H80:K80"/>
    <mergeCell ref="L80:Q80"/>
    <mergeCell ref="M81:N81"/>
    <mergeCell ref="L1:M1"/>
    <mergeCell ref="L4:Q4"/>
    <mergeCell ref="L10:Q10"/>
    <mergeCell ref="B13:K13"/>
    <mergeCell ref="L13:Q13"/>
    <mergeCell ref="B16:K16"/>
    <mergeCell ref="L45:Q45"/>
    <mergeCell ref="M46:N46"/>
    <mergeCell ref="P46:Q46"/>
    <mergeCell ref="M47:N47"/>
    <mergeCell ref="P47:Q47"/>
    <mergeCell ref="M49:N49"/>
    <mergeCell ref="P49:Q49"/>
    <mergeCell ref="M48:N48"/>
    <mergeCell ref="P48:Q48"/>
    <mergeCell ref="A18:Q18"/>
    <mergeCell ref="A26:Q26"/>
    <mergeCell ref="A27:Q27"/>
    <mergeCell ref="A28:Q28"/>
    <mergeCell ref="A29:Q29"/>
    <mergeCell ref="A30:Q30"/>
    <mergeCell ref="L16:Q16"/>
    <mergeCell ref="A22:Q22"/>
    <mergeCell ref="A23:Q23"/>
    <mergeCell ref="A24:Q24"/>
    <mergeCell ref="A25:Q25"/>
    <mergeCell ref="P81:Q81"/>
    <mergeCell ref="A80:B81"/>
    <mergeCell ref="C82:G82"/>
    <mergeCell ref="M82:N82"/>
    <mergeCell ref="P82:Q82"/>
    <mergeCell ref="A88:B88"/>
    <mergeCell ref="A89:B89"/>
    <mergeCell ref="C85:G85"/>
    <mergeCell ref="O107:P107"/>
    <mergeCell ref="M108:N108"/>
    <mergeCell ref="O108:P108"/>
    <mergeCell ref="M110:N110"/>
    <mergeCell ref="O110:P110"/>
    <mergeCell ref="P88:Q88"/>
    <mergeCell ref="C89:G89"/>
    <mergeCell ref="M89:N89"/>
    <mergeCell ref="A82:B82"/>
    <mergeCell ref="A83:B83"/>
    <mergeCell ref="A84:B84"/>
    <mergeCell ref="A85:B85"/>
    <mergeCell ref="A86:B86"/>
    <mergeCell ref="A87:B87"/>
    <mergeCell ref="P90:Q90"/>
    <mergeCell ref="M91:N91"/>
    <mergeCell ref="P91:Q91"/>
    <mergeCell ref="C88:G88"/>
    <mergeCell ref="M88:N88"/>
    <mergeCell ref="M107:N107"/>
    <mergeCell ref="B102:Q102"/>
    <mergeCell ref="B104:Q104"/>
    <mergeCell ref="P105:Q105"/>
    <mergeCell ref="C106:C107"/>
    <mergeCell ref="C159:D160"/>
    <mergeCell ref="E159:H159"/>
    <mergeCell ref="I159:L159"/>
    <mergeCell ref="M159:Q159"/>
    <mergeCell ref="P160:Q160"/>
    <mergeCell ref="O129:P129"/>
    <mergeCell ref="C162:D162"/>
    <mergeCell ref="P162:Q162"/>
    <mergeCell ref="C163:D163"/>
    <mergeCell ref="P163:Q163"/>
    <mergeCell ref="M119:N119"/>
    <mergeCell ref="O119:P119"/>
    <mergeCell ref="M120:N120"/>
    <mergeCell ref="O120:P120"/>
    <mergeCell ref="M121:N121"/>
    <mergeCell ref="O121:P121"/>
    <mergeCell ref="M116:N116"/>
    <mergeCell ref="O116:P116"/>
    <mergeCell ref="M117:N117"/>
    <mergeCell ref="O117:P117"/>
    <mergeCell ref="M118:N118"/>
    <mergeCell ref="O118:P118"/>
    <mergeCell ref="M131:N131"/>
    <mergeCell ref="O131:P131"/>
    <mergeCell ref="M132:N132"/>
    <mergeCell ref="O132:P132"/>
    <mergeCell ref="M125:N125"/>
    <mergeCell ref="P161:Q161"/>
    <mergeCell ref="M146:N146"/>
    <mergeCell ref="M151:N151"/>
    <mergeCell ref="O151:P151"/>
    <mergeCell ref="M144:N144"/>
    <mergeCell ref="P173:Q173"/>
    <mergeCell ref="P176:Q176"/>
    <mergeCell ref="C177:G177"/>
    <mergeCell ref="C202:G202"/>
    <mergeCell ref="M202:N202"/>
    <mergeCell ref="P202:Q202"/>
    <mergeCell ref="H271:I271"/>
    <mergeCell ref="C203:G203"/>
    <mergeCell ref="M203:N203"/>
    <mergeCell ref="P203:Q203"/>
    <mergeCell ref="C212:G212"/>
    <mergeCell ref="H216:K216"/>
    <mergeCell ref="L216:Q216"/>
    <mergeCell ref="M217:N217"/>
    <mergeCell ref="P217:Q217"/>
    <mergeCell ref="M218:N218"/>
    <mergeCell ref="P218:Q218"/>
    <mergeCell ref="C219:G219"/>
    <mergeCell ref="M219:N219"/>
    <mergeCell ref="P219:Q219"/>
    <mergeCell ref="C220:G220"/>
    <mergeCell ref="M220:N220"/>
    <mergeCell ref="P220:Q220"/>
    <mergeCell ref="C222:G222"/>
    <mergeCell ref="M222:N222"/>
    <mergeCell ref="B236:D236"/>
    <mergeCell ref="P236:Q236"/>
    <mergeCell ref="C240:D240"/>
    <mergeCell ref="E240:F240"/>
    <mergeCell ref="B241:Q241"/>
    <mergeCell ref="A243:B244"/>
    <mergeCell ref="I229:L229"/>
    <mergeCell ref="P233:Q233"/>
    <mergeCell ref="A222:B222"/>
    <mergeCell ref="A255:B255"/>
    <mergeCell ref="C255:G255"/>
    <mergeCell ref="M255:N255"/>
    <mergeCell ref="P255:Q255"/>
    <mergeCell ref="C254:G254"/>
    <mergeCell ref="A249:B249"/>
    <mergeCell ref="C249:G249"/>
    <mergeCell ref="M249:N249"/>
    <mergeCell ref="P249:Q249"/>
    <mergeCell ref="A250:B250"/>
    <mergeCell ref="A223:B223"/>
    <mergeCell ref="A254:B254"/>
    <mergeCell ref="C256:D256"/>
    <mergeCell ref="E256:F256"/>
    <mergeCell ref="G256:H256"/>
    <mergeCell ref="I256:J256"/>
    <mergeCell ref="K256:L256"/>
    <mergeCell ref="M254:N254"/>
    <mergeCell ref="P254:Q254"/>
    <mergeCell ref="M244:N244"/>
    <mergeCell ref="L243:Q243"/>
    <mergeCell ref="M247:N247"/>
    <mergeCell ref="P247:Q247"/>
    <mergeCell ref="P234:Q234"/>
    <mergeCell ref="B235:D235"/>
    <mergeCell ref="P235:Q235"/>
    <mergeCell ref="A251:B251"/>
    <mergeCell ref="C251:G251"/>
    <mergeCell ref="M253:N253"/>
    <mergeCell ref="A246:B246"/>
    <mergeCell ref="N261:O261"/>
    <mergeCell ref="A262:B262"/>
    <mergeCell ref="F262:G262"/>
    <mergeCell ref="J262:K262"/>
    <mergeCell ref="N262:O262"/>
    <mergeCell ref="A264:B264"/>
    <mergeCell ref="F264:G264"/>
    <mergeCell ref="J264:K264"/>
    <mergeCell ref="N264:O264"/>
    <mergeCell ref="A263:B263"/>
    <mergeCell ref="C263:Q263"/>
    <mergeCell ref="N266:O266"/>
    <mergeCell ref="P266:Q266"/>
    <mergeCell ref="A265:B265"/>
    <mergeCell ref="F372:H372"/>
    <mergeCell ref="A375:B375"/>
    <mergeCell ref="A266:B266"/>
    <mergeCell ref="F266:G266"/>
    <mergeCell ref="H266:I266"/>
    <mergeCell ref="J266:K266"/>
    <mergeCell ref="L266:M266"/>
    <mergeCell ref="L349:N349"/>
    <mergeCell ref="L350:N350"/>
    <mergeCell ref="L351:N351"/>
    <mergeCell ref="L352:N352"/>
    <mergeCell ref="A281:B281"/>
    <mergeCell ref="F281:G281"/>
    <mergeCell ref="H281:I281"/>
    <mergeCell ref="J281:K281"/>
    <mergeCell ref="L281:M281"/>
    <mergeCell ref="P291:Q291"/>
    <mergeCell ref="F286:G286"/>
    <mergeCell ref="C343:C344"/>
    <mergeCell ref="D343:D344"/>
    <mergeCell ref="E343:E344"/>
    <mergeCell ref="F343:K343"/>
    <mergeCell ref="L343:Q343"/>
    <mergeCell ref="F344:H344"/>
    <mergeCell ref="L344:N344"/>
    <mergeCell ref="P321:Q321"/>
    <mergeCell ref="F320:G320"/>
    <mergeCell ref="H320:I320"/>
    <mergeCell ref="J320:K320"/>
    <mergeCell ref="L320:M320"/>
    <mergeCell ref="N320:O320"/>
    <mergeCell ref="P320:Q320"/>
    <mergeCell ref="F322:G322"/>
    <mergeCell ref="H322:I322"/>
    <mergeCell ref="J318:K318"/>
    <mergeCell ref="L318:M318"/>
    <mergeCell ref="F319:G319"/>
    <mergeCell ref="J322:K322"/>
    <mergeCell ref="L322:M322"/>
    <mergeCell ref="N322:O322"/>
    <mergeCell ref="F321:G321"/>
    <mergeCell ref="H321:I321"/>
    <mergeCell ref="F323:G323"/>
    <mergeCell ref="H328:I328"/>
    <mergeCell ref="J328:K328"/>
    <mergeCell ref="L328:M328"/>
    <mergeCell ref="N328:O328"/>
    <mergeCell ref="H330:I330"/>
    <mergeCell ref="J330:K330"/>
    <mergeCell ref="N330:O330"/>
    <mergeCell ref="O373:P373"/>
    <mergeCell ref="O375:P375"/>
    <mergeCell ref="O376:P376"/>
    <mergeCell ref="O378:P378"/>
    <mergeCell ref="L286:M286"/>
    <mergeCell ref="N286:O286"/>
    <mergeCell ref="P286:Q286"/>
    <mergeCell ref="F291:G291"/>
    <mergeCell ref="H291:I291"/>
    <mergeCell ref="J291:K291"/>
    <mergeCell ref="J299:K299"/>
    <mergeCell ref="N299:O299"/>
    <mergeCell ref="J302:K302"/>
    <mergeCell ref="O364:P364"/>
    <mergeCell ref="O365:P365"/>
    <mergeCell ref="L361:N361"/>
    <mergeCell ref="I366:J366"/>
    <mergeCell ref="I367:J367"/>
    <mergeCell ref="I368:J368"/>
    <mergeCell ref="I369:J369"/>
    <mergeCell ref="I370:J370"/>
    <mergeCell ref="I372:J372"/>
    <mergeCell ref="I371:J371"/>
    <mergeCell ref="O366:P366"/>
    <mergeCell ref="O367:P367"/>
    <mergeCell ref="O368:P368"/>
    <mergeCell ref="O372:P372"/>
    <mergeCell ref="O370:P370"/>
    <mergeCell ref="L327:M327"/>
    <mergeCell ref="N327:O327"/>
    <mergeCell ref="P327:Q327"/>
    <mergeCell ref="F328:G328"/>
    <mergeCell ref="G465:I465"/>
    <mergeCell ref="J465:K465"/>
    <mergeCell ref="J426:K426"/>
    <mergeCell ref="L426:L427"/>
    <mergeCell ref="M426:M427"/>
    <mergeCell ref="N426:N427"/>
    <mergeCell ref="O426:O427"/>
    <mergeCell ref="P426:P427"/>
    <mergeCell ref="Q426:Q427"/>
    <mergeCell ref="B428:C428"/>
    <mergeCell ref="B434:C434"/>
    <mergeCell ref="B429:C429"/>
    <mergeCell ref="B430:C430"/>
    <mergeCell ref="B431:C431"/>
    <mergeCell ref="B432:C432"/>
    <mergeCell ref="B433:C433"/>
    <mergeCell ref="G454:I454"/>
    <mergeCell ref="E446:I446"/>
    <mergeCell ref="E447:I447"/>
    <mergeCell ref="E445:I445"/>
    <mergeCell ref="E444:I444"/>
    <mergeCell ref="B450:D450"/>
    <mergeCell ref="E450:F450"/>
    <mergeCell ref="G450:I450"/>
    <mergeCell ref="E449:F449"/>
    <mergeCell ref="G449:I449"/>
    <mergeCell ref="E448:I448"/>
    <mergeCell ref="E452:I452"/>
    <mergeCell ref="E453:I453"/>
    <mergeCell ref="P499:Q499"/>
    <mergeCell ref="P500:Q500"/>
    <mergeCell ref="F478:G478"/>
    <mergeCell ref="L461:M461"/>
    <mergeCell ref="N461:O461"/>
    <mergeCell ref="B451:D451"/>
    <mergeCell ref="E451:F451"/>
    <mergeCell ref="G451:I451"/>
    <mergeCell ref="B455:D455"/>
    <mergeCell ref="B453:D453"/>
    <mergeCell ref="B458:O458"/>
    <mergeCell ref="A460:A461"/>
    <mergeCell ref="B460:D461"/>
    <mergeCell ref="J460:M460"/>
    <mergeCell ref="N460:Q460"/>
    <mergeCell ref="A522:B522"/>
    <mergeCell ref="A520:B520"/>
    <mergeCell ref="A521:B521"/>
    <mergeCell ref="N462:O462"/>
    <mergeCell ref="E465:F465"/>
    <mergeCell ref="B462:D462"/>
    <mergeCell ref="J462:K462"/>
    <mergeCell ref="L462:M462"/>
    <mergeCell ref="P464:Q464"/>
    <mergeCell ref="J461:K461"/>
    <mergeCell ref="J464:K464"/>
    <mergeCell ref="L464:M464"/>
    <mergeCell ref="N464:O464"/>
    <mergeCell ref="P461:Q461"/>
    <mergeCell ref="P462:Q462"/>
    <mergeCell ref="N466:O466"/>
    <mergeCell ref="B465:D465"/>
    <mergeCell ref="J501:K501"/>
    <mergeCell ref="L501:M501"/>
    <mergeCell ref="N501:O501"/>
    <mergeCell ref="L515:O516"/>
    <mergeCell ref="L524:M524"/>
    <mergeCell ref="L465:M465"/>
    <mergeCell ref="N465:O465"/>
    <mergeCell ref="J467:K467"/>
    <mergeCell ref="L467:M467"/>
    <mergeCell ref="N467:O467"/>
    <mergeCell ref="P465:Q465"/>
    <mergeCell ref="B464:D464"/>
    <mergeCell ref="B466:D466"/>
    <mergeCell ref="A478:A479"/>
    <mergeCell ref="B478:C479"/>
    <mergeCell ref="B467:D467"/>
    <mergeCell ref="E467:F467"/>
    <mergeCell ref="G467:I467"/>
    <mergeCell ref="B472:D472"/>
    <mergeCell ref="B480:C480"/>
    <mergeCell ref="B481:C481"/>
    <mergeCell ref="B482:C482"/>
    <mergeCell ref="B474:Q474"/>
    <mergeCell ref="B476:Q476"/>
    <mergeCell ref="B484:C484"/>
    <mergeCell ref="B485:C485"/>
    <mergeCell ref="H500:I500"/>
    <mergeCell ref="J500:K500"/>
    <mergeCell ref="L500:M500"/>
    <mergeCell ref="N500:O500"/>
    <mergeCell ref="P498:Q498"/>
    <mergeCell ref="N499:O499"/>
    <mergeCell ref="D498:E498"/>
    <mergeCell ref="F498:G498"/>
    <mergeCell ref="H498:I498"/>
    <mergeCell ref="J498:K498"/>
    <mergeCell ref="L498:M498"/>
    <mergeCell ref="N498:O498"/>
    <mergeCell ref="D499:E499"/>
    <mergeCell ref="F499:G499"/>
    <mergeCell ref="H499:I499"/>
    <mergeCell ref="J499:K499"/>
    <mergeCell ref="L499:M499"/>
    <mergeCell ref="F500:G500"/>
    <mergeCell ref="B497:C497"/>
    <mergeCell ref="D497:E497"/>
    <mergeCell ref="F497:G497"/>
    <mergeCell ref="H497:I497"/>
    <mergeCell ref="J497:K497"/>
    <mergeCell ref="L497:M497"/>
    <mergeCell ref="N497:O497"/>
    <mergeCell ref="D495:E495"/>
    <mergeCell ref="F495:G495"/>
    <mergeCell ref="H495:I495"/>
    <mergeCell ref="J495:K495"/>
    <mergeCell ref="E466:F466"/>
    <mergeCell ref="G466:I466"/>
    <mergeCell ref="J466:K466"/>
    <mergeCell ref="L466:M466"/>
    <mergeCell ref="P467:Q467"/>
    <mergeCell ref="P472:Q472"/>
    <mergeCell ref="P468:Q468"/>
    <mergeCell ref="J469:K469"/>
    <mergeCell ref="L469:M469"/>
    <mergeCell ref="H496:I496"/>
    <mergeCell ref="J496:K496"/>
    <mergeCell ref="L496:M496"/>
    <mergeCell ref="N496:O496"/>
    <mergeCell ref="P494:Q494"/>
    <mergeCell ref="N495:O495"/>
    <mergeCell ref="P495:Q495"/>
    <mergeCell ref="P496:Q496"/>
    <mergeCell ref="L495:M495"/>
    <mergeCell ref="F496:G496"/>
    <mergeCell ref="H478:I478"/>
    <mergeCell ref="J478:K478"/>
    <mergeCell ref="L478:M478"/>
    <mergeCell ref="P466:Q466"/>
    <mergeCell ref="B501:C501"/>
    <mergeCell ref="D501:E501"/>
    <mergeCell ref="F501:G501"/>
    <mergeCell ref="H501:I501"/>
    <mergeCell ref="P497:Q497"/>
    <mergeCell ref="D496:E496"/>
    <mergeCell ref="B486:C486"/>
    <mergeCell ref="B494:C494"/>
    <mergeCell ref="B496:C496"/>
    <mergeCell ref="B498:C498"/>
    <mergeCell ref="B500:C500"/>
    <mergeCell ref="B495:C495"/>
    <mergeCell ref="B499:C499"/>
    <mergeCell ref="M486:O486"/>
    <mergeCell ref="B487:C487"/>
    <mergeCell ref="A492:A493"/>
    <mergeCell ref="B492:C493"/>
    <mergeCell ref="D492:I492"/>
    <mergeCell ref="J492:O492"/>
    <mergeCell ref="P492:Q493"/>
    <mergeCell ref="D493:E493"/>
    <mergeCell ref="F493:G493"/>
    <mergeCell ref="H493:I493"/>
    <mergeCell ref="J493:K493"/>
    <mergeCell ref="L493:M493"/>
    <mergeCell ref="N493:O493"/>
    <mergeCell ref="D494:E494"/>
    <mergeCell ref="F494:G494"/>
    <mergeCell ref="H494:I494"/>
    <mergeCell ref="J494:K494"/>
    <mergeCell ref="L494:M494"/>
    <mergeCell ref="N494:O494"/>
    <mergeCell ref="A506:Q506"/>
    <mergeCell ref="A507:Q507"/>
    <mergeCell ref="A508:Q508"/>
    <mergeCell ref="C515:C517"/>
    <mergeCell ref="D515:D517"/>
    <mergeCell ref="E515:E517"/>
    <mergeCell ref="F515:G517"/>
    <mergeCell ref="H515:I517"/>
    <mergeCell ref="J515:K517"/>
    <mergeCell ref="A504:Q504"/>
    <mergeCell ref="F520:G520"/>
    <mergeCell ref="F544:G544"/>
    <mergeCell ref="H520:I520"/>
    <mergeCell ref="H521:I521"/>
    <mergeCell ref="H522:I522"/>
    <mergeCell ref="H523:I523"/>
    <mergeCell ref="H524:I524"/>
    <mergeCell ref="H525:I525"/>
    <mergeCell ref="H526:I526"/>
    <mergeCell ref="H527:I527"/>
    <mergeCell ref="H528:I528"/>
    <mergeCell ref="H529:I529"/>
    <mergeCell ref="H530:I530"/>
    <mergeCell ref="A515:B517"/>
    <mergeCell ref="A518:B518"/>
    <mergeCell ref="A523:B523"/>
    <mergeCell ref="A524:B524"/>
    <mergeCell ref="A525:B525"/>
    <mergeCell ref="A526:B526"/>
    <mergeCell ref="A529:B529"/>
    <mergeCell ref="A527:B527"/>
    <mergeCell ref="A528:B528"/>
    <mergeCell ref="A533:B533"/>
    <mergeCell ref="A534:B534"/>
    <mergeCell ref="A535:B535"/>
    <mergeCell ref="A536:B536"/>
    <mergeCell ref="A537:B537"/>
    <mergeCell ref="A530:B530"/>
    <mergeCell ref="A531:B531"/>
    <mergeCell ref="H518:I518"/>
    <mergeCell ref="J518:K518"/>
    <mergeCell ref="L518:M518"/>
    <mergeCell ref="N518:O518"/>
    <mergeCell ref="P518:Q518"/>
    <mergeCell ref="H546:I546"/>
    <mergeCell ref="J546:K546"/>
    <mergeCell ref="L546:M546"/>
    <mergeCell ref="N546:O546"/>
    <mergeCell ref="P546:Q546"/>
    <mergeCell ref="F539:G539"/>
    <mergeCell ref="F540:G540"/>
    <mergeCell ref="F541:G541"/>
    <mergeCell ref="F542:G542"/>
    <mergeCell ref="F543:G543"/>
    <mergeCell ref="N525:O525"/>
    <mergeCell ref="L527:M527"/>
    <mergeCell ref="N532:O532"/>
    <mergeCell ref="L520:M520"/>
    <mergeCell ref="L521:M521"/>
    <mergeCell ref="L522:M522"/>
    <mergeCell ref="L523:M523"/>
    <mergeCell ref="P537:Q537"/>
    <mergeCell ref="N519:O519"/>
    <mergeCell ref="P519:Q519"/>
    <mergeCell ref="F537:G537"/>
    <mergeCell ref="J537:K537"/>
    <mergeCell ref="L537:M537"/>
    <mergeCell ref="P547:Q547"/>
    <mergeCell ref="C551:C553"/>
    <mergeCell ref="D551:H551"/>
    <mergeCell ref="I551:N551"/>
    <mergeCell ref="D552:D553"/>
    <mergeCell ref="J552:J553"/>
    <mergeCell ref="F547:G547"/>
    <mergeCell ref="F546:G546"/>
    <mergeCell ref="H547:I547"/>
    <mergeCell ref="J547:K547"/>
    <mergeCell ref="L547:M547"/>
    <mergeCell ref="F530:G530"/>
    <mergeCell ref="F531:G531"/>
    <mergeCell ref="F532:G532"/>
    <mergeCell ref="F533:G533"/>
    <mergeCell ref="F534:G534"/>
    <mergeCell ref="F535:G535"/>
    <mergeCell ref="F538:G538"/>
    <mergeCell ref="J543:K543"/>
    <mergeCell ref="J538:K538"/>
    <mergeCell ref="J539:K539"/>
    <mergeCell ref="J540:K540"/>
    <mergeCell ref="J541:K541"/>
    <mergeCell ref="N542:O542"/>
    <mergeCell ref="L541:M541"/>
    <mergeCell ref="L542:M542"/>
    <mergeCell ref="L543:M543"/>
    <mergeCell ref="P545:Q545"/>
    <mergeCell ref="L536:M536"/>
    <mergeCell ref="M583:N583"/>
    <mergeCell ref="M556:N556"/>
    <mergeCell ref="M557:N557"/>
    <mergeCell ref="M563:N563"/>
    <mergeCell ref="M564:N564"/>
    <mergeCell ref="E587:E589"/>
    <mergeCell ref="F587:G589"/>
    <mergeCell ref="H587:I589"/>
    <mergeCell ref="J587:K589"/>
    <mergeCell ref="L587:M589"/>
    <mergeCell ref="N587:O589"/>
    <mergeCell ref="M567:N567"/>
    <mergeCell ref="M568:N568"/>
    <mergeCell ref="M569:N569"/>
    <mergeCell ref="M570:N570"/>
    <mergeCell ref="M571:N571"/>
    <mergeCell ref="M574:N574"/>
    <mergeCell ref="M575:N575"/>
    <mergeCell ref="M573:N573"/>
    <mergeCell ref="M562:N562"/>
    <mergeCell ref="M561:N561"/>
    <mergeCell ref="M560:N560"/>
    <mergeCell ref="F617:G617"/>
    <mergeCell ref="H617:I617"/>
    <mergeCell ref="J617:K617"/>
    <mergeCell ref="L617:M617"/>
    <mergeCell ref="N617:O617"/>
    <mergeCell ref="P617:Q617"/>
    <mergeCell ref="F591:G591"/>
    <mergeCell ref="H591:I591"/>
    <mergeCell ref="J591:K591"/>
    <mergeCell ref="F618:G618"/>
    <mergeCell ref="H618:I618"/>
    <mergeCell ref="J618:K618"/>
    <mergeCell ref="F592:G592"/>
    <mergeCell ref="F593:G593"/>
    <mergeCell ref="F594:G594"/>
    <mergeCell ref="F595:G595"/>
    <mergeCell ref="L618:M618"/>
    <mergeCell ref="N618:O618"/>
    <mergeCell ref="P618:Q618"/>
    <mergeCell ref="F597:G597"/>
    <mergeCell ref="F598:G598"/>
    <mergeCell ref="F599:G599"/>
    <mergeCell ref="F600:G600"/>
    <mergeCell ref="F601:G601"/>
    <mergeCell ref="F602:G602"/>
    <mergeCell ref="F603:G603"/>
    <mergeCell ref="F604:G604"/>
    <mergeCell ref="F605:G605"/>
    <mergeCell ref="F606:G606"/>
    <mergeCell ref="F607:G607"/>
    <mergeCell ref="F609:G609"/>
    <mergeCell ref="F610:G610"/>
    <mergeCell ref="B620:Q620"/>
    <mergeCell ref="B622:C622"/>
    <mergeCell ref="D622:E622"/>
    <mergeCell ref="F622:H622"/>
    <mergeCell ref="I622:J622"/>
    <mergeCell ref="K622:M622"/>
    <mergeCell ref="N622:P622"/>
    <mergeCell ref="B623:C623"/>
    <mergeCell ref="D623:E623"/>
    <mergeCell ref="F623:H623"/>
    <mergeCell ref="I623:J623"/>
    <mergeCell ref="K623:M623"/>
    <mergeCell ref="N623:P623"/>
    <mergeCell ref="B624:C624"/>
    <mergeCell ref="D624:E624"/>
    <mergeCell ref="F624:H624"/>
    <mergeCell ref="I624:J624"/>
    <mergeCell ref="K624:M624"/>
    <mergeCell ref="N624:P624"/>
    <mergeCell ref="N626:P626"/>
    <mergeCell ref="B625:C625"/>
    <mergeCell ref="D625:E625"/>
    <mergeCell ref="F625:H625"/>
    <mergeCell ref="I625:J625"/>
    <mergeCell ref="K625:M625"/>
    <mergeCell ref="N625:P625"/>
    <mergeCell ref="A31:Q31"/>
    <mergeCell ref="B628:Q628"/>
    <mergeCell ref="B631:Q631"/>
    <mergeCell ref="L639:N639"/>
    <mergeCell ref="L642:N642"/>
    <mergeCell ref="B626:C626"/>
    <mergeCell ref="D626:E626"/>
    <mergeCell ref="F626:H626"/>
    <mergeCell ref="I626:J626"/>
    <mergeCell ref="K626:M626"/>
    <mergeCell ref="A32:Q32"/>
    <mergeCell ref="A33:Q33"/>
    <mergeCell ref="A34:Q34"/>
    <mergeCell ref="A35:Q35"/>
    <mergeCell ref="L591:M591"/>
    <mergeCell ref="N591:O591"/>
    <mergeCell ref="F519:G519"/>
    <mergeCell ref="H519:I519"/>
    <mergeCell ref="J519:K519"/>
    <mergeCell ref="L519:M519"/>
    <mergeCell ref="F521:G521"/>
    <mergeCell ref="F522:G522"/>
    <mergeCell ref="F523:G523"/>
    <mergeCell ref="F524:G524"/>
    <mergeCell ref="F596:G596"/>
    <mergeCell ref="F608:G608"/>
    <mergeCell ref="F611:G611"/>
    <mergeCell ref="F612:G612"/>
    <mergeCell ref="F613:G613"/>
    <mergeCell ref="F614:G614"/>
    <mergeCell ref="F615:G615"/>
    <mergeCell ref="F616:G616"/>
    <mergeCell ref="H592:I592"/>
    <mergeCell ref="H593:I593"/>
    <mergeCell ref="H594:I594"/>
    <mergeCell ref="H595:I595"/>
    <mergeCell ref="H596:I596"/>
    <mergeCell ref="H597:I597"/>
    <mergeCell ref="H598:I598"/>
    <mergeCell ref="H599:I599"/>
    <mergeCell ref="H600:I600"/>
    <mergeCell ref="H601:I601"/>
    <mergeCell ref="H602:I602"/>
    <mergeCell ref="H603:I603"/>
    <mergeCell ref="H604:I604"/>
    <mergeCell ref="H605:I605"/>
    <mergeCell ref="H606:I606"/>
    <mergeCell ref="H607:I607"/>
    <mergeCell ref="H609:I609"/>
    <mergeCell ref="H610:I610"/>
    <mergeCell ref="H608:I608"/>
    <mergeCell ref="H611:I611"/>
    <mergeCell ref="H612:I612"/>
    <mergeCell ref="H613:I613"/>
    <mergeCell ref="H614:I614"/>
    <mergeCell ref="H615:I615"/>
    <mergeCell ref="H616:I616"/>
    <mergeCell ref="J593:K593"/>
    <mergeCell ref="J594:K594"/>
    <mergeCell ref="J595:K595"/>
    <mergeCell ref="J596:K596"/>
    <mergeCell ref="J597:K597"/>
    <mergeCell ref="J598:K598"/>
    <mergeCell ref="J599:K599"/>
    <mergeCell ref="J600:K600"/>
    <mergeCell ref="J601:K601"/>
    <mergeCell ref="J602:K602"/>
    <mergeCell ref="J603:K603"/>
    <mergeCell ref="J604:K604"/>
    <mergeCell ref="J605:K605"/>
    <mergeCell ref="J606:K606"/>
    <mergeCell ref="J607:K607"/>
    <mergeCell ref="J609:K609"/>
    <mergeCell ref="J610:K610"/>
    <mergeCell ref="J608:K608"/>
    <mergeCell ref="L592:M592"/>
    <mergeCell ref="L593:M593"/>
    <mergeCell ref="L594:M594"/>
    <mergeCell ref="L595:M595"/>
    <mergeCell ref="L596:M596"/>
    <mergeCell ref="L597:M597"/>
    <mergeCell ref="L598:M598"/>
    <mergeCell ref="L599:M599"/>
    <mergeCell ref="L600:M600"/>
    <mergeCell ref="L601:M601"/>
    <mergeCell ref="L602:M602"/>
    <mergeCell ref="L603:M603"/>
    <mergeCell ref="L604:M604"/>
    <mergeCell ref="L605:M605"/>
    <mergeCell ref="L606:M606"/>
    <mergeCell ref="L607:M607"/>
    <mergeCell ref="L609:M609"/>
    <mergeCell ref="N600:O600"/>
    <mergeCell ref="N601:O601"/>
    <mergeCell ref="N602:O602"/>
    <mergeCell ref="N603:O603"/>
    <mergeCell ref="N613:O613"/>
    <mergeCell ref="N614:O614"/>
    <mergeCell ref="N615:O615"/>
    <mergeCell ref="N616:O616"/>
    <mergeCell ref="N604:O604"/>
    <mergeCell ref="N605:O605"/>
    <mergeCell ref="N606:O606"/>
    <mergeCell ref="N607:O607"/>
    <mergeCell ref="N609:O609"/>
    <mergeCell ref="N610:O610"/>
    <mergeCell ref="J611:K611"/>
    <mergeCell ref="J612:K612"/>
    <mergeCell ref="J613:K613"/>
    <mergeCell ref="J614:K614"/>
    <mergeCell ref="J615:K615"/>
    <mergeCell ref="J616:K616"/>
    <mergeCell ref="L610:M610"/>
    <mergeCell ref="L611:M611"/>
    <mergeCell ref="L612:M612"/>
    <mergeCell ref="L613:M613"/>
    <mergeCell ref="L614:M614"/>
    <mergeCell ref="L615:M615"/>
    <mergeCell ref="L616:M616"/>
    <mergeCell ref="P250:Q250"/>
    <mergeCell ref="P253:Q253"/>
    <mergeCell ref="M250:N250"/>
    <mergeCell ref="N534:O534"/>
    <mergeCell ref="N535:O535"/>
    <mergeCell ref="N538:O538"/>
    <mergeCell ref="P540:Q540"/>
    <mergeCell ref="H531:I531"/>
    <mergeCell ref="H532:I532"/>
    <mergeCell ref="H533:I533"/>
    <mergeCell ref="N533:O533"/>
    <mergeCell ref="P526:Q526"/>
    <mergeCell ref="P527:Q527"/>
    <mergeCell ref="P528:Q528"/>
    <mergeCell ref="P529:Q529"/>
    <mergeCell ref="P530:Q530"/>
    <mergeCell ref="P532:Q532"/>
    <mergeCell ref="P533:Q533"/>
    <mergeCell ref="N537:O537"/>
    <mergeCell ref="J535:K535"/>
    <mergeCell ref="L525:M525"/>
    <mergeCell ref="L526:M526"/>
    <mergeCell ref="L528:M528"/>
    <mergeCell ref="L529:M529"/>
    <mergeCell ref="L530:M530"/>
    <mergeCell ref="L531:M531"/>
    <mergeCell ref="L532:M532"/>
    <mergeCell ref="J525:K525"/>
    <mergeCell ref="J526:K526"/>
    <mergeCell ref="J527:K527"/>
    <mergeCell ref="J529:K529"/>
    <mergeCell ref="P525:Q525"/>
    <mergeCell ref="A634:Q634"/>
    <mergeCell ref="A635:Q635"/>
    <mergeCell ref="M576:N576"/>
    <mergeCell ref="M577:N577"/>
    <mergeCell ref="M578:N578"/>
    <mergeCell ref="M579:N579"/>
    <mergeCell ref="N611:O611"/>
    <mergeCell ref="N612:O612"/>
    <mergeCell ref="N536:O536"/>
    <mergeCell ref="P539:Q539"/>
    <mergeCell ref="P534:Q534"/>
    <mergeCell ref="L544:M544"/>
    <mergeCell ref="J544:K544"/>
    <mergeCell ref="J542:K542"/>
    <mergeCell ref="N540:O540"/>
    <mergeCell ref="N539:O539"/>
    <mergeCell ref="L534:M534"/>
    <mergeCell ref="L535:M535"/>
    <mergeCell ref="L538:M538"/>
    <mergeCell ref="H545:I545"/>
    <mergeCell ref="M558:N558"/>
    <mergeCell ref="M559:N559"/>
    <mergeCell ref="N547:O547"/>
    <mergeCell ref="M555:N555"/>
    <mergeCell ref="N543:O543"/>
    <mergeCell ref="N544:O544"/>
    <mergeCell ref="N541:O541"/>
    <mergeCell ref="H534:I534"/>
    <mergeCell ref="H540:I540"/>
    <mergeCell ref="H541:I541"/>
    <mergeCell ref="H535:I535"/>
    <mergeCell ref="H538:I538"/>
    <mergeCell ref="H543:I543"/>
    <mergeCell ref="H544:I544"/>
    <mergeCell ref="A532:B532"/>
    <mergeCell ref="L533:M533"/>
    <mergeCell ref="J533:K533"/>
    <mergeCell ref="J534:K534"/>
    <mergeCell ref="J528:K528"/>
    <mergeCell ref="L539:M539"/>
    <mergeCell ref="L540:M540"/>
    <mergeCell ref="N527:O527"/>
    <mergeCell ref="F525:G525"/>
    <mergeCell ref="F526:G526"/>
    <mergeCell ref="F527:G527"/>
    <mergeCell ref="F528:G528"/>
    <mergeCell ref="F529:G529"/>
    <mergeCell ref="A629:Q629"/>
    <mergeCell ref="A630:Q630"/>
    <mergeCell ref="J530:K530"/>
    <mergeCell ref="J531:K531"/>
    <mergeCell ref="J532:K532"/>
    <mergeCell ref="H536:I536"/>
    <mergeCell ref="H539:I539"/>
    <mergeCell ref="H542:I542"/>
    <mergeCell ref="H537:I537"/>
    <mergeCell ref="J536:K536"/>
    <mergeCell ref="N593:O593"/>
    <mergeCell ref="N594:O594"/>
    <mergeCell ref="N595:O595"/>
    <mergeCell ref="N596:O596"/>
    <mergeCell ref="N597:O597"/>
    <mergeCell ref="N598:O598"/>
    <mergeCell ref="N599:O599"/>
    <mergeCell ref="P523:Q523"/>
    <mergeCell ref="P524:Q524"/>
    <mergeCell ref="N520:O520"/>
    <mergeCell ref="N528:O528"/>
    <mergeCell ref="N529:O529"/>
    <mergeCell ref="N530:O530"/>
    <mergeCell ref="N531:O531"/>
    <mergeCell ref="M580:N580"/>
    <mergeCell ref="N526:O526"/>
    <mergeCell ref="P520:Q520"/>
    <mergeCell ref="P541:Q541"/>
    <mergeCell ref="P542:Q542"/>
    <mergeCell ref="P543:Q543"/>
    <mergeCell ref="P544:Q544"/>
    <mergeCell ref="N545:O545"/>
    <mergeCell ref="M552:N553"/>
    <mergeCell ref="M554:N554"/>
    <mergeCell ref="A346:B346"/>
    <mergeCell ref="P93:Q93"/>
    <mergeCell ref="P94:Q94"/>
    <mergeCell ref="P95:Q95"/>
    <mergeCell ref="P96:Q96"/>
    <mergeCell ref="P97:Q97"/>
    <mergeCell ref="P98:Q98"/>
    <mergeCell ref="M93:N93"/>
    <mergeCell ref="M94:N94"/>
    <mergeCell ref="P521:Q521"/>
    <mergeCell ref="P522:Q522"/>
    <mergeCell ref="M581:N581"/>
    <mergeCell ref="P536:Q536"/>
    <mergeCell ref="M572:N572"/>
    <mergeCell ref="N521:O521"/>
    <mergeCell ref="N522:O522"/>
    <mergeCell ref="P330:Q330"/>
    <mergeCell ref="F331:G331"/>
    <mergeCell ref="L331:M331"/>
    <mergeCell ref="P535:Q535"/>
    <mergeCell ref="P531:Q531"/>
    <mergeCell ref="P192:Q192"/>
    <mergeCell ref="M248:N248"/>
    <mergeCell ref="P248:Q248"/>
    <mergeCell ref="C248:G248"/>
    <mergeCell ref="P244:Q244"/>
    <mergeCell ref="B239:D239"/>
    <mergeCell ref="P239:Q239"/>
    <mergeCell ref="B237:D237"/>
    <mergeCell ref="B238:D238"/>
    <mergeCell ref="A509:Q509"/>
    <mergeCell ref="F536:G536"/>
    <mergeCell ref="P61:Q61"/>
    <mergeCell ref="N523:O523"/>
    <mergeCell ref="N524:O524"/>
    <mergeCell ref="E364:E365"/>
    <mergeCell ref="F336:G336"/>
    <mergeCell ref="H336:I336"/>
    <mergeCell ref="J336:K336"/>
    <mergeCell ref="L336:M336"/>
    <mergeCell ref="N336:O336"/>
    <mergeCell ref="F338:G338"/>
    <mergeCell ref="F332:G332"/>
    <mergeCell ref="H332:I332"/>
    <mergeCell ref="J332:K332"/>
    <mergeCell ref="L332:M332"/>
    <mergeCell ref="N332:O332"/>
    <mergeCell ref="P332:Q332"/>
    <mergeCell ref="P237:Q237"/>
    <mergeCell ref="P238:Q238"/>
    <mergeCell ref="C252:G252"/>
    <mergeCell ref="C253:G253"/>
    <mergeCell ref="M252:N252"/>
    <mergeCell ref="P252:Q252"/>
    <mergeCell ref="J520:K520"/>
    <mergeCell ref="J521:K521"/>
    <mergeCell ref="J522:K522"/>
    <mergeCell ref="J523:K523"/>
    <mergeCell ref="J524:K524"/>
    <mergeCell ref="P515:Q517"/>
    <mergeCell ref="L517:M517"/>
    <mergeCell ref="N517:O517"/>
    <mergeCell ref="P83:Q83"/>
    <mergeCell ref="C90:G90"/>
    <mergeCell ref="M90:N90"/>
    <mergeCell ref="C84:G84"/>
    <mergeCell ref="M84:N84"/>
    <mergeCell ref="P84:Q84"/>
    <mergeCell ref="C86:G86"/>
    <mergeCell ref="M86:N86"/>
    <mergeCell ref="P86:Q86"/>
    <mergeCell ref="C87:G87"/>
    <mergeCell ref="M87:N87"/>
    <mergeCell ref="P87:Q87"/>
    <mergeCell ref="F518:G518"/>
    <mergeCell ref="C92:G92"/>
    <mergeCell ref="M92:N92"/>
    <mergeCell ref="P92:Q92"/>
    <mergeCell ref="M95:N95"/>
    <mergeCell ref="M96:N96"/>
    <mergeCell ref="M97:N97"/>
    <mergeCell ref="M98:N98"/>
    <mergeCell ref="C94:G94"/>
    <mergeCell ref="C95:G95"/>
    <mergeCell ref="C96:G96"/>
    <mergeCell ref="C97:G97"/>
    <mergeCell ref="C98:G98"/>
    <mergeCell ref="N331:O331"/>
    <mergeCell ref="P331:Q331"/>
    <mergeCell ref="P501:Q501"/>
    <mergeCell ref="D500:E500"/>
    <mergeCell ref="B503:Q503"/>
    <mergeCell ref="B511:Q511"/>
    <mergeCell ref="A505:Q505"/>
    <mergeCell ref="M251:N251"/>
    <mergeCell ref="P251:Q251"/>
  </mergeCells>
  <pageMargins left="0.39374999999999999" right="0.2" top="0.22013888888888888" bottom="0.2298611111111111" header="0.51180555555555551" footer="0.51180555555555551"/>
  <pageSetup paperSize="9" scale="70" firstPageNumber="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0"/>
  <sheetViews>
    <sheetView view="pageBreakPreview" topLeftCell="A394" zoomScaleSheetLayoutView="100" workbookViewId="0">
      <selection activeCell="C120" sqref="C120:G121"/>
    </sheetView>
  </sheetViews>
  <sheetFormatPr defaultRowHeight="12.75" customHeight="1" x14ac:dyDescent="0.2"/>
  <cols>
    <col min="1" max="1" width="9" style="1" customWidth="1"/>
    <col min="2" max="2" width="6.85546875" style="1" customWidth="1"/>
    <col min="3" max="3" width="36.28515625" style="1" customWidth="1"/>
    <col min="4" max="4" width="9.7109375" style="1" customWidth="1"/>
    <col min="5" max="5" width="11.28515625" style="1" customWidth="1"/>
    <col min="6" max="6" width="9.5703125" style="1" customWidth="1"/>
    <col min="7" max="7" width="9.28515625" style="1" customWidth="1"/>
    <col min="8" max="8" width="11.5703125" style="1" customWidth="1"/>
    <col min="9" max="9" width="9.5703125" style="1" customWidth="1"/>
    <col min="10" max="10" width="10.42578125" style="1" customWidth="1"/>
    <col min="11" max="11" width="11" style="1" customWidth="1"/>
    <col min="12" max="12" width="9.7109375" style="1" customWidth="1"/>
    <col min="13" max="13" width="8.42578125" style="1" customWidth="1"/>
    <col min="14" max="14" width="7.7109375" style="1" customWidth="1"/>
    <col min="15" max="15" width="9.28515625" style="1" customWidth="1"/>
    <col min="16" max="16" width="8.7109375" style="1" customWidth="1"/>
    <col min="17" max="17" width="8.28515625" style="1" customWidth="1"/>
  </cols>
  <sheetData>
    <row r="1" spans="1:17" ht="12.75" customHeight="1" x14ac:dyDescent="0.25">
      <c r="A1" s="3"/>
      <c r="B1" s="3"/>
      <c r="C1" s="3"/>
      <c r="D1" s="3"/>
      <c r="E1" s="3"/>
      <c r="F1" s="3"/>
      <c r="G1" s="3"/>
      <c r="H1" s="3"/>
      <c r="I1" s="3"/>
      <c r="J1" s="3"/>
      <c r="K1" s="3"/>
      <c r="L1" s="1272" t="s">
        <v>238</v>
      </c>
      <c r="M1" s="1272"/>
      <c r="N1" s="100"/>
    </row>
    <row r="2" spans="1:17" ht="12.75" customHeight="1" x14ac:dyDescent="0.25">
      <c r="A2" s="3"/>
      <c r="B2" s="3"/>
      <c r="C2" s="3"/>
      <c r="D2" s="3"/>
      <c r="E2" s="3"/>
      <c r="F2" s="3"/>
      <c r="G2" s="3"/>
      <c r="H2" s="3"/>
      <c r="I2" s="3"/>
      <c r="J2" s="3"/>
      <c r="K2" s="3"/>
      <c r="L2" s="116" t="s">
        <v>239</v>
      </c>
      <c r="M2" s="116"/>
      <c r="N2" s="100"/>
    </row>
    <row r="3" spans="1:17" ht="12.75" customHeight="1" x14ac:dyDescent="0.25">
      <c r="A3" s="3"/>
      <c r="B3" s="3"/>
      <c r="C3" s="3"/>
      <c r="D3" s="3"/>
      <c r="E3" s="3"/>
      <c r="F3" s="3"/>
      <c r="G3" s="3"/>
      <c r="H3" s="3"/>
      <c r="I3" s="3"/>
      <c r="J3" s="3"/>
      <c r="K3" s="3"/>
      <c r="L3" s="116" t="s">
        <v>240</v>
      </c>
      <c r="M3" s="116"/>
      <c r="N3" s="100"/>
    </row>
    <row r="4" spans="1:17" ht="12.75" customHeight="1" x14ac:dyDescent="0.25">
      <c r="A4" s="3"/>
      <c r="B4" s="3"/>
      <c r="C4" s="3"/>
      <c r="D4" s="3"/>
      <c r="E4" s="3"/>
      <c r="F4" s="3"/>
      <c r="G4" s="3"/>
      <c r="H4" s="3"/>
      <c r="I4" s="3"/>
      <c r="J4" s="3"/>
      <c r="K4" s="3"/>
      <c r="L4" s="1272" t="s">
        <v>241</v>
      </c>
      <c r="M4" s="1272"/>
      <c r="N4" s="1272"/>
      <c r="O4" s="1272"/>
      <c r="P4" s="1272"/>
      <c r="Q4" s="1272"/>
    </row>
    <row r="5" spans="1:17" ht="12.75" customHeight="1" x14ac:dyDescent="0.25">
      <c r="A5" s="3"/>
      <c r="B5" s="3"/>
      <c r="C5" s="3"/>
      <c r="D5" s="3"/>
      <c r="E5" s="3"/>
      <c r="F5" s="3"/>
      <c r="G5" s="3"/>
      <c r="H5" s="3"/>
      <c r="I5" s="3"/>
      <c r="J5" s="3"/>
      <c r="K5" s="3"/>
      <c r="L5" s="1" t="s">
        <v>992</v>
      </c>
    </row>
    <row r="6" spans="1:17" ht="12.75" customHeight="1" x14ac:dyDescent="0.25">
      <c r="A6" s="3"/>
      <c r="B6" s="3"/>
      <c r="C6" s="3"/>
      <c r="D6" s="3"/>
      <c r="E6" s="3"/>
      <c r="F6" s="3"/>
      <c r="G6" s="3"/>
      <c r="H6" s="3"/>
      <c r="I6" s="3"/>
      <c r="J6" s="3"/>
      <c r="K6" s="3"/>
      <c r="L6" s="3"/>
      <c r="M6" s="3"/>
      <c r="N6" s="3"/>
      <c r="O6" s="3"/>
      <c r="P6" s="3"/>
      <c r="Q6" s="3"/>
    </row>
    <row r="7" spans="1:17" ht="12.75" customHeight="1" x14ac:dyDescent="0.25">
      <c r="A7" s="3"/>
      <c r="B7" s="3"/>
      <c r="C7" s="3"/>
      <c r="D7" s="3"/>
      <c r="E7" s="5" t="s">
        <v>870</v>
      </c>
      <c r="F7" s="5"/>
      <c r="G7" s="5"/>
      <c r="H7" s="5"/>
      <c r="I7" s="5"/>
      <c r="J7" s="5"/>
      <c r="K7" s="3"/>
      <c r="L7" s="3"/>
      <c r="M7" s="3"/>
      <c r="N7" s="3"/>
      <c r="O7" s="3"/>
      <c r="P7" s="3"/>
      <c r="Q7" s="3"/>
    </row>
    <row r="8" spans="1:17" ht="12.75" customHeight="1" x14ac:dyDescent="0.25">
      <c r="A8" s="3"/>
      <c r="B8" s="3"/>
      <c r="C8" s="3"/>
      <c r="D8" s="3"/>
      <c r="E8" s="3"/>
      <c r="F8" s="3"/>
      <c r="G8" s="3"/>
      <c r="H8" s="3"/>
      <c r="I8" s="3"/>
      <c r="J8" s="3"/>
      <c r="K8" s="3"/>
      <c r="L8" s="3"/>
      <c r="M8" s="3"/>
      <c r="N8" s="3"/>
      <c r="O8" s="3"/>
      <c r="P8" s="3"/>
      <c r="Q8" s="3"/>
    </row>
    <row r="9" spans="1:17" ht="24" customHeight="1" x14ac:dyDescent="0.3">
      <c r="A9" s="67" t="s">
        <v>3</v>
      </c>
      <c r="B9" s="1273" t="s">
        <v>54</v>
      </c>
      <c r="C9" s="1273"/>
      <c r="D9" s="1273"/>
      <c r="E9" s="1273"/>
      <c r="F9" s="1273"/>
      <c r="G9" s="1273"/>
      <c r="H9" s="1273"/>
      <c r="I9" s="1273"/>
      <c r="J9" s="1273"/>
      <c r="K9" s="1273"/>
      <c r="L9" s="54" t="s">
        <v>649</v>
      </c>
      <c r="P9" s="3"/>
      <c r="Q9" s="3"/>
    </row>
    <row r="10" spans="1:17" ht="33" customHeight="1" x14ac:dyDescent="0.25">
      <c r="A10" s="33"/>
      <c r="B10" s="1274" t="s">
        <v>1078</v>
      </c>
      <c r="C10" s="1275"/>
      <c r="D10" s="1275"/>
      <c r="E10" s="1275"/>
      <c r="F10" s="1275"/>
      <c r="G10" s="1275"/>
      <c r="H10" s="1275"/>
      <c r="I10" s="1275"/>
      <c r="J10" s="1275"/>
      <c r="K10" s="1275"/>
      <c r="L10" s="764" t="s">
        <v>903</v>
      </c>
      <c r="M10" s="764"/>
      <c r="N10" s="764"/>
      <c r="O10" s="764"/>
      <c r="P10" s="764"/>
      <c r="Q10" s="764"/>
    </row>
    <row r="11" spans="1:17" ht="12.75" customHeight="1" x14ac:dyDescent="0.25">
      <c r="A11" s="33"/>
      <c r="B11" s="33"/>
      <c r="P11" s="3"/>
      <c r="Q11" s="3"/>
    </row>
    <row r="12" spans="1:17" ht="12.75" customHeight="1" x14ac:dyDescent="0.3">
      <c r="A12" s="67" t="s">
        <v>58</v>
      </c>
      <c r="B12" s="1273" t="s">
        <v>4</v>
      </c>
      <c r="C12" s="1273"/>
      <c r="D12" s="1273"/>
      <c r="E12" s="1273"/>
      <c r="F12" s="1273"/>
      <c r="G12" s="1273"/>
      <c r="H12" s="1273"/>
      <c r="I12" s="1273"/>
      <c r="J12" s="1273"/>
      <c r="K12" s="1273"/>
      <c r="L12" s="54" t="s">
        <v>993</v>
      </c>
      <c r="M12" s="54"/>
      <c r="N12" s="54"/>
      <c r="P12" s="3"/>
      <c r="Q12" s="3"/>
    </row>
    <row r="13" spans="1:17" ht="32.25" customHeight="1" x14ac:dyDescent="0.25">
      <c r="A13" s="33"/>
      <c r="B13" s="351" t="s">
        <v>1079</v>
      </c>
      <c r="C13" s="351"/>
      <c r="D13" s="350"/>
      <c r="E13" s="350"/>
      <c r="F13" s="350"/>
      <c r="G13" s="350"/>
      <c r="H13" s="350"/>
      <c r="I13" s="350"/>
      <c r="J13" s="350"/>
      <c r="K13" s="350"/>
      <c r="L13" s="768" t="s">
        <v>903</v>
      </c>
      <c r="M13" s="768"/>
      <c r="N13" s="768"/>
      <c r="O13" s="768"/>
      <c r="P13" s="768"/>
      <c r="Q13" s="768"/>
    </row>
    <row r="14" spans="1:17" ht="12.75" customHeight="1" x14ac:dyDescent="0.25">
      <c r="A14" s="33"/>
      <c r="B14" s="33"/>
      <c r="P14" s="3"/>
      <c r="Q14" s="3"/>
    </row>
    <row r="15" spans="1:17" ht="25.5" customHeight="1" x14ac:dyDescent="0.3">
      <c r="A15" s="67" t="s">
        <v>61</v>
      </c>
      <c r="B15" s="1273" t="s">
        <v>798</v>
      </c>
      <c r="C15" s="1273"/>
      <c r="D15" s="1273"/>
      <c r="E15" s="1273"/>
      <c r="F15" s="1273"/>
      <c r="G15" s="1273"/>
      <c r="H15" s="1273"/>
      <c r="I15" s="1273"/>
      <c r="J15" s="1273"/>
      <c r="K15" s="101" t="s">
        <v>797</v>
      </c>
      <c r="L15" s="54"/>
      <c r="M15" s="54"/>
      <c r="N15" s="54"/>
      <c r="O15" s="54"/>
      <c r="P15" s="3"/>
      <c r="Q15" s="3"/>
    </row>
    <row r="16" spans="1:17" ht="37.5" customHeight="1" x14ac:dyDescent="0.25">
      <c r="A16" s="34"/>
      <c r="B16" s="604" t="s">
        <v>900</v>
      </c>
      <c r="C16" s="604"/>
      <c r="D16" s="604"/>
      <c r="E16" s="604"/>
      <c r="F16" s="604"/>
      <c r="G16" s="604"/>
      <c r="H16" s="604"/>
      <c r="I16" s="604"/>
      <c r="J16" s="604"/>
      <c r="K16" s="604"/>
      <c r="L16" s="764" t="s">
        <v>902</v>
      </c>
      <c r="M16" s="764"/>
      <c r="N16" s="764"/>
      <c r="O16" s="764"/>
      <c r="P16" s="764"/>
      <c r="Q16" s="764"/>
    </row>
    <row r="17" spans="1:17" ht="18.75" customHeight="1" x14ac:dyDescent="0.25">
      <c r="A17" s="67" t="s">
        <v>64</v>
      </c>
      <c r="B17" s="5" t="s">
        <v>994</v>
      </c>
      <c r="C17" s="5"/>
      <c r="D17" s="5"/>
      <c r="E17" s="5"/>
      <c r="F17" s="5"/>
      <c r="G17" s="5"/>
      <c r="H17" s="5"/>
      <c r="I17" s="5"/>
      <c r="J17" s="5"/>
      <c r="K17" s="5"/>
      <c r="L17" s="3"/>
      <c r="M17" s="3"/>
      <c r="N17" s="3"/>
      <c r="O17" s="3"/>
      <c r="P17" s="3"/>
      <c r="Q17" s="3"/>
    </row>
    <row r="18" spans="1:17" ht="18.75" customHeight="1" x14ac:dyDescent="0.25">
      <c r="A18" s="624" t="s">
        <v>399</v>
      </c>
      <c r="B18" s="624"/>
      <c r="C18" s="624"/>
      <c r="D18" s="624"/>
      <c r="E18" s="624"/>
      <c r="F18" s="624"/>
      <c r="G18" s="624"/>
      <c r="H18" s="624"/>
      <c r="I18" s="624"/>
      <c r="J18" s="624"/>
      <c r="K18" s="624"/>
      <c r="L18" s="624"/>
      <c r="M18" s="624"/>
      <c r="N18" s="624"/>
      <c r="O18" s="624"/>
      <c r="P18" s="624"/>
      <c r="Q18" s="624"/>
    </row>
    <row r="19" spans="1:17" ht="16.5" customHeight="1" x14ac:dyDescent="0.25">
      <c r="A19" s="331" t="s">
        <v>908</v>
      </c>
      <c r="B19" s="115" t="s">
        <v>1080</v>
      </c>
      <c r="C19" s="115"/>
      <c r="D19" s="115"/>
      <c r="E19" s="115"/>
      <c r="F19" s="115"/>
      <c r="G19" s="115"/>
      <c r="H19" s="115"/>
      <c r="I19" s="115"/>
      <c r="K19" s="3"/>
      <c r="L19" s="3"/>
      <c r="M19" s="3"/>
      <c r="N19" s="3"/>
      <c r="O19" s="3"/>
      <c r="P19" s="3"/>
      <c r="Q19" s="3"/>
    </row>
    <row r="20" spans="1:17" ht="16.5" customHeight="1" x14ac:dyDescent="0.25">
      <c r="A20" s="331" t="s">
        <v>909</v>
      </c>
      <c r="B20" s="663" t="s">
        <v>905</v>
      </c>
      <c r="C20" s="663"/>
      <c r="D20" s="663"/>
      <c r="E20" s="663"/>
      <c r="F20" s="663"/>
      <c r="G20" s="663"/>
      <c r="H20" s="663"/>
      <c r="I20" s="663"/>
      <c r="J20" s="663"/>
      <c r="K20" s="663"/>
      <c r="L20" s="663"/>
      <c r="M20" s="663"/>
      <c r="N20" s="663"/>
      <c r="O20" s="663"/>
      <c r="P20" s="663"/>
      <c r="Q20" s="663"/>
    </row>
    <row r="21" spans="1:17" ht="16.5" customHeight="1" x14ac:dyDescent="0.25">
      <c r="A21" s="331" t="s">
        <v>910</v>
      </c>
      <c r="B21" s="115" t="s">
        <v>1047</v>
      </c>
      <c r="C21" s="115"/>
      <c r="D21" s="115"/>
      <c r="E21" s="115"/>
      <c r="F21" s="115"/>
      <c r="G21" s="115"/>
      <c r="H21" s="115"/>
      <c r="J21" s="3"/>
      <c r="K21" s="3"/>
      <c r="L21" s="3"/>
      <c r="M21" s="3"/>
      <c r="N21" s="3"/>
      <c r="O21" s="3"/>
      <c r="P21" s="3"/>
      <c r="Q21" s="3"/>
    </row>
    <row r="22" spans="1:17" ht="16.5" customHeight="1" x14ac:dyDescent="0.2">
      <c r="A22" s="604" t="s">
        <v>368</v>
      </c>
      <c r="B22" s="604"/>
      <c r="C22" s="604"/>
      <c r="D22" s="604"/>
      <c r="E22" s="604"/>
      <c r="F22" s="604"/>
      <c r="G22" s="604"/>
      <c r="H22" s="604"/>
      <c r="I22" s="604"/>
      <c r="J22" s="604"/>
      <c r="K22" s="604"/>
      <c r="L22" s="604"/>
      <c r="M22" s="604"/>
      <c r="N22" s="604"/>
      <c r="O22" s="604"/>
      <c r="P22" s="604"/>
      <c r="Q22" s="604"/>
    </row>
    <row r="23" spans="1:17" ht="16.5" customHeight="1" x14ac:dyDescent="0.2">
      <c r="A23" s="604" t="s">
        <v>369</v>
      </c>
      <c r="B23" s="604"/>
      <c r="C23" s="604"/>
      <c r="D23" s="604"/>
      <c r="E23" s="604"/>
      <c r="F23" s="604"/>
      <c r="G23" s="604"/>
      <c r="H23" s="604"/>
      <c r="I23" s="604"/>
      <c r="J23" s="604"/>
      <c r="K23" s="604"/>
      <c r="L23" s="604"/>
      <c r="M23" s="604"/>
      <c r="N23" s="604"/>
      <c r="O23" s="604"/>
      <c r="P23" s="604"/>
      <c r="Q23" s="604"/>
    </row>
    <row r="24" spans="1:17" ht="16.5" customHeight="1" x14ac:dyDescent="0.25">
      <c r="A24" s="623" t="s">
        <v>384</v>
      </c>
      <c r="B24" s="623"/>
      <c r="C24" s="623"/>
      <c r="D24" s="623"/>
      <c r="E24" s="623"/>
      <c r="F24" s="623"/>
      <c r="G24" s="623"/>
      <c r="H24" s="623"/>
      <c r="I24" s="623"/>
      <c r="J24" s="623"/>
      <c r="K24" s="623"/>
      <c r="L24" s="623"/>
      <c r="M24" s="623"/>
      <c r="N24" s="623"/>
      <c r="O24" s="623"/>
      <c r="P24" s="623"/>
      <c r="Q24" s="623"/>
    </row>
    <row r="25" spans="1:17" ht="16.5" customHeight="1" x14ac:dyDescent="0.25">
      <c r="A25" s="623" t="s">
        <v>385</v>
      </c>
      <c r="B25" s="623"/>
      <c r="C25" s="623"/>
      <c r="D25" s="623"/>
      <c r="E25" s="623"/>
      <c r="F25" s="623"/>
      <c r="G25" s="623"/>
      <c r="H25" s="623"/>
      <c r="I25" s="623"/>
      <c r="J25" s="623"/>
      <c r="K25" s="623"/>
      <c r="L25" s="623"/>
      <c r="M25" s="623"/>
      <c r="N25" s="623"/>
      <c r="O25" s="623"/>
      <c r="P25" s="623"/>
      <c r="Q25" s="623"/>
    </row>
    <row r="26" spans="1:17" ht="16.5" customHeight="1" x14ac:dyDescent="0.25">
      <c r="A26" s="623"/>
      <c r="B26" s="623"/>
      <c r="C26" s="623"/>
      <c r="D26" s="623"/>
      <c r="E26" s="623"/>
      <c r="F26" s="623"/>
      <c r="G26" s="623"/>
      <c r="H26" s="623"/>
      <c r="I26" s="623"/>
      <c r="J26" s="623"/>
      <c r="K26" s="623"/>
      <c r="L26" s="623"/>
      <c r="M26" s="623"/>
      <c r="N26" s="623"/>
      <c r="O26" s="623"/>
      <c r="P26" s="623"/>
      <c r="Q26" s="623"/>
    </row>
    <row r="27" spans="1:17" ht="22.5" hidden="1" customHeight="1" x14ac:dyDescent="0.25">
      <c r="A27" s="36"/>
      <c r="B27" s="36"/>
      <c r="C27" s="32"/>
      <c r="D27" s="32"/>
      <c r="E27" s="32"/>
      <c r="F27" s="32"/>
      <c r="G27" s="32"/>
      <c r="H27" s="32"/>
      <c r="I27" s="32"/>
      <c r="J27" s="32"/>
      <c r="K27" s="32"/>
      <c r="L27" s="32"/>
      <c r="M27" s="32"/>
      <c r="N27" s="32"/>
      <c r="O27" s="32"/>
      <c r="P27" s="102"/>
      <c r="Q27" s="102"/>
    </row>
    <row r="28" spans="1:17" ht="22.5" hidden="1" customHeight="1" x14ac:dyDescent="0.25">
      <c r="A28" s="36"/>
      <c r="B28" s="36"/>
      <c r="C28" s="32"/>
      <c r="D28" s="32"/>
      <c r="E28" s="32"/>
      <c r="F28" s="32"/>
      <c r="G28" s="32"/>
      <c r="H28" s="32"/>
      <c r="I28" s="32"/>
      <c r="J28" s="32"/>
      <c r="K28" s="32"/>
      <c r="L28" s="32"/>
      <c r="M28" s="32"/>
      <c r="N28" s="32"/>
      <c r="O28" s="32"/>
      <c r="P28" s="102"/>
      <c r="Q28" s="102"/>
    </row>
    <row r="29" spans="1:17" ht="22.5" hidden="1" customHeight="1" x14ac:dyDescent="0.25">
      <c r="A29" s="36"/>
      <c r="B29" s="36"/>
      <c r="C29" s="32"/>
      <c r="D29" s="32"/>
      <c r="E29" s="32"/>
      <c r="F29" s="32"/>
      <c r="G29" s="32"/>
      <c r="H29" s="32"/>
      <c r="I29" s="32"/>
      <c r="J29" s="32"/>
      <c r="K29" s="32"/>
      <c r="L29" s="32"/>
      <c r="M29" s="32"/>
      <c r="N29" s="32"/>
      <c r="O29" s="32"/>
      <c r="P29" s="102"/>
      <c r="Q29" s="102"/>
    </row>
    <row r="30" spans="1:17" ht="22.5" hidden="1" customHeight="1" x14ac:dyDescent="0.25">
      <c r="A30" s="36"/>
      <c r="B30" s="36"/>
      <c r="C30" s="32"/>
      <c r="D30" s="32"/>
      <c r="E30" s="32"/>
      <c r="F30" s="32"/>
      <c r="G30" s="32"/>
      <c r="H30" s="32"/>
      <c r="I30" s="32"/>
      <c r="J30" s="32"/>
      <c r="K30" s="32"/>
      <c r="L30" s="32"/>
      <c r="M30" s="32"/>
      <c r="N30" s="32"/>
      <c r="O30" s="32"/>
      <c r="P30" s="102"/>
      <c r="Q30" s="102"/>
    </row>
    <row r="31" spans="1:17" ht="22.5" hidden="1" customHeight="1" x14ac:dyDescent="0.25">
      <c r="A31" s="36"/>
      <c r="B31" s="36"/>
      <c r="C31" s="32"/>
      <c r="D31" s="32"/>
      <c r="E31" s="32"/>
      <c r="F31" s="32"/>
      <c r="G31" s="32"/>
      <c r="H31" s="32"/>
      <c r="I31" s="32"/>
      <c r="J31" s="32"/>
      <c r="K31" s="32"/>
      <c r="L31" s="32"/>
      <c r="M31" s="32"/>
      <c r="N31" s="32"/>
      <c r="O31" s="32"/>
      <c r="P31" s="102"/>
      <c r="Q31" s="102"/>
    </row>
    <row r="32" spans="1:17" ht="36.75" customHeight="1" x14ac:dyDescent="0.25">
      <c r="A32" s="67" t="s">
        <v>67</v>
      </c>
      <c r="B32" s="628" t="s">
        <v>907</v>
      </c>
      <c r="C32" s="628"/>
      <c r="D32" s="628"/>
      <c r="E32" s="628"/>
      <c r="F32" s="628"/>
      <c r="G32" s="628"/>
      <c r="H32" s="628"/>
      <c r="I32" s="628"/>
      <c r="J32" s="628"/>
      <c r="K32" s="628"/>
      <c r="L32" s="628"/>
      <c r="M32" s="628"/>
      <c r="N32" s="628"/>
      <c r="O32" s="628"/>
      <c r="P32" s="628"/>
      <c r="Q32" s="628"/>
    </row>
    <row r="33" spans="1:17" ht="25.5" customHeight="1" x14ac:dyDescent="0.25">
      <c r="A33" s="331" t="s">
        <v>908</v>
      </c>
      <c r="B33" s="628" t="s">
        <v>1081</v>
      </c>
      <c r="C33" s="628"/>
      <c r="D33" s="628"/>
      <c r="E33" s="628"/>
      <c r="F33" s="628"/>
      <c r="G33" s="628"/>
      <c r="H33" s="628"/>
      <c r="I33" s="628"/>
      <c r="J33" s="628"/>
      <c r="K33" s="628"/>
      <c r="L33" s="628"/>
      <c r="M33" s="628"/>
      <c r="N33" s="628"/>
      <c r="O33" s="628"/>
      <c r="P33" s="628"/>
      <c r="Q33" s="628"/>
    </row>
    <row r="34" spans="1:17" ht="14.25" customHeight="1" x14ac:dyDescent="0.25">
      <c r="A34" s="36"/>
      <c r="B34" s="329" t="s">
        <v>916</v>
      </c>
      <c r="C34" s="109"/>
      <c r="D34" s="109"/>
      <c r="E34" s="109"/>
      <c r="F34" s="109"/>
      <c r="G34" s="109"/>
      <c r="H34" s="109"/>
      <c r="I34" s="109"/>
      <c r="J34" s="109"/>
      <c r="K34" s="109"/>
      <c r="L34" s="109"/>
      <c r="M34" s="109"/>
      <c r="N34" s="109"/>
      <c r="O34" s="109"/>
      <c r="P34" s="109"/>
      <c r="Q34" s="109"/>
    </row>
    <row r="35" spans="1:17" ht="1.5" customHeight="1" x14ac:dyDescent="0.25">
      <c r="A35" s="36"/>
      <c r="B35" s="36"/>
      <c r="C35" s="37"/>
      <c r="D35" s="37"/>
      <c r="E35" s="37"/>
      <c r="F35" s="37"/>
      <c r="G35" s="37"/>
      <c r="H35" s="37"/>
      <c r="I35" s="37"/>
      <c r="J35" s="37"/>
      <c r="K35" s="37"/>
      <c r="L35" s="37"/>
      <c r="M35" s="37"/>
      <c r="N35" s="37"/>
      <c r="O35" s="37"/>
      <c r="P35" s="629" t="s">
        <v>30</v>
      </c>
      <c r="Q35" s="629"/>
    </row>
    <row r="36" spans="1:17" ht="15" customHeight="1" x14ac:dyDescent="0.25">
      <c r="A36" s="693" t="s">
        <v>10</v>
      </c>
      <c r="B36" s="694"/>
      <c r="C36" s="1087" t="s">
        <v>222</v>
      </c>
      <c r="D36" s="633" t="s">
        <v>817</v>
      </c>
      <c r="E36" s="633"/>
      <c r="F36" s="633"/>
      <c r="G36" s="633"/>
      <c r="H36" s="626" t="s">
        <v>818</v>
      </c>
      <c r="I36" s="626"/>
      <c r="J36" s="626"/>
      <c r="K36" s="626"/>
      <c r="L36" s="626" t="s">
        <v>819</v>
      </c>
      <c r="M36" s="626"/>
      <c r="N36" s="626"/>
      <c r="O36" s="626"/>
      <c r="P36" s="626"/>
      <c r="Q36" s="626"/>
    </row>
    <row r="37" spans="1:17" ht="80.25" customHeight="1" x14ac:dyDescent="0.25">
      <c r="A37" s="695"/>
      <c r="B37" s="696"/>
      <c r="C37" s="1088"/>
      <c r="D37" s="12" t="s">
        <v>71</v>
      </c>
      <c r="E37" s="12" t="s">
        <v>72</v>
      </c>
      <c r="F37" s="15" t="s">
        <v>14</v>
      </c>
      <c r="G37" s="12" t="s">
        <v>15</v>
      </c>
      <c r="H37" s="12" t="s">
        <v>71</v>
      </c>
      <c r="I37" s="15" t="s">
        <v>72</v>
      </c>
      <c r="J37" s="15" t="s">
        <v>14</v>
      </c>
      <c r="K37" s="10" t="s">
        <v>16</v>
      </c>
      <c r="L37" s="12" t="s">
        <v>71</v>
      </c>
      <c r="M37" s="625" t="s">
        <v>72</v>
      </c>
      <c r="N37" s="625"/>
      <c r="O37" s="12" t="s">
        <v>14</v>
      </c>
      <c r="P37" s="625" t="s">
        <v>17</v>
      </c>
      <c r="Q37" s="625"/>
    </row>
    <row r="38" spans="1:17" ht="15" customHeight="1" x14ac:dyDescent="0.25">
      <c r="A38" s="641">
        <v>1</v>
      </c>
      <c r="B38" s="642"/>
      <c r="C38" s="11">
        <v>2</v>
      </c>
      <c r="D38" s="11">
        <v>3</v>
      </c>
      <c r="E38" s="11">
        <v>4</v>
      </c>
      <c r="F38" s="11">
        <v>5</v>
      </c>
      <c r="G38" s="11">
        <v>6</v>
      </c>
      <c r="H38" s="11">
        <v>7</v>
      </c>
      <c r="I38" s="11">
        <v>8</v>
      </c>
      <c r="J38" s="11">
        <v>9</v>
      </c>
      <c r="K38" s="11">
        <v>10</v>
      </c>
      <c r="L38" s="11">
        <v>11</v>
      </c>
      <c r="M38" s="626">
        <v>12</v>
      </c>
      <c r="N38" s="626"/>
      <c r="O38" s="11">
        <v>13</v>
      </c>
      <c r="P38" s="626">
        <v>14</v>
      </c>
      <c r="Q38" s="626"/>
    </row>
    <row r="39" spans="1:17" ht="15" hidden="1" customHeight="1" x14ac:dyDescent="0.25">
      <c r="A39" s="16">
        <v>1014070</v>
      </c>
      <c r="B39" s="16"/>
      <c r="C39" s="121" t="s">
        <v>250</v>
      </c>
      <c r="D39" s="16"/>
      <c r="E39" s="16"/>
      <c r="F39" s="16"/>
      <c r="G39" s="16"/>
      <c r="H39" s="16"/>
      <c r="I39" s="16"/>
      <c r="J39" s="16"/>
      <c r="K39" s="16"/>
      <c r="L39" s="16"/>
      <c r="M39" s="626"/>
      <c r="N39" s="626"/>
      <c r="O39" s="16"/>
      <c r="P39" s="626"/>
      <c r="Q39" s="626"/>
    </row>
    <row r="40" spans="1:17" ht="21" customHeight="1" x14ac:dyDescent="0.25">
      <c r="A40" s="641"/>
      <c r="B40" s="642"/>
      <c r="C40" s="43" t="s">
        <v>18</v>
      </c>
      <c r="D40" s="27">
        <f>D90</f>
        <v>824.5</v>
      </c>
      <c r="E40" s="27" t="s">
        <v>194</v>
      </c>
      <c r="F40" s="27" t="s">
        <v>194</v>
      </c>
      <c r="G40" s="27">
        <f>D40</f>
        <v>824.5</v>
      </c>
      <c r="H40" s="27">
        <f>H90</f>
        <v>1188.3</v>
      </c>
      <c r="I40" s="27" t="s">
        <v>194</v>
      </c>
      <c r="J40" s="27" t="s">
        <v>194</v>
      </c>
      <c r="K40" s="27">
        <f>H40</f>
        <v>1188.3</v>
      </c>
      <c r="L40" s="27">
        <f>L90</f>
        <v>989</v>
      </c>
      <c r="M40" s="627" t="s">
        <v>194</v>
      </c>
      <c r="N40" s="627"/>
      <c r="O40" s="27" t="s">
        <v>194</v>
      </c>
      <c r="P40" s="627">
        <f>L40</f>
        <v>989</v>
      </c>
      <c r="Q40" s="627"/>
    </row>
    <row r="41" spans="1:17" ht="21" customHeight="1" x14ac:dyDescent="0.25">
      <c r="A41" s="641"/>
      <c r="B41" s="642"/>
      <c r="C41" s="43" t="s">
        <v>20</v>
      </c>
      <c r="D41" s="38" t="s">
        <v>194</v>
      </c>
      <c r="E41" s="38"/>
      <c r="F41" s="38"/>
      <c r="G41" s="11"/>
      <c r="H41" s="38" t="s">
        <v>194</v>
      </c>
      <c r="I41" s="38"/>
      <c r="J41" s="38"/>
      <c r="K41" s="61"/>
      <c r="L41" s="38" t="s">
        <v>194</v>
      </c>
      <c r="M41" s="828"/>
      <c r="N41" s="828"/>
      <c r="O41" s="38"/>
      <c r="P41" s="997"/>
      <c r="Q41" s="999"/>
    </row>
    <row r="42" spans="1:17" ht="24" customHeight="1" x14ac:dyDescent="0.25">
      <c r="A42" s="641"/>
      <c r="B42" s="642"/>
      <c r="C42" s="44" t="s">
        <v>21</v>
      </c>
      <c r="D42" s="38" t="s">
        <v>194</v>
      </c>
      <c r="E42" s="38"/>
      <c r="F42" s="38"/>
      <c r="G42" s="11"/>
      <c r="H42" s="38" t="s">
        <v>194</v>
      </c>
      <c r="I42" s="38"/>
      <c r="J42" s="38"/>
      <c r="K42" s="61"/>
      <c r="L42" s="38" t="s">
        <v>194</v>
      </c>
      <c r="M42" s="828"/>
      <c r="N42" s="828"/>
      <c r="O42" s="38"/>
      <c r="P42" s="997"/>
      <c r="Q42" s="999"/>
    </row>
    <row r="43" spans="1:17" ht="20.25" customHeight="1" x14ac:dyDescent="0.25">
      <c r="A43" s="1186">
        <v>401000</v>
      </c>
      <c r="B43" s="1188"/>
      <c r="C43" s="44" t="s">
        <v>23</v>
      </c>
      <c r="D43" s="27" t="s">
        <v>194</v>
      </c>
      <c r="E43" s="27"/>
      <c r="F43" s="27"/>
      <c r="G43" s="11"/>
      <c r="H43" s="27" t="s">
        <v>194</v>
      </c>
      <c r="I43" s="27"/>
      <c r="J43" s="27"/>
      <c r="K43" s="27"/>
      <c r="L43" s="27" t="s">
        <v>194</v>
      </c>
      <c r="M43" s="634"/>
      <c r="N43" s="635"/>
      <c r="O43" s="27"/>
      <c r="P43" s="627"/>
      <c r="Q43" s="627"/>
    </row>
    <row r="44" spans="1:17" ht="33" customHeight="1" x14ac:dyDescent="0.25">
      <c r="A44" s="1186">
        <v>602400</v>
      </c>
      <c r="B44" s="1188"/>
      <c r="C44" s="45" t="s">
        <v>251</v>
      </c>
      <c r="D44" s="38" t="s">
        <v>194</v>
      </c>
      <c r="E44" s="38"/>
      <c r="F44" s="38"/>
      <c r="G44" s="11"/>
      <c r="H44" s="38" t="s">
        <v>194</v>
      </c>
      <c r="I44" s="38"/>
      <c r="J44" s="38"/>
      <c r="K44" s="61"/>
      <c r="L44" s="38" t="s">
        <v>194</v>
      </c>
      <c r="M44" s="828"/>
      <c r="N44" s="828"/>
      <c r="O44" s="38"/>
      <c r="P44" s="997"/>
      <c r="Q44" s="999"/>
    </row>
    <row r="45" spans="1:17" ht="27.75" customHeight="1" x14ac:dyDescent="0.25">
      <c r="A45" s="1186">
        <v>602100</v>
      </c>
      <c r="B45" s="1188"/>
      <c r="C45" s="45" t="s">
        <v>25</v>
      </c>
      <c r="D45" s="38" t="s">
        <v>194</v>
      </c>
      <c r="E45" s="61"/>
      <c r="F45" s="38"/>
      <c r="G45" s="11"/>
      <c r="H45" s="38" t="s">
        <v>194</v>
      </c>
      <c r="I45" s="38" t="s">
        <v>194</v>
      </c>
      <c r="J45" s="38" t="s">
        <v>194</v>
      </c>
      <c r="K45" s="61" t="s">
        <v>194</v>
      </c>
      <c r="L45" s="38" t="s">
        <v>194</v>
      </c>
      <c r="M45" s="828" t="s">
        <v>194</v>
      </c>
      <c r="N45" s="828"/>
      <c r="O45" s="38" t="s">
        <v>194</v>
      </c>
      <c r="P45" s="997" t="s">
        <v>194</v>
      </c>
      <c r="Q45" s="999"/>
    </row>
    <row r="46" spans="1:17" ht="15" customHeight="1" x14ac:dyDescent="0.25">
      <c r="A46" s="1186">
        <v>602200</v>
      </c>
      <c r="B46" s="1188"/>
      <c r="C46" s="43" t="s">
        <v>26</v>
      </c>
      <c r="D46" s="38" t="s">
        <v>194</v>
      </c>
      <c r="E46" s="38"/>
      <c r="F46" s="38"/>
      <c r="G46" s="11"/>
      <c r="H46" s="38" t="s">
        <v>194</v>
      </c>
      <c r="I46" s="38" t="s">
        <v>194</v>
      </c>
      <c r="J46" s="38" t="s">
        <v>194</v>
      </c>
      <c r="K46" s="61" t="s">
        <v>194</v>
      </c>
      <c r="L46" s="38" t="s">
        <v>194</v>
      </c>
      <c r="M46" s="828" t="s">
        <v>194</v>
      </c>
      <c r="N46" s="828"/>
      <c r="O46" s="38" t="s">
        <v>194</v>
      </c>
      <c r="P46" s="997" t="s">
        <v>194</v>
      </c>
      <c r="Q46" s="999"/>
    </row>
    <row r="47" spans="1:17" ht="15" hidden="1" customHeight="1" x14ac:dyDescent="0.25">
      <c r="A47" s="16"/>
      <c r="B47" s="43"/>
      <c r="C47" s="122" t="s">
        <v>252</v>
      </c>
      <c r="D47" s="38"/>
      <c r="E47" s="38"/>
      <c r="F47" s="38"/>
      <c r="G47" s="11"/>
      <c r="H47" s="38"/>
      <c r="I47" s="38"/>
      <c r="J47" s="38"/>
      <c r="K47" s="61"/>
      <c r="L47" s="38"/>
      <c r="M47" s="828"/>
      <c r="N47" s="828"/>
      <c r="O47" s="38"/>
      <c r="P47" s="73"/>
      <c r="Q47" s="72"/>
    </row>
    <row r="48" spans="1:17" ht="15" hidden="1" customHeight="1" x14ac:dyDescent="0.25">
      <c r="A48" s="16"/>
      <c r="B48" s="43"/>
      <c r="C48" s="43"/>
      <c r="D48" s="38"/>
      <c r="E48" s="38"/>
      <c r="F48" s="38"/>
      <c r="G48" s="11"/>
      <c r="H48" s="38"/>
      <c r="I48" s="38"/>
      <c r="J48" s="38"/>
      <c r="K48" s="61"/>
      <c r="L48" s="38"/>
      <c r="M48" s="828"/>
      <c r="N48" s="828"/>
      <c r="O48" s="38"/>
      <c r="P48" s="73"/>
      <c r="Q48" s="72"/>
    </row>
    <row r="49" spans="1:17" ht="15" hidden="1" customHeight="1" x14ac:dyDescent="0.25">
      <c r="A49" s="16"/>
      <c r="B49" s="43"/>
      <c r="C49" s="45"/>
      <c r="D49" s="38"/>
      <c r="E49" s="38"/>
      <c r="F49" s="38"/>
      <c r="G49" s="11"/>
      <c r="H49" s="38"/>
      <c r="I49" s="38"/>
      <c r="J49" s="38"/>
      <c r="K49" s="38"/>
      <c r="L49" s="38"/>
      <c r="M49" s="997"/>
      <c r="N49" s="999"/>
      <c r="O49" s="38"/>
      <c r="P49" s="73"/>
      <c r="Q49" s="72"/>
    </row>
    <row r="50" spans="1:17" ht="15" hidden="1" customHeight="1" x14ac:dyDescent="0.25">
      <c r="A50" s="16"/>
      <c r="B50" s="43"/>
      <c r="C50" s="43"/>
      <c r="D50" s="38"/>
      <c r="E50" s="38"/>
      <c r="F50" s="38"/>
      <c r="G50" s="11"/>
      <c r="H50" s="38"/>
      <c r="I50" s="38"/>
      <c r="J50" s="38"/>
      <c r="K50" s="61"/>
      <c r="L50" s="38"/>
      <c r="M50" s="828"/>
      <c r="N50" s="828"/>
      <c r="O50" s="38"/>
      <c r="P50" s="73"/>
      <c r="Q50" s="72"/>
    </row>
    <row r="51" spans="1:17" ht="26.25" hidden="1" customHeight="1" x14ac:dyDescent="0.25">
      <c r="A51" s="16"/>
      <c r="B51" s="43"/>
      <c r="C51" s="45"/>
      <c r="D51" s="38"/>
      <c r="E51" s="38"/>
      <c r="F51" s="38"/>
      <c r="G51" s="11"/>
      <c r="H51" s="38"/>
      <c r="I51" s="38"/>
      <c r="J51" s="38"/>
      <c r="K51" s="61"/>
      <c r="L51" s="38"/>
      <c r="M51" s="828"/>
      <c r="N51" s="828"/>
      <c r="O51" s="38"/>
      <c r="P51" s="73"/>
      <c r="Q51" s="72"/>
    </row>
    <row r="52" spans="1:17" ht="15" hidden="1" customHeight="1" x14ac:dyDescent="0.25">
      <c r="A52" s="16"/>
      <c r="B52" s="43"/>
      <c r="C52" s="43"/>
      <c r="D52" s="38"/>
      <c r="E52" s="38"/>
      <c r="F52" s="38"/>
      <c r="G52" s="11"/>
      <c r="H52" s="38"/>
      <c r="I52" s="38"/>
      <c r="J52" s="38"/>
      <c r="K52" s="61"/>
      <c r="L52" s="38"/>
      <c r="M52" s="828"/>
      <c r="N52" s="828"/>
      <c r="O52" s="38"/>
      <c r="P52" s="73"/>
      <c r="Q52" s="72"/>
    </row>
    <row r="53" spans="1:17" ht="15" hidden="1" customHeight="1" x14ac:dyDescent="0.25">
      <c r="A53" s="16"/>
      <c r="B53" s="43"/>
      <c r="C53" s="43"/>
      <c r="D53" s="38"/>
      <c r="E53" s="38"/>
      <c r="F53" s="38"/>
      <c r="G53" s="11"/>
      <c r="H53" s="38"/>
      <c r="I53" s="38"/>
      <c r="J53" s="38"/>
      <c r="K53" s="61"/>
      <c r="L53" s="38"/>
      <c r="M53" s="828"/>
      <c r="N53" s="828"/>
      <c r="O53" s="38"/>
      <c r="P53" s="73"/>
      <c r="Q53" s="72"/>
    </row>
    <row r="54" spans="1:17" ht="15" hidden="1" customHeight="1" x14ac:dyDescent="0.25">
      <c r="A54" s="16"/>
      <c r="B54" s="43"/>
      <c r="C54" s="43"/>
      <c r="D54" s="38"/>
      <c r="E54" s="38"/>
      <c r="F54" s="38"/>
      <c r="G54" s="11"/>
      <c r="H54" s="38"/>
      <c r="I54" s="38"/>
      <c r="J54" s="38"/>
      <c r="K54" s="61"/>
      <c r="L54" s="38"/>
      <c r="M54" s="828"/>
      <c r="N54" s="828"/>
      <c r="O54" s="38"/>
      <c r="P54" s="73"/>
      <c r="Q54" s="72"/>
    </row>
    <row r="55" spans="1:17" ht="38.25" hidden="1" customHeight="1" x14ac:dyDescent="0.25">
      <c r="A55" s="16"/>
      <c r="B55" s="43"/>
      <c r="C55" s="45"/>
      <c r="D55" s="38"/>
      <c r="E55" s="38"/>
      <c r="F55" s="38"/>
      <c r="G55" s="11"/>
      <c r="H55" s="61"/>
      <c r="I55" s="38"/>
      <c r="J55" s="38"/>
      <c r="K55" s="61"/>
      <c r="L55" s="38"/>
      <c r="M55" s="828"/>
      <c r="N55" s="828"/>
      <c r="O55" s="38"/>
      <c r="P55" s="73"/>
      <c r="Q55" s="72"/>
    </row>
    <row r="56" spans="1:17" ht="15" hidden="1" customHeight="1" x14ac:dyDescent="0.25">
      <c r="A56" s="16"/>
      <c r="B56" s="43"/>
      <c r="C56" s="43"/>
      <c r="D56" s="38"/>
      <c r="E56" s="38"/>
      <c r="F56" s="61"/>
      <c r="G56" s="11"/>
      <c r="H56" s="38"/>
      <c r="I56" s="38"/>
      <c r="J56" s="38"/>
      <c r="K56" s="61"/>
      <c r="L56" s="38"/>
      <c r="M56" s="828"/>
      <c r="N56" s="828"/>
      <c r="O56" s="38"/>
      <c r="P56" s="73"/>
      <c r="Q56" s="72"/>
    </row>
    <row r="57" spans="1:17" ht="28.5" hidden="1" customHeight="1" x14ac:dyDescent="0.25">
      <c r="A57" s="16"/>
      <c r="B57" s="43"/>
      <c r="C57" s="45"/>
      <c r="D57" s="38"/>
      <c r="E57" s="38"/>
      <c r="F57" s="38"/>
      <c r="G57" s="11"/>
      <c r="H57" s="38"/>
      <c r="I57" s="38"/>
      <c r="J57" s="38"/>
      <c r="K57" s="61"/>
      <c r="L57" s="38"/>
      <c r="M57" s="828"/>
      <c r="N57" s="828"/>
      <c r="O57" s="38"/>
      <c r="P57" s="73"/>
      <c r="Q57" s="72"/>
    </row>
    <row r="58" spans="1:17" ht="15" hidden="1" customHeight="1" x14ac:dyDescent="0.25">
      <c r="A58" s="16"/>
      <c r="B58" s="43"/>
      <c r="C58" s="43"/>
      <c r="D58" s="38"/>
      <c r="E58" s="38"/>
      <c r="F58" s="38"/>
      <c r="G58" s="11"/>
      <c r="H58" s="38"/>
      <c r="I58" s="38"/>
      <c r="J58" s="38"/>
      <c r="K58" s="61"/>
      <c r="L58" s="38"/>
      <c r="M58" s="828"/>
      <c r="N58" s="828"/>
      <c r="O58" s="38"/>
      <c r="P58" s="73"/>
      <c r="Q58" s="72"/>
    </row>
    <row r="59" spans="1:17" ht="26.25" hidden="1" customHeight="1" x14ac:dyDescent="0.25">
      <c r="A59" s="16"/>
      <c r="B59" s="43"/>
      <c r="C59" s="45"/>
      <c r="D59" s="38"/>
      <c r="E59" s="38"/>
      <c r="F59" s="38"/>
      <c r="G59" s="11"/>
      <c r="H59" s="38"/>
      <c r="I59" s="38"/>
      <c r="J59" s="38"/>
      <c r="K59" s="61"/>
      <c r="L59" s="38"/>
      <c r="M59" s="828"/>
      <c r="N59" s="828"/>
      <c r="O59" s="38"/>
      <c r="P59" s="73"/>
      <c r="Q59" s="72"/>
    </row>
    <row r="60" spans="1:17" ht="18" hidden="1" customHeight="1" x14ac:dyDescent="0.25">
      <c r="A60" s="16"/>
      <c r="B60" s="43"/>
      <c r="C60" s="45"/>
      <c r="D60" s="38"/>
      <c r="E60" s="38"/>
      <c r="F60" s="38"/>
      <c r="G60" s="11"/>
      <c r="H60" s="38"/>
      <c r="I60" s="38"/>
      <c r="J60" s="38"/>
      <c r="K60" s="38"/>
      <c r="L60" s="38"/>
      <c r="M60" s="49"/>
      <c r="N60" s="72"/>
      <c r="O60" s="38"/>
      <c r="P60" s="73"/>
      <c r="Q60" s="72"/>
    </row>
    <row r="61" spans="1:17" ht="27" hidden="1" customHeight="1" x14ac:dyDescent="0.25">
      <c r="A61" s="16"/>
      <c r="B61" s="43"/>
      <c r="C61" s="45"/>
      <c r="D61" s="38"/>
      <c r="E61" s="38"/>
      <c r="F61" s="38"/>
      <c r="G61" s="11"/>
      <c r="H61" s="38"/>
      <c r="I61" s="38"/>
      <c r="J61" s="38"/>
      <c r="K61" s="38"/>
      <c r="L61" s="38"/>
      <c r="M61" s="49"/>
      <c r="N61" s="72"/>
      <c r="O61" s="38"/>
      <c r="P61" s="73"/>
      <c r="Q61" s="72"/>
    </row>
    <row r="62" spans="1:17" ht="28.5" hidden="1" customHeight="1" x14ac:dyDescent="0.25">
      <c r="A62" s="16"/>
      <c r="B62" s="43"/>
      <c r="C62" s="45"/>
      <c r="D62" s="38"/>
      <c r="E62" s="38"/>
      <c r="F62" s="38"/>
      <c r="G62" s="11"/>
      <c r="H62" s="38"/>
      <c r="I62" s="38"/>
      <c r="J62" s="38"/>
      <c r="K62" s="38"/>
      <c r="L62" s="38"/>
      <c r="M62" s="49"/>
      <c r="N62" s="72"/>
      <c r="O62" s="38"/>
      <c r="P62" s="73"/>
      <c r="Q62" s="72"/>
    </row>
    <row r="63" spans="1:17" ht="31.5" hidden="1" customHeight="1" x14ac:dyDescent="0.25">
      <c r="A63" s="16"/>
      <c r="B63" s="43"/>
      <c r="C63" s="45"/>
      <c r="D63" s="38"/>
      <c r="E63" s="38"/>
      <c r="F63" s="38"/>
      <c r="G63" s="11"/>
      <c r="H63" s="38"/>
      <c r="I63" s="38"/>
      <c r="J63" s="38"/>
      <c r="K63" s="38"/>
      <c r="L63" s="38"/>
      <c r="M63" s="49"/>
      <c r="N63" s="72"/>
      <c r="O63" s="38"/>
      <c r="P63" s="73"/>
      <c r="Q63" s="72"/>
    </row>
    <row r="64" spans="1:17" ht="17.649999999999999" customHeight="1" x14ac:dyDescent="0.25">
      <c r="A64" s="641"/>
      <c r="B64" s="642"/>
      <c r="C64" s="16" t="s">
        <v>971</v>
      </c>
      <c r="D64" s="18">
        <f t="shared" ref="D64:L64" si="0">D40+D56</f>
        <v>824.5</v>
      </c>
      <c r="E64" s="18"/>
      <c r="F64" s="52"/>
      <c r="G64" s="18">
        <f t="shared" si="0"/>
        <v>824.5</v>
      </c>
      <c r="H64" s="18">
        <f t="shared" si="0"/>
        <v>1188.3</v>
      </c>
      <c r="I64" s="18"/>
      <c r="J64" s="18"/>
      <c r="K64" s="18">
        <f t="shared" si="0"/>
        <v>1188.3</v>
      </c>
      <c r="L64" s="18">
        <f t="shared" si="0"/>
        <v>989</v>
      </c>
      <c r="M64" s="1276"/>
      <c r="N64" s="1276"/>
      <c r="O64" s="18">
        <f>O56</f>
        <v>0</v>
      </c>
      <c r="P64" s="997">
        <f>L64+M64</f>
        <v>989</v>
      </c>
      <c r="Q64" s="999"/>
    </row>
    <row r="65" spans="1:17" ht="12.75" customHeight="1" x14ac:dyDescent="0.25">
      <c r="A65" s="3"/>
      <c r="B65" s="3"/>
      <c r="C65" s="3"/>
      <c r="D65" s="3"/>
      <c r="E65" s="3"/>
      <c r="F65" s="3"/>
      <c r="G65" s="3"/>
      <c r="H65" s="3"/>
      <c r="I65" s="3"/>
      <c r="J65" s="3"/>
      <c r="K65" s="3"/>
      <c r="L65" s="636"/>
      <c r="M65" s="636"/>
      <c r="N65" s="636"/>
      <c r="O65" s="636"/>
      <c r="P65" s="636"/>
      <c r="Q65" s="636"/>
    </row>
    <row r="66" spans="1:17" ht="25.5" customHeight="1" x14ac:dyDescent="0.3">
      <c r="A66" s="352" t="s">
        <v>909</v>
      </c>
      <c r="B66" s="637" t="s">
        <v>917</v>
      </c>
      <c r="C66" s="637"/>
      <c r="D66" s="637"/>
      <c r="E66" s="637"/>
      <c r="F66" s="637"/>
      <c r="G66" s="637"/>
      <c r="H66" s="637"/>
      <c r="I66" s="637"/>
      <c r="J66" s="637"/>
      <c r="K66" s="637"/>
      <c r="L66" s="637"/>
      <c r="M66" s="637"/>
      <c r="N66" s="637"/>
      <c r="O66" s="637"/>
      <c r="P66" s="637"/>
      <c r="Q66" s="637"/>
    </row>
    <row r="67" spans="1:17" ht="17.25" customHeight="1" x14ac:dyDescent="0.25">
      <c r="A67" s="46"/>
      <c r="B67" s="355" t="s">
        <v>916</v>
      </c>
      <c r="C67" s="47"/>
      <c r="D67" s="47"/>
      <c r="E67" s="47"/>
      <c r="F67" s="47"/>
      <c r="G67" s="47"/>
      <c r="H67" s="47"/>
      <c r="I67" s="47"/>
      <c r="J67" s="47"/>
      <c r="K67" s="47"/>
      <c r="L67" s="47"/>
      <c r="M67" s="47"/>
      <c r="N67" s="47"/>
      <c r="O67" s="47"/>
      <c r="P67" s="977"/>
      <c r="Q67" s="977"/>
    </row>
    <row r="68" spans="1:17" ht="15" customHeight="1" x14ac:dyDescent="0.25">
      <c r="A68" s="927" t="s">
        <v>10</v>
      </c>
      <c r="B68" s="928"/>
      <c r="C68" s="829" t="s">
        <v>259</v>
      </c>
      <c r="D68" s="836"/>
      <c r="E68" s="836"/>
      <c r="F68" s="836"/>
      <c r="G68" s="830"/>
      <c r="H68" s="828" t="s">
        <v>454</v>
      </c>
      <c r="I68" s="828"/>
      <c r="J68" s="828"/>
      <c r="K68" s="828"/>
      <c r="L68" s="828" t="s">
        <v>821</v>
      </c>
      <c r="M68" s="828"/>
      <c r="N68" s="828"/>
      <c r="O68" s="828"/>
      <c r="P68" s="828"/>
      <c r="Q68" s="828"/>
    </row>
    <row r="69" spans="1:17" ht="70.5" customHeight="1" x14ac:dyDescent="0.25">
      <c r="A69" s="929"/>
      <c r="B69" s="930"/>
      <c r="C69" s="833"/>
      <c r="D69" s="840"/>
      <c r="E69" s="840"/>
      <c r="F69" s="840"/>
      <c r="G69" s="834"/>
      <c r="H69" s="39" t="s">
        <v>71</v>
      </c>
      <c r="I69" s="39" t="s">
        <v>72</v>
      </c>
      <c r="J69" s="41" t="s">
        <v>14</v>
      </c>
      <c r="K69" s="39" t="s">
        <v>15</v>
      </c>
      <c r="L69" s="39" t="s">
        <v>71</v>
      </c>
      <c r="M69" s="895" t="s">
        <v>72</v>
      </c>
      <c r="N69" s="898"/>
      <c r="O69" s="41" t="s">
        <v>14</v>
      </c>
      <c r="P69" s="895" t="s">
        <v>16</v>
      </c>
      <c r="Q69" s="898"/>
    </row>
    <row r="70" spans="1:17" ht="12.75" customHeight="1" x14ac:dyDescent="0.25">
      <c r="A70" s="819">
        <v>1</v>
      </c>
      <c r="B70" s="820"/>
      <c r="C70" s="819">
        <v>2</v>
      </c>
      <c r="D70" s="850"/>
      <c r="E70" s="850"/>
      <c r="F70" s="850"/>
      <c r="G70" s="820"/>
      <c r="H70" s="38">
        <v>3</v>
      </c>
      <c r="I70" s="38">
        <v>4</v>
      </c>
      <c r="J70" s="38">
        <v>5</v>
      </c>
      <c r="K70" s="38">
        <v>6</v>
      </c>
      <c r="L70" s="38">
        <v>7</v>
      </c>
      <c r="M70" s="819">
        <v>8</v>
      </c>
      <c r="N70" s="820"/>
      <c r="O70" s="38">
        <v>9</v>
      </c>
      <c r="P70" s="819">
        <v>10</v>
      </c>
      <c r="Q70" s="820"/>
    </row>
    <row r="71" spans="1:17" ht="12.75" hidden="1" customHeight="1" x14ac:dyDescent="0.25">
      <c r="A71" s="18">
        <v>1014070</v>
      </c>
      <c r="B71" s="18"/>
      <c r="C71" s="974" t="s">
        <v>262</v>
      </c>
      <c r="D71" s="975"/>
      <c r="E71" s="975"/>
      <c r="F71" s="975"/>
      <c r="G71" s="976"/>
      <c r="H71" s="18"/>
      <c r="I71" s="18"/>
      <c r="J71" s="18"/>
      <c r="K71" s="18"/>
      <c r="L71" s="18"/>
      <c r="M71" s="828"/>
      <c r="N71" s="828"/>
      <c r="O71" s="18"/>
      <c r="P71" s="828"/>
      <c r="Q71" s="828"/>
    </row>
    <row r="72" spans="1:17" ht="21.75" customHeight="1" x14ac:dyDescent="0.25">
      <c r="A72" s="819"/>
      <c r="B72" s="820"/>
      <c r="C72" s="879" t="s">
        <v>18</v>
      </c>
      <c r="D72" s="880"/>
      <c r="E72" s="880"/>
      <c r="F72" s="880"/>
      <c r="G72" s="881"/>
      <c r="H72" s="38">
        <f>H116</f>
        <v>1044.384</v>
      </c>
      <c r="I72" s="38" t="s">
        <v>194</v>
      </c>
      <c r="J72" s="38" t="s">
        <v>194</v>
      </c>
      <c r="K72" s="38">
        <f>H72</f>
        <v>1044.384</v>
      </c>
      <c r="L72" s="38">
        <f>L116</f>
        <v>1096.6032</v>
      </c>
      <c r="M72" s="819" t="s">
        <v>194</v>
      </c>
      <c r="N72" s="820"/>
      <c r="O72" s="38" t="s">
        <v>194</v>
      </c>
      <c r="P72" s="819">
        <f>L72</f>
        <v>1096.6032</v>
      </c>
      <c r="Q72" s="820"/>
    </row>
    <row r="73" spans="1:17" ht="19.5" customHeight="1" x14ac:dyDescent="0.25">
      <c r="A73" s="353"/>
      <c r="B73" s="354"/>
      <c r="C73" s="879" t="s">
        <v>20</v>
      </c>
      <c r="D73" s="880"/>
      <c r="E73" s="880"/>
      <c r="F73" s="880"/>
      <c r="G73" s="881"/>
      <c r="H73" s="38" t="s">
        <v>194</v>
      </c>
      <c r="I73" s="38"/>
      <c r="J73" s="38"/>
      <c r="K73" s="38"/>
      <c r="L73" s="38" t="s">
        <v>194</v>
      </c>
      <c r="M73" s="819"/>
      <c r="N73" s="820"/>
      <c r="O73" s="38"/>
      <c r="P73" s="819"/>
      <c r="Q73" s="820"/>
    </row>
    <row r="74" spans="1:17" ht="21" customHeight="1" x14ac:dyDescent="0.25">
      <c r="A74" s="819"/>
      <c r="B74" s="820"/>
      <c r="C74" s="879" t="s">
        <v>21</v>
      </c>
      <c r="D74" s="880"/>
      <c r="E74" s="880"/>
      <c r="F74" s="880"/>
      <c r="G74" s="881"/>
      <c r="H74" s="38" t="s">
        <v>194</v>
      </c>
      <c r="I74" s="38"/>
      <c r="J74" s="38"/>
      <c r="K74" s="38"/>
      <c r="L74" s="38" t="s">
        <v>194</v>
      </c>
      <c r="M74" s="819"/>
      <c r="N74" s="820"/>
      <c r="O74" s="38"/>
      <c r="P74" s="819"/>
      <c r="Q74" s="820"/>
    </row>
    <row r="75" spans="1:17" ht="16.5" customHeight="1" x14ac:dyDescent="0.25">
      <c r="A75" s="1186">
        <v>401000</v>
      </c>
      <c r="B75" s="1188"/>
      <c r="C75" s="879" t="s">
        <v>23</v>
      </c>
      <c r="D75" s="880"/>
      <c r="E75" s="880"/>
      <c r="F75" s="880"/>
      <c r="G75" s="881"/>
      <c r="H75" s="38" t="s">
        <v>194</v>
      </c>
      <c r="I75" s="38"/>
      <c r="J75" s="38"/>
      <c r="K75" s="38"/>
      <c r="L75" s="38" t="s">
        <v>194</v>
      </c>
      <c r="M75" s="819"/>
      <c r="N75" s="820"/>
      <c r="O75" s="38"/>
      <c r="P75" s="819"/>
      <c r="Q75" s="820"/>
    </row>
    <row r="76" spans="1:17" ht="36.75" customHeight="1" x14ac:dyDescent="0.25">
      <c r="A76" s="1186">
        <v>602400</v>
      </c>
      <c r="B76" s="1188"/>
      <c r="C76" s="891" t="s">
        <v>263</v>
      </c>
      <c r="D76" s="892"/>
      <c r="E76" s="892"/>
      <c r="F76" s="892"/>
      <c r="G76" s="893"/>
      <c r="H76" s="38" t="s">
        <v>194</v>
      </c>
      <c r="I76" s="38"/>
      <c r="J76" s="38"/>
      <c r="K76" s="38"/>
      <c r="L76" s="38" t="s">
        <v>194</v>
      </c>
      <c r="M76" s="819"/>
      <c r="N76" s="820"/>
      <c r="O76" s="38"/>
      <c r="P76" s="819"/>
      <c r="Q76" s="820"/>
    </row>
    <row r="77" spans="1:17" ht="12.75" hidden="1" customHeight="1" x14ac:dyDescent="0.25">
      <c r="A77" s="819"/>
      <c r="B77" s="820"/>
      <c r="C77" s="974" t="s">
        <v>252</v>
      </c>
      <c r="D77" s="975"/>
      <c r="E77" s="975"/>
      <c r="F77" s="975"/>
      <c r="G77" s="976"/>
      <c r="H77" s="38"/>
      <c r="I77" s="38"/>
      <c r="J77" s="38"/>
      <c r="K77" s="38"/>
      <c r="L77" s="38"/>
      <c r="M77" s="828"/>
      <c r="N77" s="828"/>
      <c r="O77" s="38"/>
      <c r="P77" s="828"/>
      <c r="Q77" s="828"/>
    </row>
    <row r="78" spans="1:17" ht="12.75" hidden="1" customHeight="1" x14ac:dyDescent="0.25">
      <c r="A78" s="819"/>
      <c r="B78" s="820"/>
      <c r="C78" s="879" t="s">
        <v>31</v>
      </c>
      <c r="D78" s="880"/>
      <c r="E78" s="880"/>
      <c r="F78" s="880"/>
      <c r="G78" s="881"/>
      <c r="H78" s="38"/>
      <c r="I78" s="38"/>
      <c r="J78" s="38"/>
      <c r="K78" s="38"/>
      <c r="L78" s="38"/>
      <c r="M78" s="828"/>
      <c r="N78" s="828"/>
      <c r="O78" s="38"/>
      <c r="P78" s="828"/>
      <c r="Q78" s="828"/>
    </row>
    <row r="79" spans="1:17" ht="12.75" customHeight="1" x14ac:dyDescent="0.25">
      <c r="A79" s="819"/>
      <c r="B79" s="820"/>
      <c r="C79" s="879" t="s">
        <v>971</v>
      </c>
      <c r="D79" s="880"/>
      <c r="E79" s="880"/>
      <c r="F79" s="880"/>
      <c r="G79" s="881"/>
      <c r="H79" s="38">
        <f>H72</f>
        <v>1044.384</v>
      </c>
      <c r="I79" s="38"/>
      <c r="J79" s="38"/>
      <c r="K79" s="38">
        <f>K72</f>
        <v>1044.384</v>
      </c>
      <c r="L79" s="38">
        <f>L72</f>
        <v>1096.6032</v>
      </c>
      <c r="M79" s="828"/>
      <c r="N79" s="828"/>
      <c r="O79" s="38"/>
      <c r="P79" s="828">
        <f>P72</f>
        <v>1096.6032</v>
      </c>
      <c r="Q79" s="828"/>
    </row>
    <row r="80" spans="1:17" ht="12.75" customHeight="1" x14ac:dyDescent="0.25">
      <c r="A80" s="54"/>
      <c r="B80" s="54"/>
      <c r="C80" s="54"/>
      <c r="D80" s="54"/>
      <c r="E80" s="54"/>
      <c r="F80" s="54"/>
      <c r="G80" s="54"/>
      <c r="H80" s="54"/>
      <c r="I80" s="54"/>
      <c r="J80" s="54"/>
      <c r="K80" s="50"/>
      <c r="L80" s="50"/>
      <c r="M80" s="50"/>
      <c r="N80" s="50"/>
      <c r="O80" s="54"/>
      <c r="P80" s="54"/>
      <c r="Q80" s="54"/>
    </row>
    <row r="81" spans="1:17" ht="22.5" customHeight="1" x14ac:dyDescent="0.25">
      <c r="A81" s="123">
        <v>6</v>
      </c>
      <c r="B81" s="663" t="s">
        <v>1082</v>
      </c>
      <c r="C81" s="663"/>
      <c r="D81" s="663"/>
      <c r="E81" s="663"/>
      <c r="F81" s="663"/>
      <c r="G81" s="663"/>
      <c r="H81" s="663"/>
      <c r="I81" s="663"/>
      <c r="J81" s="663"/>
      <c r="K81" s="663"/>
      <c r="L81" s="663"/>
      <c r="M81" s="663"/>
      <c r="N81" s="663"/>
      <c r="O81" s="663"/>
      <c r="P81" s="663"/>
      <c r="Q81" s="663"/>
    </row>
    <row r="82" spans="1:17" ht="12.75" hidden="1" customHeight="1" x14ac:dyDescent="0.25">
      <c r="A82" s="54"/>
      <c r="B82" s="54"/>
      <c r="C82" s="54"/>
      <c r="D82" s="54"/>
      <c r="E82" s="54"/>
      <c r="F82" s="54"/>
      <c r="G82" s="54"/>
      <c r="H82" s="54"/>
      <c r="I82" s="54"/>
      <c r="J82" s="54"/>
      <c r="K82" s="54"/>
      <c r="L82" s="54"/>
      <c r="M82" s="54"/>
      <c r="N82" s="54"/>
      <c r="O82" s="54"/>
      <c r="P82" s="54"/>
    </row>
    <row r="83" spans="1:17" ht="27.75" customHeight="1" x14ac:dyDescent="0.25">
      <c r="A83" s="331" t="s">
        <v>908</v>
      </c>
      <c r="B83" s="637" t="s">
        <v>1051</v>
      </c>
      <c r="C83" s="637"/>
      <c r="D83" s="637"/>
      <c r="E83" s="637"/>
      <c r="F83" s="637"/>
      <c r="G83" s="637"/>
      <c r="H83" s="637"/>
      <c r="I83" s="637"/>
      <c r="J83" s="637"/>
      <c r="K83" s="637"/>
      <c r="L83" s="637"/>
      <c r="M83" s="637"/>
      <c r="N83" s="637"/>
      <c r="O83" s="637"/>
      <c r="P83" s="637"/>
      <c r="Q83" s="637"/>
    </row>
    <row r="84" spans="1:17" ht="17.25" customHeight="1" x14ac:dyDescent="0.25">
      <c r="A84" s="36"/>
      <c r="B84" s="328" t="s">
        <v>916</v>
      </c>
      <c r="C84" s="5"/>
      <c r="D84" s="5"/>
      <c r="E84" s="5"/>
      <c r="F84" s="5"/>
      <c r="G84" s="5"/>
      <c r="H84" s="5"/>
      <c r="I84" s="5"/>
      <c r="J84" s="5"/>
      <c r="K84" s="5"/>
      <c r="L84" s="5"/>
      <c r="M84" s="8"/>
      <c r="N84" s="8"/>
      <c r="O84" s="3"/>
      <c r="P84" s="617"/>
      <c r="Q84" s="617"/>
    </row>
    <row r="85" spans="1:17" ht="22.5" customHeight="1" x14ac:dyDescent="0.25">
      <c r="A85" s="737" t="s">
        <v>1018</v>
      </c>
      <c r="B85" s="739"/>
      <c r="C85" s="625" t="s">
        <v>222</v>
      </c>
      <c r="D85" s="633" t="s">
        <v>823</v>
      </c>
      <c r="E85" s="633"/>
      <c r="F85" s="633"/>
      <c r="G85" s="633"/>
      <c r="H85" s="626" t="s">
        <v>824</v>
      </c>
      <c r="I85" s="626"/>
      <c r="J85" s="626"/>
      <c r="K85" s="626"/>
      <c r="L85" s="626" t="s">
        <v>825</v>
      </c>
      <c r="M85" s="626"/>
      <c r="N85" s="626"/>
      <c r="O85" s="626"/>
      <c r="P85" s="626"/>
      <c r="Q85" s="626"/>
    </row>
    <row r="86" spans="1:17" ht="74.25" customHeight="1" x14ac:dyDescent="0.2">
      <c r="A86" s="740"/>
      <c r="B86" s="742"/>
      <c r="C86" s="625"/>
      <c r="D86" s="12" t="s">
        <v>71</v>
      </c>
      <c r="E86" s="12" t="s">
        <v>72</v>
      </c>
      <c r="F86" s="39" t="s">
        <v>14</v>
      </c>
      <c r="G86" s="12" t="s">
        <v>15</v>
      </c>
      <c r="H86" s="12" t="s">
        <v>71</v>
      </c>
      <c r="I86" s="58" t="s">
        <v>72</v>
      </c>
      <c r="J86" s="58" t="s">
        <v>14</v>
      </c>
      <c r="K86" s="12" t="s">
        <v>16</v>
      </c>
      <c r="L86" s="12" t="s">
        <v>71</v>
      </c>
      <c r="M86" s="625" t="s">
        <v>72</v>
      </c>
      <c r="N86" s="625"/>
      <c r="O86" s="625" t="s">
        <v>14</v>
      </c>
      <c r="P86" s="625"/>
      <c r="Q86" s="12" t="s">
        <v>17</v>
      </c>
    </row>
    <row r="87" spans="1:17" ht="12.75" customHeight="1" x14ac:dyDescent="0.2">
      <c r="A87" s="1186">
        <v>1</v>
      </c>
      <c r="B87" s="1188"/>
      <c r="C87" s="60">
        <v>2</v>
      </c>
      <c r="D87" s="60">
        <v>3</v>
      </c>
      <c r="E87" s="60">
        <v>4</v>
      </c>
      <c r="F87" s="60">
        <v>5</v>
      </c>
      <c r="G87" s="60">
        <v>6</v>
      </c>
      <c r="H87" s="60">
        <v>7</v>
      </c>
      <c r="I87" s="60">
        <v>8</v>
      </c>
      <c r="J87" s="60">
        <v>9</v>
      </c>
      <c r="K87" s="60">
        <v>10</v>
      </c>
      <c r="L87" s="60">
        <v>11</v>
      </c>
      <c r="M87" s="1189">
        <v>12</v>
      </c>
      <c r="N87" s="1189"/>
      <c r="O87" s="1189">
        <v>13</v>
      </c>
      <c r="P87" s="1189"/>
      <c r="Q87" s="60">
        <v>14</v>
      </c>
    </row>
    <row r="88" spans="1:17" ht="12.75" customHeight="1" x14ac:dyDescent="0.2">
      <c r="A88" s="1186"/>
      <c r="B88" s="1188"/>
      <c r="C88" s="43" t="s">
        <v>73</v>
      </c>
      <c r="D88" s="43"/>
      <c r="E88" s="43"/>
      <c r="F88" s="43"/>
      <c r="G88" s="43"/>
      <c r="H88" s="43"/>
      <c r="I88" s="43"/>
      <c r="J88" s="43"/>
      <c r="K88" s="43"/>
      <c r="L88" s="43"/>
      <c r="M88" s="1189"/>
      <c r="N88" s="1189"/>
      <c r="O88" s="1189"/>
      <c r="P88" s="1189"/>
      <c r="Q88" s="43"/>
    </row>
    <row r="89" spans="1:17" ht="29.25" customHeight="1" x14ac:dyDescent="0.25">
      <c r="A89" s="356">
        <v>2610</v>
      </c>
      <c r="B89" s="357"/>
      <c r="C89" s="44" t="s">
        <v>633</v>
      </c>
      <c r="D89" s="18">
        <v>824.5</v>
      </c>
      <c r="E89" s="18">
        <v>0</v>
      </c>
      <c r="F89" s="18">
        <v>0</v>
      </c>
      <c r="G89" s="18">
        <f>D89+E89</f>
        <v>824.5</v>
      </c>
      <c r="H89" s="18">
        <v>1188.3</v>
      </c>
      <c r="I89" s="18">
        <v>0</v>
      </c>
      <c r="J89" s="18">
        <v>0</v>
      </c>
      <c r="K89" s="18">
        <f>H89+I89</f>
        <v>1188.3</v>
      </c>
      <c r="L89" s="52">
        <v>989</v>
      </c>
      <c r="M89" s="819">
        <v>0</v>
      </c>
      <c r="N89" s="820"/>
      <c r="O89" s="828">
        <v>0</v>
      </c>
      <c r="P89" s="828"/>
      <c r="Q89" s="52">
        <f>L89+M89</f>
        <v>989</v>
      </c>
    </row>
    <row r="90" spans="1:17" ht="12.75" customHeight="1" x14ac:dyDescent="0.25">
      <c r="A90" s="1186"/>
      <c r="B90" s="1188"/>
      <c r="C90" s="43" t="s">
        <v>971</v>
      </c>
      <c r="D90" s="18">
        <f>D89</f>
        <v>824.5</v>
      </c>
      <c r="E90" s="18">
        <f t="shared" ref="E90:Q90" si="1">E89</f>
        <v>0</v>
      </c>
      <c r="F90" s="18">
        <f t="shared" si="1"/>
        <v>0</v>
      </c>
      <c r="G90" s="18">
        <f t="shared" si="1"/>
        <v>824.5</v>
      </c>
      <c r="H90" s="18">
        <f t="shared" si="1"/>
        <v>1188.3</v>
      </c>
      <c r="I90" s="18">
        <f t="shared" si="1"/>
        <v>0</v>
      </c>
      <c r="J90" s="18">
        <f t="shared" si="1"/>
        <v>0</v>
      </c>
      <c r="K90" s="18">
        <f t="shared" si="1"/>
        <v>1188.3</v>
      </c>
      <c r="L90" s="52">
        <f t="shared" si="1"/>
        <v>989</v>
      </c>
      <c r="M90" s="819">
        <f t="shared" si="1"/>
        <v>0</v>
      </c>
      <c r="N90" s="820"/>
      <c r="O90" s="819">
        <f t="shared" si="1"/>
        <v>0</v>
      </c>
      <c r="P90" s="820"/>
      <c r="Q90" s="52">
        <f t="shared" si="1"/>
        <v>989</v>
      </c>
    </row>
    <row r="91" spans="1:17" ht="12.75" hidden="1" customHeight="1" x14ac:dyDescent="0.2">
      <c r="A91" s="20"/>
      <c r="B91" s="20"/>
      <c r="C91" s="20"/>
      <c r="D91" s="20"/>
      <c r="E91" s="20"/>
      <c r="F91" s="20"/>
      <c r="G91" s="20"/>
      <c r="H91" s="20"/>
      <c r="I91" s="20"/>
      <c r="J91" s="20"/>
      <c r="K91" s="20"/>
      <c r="L91" s="20"/>
      <c r="M91" s="62"/>
      <c r="N91" s="62"/>
      <c r="O91" s="62"/>
      <c r="P91" s="62"/>
      <c r="Q91" s="20"/>
    </row>
    <row r="92" spans="1:17" ht="12.75" hidden="1" customHeight="1" x14ac:dyDescent="0.2">
      <c r="A92" s="20"/>
      <c r="B92" s="20"/>
      <c r="C92" s="20"/>
      <c r="D92" s="20"/>
      <c r="E92" s="20"/>
      <c r="F92" s="20"/>
      <c r="G92" s="20"/>
      <c r="H92" s="20"/>
      <c r="I92" s="20"/>
      <c r="J92" s="20"/>
      <c r="K92" s="20"/>
      <c r="L92" s="20"/>
      <c r="M92" s="20"/>
      <c r="N92" s="20"/>
      <c r="O92" s="20"/>
      <c r="P92" s="20"/>
      <c r="Q92" s="20"/>
    </row>
    <row r="93" spans="1:17" ht="12.75" customHeight="1" x14ac:dyDescent="0.2">
      <c r="A93" s="20"/>
      <c r="B93" s="20"/>
      <c r="C93" s="20"/>
      <c r="D93" s="20"/>
      <c r="E93" s="20"/>
      <c r="F93" s="20"/>
      <c r="G93" s="20"/>
      <c r="H93" s="20"/>
      <c r="I93" s="20"/>
      <c r="J93" s="20"/>
      <c r="K93" s="20"/>
      <c r="L93" s="20"/>
      <c r="M93" s="20"/>
      <c r="N93" s="20"/>
      <c r="O93" s="20"/>
      <c r="P93" s="20"/>
      <c r="Q93" s="20"/>
    </row>
    <row r="94" spans="1:17" ht="12.75" hidden="1" customHeight="1" x14ac:dyDescent="0.2">
      <c r="A94" s="20"/>
      <c r="B94" s="20"/>
      <c r="C94" s="20"/>
      <c r="D94" s="20"/>
      <c r="E94" s="20"/>
      <c r="F94" s="20"/>
      <c r="G94" s="20"/>
      <c r="H94" s="20"/>
      <c r="I94" s="20"/>
      <c r="J94" s="20"/>
      <c r="K94" s="20"/>
      <c r="L94" s="20"/>
      <c r="M94" s="20"/>
      <c r="N94" s="20"/>
      <c r="O94" s="20"/>
      <c r="P94" s="20"/>
      <c r="Q94" s="20"/>
    </row>
    <row r="95" spans="1:17" ht="12.75" customHeight="1" x14ac:dyDescent="0.2">
      <c r="A95" s="20"/>
      <c r="B95" s="20"/>
      <c r="C95" s="20"/>
      <c r="D95" s="20"/>
      <c r="E95" s="20"/>
      <c r="F95" s="20"/>
      <c r="G95" s="20"/>
      <c r="H95" s="20"/>
      <c r="I95" s="20"/>
      <c r="J95" s="20"/>
      <c r="K95" s="20"/>
      <c r="L95" s="20"/>
      <c r="M95" s="20"/>
      <c r="N95" s="20"/>
      <c r="O95" s="20"/>
      <c r="P95" s="20"/>
      <c r="Q95" s="20"/>
    </row>
    <row r="96" spans="1:17" ht="17.25" customHeight="1" x14ac:dyDescent="0.25">
      <c r="A96" s="331" t="s">
        <v>909</v>
      </c>
      <c r="B96" s="637" t="s">
        <v>999</v>
      </c>
      <c r="C96" s="637"/>
      <c r="D96" s="637"/>
      <c r="E96" s="637"/>
      <c r="F96" s="637"/>
      <c r="G96" s="637"/>
      <c r="H96" s="637"/>
      <c r="I96" s="637"/>
      <c r="J96" s="637"/>
      <c r="K96" s="637"/>
      <c r="L96" s="637"/>
      <c r="M96" s="637"/>
      <c r="N96" s="637"/>
      <c r="O96" s="637"/>
      <c r="P96" s="637"/>
      <c r="Q96" s="637"/>
    </row>
    <row r="97" spans="1:19" ht="14.25" customHeight="1" x14ac:dyDescent="0.25">
      <c r="B97" s="3" t="s">
        <v>916</v>
      </c>
    </row>
    <row r="98" spans="1:19" ht="18.600000000000001" customHeight="1" x14ac:dyDescent="0.2">
      <c r="A98" s="1016" t="s">
        <v>920</v>
      </c>
      <c r="B98" s="1017"/>
      <c r="C98" s="667" t="s">
        <v>222</v>
      </c>
      <c r="D98" s="668"/>
      <c r="E98" s="671" t="s">
        <v>827</v>
      </c>
      <c r="F98" s="671"/>
      <c r="G98" s="671"/>
      <c r="H98" s="671"/>
      <c r="I98" s="671" t="s">
        <v>828</v>
      </c>
      <c r="J98" s="671"/>
      <c r="K98" s="671"/>
      <c r="L98" s="671"/>
      <c r="M98" s="671" t="s">
        <v>829</v>
      </c>
      <c r="N98" s="671"/>
      <c r="O98" s="671"/>
      <c r="P98" s="671"/>
      <c r="Q98" s="671"/>
    </row>
    <row r="99" spans="1:19" ht="72" customHeight="1" x14ac:dyDescent="0.2">
      <c r="A99" s="1018"/>
      <c r="B99" s="1019"/>
      <c r="C99" s="669"/>
      <c r="D99" s="670"/>
      <c r="E99" s="12" t="s">
        <v>71</v>
      </c>
      <c r="F99" s="12" t="s">
        <v>72</v>
      </c>
      <c r="G99" s="341" t="s">
        <v>14</v>
      </c>
      <c r="H99" s="12" t="s">
        <v>15</v>
      </c>
      <c r="I99" s="12" t="s">
        <v>71</v>
      </c>
      <c r="J99" s="12" t="s">
        <v>72</v>
      </c>
      <c r="K99" s="39" t="s">
        <v>14</v>
      </c>
      <c r="L99" s="12" t="s">
        <v>16</v>
      </c>
      <c r="M99" s="12" t="s">
        <v>71</v>
      </c>
      <c r="N99" s="12" t="s">
        <v>72</v>
      </c>
      <c r="O99" s="39" t="s">
        <v>14</v>
      </c>
      <c r="P99" s="602" t="s">
        <v>17</v>
      </c>
      <c r="Q99" s="607"/>
      <c r="R99" s="96"/>
      <c r="S99" s="97"/>
    </row>
    <row r="100" spans="1:19" ht="12.75" customHeight="1" x14ac:dyDescent="0.25">
      <c r="A100" s="641">
        <v>1</v>
      </c>
      <c r="B100" s="642"/>
      <c r="C100" s="641">
        <v>2</v>
      </c>
      <c r="D100" s="642"/>
      <c r="E100" s="11">
        <v>3</v>
      </c>
      <c r="F100" s="11">
        <v>4</v>
      </c>
      <c r="G100" s="11">
        <v>5</v>
      </c>
      <c r="H100" s="11">
        <v>6</v>
      </c>
      <c r="I100" s="11">
        <v>7</v>
      </c>
      <c r="J100" s="11">
        <v>8</v>
      </c>
      <c r="K100" s="11">
        <v>9</v>
      </c>
      <c r="L100" s="11">
        <v>10</v>
      </c>
      <c r="M100" s="11">
        <v>11</v>
      </c>
      <c r="N100" s="11">
        <v>12</v>
      </c>
      <c r="O100" s="11">
        <v>13</v>
      </c>
      <c r="P100" s="676">
        <v>14</v>
      </c>
      <c r="Q100" s="677"/>
    </row>
    <row r="101" spans="1:19" ht="15.75" customHeight="1" x14ac:dyDescent="0.25">
      <c r="A101" s="641"/>
      <c r="B101" s="767"/>
      <c r="C101" s="678"/>
      <c r="D101" s="679"/>
      <c r="E101" s="124"/>
      <c r="F101" s="124"/>
      <c r="G101" s="124"/>
      <c r="H101" s="124"/>
      <c r="I101" s="124"/>
      <c r="J101" s="124"/>
      <c r="K101" s="124"/>
      <c r="L101" s="124"/>
      <c r="M101" s="124"/>
      <c r="N101" s="126"/>
      <c r="O101" s="125"/>
      <c r="P101" s="602"/>
      <c r="Q101" s="607"/>
    </row>
    <row r="102" spans="1:19" ht="15.75" customHeight="1" x14ac:dyDescent="0.25">
      <c r="A102" s="641"/>
      <c r="B102" s="767"/>
      <c r="C102" s="988"/>
      <c r="D102" s="950"/>
      <c r="E102" s="124"/>
      <c r="F102" s="124"/>
      <c r="G102" s="124"/>
      <c r="H102" s="124"/>
      <c r="I102" s="124"/>
      <c r="J102" s="124"/>
      <c r="K102" s="124"/>
      <c r="L102" s="124"/>
      <c r="M102" s="124"/>
      <c r="N102" s="126"/>
      <c r="O102" s="125"/>
      <c r="P102" s="602"/>
      <c r="Q102" s="607"/>
    </row>
    <row r="103" spans="1:19" ht="13.7" hidden="1" customHeight="1" x14ac:dyDescent="0.25">
      <c r="A103" s="641"/>
      <c r="B103" s="767"/>
      <c r="C103" s="672"/>
      <c r="D103" s="673"/>
      <c r="E103" s="124"/>
      <c r="F103" s="124"/>
      <c r="G103" s="124"/>
      <c r="H103" s="124"/>
      <c r="I103" s="124"/>
      <c r="J103" s="124"/>
      <c r="K103" s="124"/>
      <c r="L103" s="124"/>
      <c r="M103" s="124"/>
      <c r="N103" s="126"/>
      <c r="O103" s="125"/>
      <c r="P103" s="602"/>
      <c r="Q103" s="607"/>
    </row>
    <row r="104" spans="1:19" ht="13.7" hidden="1" customHeight="1" x14ac:dyDescent="0.25">
      <c r="A104" s="641"/>
      <c r="B104" s="767"/>
      <c r="C104" s="672"/>
      <c r="D104" s="673"/>
      <c r="E104" s="124"/>
      <c r="F104" s="124"/>
      <c r="G104" s="124"/>
      <c r="H104" s="124"/>
      <c r="I104" s="124"/>
      <c r="J104" s="124"/>
      <c r="K104" s="124"/>
      <c r="L104" s="124"/>
      <c r="M104" s="124"/>
      <c r="N104" s="126"/>
      <c r="O104" s="125"/>
      <c r="P104" s="602"/>
      <c r="Q104" s="607"/>
    </row>
    <row r="105" spans="1:19" ht="18.600000000000001" customHeight="1" x14ac:dyDescent="0.25">
      <c r="A105" s="641"/>
      <c r="B105" s="767"/>
      <c r="C105" s="674" t="s">
        <v>971</v>
      </c>
      <c r="D105" s="675"/>
      <c r="E105" s="124"/>
      <c r="F105" s="124"/>
      <c r="G105" s="124"/>
      <c r="H105" s="124"/>
      <c r="I105" s="124"/>
      <c r="J105" s="124"/>
      <c r="K105" s="124"/>
      <c r="L105" s="124"/>
      <c r="M105" s="124"/>
      <c r="N105" s="126"/>
      <c r="O105" s="125"/>
      <c r="P105" s="602"/>
      <c r="Q105" s="607"/>
    </row>
    <row r="106" spans="1:19" ht="10.5" customHeight="1" x14ac:dyDescent="0.25">
      <c r="A106" s="29"/>
      <c r="B106" s="29"/>
      <c r="C106" s="4"/>
      <c r="D106" s="4"/>
      <c r="E106" s="65"/>
      <c r="F106" s="65"/>
      <c r="G106" s="65"/>
      <c r="H106" s="65"/>
      <c r="I106" s="65"/>
      <c r="J106" s="65"/>
      <c r="K106" s="65"/>
      <c r="L106" s="65"/>
      <c r="M106" s="65"/>
      <c r="N106" s="29"/>
      <c r="O106" s="20"/>
      <c r="P106" s="64"/>
      <c r="Q106" s="64"/>
    </row>
    <row r="107" spans="1:19" ht="31.5" customHeight="1" x14ac:dyDescent="0.25">
      <c r="A107" s="331" t="s">
        <v>910</v>
      </c>
      <c r="B107" s="637" t="s">
        <v>1000</v>
      </c>
      <c r="C107" s="637"/>
      <c r="D107" s="637"/>
      <c r="E107" s="637"/>
      <c r="F107" s="637"/>
      <c r="G107" s="637"/>
      <c r="H107" s="637"/>
      <c r="I107" s="637"/>
      <c r="J107" s="637"/>
      <c r="K107" s="637"/>
      <c r="L107" s="637"/>
      <c r="M107" s="637"/>
      <c r="N107" s="637"/>
      <c r="O107" s="637"/>
      <c r="P107" s="637"/>
      <c r="Q107" s="637"/>
    </row>
    <row r="108" spans="1:19" ht="17.25" customHeight="1" x14ac:dyDescent="0.25">
      <c r="A108" s="29"/>
      <c r="B108" s="29" t="s">
        <v>916</v>
      </c>
      <c r="C108" s="4"/>
      <c r="D108" s="4"/>
      <c r="E108" s="65"/>
      <c r="F108" s="65"/>
      <c r="G108" s="65"/>
      <c r="H108" s="65"/>
      <c r="I108" s="65"/>
      <c r="J108" s="65"/>
      <c r="K108" s="65"/>
      <c r="L108" s="65"/>
      <c r="M108" s="65"/>
      <c r="N108" s="29"/>
      <c r="O108" s="20"/>
      <c r="P108" s="64"/>
      <c r="Q108" s="64"/>
    </row>
    <row r="109" spans="1:19" ht="18.600000000000001" customHeight="1" x14ac:dyDescent="0.25">
      <c r="A109" s="829" t="s">
        <v>1083</v>
      </c>
      <c r="B109" s="830"/>
      <c r="C109" s="829" t="s">
        <v>259</v>
      </c>
      <c r="D109" s="836"/>
      <c r="E109" s="836"/>
      <c r="F109" s="836"/>
      <c r="G109" s="830"/>
      <c r="H109" s="828" t="s">
        <v>454</v>
      </c>
      <c r="I109" s="828"/>
      <c r="J109" s="828"/>
      <c r="K109" s="828"/>
      <c r="L109" s="828" t="s">
        <v>821</v>
      </c>
      <c r="M109" s="828"/>
      <c r="N109" s="828"/>
      <c r="O109" s="828"/>
      <c r="P109" s="828"/>
      <c r="Q109" s="828"/>
    </row>
    <row r="110" spans="1:19" ht="72.75" customHeight="1" x14ac:dyDescent="0.25">
      <c r="A110" s="833"/>
      <c r="B110" s="834"/>
      <c r="C110" s="833"/>
      <c r="D110" s="840"/>
      <c r="E110" s="840"/>
      <c r="F110" s="840"/>
      <c r="G110" s="834"/>
      <c r="H110" s="39" t="s">
        <v>71</v>
      </c>
      <c r="I110" s="39" t="s">
        <v>72</v>
      </c>
      <c r="J110" s="41" t="s">
        <v>14</v>
      </c>
      <c r="K110" s="39" t="s">
        <v>15</v>
      </c>
      <c r="L110" s="39" t="s">
        <v>71</v>
      </c>
      <c r="M110" s="895" t="s">
        <v>72</v>
      </c>
      <c r="N110" s="898"/>
      <c r="O110" s="41" t="s">
        <v>14</v>
      </c>
      <c r="P110" s="895" t="s">
        <v>16</v>
      </c>
      <c r="Q110" s="898"/>
    </row>
    <row r="111" spans="1:19" ht="18.600000000000001" customHeight="1" x14ac:dyDescent="0.25">
      <c r="A111" s="819">
        <v>1</v>
      </c>
      <c r="B111" s="820"/>
      <c r="C111" s="819">
        <v>2</v>
      </c>
      <c r="D111" s="850"/>
      <c r="E111" s="850"/>
      <c r="F111" s="850"/>
      <c r="G111" s="820"/>
      <c r="H111" s="38">
        <v>3</v>
      </c>
      <c r="I111" s="38">
        <v>4</v>
      </c>
      <c r="J111" s="38">
        <v>5</v>
      </c>
      <c r="K111" s="38">
        <v>6</v>
      </c>
      <c r="L111" s="38">
        <v>7</v>
      </c>
      <c r="M111" s="819">
        <v>8</v>
      </c>
      <c r="N111" s="820"/>
      <c r="O111" s="38">
        <v>9</v>
      </c>
      <c r="P111" s="819">
        <v>10</v>
      </c>
      <c r="Q111" s="820"/>
    </row>
    <row r="112" spans="1:19" ht="18.600000000000001" customHeight="1" x14ac:dyDescent="0.25">
      <c r="A112" s="819"/>
      <c r="B112" s="820"/>
      <c r="C112" s="974"/>
      <c r="D112" s="975"/>
      <c r="E112" s="975"/>
      <c r="F112" s="975"/>
      <c r="G112" s="976"/>
      <c r="H112" s="18"/>
      <c r="I112" s="18"/>
      <c r="J112" s="18"/>
      <c r="K112" s="18"/>
      <c r="L112" s="18"/>
      <c r="M112" s="828"/>
      <c r="N112" s="828"/>
      <c r="O112" s="18"/>
      <c r="P112" s="828"/>
      <c r="Q112" s="828"/>
    </row>
    <row r="113" spans="1:17" ht="20.25" customHeight="1" x14ac:dyDescent="0.25">
      <c r="A113" s="353">
        <v>2610</v>
      </c>
      <c r="B113" s="354"/>
      <c r="C113" s="879" t="s">
        <v>633</v>
      </c>
      <c r="D113" s="880"/>
      <c r="E113" s="880"/>
      <c r="F113" s="880"/>
      <c r="G113" s="881"/>
      <c r="H113" s="61">
        <f>L90*105.6/100</f>
        <v>1044.384</v>
      </c>
      <c r="I113" s="38">
        <v>0</v>
      </c>
      <c r="J113" s="38">
        <v>0</v>
      </c>
      <c r="K113" s="61">
        <f>H113+I113</f>
        <v>1044.384</v>
      </c>
      <c r="L113" s="61">
        <f>H113*105/100</f>
        <v>1096.6032</v>
      </c>
      <c r="M113" s="819">
        <v>0</v>
      </c>
      <c r="N113" s="820"/>
      <c r="O113" s="38">
        <v>0</v>
      </c>
      <c r="P113" s="997">
        <f>L113+M113</f>
        <v>1096.6032</v>
      </c>
      <c r="Q113" s="999"/>
    </row>
    <row r="114" spans="1:17" ht="18.600000000000001" hidden="1" customHeight="1" x14ac:dyDescent="0.25">
      <c r="A114" s="18"/>
      <c r="B114" s="18"/>
      <c r="C114" s="974" t="s">
        <v>252</v>
      </c>
      <c r="D114" s="975"/>
      <c r="E114" s="975"/>
      <c r="F114" s="975"/>
      <c r="G114" s="976"/>
      <c r="H114" s="38"/>
      <c r="I114" s="38"/>
      <c r="J114" s="38"/>
      <c r="K114" s="61"/>
      <c r="L114" s="38"/>
      <c r="M114" s="828"/>
      <c r="N114" s="828"/>
      <c r="O114" s="38"/>
      <c r="P114" s="996"/>
      <c r="Q114" s="996"/>
    </row>
    <row r="115" spans="1:17" ht="18.600000000000001" hidden="1" customHeight="1" x14ac:dyDescent="0.25">
      <c r="A115" s="18"/>
      <c r="B115" s="18"/>
      <c r="C115" s="879" t="s">
        <v>31</v>
      </c>
      <c r="D115" s="880"/>
      <c r="E115" s="880"/>
      <c r="F115" s="880"/>
      <c r="G115" s="881"/>
      <c r="H115" s="38"/>
      <c r="I115" s="38"/>
      <c r="J115" s="38"/>
      <c r="K115" s="61"/>
      <c r="L115" s="38"/>
      <c r="M115" s="828"/>
      <c r="N115" s="828"/>
      <c r="O115" s="38"/>
      <c r="P115" s="996"/>
      <c r="Q115" s="996"/>
    </row>
    <row r="116" spans="1:17" ht="18.600000000000001" customHeight="1" x14ac:dyDescent="0.25">
      <c r="A116" s="353"/>
      <c r="B116" s="354"/>
      <c r="C116" s="879" t="s">
        <v>971</v>
      </c>
      <c r="D116" s="880"/>
      <c r="E116" s="880"/>
      <c r="F116" s="880"/>
      <c r="G116" s="881"/>
      <c r="H116" s="61">
        <f>H113</f>
        <v>1044.384</v>
      </c>
      <c r="I116" s="38">
        <f t="shared" ref="I116:P116" si="2">I113</f>
        <v>0</v>
      </c>
      <c r="J116" s="38">
        <f t="shared" si="2"/>
        <v>0</v>
      </c>
      <c r="K116" s="61">
        <f t="shared" si="2"/>
        <v>1044.384</v>
      </c>
      <c r="L116" s="61">
        <f t="shared" si="2"/>
        <v>1096.6032</v>
      </c>
      <c r="M116" s="819">
        <f t="shared" si="2"/>
        <v>0</v>
      </c>
      <c r="N116" s="820"/>
      <c r="O116" s="38">
        <f t="shared" si="2"/>
        <v>0</v>
      </c>
      <c r="P116" s="997">
        <f t="shared" si="2"/>
        <v>1096.6032</v>
      </c>
      <c r="Q116" s="999"/>
    </row>
    <row r="117" spans="1:17" ht="13.5" customHeight="1" x14ac:dyDescent="0.25">
      <c r="A117" s="29"/>
      <c r="B117" s="29"/>
      <c r="C117" s="4"/>
      <c r="D117" s="4"/>
      <c r="E117" s="65"/>
      <c r="F117" s="65"/>
      <c r="G117" s="65"/>
      <c r="H117" s="65"/>
      <c r="I117" s="65"/>
      <c r="J117" s="65"/>
      <c r="K117" s="65"/>
      <c r="L117" s="65"/>
      <c r="M117" s="65"/>
      <c r="N117" s="29"/>
      <c r="O117" s="20"/>
      <c r="P117" s="64"/>
      <c r="Q117" s="64"/>
    </row>
    <row r="118" spans="1:17" ht="23.25" customHeight="1" x14ac:dyDescent="0.25">
      <c r="A118" s="331" t="s">
        <v>922</v>
      </c>
      <c r="B118" s="637" t="s">
        <v>1001</v>
      </c>
      <c r="C118" s="637"/>
      <c r="D118" s="637"/>
      <c r="E118" s="637"/>
      <c r="F118" s="637"/>
      <c r="G118" s="637"/>
      <c r="H118" s="637"/>
      <c r="I118" s="637"/>
      <c r="J118" s="637"/>
      <c r="K118" s="637"/>
      <c r="L118" s="637"/>
      <c r="M118" s="637"/>
      <c r="N118" s="637"/>
      <c r="O118" s="637"/>
      <c r="P118" s="637"/>
      <c r="Q118" s="637"/>
    </row>
    <row r="119" spans="1:17" ht="18.75" customHeight="1" x14ac:dyDescent="0.25">
      <c r="A119" s="29"/>
      <c r="B119" s="29" t="s">
        <v>916</v>
      </c>
      <c r="C119" s="4"/>
      <c r="D119" s="4"/>
      <c r="E119" s="65"/>
      <c r="F119" s="65"/>
      <c r="G119" s="65"/>
      <c r="H119" s="65"/>
      <c r="I119" s="65"/>
      <c r="J119" s="65"/>
      <c r="K119" s="65"/>
      <c r="L119" s="65"/>
      <c r="M119" s="65"/>
      <c r="N119" s="29"/>
      <c r="O119" s="20"/>
      <c r="P119" s="64"/>
      <c r="Q119" s="64"/>
    </row>
    <row r="120" spans="1:17" ht="18.600000000000001" customHeight="1" x14ac:dyDescent="0.25">
      <c r="A120" s="829" t="s">
        <v>1020</v>
      </c>
      <c r="B120" s="830"/>
      <c r="C120" s="829" t="s">
        <v>259</v>
      </c>
      <c r="D120" s="836"/>
      <c r="E120" s="836"/>
      <c r="F120" s="836"/>
      <c r="G120" s="830"/>
      <c r="H120" s="828" t="s">
        <v>454</v>
      </c>
      <c r="I120" s="828"/>
      <c r="J120" s="828"/>
      <c r="K120" s="828"/>
      <c r="L120" s="828" t="s">
        <v>821</v>
      </c>
      <c r="M120" s="828"/>
      <c r="N120" s="828"/>
      <c r="O120" s="828"/>
      <c r="P120" s="828"/>
      <c r="Q120" s="828"/>
    </row>
    <row r="121" spans="1:17" ht="58.5" customHeight="1" x14ac:dyDescent="0.25">
      <c r="A121" s="833"/>
      <c r="B121" s="834"/>
      <c r="C121" s="833"/>
      <c r="D121" s="840"/>
      <c r="E121" s="840"/>
      <c r="F121" s="840"/>
      <c r="G121" s="834"/>
      <c r="H121" s="39" t="s">
        <v>71</v>
      </c>
      <c r="I121" s="39" t="s">
        <v>72</v>
      </c>
      <c r="J121" s="41" t="s">
        <v>14</v>
      </c>
      <c r="K121" s="39" t="s">
        <v>15</v>
      </c>
      <c r="L121" s="39" t="s">
        <v>71</v>
      </c>
      <c r="M121" s="895" t="s">
        <v>72</v>
      </c>
      <c r="N121" s="898"/>
      <c r="O121" s="41" t="s">
        <v>14</v>
      </c>
      <c r="P121" s="895" t="s">
        <v>16</v>
      </c>
      <c r="Q121" s="898"/>
    </row>
    <row r="122" spans="1:17" ht="18.600000000000001" customHeight="1" x14ac:dyDescent="0.25">
      <c r="A122" s="819">
        <v>1</v>
      </c>
      <c r="B122" s="820"/>
      <c r="C122" s="819">
        <v>2</v>
      </c>
      <c r="D122" s="850"/>
      <c r="E122" s="850"/>
      <c r="F122" s="850"/>
      <c r="G122" s="820"/>
      <c r="H122" s="38">
        <v>3</v>
      </c>
      <c r="I122" s="38">
        <v>4</v>
      </c>
      <c r="J122" s="38">
        <v>5</v>
      </c>
      <c r="K122" s="38">
        <v>6</v>
      </c>
      <c r="L122" s="38">
        <v>7</v>
      </c>
      <c r="M122" s="819">
        <v>8</v>
      </c>
      <c r="N122" s="820"/>
      <c r="O122" s="38">
        <v>9</v>
      </c>
      <c r="P122" s="819">
        <v>10</v>
      </c>
      <c r="Q122" s="820"/>
    </row>
    <row r="123" spans="1:17" ht="18.600000000000001" customHeight="1" x14ac:dyDescent="0.25">
      <c r="A123" s="819"/>
      <c r="B123" s="820"/>
      <c r="C123" s="974"/>
      <c r="D123" s="975"/>
      <c r="E123" s="975"/>
      <c r="F123" s="975"/>
      <c r="G123" s="976"/>
      <c r="H123" s="18"/>
      <c r="I123" s="18"/>
      <c r="J123" s="18"/>
      <c r="K123" s="18"/>
      <c r="L123" s="18"/>
      <c r="M123" s="828"/>
      <c r="N123" s="828"/>
      <c r="O123" s="18"/>
      <c r="P123" s="828"/>
      <c r="Q123" s="828"/>
    </row>
    <row r="124" spans="1:17" ht="18.600000000000001" customHeight="1" x14ac:dyDescent="0.25">
      <c r="A124" s="819"/>
      <c r="B124" s="820"/>
      <c r="C124" s="879"/>
      <c r="D124" s="880"/>
      <c r="E124" s="880"/>
      <c r="F124" s="880"/>
      <c r="G124" s="881"/>
      <c r="H124" s="38"/>
      <c r="I124" s="38"/>
      <c r="J124" s="38"/>
      <c r="K124" s="38"/>
      <c r="L124" s="38"/>
      <c r="M124" s="819"/>
      <c r="N124" s="820"/>
      <c r="O124" s="38"/>
      <c r="P124" s="819"/>
      <c r="Q124" s="820"/>
    </row>
    <row r="125" spans="1:17" ht="18.600000000000001" hidden="1" customHeight="1" x14ac:dyDescent="0.25">
      <c r="A125" s="18"/>
      <c r="B125" s="18"/>
      <c r="C125" s="974"/>
      <c r="D125" s="975"/>
      <c r="E125" s="975"/>
      <c r="F125" s="975"/>
      <c r="G125" s="976"/>
      <c r="H125" s="38"/>
      <c r="I125" s="38"/>
      <c r="J125" s="38"/>
      <c r="K125" s="38"/>
      <c r="L125" s="38"/>
      <c r="M125" s="828"/>
      <c r="N125" s="828"/>
      <c r="O125" s="38"/>
      <c r="P125" s="828"/>
      <c r="Q125" s="828"/>
    </row>
    <row r="126" spans="1:17" ht="18.600000000000001" hidden="1" customHeight="1" x14ac:dyDescent="0.25">
      <c r="A126" s="18"/>
      <c r="B126" s="18"/>
      <c r="C126" s="879"/>
      <c r="D126" s="880"/>
      <c r="E126" s="880"/>
      <c r="F126" s="880"/>
      <c r="G126" s="881"/>
      <c r="H126" s="38"/>
      <c r="I126" s="38"/>
      <c r="J126" s="38"/>
      <c r="K126" s="38"/>
      <c r="L126" s="38"/>
      <c r="M126" s="828"/>
      <c r="N126" s="828"/>
      <c r="O126" s="38"/>
      <c r="P126" s="828"/>
      <c r="Q126" s="828"/>
    </row>
    <row r="127" spans="1:17" ht="18.600000000000001" customHeight="1" x14ac:dyDescent="0.25">
      <c r="A127" s="819"/>
      <c r="B127" s="820"/>
      <c r="C127" s="879" t="s">
        <v>971</v>
      </c>
      <c r="D127" s="880"/>
      <c r="E127" s="880"/>
      <c r="F127" s="880"/>
      <c r="G127" s="881"/>
      <c r="H127" s="38"/>
      <c r="I127" s="38"/>
      <c r="J127" s="38"/>
      <c r="K127" s="38"/>
      <c r="L127" s="38"/>
      <c r="M127" s="828"/>
      <c r="N127" s="828"/>
      <c r="O127" s="38"/>
      <c r="P127" s="828"/>
      <c r="Q127" s="828"/>
    </row>
    <row r="128" spans="1:17" ht="18.600000000000001" customHeight="1" x14ac:dyDescent="0.25">
      <c r="A128" s="29"/>
      <c r="B128" s="29"/>
      <c r="C128" s="4"/>
      <c r="D128" s="4"/>
      <c r="E128" s="65"/>
      <c r="F128" s="65"/>
      <c r="G128" s="65"/>
      <c r="H128" s="65"/>
      <c r="I128" s="65"/>
      <c r="J128" s="65"/>
      <c r="K128" s="65"/>
      <c r="L128" s="65"/>
      <c r="M128" s="65"/>
      <c r="N128" s="29"/>
      <c r="O128" s="20"/>
      <c r="P128" s="64"/>
      <c r="Q128" s="64"/>
    </row>
    <row r="129" spans="1:17" ht="16.5" customHeight="1" x14ac:dyDescent="0.25">
      <c r="A129" s="67" t="s">
        <v>92</v>
      </c>
      <c r="B129" s="663" t="s">
        <v>923</v>
      </c>
      <c r="C129" s="663"/>
      <c r="D129" s="663"/>
      <c r="E129" s="663"/>
      <c r="F129" s="663"/>
      <c r="G129" s="663"/>
      <c r="H129" s="663"/>
      <c r="I129" s="663"/>
      <c r="J129" s="663"/>
      <c r="K129" s="663"/>
      <c r="L129" s="663"/>
      <c r="M129" s="663"/>
      <c r="N129" s="663"/>
      <c r="O129" s="663"/>
      <c r="P129" s="663"/>
      <c r="Q129" s="663"/>
    </row>
    <row r="130" spans="1:17" ht="12" customHeight="1" x14ac:dyDescent="0.2">
      <c r="A130" s="127"/>
      <c r="B130" s="68"/>
      <c r="C130" s="69"/>
    </row>
    <row r="131" spans="1:17" ht="13.5" customHeight="1" x14ac:dyDescent="0.25">
      <c r="A131" s="70" t="s">
        <v>908</v>
      </c>
      <c r="B131" s="663" t="s">
        <v>1054</v>
      </c>
      <c r="C131" s="663"/>
      <c r="D131" s="663"/>
      <c r="E131" s="663"/>
      <c r="F131" s="663"/>
      <c r="G131" s="663"/>
      <c r="H131" s="663"/>
      <c r="I131" s="663"/>
      <c r="J131" s="663"/>
      <c r="K131" s="663"/>
      <c r="L131" s="663"/>
      <c r="M131" s="663"/>
      <c r="N131" s="663"/>
      <c r="O131" s="663"/>
      <c r="P131" s="663"/>
      <c r="Q131" s="663"/>
    </row>
    <row r="132" spans="1:17" ht="12.75" customHeight="1" x14ac:dyDescent="0.25">
      <c r="A132" s="71"/>
      <c r="B132" s="337" t="s">
        <v>916</v>
      </c>
    </row>
    <row r="133" spans="1:17" ht="53.25" customHeight="1" x14ac:dyDescent="0.2">
      <c r="A133" s="664" t="s">
        <v>1023</v>
      </c>
      <c r="B133" s="1268" t="s">
        <v>925</v>
      </c>
      <c r="C133" s="1269"/>
      <c r="D133" s="1269"/>
      <c r="E133" s="671" t="s">
        <v>827</v>
      </c>
      <c r="F133" s="671"/>
      <c r="G133" s="671"/>
      <c r="H133" s="671"/>
      <c r="I133" s="671" t="s">
        <v>828</v>
      </c>
      <c r="J133" s="671"/>
      <c r="K133" s="671"/>
      <c r="L133" s="671"/>
      <c r="M133" s="671" t="s">
        <v>829</v>
      </c>
      <c r="N133" s="671"/>
      <c r="O133" s="671"/>
      <c r="P133" s="671"/>
      <c r="Q133" s="671"/>
    </row>
    <row r="134" spans="1:17" ht="60" x14ac:dyDescent="0.2">
      <c r="A134" s="664"/>
      <c r="B134" s="1270"/>
      <c r="C134" s="1271"/>
      <c r="D134" s="1271"/>
      <c r="E134" s="12" t="s">
        <v>71</v>
      </c>
      <c r="F134" s="12" t="s">
        <v>72</v>
      </c>
      <c r="G134" s="341" t="s">
        <v>14</v>
      </c>
      <c r="H134" s="12" t="s">
        <v>15</v>
      </c>
      <c r="I134" s="12" t="s">
        <v>71</v>
      </c>
      <c r="J134" s="12" t="s">
        <v>72</v>
      </c>
      <c r="K134" s="39" t="s">
        <v>14</v>
      </c>
      <c r="L134" s="12" t="s">
        <v>16</v>
      </c>
      <c r="M134" s="12" t="s">
        <v>71</v>
      </c>
      <c r="N134" s="12" t="s">
        <v>72</v>
      </c>
      <c r="O134" s="39" t="s">
        <v>14</v>
      </c>
      <c r="P134" s="602" t="s">
        <v>17</v>
      </c>
      <c r="Q134" s="607"/>
    </row>
    <row r="135" spans="1:17" ht="17.649999999999999" customHeight="1" x14ac:dyDescent="0.25">
      <c r="A135" s="11">
        <v>1</v>
      </c>
      <c r="B135" s="641">
        <v>2</v>
      </c>
      <c r="C135" s="645"/>
      <c r="D135" s="642"/>
      <c r="E135" s="11">
        <v>3</v>
      </c>
      <c r="F135" s="11">
        <v>4</v>
      </c>
      <c r="G135" s="11">
        <v>5</v>
      </c>
      <c r="H135" s="11">
        <v>6</v>
      </c>
      <c r="I135" s="11">
        <v>7</v>
      </c>
      <c r="J135" s="11">
        <v>8</v>
      </c>
      <c r="K135" s="11">
        <v>9</v>
      </c>
      <c r="L135" s="11">
        <v>10</v>
      </c>
      <c r="M135" s="11">
        <v>11</v>
      </c>
      <c r="N135" s="11">
        <v>12</v>
      </c>
      <c r="O135" s="11">
        <v>13</v>
      </c>
      <c r="P135" s="676">
        <v>14</v>
      </c>
      <c r="Q135" s="677"/>
    </row>
    <row r="136" spans="1:17" ht="17.25" customHeight="1" x14ac:dyDescent="0.25">
      <c r="A136" s="16">
        <v>1014070</v>
      </c>
      <c r="B136" s="638" t="s">
        <v>250</v>
      </c>
      <c r="C136" s="639"/>
      <c r="D136" s="679"/>
      <c r="E136" s="177"/>
      <c r="F136" s="177"/>
      <c r="G136" s="177"/>
      <c r="H136" s="177"/>
      <c r="I136" s="177"/>
      <c r="J136" s="177"/>
      <c r="K136" s="177"/>
      <c r="L136" s="177"/>
      <c r="M136" s="177"/>
      <c r="N136" s="202"/>
      <c r="O136" s="135"/>
      <c r="P136" s="602"/>
      <c r="Q136" s="607"/>
    </row>
    <row r="137" spans="1:17" ht="17.25" customHeight="1" x14ac:dyDescent="0.25">
      <c r="A137" s="16"/>
      <c r="B137" s="891" t="s">
        <v>87</v>
      </c>
      <c r="C137" s="892"/>
      <c r="D137" s="950"/>
      <c r="E137" s="177">
        <f t="shared" ref="E137:P137" si="3">E138</f>
        <v>824.5</v>
      </c>
      <c r="F137" s="177">
        <f t="shared" si="3"/>
        <v>0</v>
      </c>
      <c r="G137" s="177">
        <f t="shared" si="3"/>
        <v>0</v>
      </c>
      <c r="H137" s="177">
        <f t="shared" si="3"/>
        <v>824.5</v>
      </c>
      <c r="I137" s="177">
        <f t="shared" si="3"/>
        <v>1188.3</v>
      </c>
      <c r="J137" s="177">
        <f t="shared" si="3"/>
        <v>0</v>
      </c>
      <c r="K137" s="177">
        <f t="shared" si="3"/>
        <v>0</v>
      </c>
      <c r="L137" s="177">
        <f t="shared" si="3"/>
        <v>1188.3</v>
      </c>
      <c r="M137" s="194">
        <f t="shared" si="3"/>
        <v>989</v>
      </c>
      <c r="N137" s="194">
        <f t="shared" si="3"/>
        <v>0</v>
      </c>
      <c r="O137" s="194">
        <f t="shared" si="3"/>
        <v>0</v>
      </c>
      <c r="P137" s="611">
        <f t="shared" si="3"/>
        <v>989</v>
      </c>
      <c r="Q137" s="613"/>
    </row>
    <row r="138" spans="1:17" ht="64.5" customHeight="1" x14ac:dyDescent="0.25">
      <c r="A138" s="110" t="s">
        <v>3</v>
      </c>
      <c r="B138" s="680" t="s">
        <v>429</v>
      </c>
      <c r="C138" s="681"/>
      <c r="D138" s="682"/>
      <c r="E138" s="177">
        <f>D90</f>
        <v>824.5</v>
      </c>
      <c r="F138" s="177">
        <f>E90</f>
        <v>0</v>
      </c>
      <c r="G138" s="177">
        <f>F90</f>
        <v>0</v>
      </c>
      <c r="H138" s="177">
        <f>E138+F138</f>
        <v>824.5</v>
      </c>
      <c r="I138" s="177">
        <f>H90</f>
        <v>1188.3</v>
      </c>
      <c r="J138" s="177">
        <f>I90</f>
        <v>0</v>
      </c>
      <c r="K138" s="177">
        <f>J90</f>
        <v>0</v>
      </c>
      <c r="L138" s="177">
        <f>I138+J138</f>
        <v>1188.3</v>
      </c>
      <c r="M138" s="194">
        <f>L90</f>
        <v>989</v>
      </c>
      <c r="N138" s="194">
        <f>M90</f>
        <v>0</v>
      </c>
      <c r="O138" s="194">
        <f>N90</f>
        <v>0</v>
      </c>
      <c r="P138" s="611">
        <f>M138+N138</f>
        <v>989</v>
      </c>
      <c r="Q138" s="613"/>
    </row>
    <row r="139" spans="1:17" ht="17.25" hidden="1" customHeight="1" x14ac:dyDescent="0.25">
      <c r="A139" s="126"/>
      <c r="B139" s="770" t="s">
        <v>88</v>
      </c>
      <c r="C139" s="770"/>
      <c r="D139" s="770"/>
      <c r="E139" s="183"/>
      <c r="F139" s="183"/>
      <c r="G139" s="183"/>
      <c r="H139" s="183"/>
      <c r="I139" s="183"/>
      <c r="J139" s="183"/>
      <c r="K139" s="183"/>
      <c r="L139" s="183"/>
      <c r="M139" s="238"/>
      <c r="N139" s="235"/>
      <c r="O139" s="487"/>
      <c r="P139" s="1128"/>
      <c r="Q139" s="1267"/>
    </row>
    <row r="140" spans="1:17" ht="17.25" hidden="1" customHeight="1" x14ac:dyDescent="0.25">
      <c r="A140" s="126"/>
      <c r="B140" s="708" t="s">
        <v>31</v>
      </c>
      <c r="C140" s="709"/>
      <c r="D140" s="710"/>
      <c r="E140" s="183"/>
      <c r="F140" s="183"/>
      <c r="G140" s="183"/>
      <c r="H140" s="183"/>
      <c r="I140" s="183"/>
      <c r="J140" s="183"/>
      <c r="K140" s="183"/>
      <c r="L140" s="183"/>
      <c r="M140" s="238"/>
      <c r="N140" s="235"/>
      <c r="O140" s="487"/>
      <c r="P140" s="611"/>
      <c r="Q140" s="613"/>
    </row>
    <row r="141" spans="1:17" ht="16.7" customHeight="1" x14ac:dyDescent="0.25">
      <c r="A141" s="126"/>
      <c r="B141" s="684" t="s">
        <v>971</v>
      </c>
      <c r="C141" s="685"/>
      <c r="D141" s="686"/>
      <c r="E141" s="177">
        <f t="shared" ref="E141:O141" si="4">E138</f>
        <v>824.5</v>
      </c>
      <c r="F141" s="177">
        <f t="shared" si="4"/>
        <v>0</v>
      </c>
      <c r="G141" s="177">
        <f t="shared" si="4"/>
        <v>0</v>
      </c>
      <c r="H141" s="177">
        <f t="shared" si="4"/>
        <v>824.5</v>
      </c>
      <c r="I141" s="177">
        <f t="shared" si="4"/>
        <v>1188.3</v>
      </c>
      <c r="J141" s="177">
        <f t="shared" si="4"/>
        <v>0</v>
      </c>
      <c r="K141" s="177">
        <f t="shared" si="4"/>
        <v>0</v>
      </c>
      <c r="L141" s="177">
        <f t="shared" si="4"/>
        <v>1188.3</v>
      </c>
      <c r="M141" s="194">
        <f t="shared" si="4"/>
        <v>989</v>
      </c>
      <c r="N141" s="194">
        <f t="shared" si="4"/>
        <v>0</v>
      </c>
      <c r="O141" s="194">
        <f t="shared" si="4"/>
        <v>0</v>
      </c>
      <c r="P141" s="683">
        <f>P137</f>
        <v>989</v>
      </c>
      <c r="Q141" s="683"/>
    </row>
    <row r="142" spans="1:17" ht="15.75" customHeight="1" x14ac:dyDescent="0.25">
      <c r="A142" s="20"/>
      <c r="B142" s="20"/>
      <c r="C142" s="616"/>
      <c r="D142" s="616"/>
      <c r="E142" s="822"/>
      <c r="F142" s="822"/>
      <c r="G142" s="50"/>
      <c r="H142" s="50"/>
      <c r="I142" s="30"/>
      <c r="J142" s="30"/>
      <c r="K142" s="30"/>
      <c r="L142" s="30"/>
      <c r="M142" s="30"/>
      <c r="N142" s="30"/>
      <c r="O142" s="30"/>
      <c r="P142" s="20"/>
      <c r="Q142" s="20"/>
    </row>
    <row r="143" spans="1:17" ht="12.75" customHeight="1" x14ac:dyDescent="0.25">
      <c r="A143" s="70" t="s">
        <v>909</v>
      </c>
      <c r="B143" s="663" t="s">
        <v>1084</v>
      </c>
      <c r="C143" s="663"/>
      <c r="D143" s="663"/>
      <c r="E143" s="663"/>
      <c r="F143" s="663"/>
      <c r="G143" s="663"/>
      <c r="H143" s="663"/>
      <c r="I143" s="663"/>
      <c r="J143" s="663"/>
      <c r="K143" s="663"/>
      <c r="L143" s="663"/>
      <c r="M143" s="663"/>
      <c r="N143" s="663"/>
      <c r="O143" s="663"/>
      <c r="P143" s="663"/>
      <c r="Q143" s="663"/>
    </row>
    <row r="144" spans="1:17" ht="12.75" customHeight="1" x14ac:dyDescent="0.25">
      <c r="A144" s="70"/>
      <c r="B144" s="338" t="s">
        <v>916</v>
      </c>
      <c r="C144" s="8"/>
      <c r="D144" s="3"/>
      <c r="E144" s="3"/>
      <c r="F144" s="3"/>
      <c r="G144" s="3"/>
      <c r="H144" s="3"/>
      <c r="I144" s="3"/>
      <c r="J144" s="3"/>
    </row>
    <row r="145" spans="1:17" ht="18" customHeight="1" x14ac:dyDescent="0.25">
      <c r="A145" s="927" t="s">
        <v>1023</v>
      </c>
      <c r="B145" s="928"/>
      <c r="C145" s="945" t="s">
        <v>259</v>
      </c>
      <c r="D145" s="946"/>
      <c r="E145" s="946"/>
      <c r="F145" s="946"/>
      <c r="G145" s="947"/>
      <c r="H145" s="828" t="s">
        <v>454</v>
      </c>
      <c r="I145" s="828"/>
      <c r="J145" s="828"/>
      <c r="K145" s="828"/>
      <c r="L145" s="828" t="s">
        <v>821</v>
      </c>
      <c r="M145" s="828"/>
      <c r="N145" s="828"/>
      <c r="O145" s="828"/>
      <c r="P145" s="828"/>
      <c r="Q145" s="828"/>
    </row>
    <row r="146" spans="1:17" ht="45.75" customHeight="1" x14ac:dyDescent="0.25">
      <c r="A146" s="929"/>
      <c r="B146" s="930"/>
      <c r="C146" s="948"/>
      <c r="D146" s="888"/>
      <c r="E146" s="888"/>
      <c r="F146" s="888"/>
      <c r="G146" s="889"/>
      <c r="H146" s="39" t="s">
        <v>71</v>
      </c>
      <c r="I146" s="39" t="s">
        <v>72</v>
      </c>
      <c r="J146" s="41" t="s">
        <v>14</v>
      </c>
      <c r="K146" s="39" t="s">
        <v>15</v>
      </c>
      <c r="L146" s="39" t="s">
        <v>71</v>
      </c>
      <c r="M146" s="895" t="s">
        <v>72</v>
      </c>
      <c r="N146" s="898"/>
      <c r="O146" s="41" t="s">
        <v>14</v>
      </c>
      <c r="P146" s="886" t="s">
        <v>16</v>
      </c>
      <c r="Q146" s="890"/>
    </row>
    <row r="147" spans="1:17" ht="18" customHeight="1" x14ac:dyDescent="0.25">
      <c r="A147" s="819">
        <v>1</v>
      </c>
      <c r="B147" s="820"/>
      <c r="C147" s="819">
        <v>2</v>
      </c>
      <c r="D147" s="850"/>
      <c r="E147" s="850"/>
      <c r="F147" s="850"/>
      <c r="G147" s="820"/>
      <c r="H147" s="38">
        <v>3</v>
      </c>
      <c r="I147" s="38">
        <v>4</v>
      </c>
      <c r="J147" s="38">
        <v>5</v>
      </c>
      <c r="K147" s="38">
        <v>6</v>
      </c>
      <c r="L147" s="38">
        <v>7</v>
      </c>
      <c r="M147" s="819">
        <v>8</v>
      </c>
      <c r="N147" s="820"/>
      <c r="O147" s="38">
        <v>9</v>
      </c>
      <c r="P147" s="819">
        <v>10</v>
      </c>
      <c r="Q147" s="820"/>
    </row>
    <row r="148" spans="1:17" ht="18" customHeight="1" x14ac:dyDescent="0.25">
      <c r="A148" s="819">
        <v>1014070</v>
      </c>
      <c r="B148" s="820"/>
      <c r="C148" s="879" t="s">
        <v>262</v>
      </c>
      <c r="D148" s="880"/>
      <c r="E148" s="880"/>
      <c r="F148" s="880"/>
      <c r="G148" s="881"/>
      <c r="H148" s="18"/>
      <c r="I148" s="18"/>
      <c r="J148" s="18"/>
      <c r="K148" s="18"/>
      <c r="L148" s="18"/>
      <c r="M148" s="353"/>
      <c r="N148" s="354"/>
      <c r="O148" s="18"/>
      <c r="P148" s="353"/>
      <c r="Q148" s="354"/>
    </row>
    <row r="149" spans="1:17" ht="18" customHeight="1" x14ac:dyDescent="0.25">
      <c r="A149" s="49"/>
      <c r="B149" s="72"/>
      <c r="C149" s="879" t="s">
        <v>87</v>
      </c>
      <c r="D149" s="880"/>
      <c r="E149" s="880"/>
      <c r="F149" s="880"/>
      <c r="G149" s="881"/>
      <c r="H149" s="61">
        <f>H150</f>
        <v>1044.384</v>
      </c>
      <c r="I149" s="61">
        <f>I150</f>
        <v>0</v>
      </c>
      <c r="J149" s="61">
        <f>J150</f>
        <v>0</v>
      </c>
      <c r="K149" s="61">
        <f>K150</f>
        <v>1044.384</v>
      </c>
      <c r="L149" s="61">
        <f>L150</f>
        <v>1096.6032</v>
      </c>
      <c r="M149" s="997">
        <v>0</v>
      </c>
      <c r="N149" s="999"/>
      <c r="O149" s="61">
        <v>0</v>
      </c>
      <c r="P149" s="997">
        <f>P150</f>
        <v>1096.6032</v>
      </c>
      <c r="Q149" s="999"/>
    </row>
    <row r="150" spans="1:17" ht="49.5" customHeight="1" x14ac:dyDescent="0.25">
      <c r="A150" s="819" t="s">
        <v>3</v>
      </c>
      <c r="B150" s="820"/>
      <c r="C150" s="891" t="s">
        <v>429</v>
      </c>
      <c r="D150" s="892"/>
      <c r="E150" s="892"/>
      <c r="F150" s="892"/>
      <c r="G150" s="893"/>
      <c r="H150" s="61">
        <f>H116</f>
        <v>1044.384</v>
      </c>
      <c r="I150" s="61">
        <f>I116</f>
        <v>0</v>
      </c>
      <c r="J150" s="61">
        <f>J116</f>
        <v>0</v>
      </c>
      <c r="K150" s="61">
        <f>H150+I150</f>
        <v>1044.384</v>
      </c>
      <c r="L150" s="61">
        <f>L116</f>
        <v>1096.6032</v>
      </c>
      <c r="M150" s="997">
        <v>0</v>
      </c>
      <c r="N150" s="999"/>
      <c r="O150" s="61">
        <v>0</v>
      </c>
      <c r="P150" s="997">
        <f>L150+M150</f>
        <v>1096.6032</v>
      </c>
      <c r="Q150" s="999"/>
    </row>
    <row r="151" spans="1:17" ht="18" hidden="1" customHeight="1" x14ac:dyDescent="0.25">
      <c r="A151" s="819"/>
      <c r="B151" s="820"/>
      <c r="C151" s="879" t="s">
        <v>88</v>
      </c>
      <c r="D151" s="880"/>
      <c r="E151" s="880"/>
      <c r="F151" s="880"/>
      <c r="G151" s="881"/>
      <c r="H151" s="61"/>
      <c r="I151" s="61"/>
      <c r="J151" s="61"/>
      <c r="K151" s="61"/>
      <c r="L151" s="61">
        <f>L117</f>
        <v>0</v>
      </c>
      <c r="M151" s="73"/>
      <c r="N151" s="359"/>
      <c r="O151" s="61"/>
      <c r="P151" s="73"/>
      <c r="Q151" s="359"/>
    </row>
    <row r="152" spans="1:17" ht="18" hidden="1" customHeight="1" x14ac:dyDescent="0.25">
      <c r="A152" s="819"/>
      <c r="B152" s="820"/>
      <c r="C152" s="879" t="s">
        <v>31</v>
      </c>
      <c r="D152" s="880"/>
      <c r="E152" s="880"/>
      <c r="F152" s="880"/>
      <c r="G152" s="881"/>
      <c r="H152" s="61"/>
      <c r="I152" s="61"/>
      <c r="J152" s="61"/>
      <c r="K152" s="61"/>
      <c r="L152" s="61">
        <f>L118</f>
        <v>0</v>
      </c>
      <c r="M152" s="73"/>
      <c r="N152" s="359"/>
      <c r="O152" s="61"/>
      <c r="P152" s="73"/>
      <c r="Q152" s="359"/>
    </row>
    <row r="153" spans="1:17" ht="18" customHeight="1" x14ac:dyDescent="0.25">
      <c r="A153" s="819"/>
      <c r="B153" s="820"/>
      <c r="C153" s="879" t="s">
        <v>971</v>
      </c>
      <c r="D153" s="880"/>
      <c r="E153" s="880"/>
      <c r="F153" s="880"/>
      <c r="G153" s="881"/>
      <c r="H153" s="61">
        <f>H149</f>
        <v>1044.384</v>
      </c>
      <c r="I153" s="61">
        <f>I149</f>
        <v>0</v>
      </c>
      <c r="J153" s="61">
        <f>J149</f>
        <v>0</v>
      </c>
      <c r="K153" s="61">
        <f>K149</f>
        <v>1044.384</v>
      </c>
      <c r="L153" s="61">
        <f>L149</f>
        <v>1096.6032</v>
      </c>
      <c r="M153" s="997">
        <v>0</v>
      </c>
      <c r="N153" s="999"/>
      <c r="O153" s="61">
        <v>0</v>
      </c>
      <c r="P153" s="997">
        <f>P150</f>
        <v>1096.6032</v>
      </c>
      <c r="Q153" s="999"/>
    </row>
    <row r="154" spans="1:17" ht="18" customHeight="1" x14ac:dyDescent="0.25">
      <c r="A154" s="20"/>
      <c r="B154" s="20"/>
      <c r="C154" s="616"/>
      <c r="D154" s="616"/>
      <c r="E154" s="822"/>
      <c r="F154" s="822"/>
      <c r="G154" s="1210"/>
      <c r="H154" s="1210"/>
      <c r="I154" s="619"/>
      <c r="J154" s="619"/>
      <c r="K154" s="619"/>
      <c r="L154" s="619"/>
      <c r="M154" s="62"/>
      <c r="N154" s="62"/>
      <c r="O154" s="62"/>
    </row>
    <row r="155" spans="1:17" ht="17.25" customHeight="1" x14ac:dyDescent="0.25">
      <c r="A155" s="67" t="s">
        <v>193</v>
      </c>
      <c r="B155" s="663" t="s">
        <v>1085</v>
      </c>
      <c r="C155" s="663"/>
      <c r="D155" s="663"/>
      <c r="E155" s="663"/>
      <c r="F155" s="663"/>
      <c r="G155" s="663"/>
      <c r="H155" s="663"/>
      <c r="I155" s="663"/>
      <c r="J155" s="663"/>
      <c r="K155" s="663"/>
      <c r="L155" s="663"/>
      <c r="M155" s="663"/>
      <c r="N155" s="663"/>
      <c r="O155" s="663"/>
      <c r="P155" s="663"/>
      <c r="Q155" s="663"/>
    </row>
    <row r="156" spans="1:17" ht="17.25" customHeight="1" x14ac:dyDescent="0.25">
      <c r="A156" s="67" t="s">
        <v>908</v>
      </c>
      <c r="B156" s="663" t="s">
        <v>928</v>
      </c>
      <c r="C156" s="663"/>
      <c r="D156" s="663"/>
      <c r="E156" s="663"/>
      <c r="F156" s="663"/>
      <c r="G156" s="663"/>
      <c r="H156" s="663"/>
      <c r="I156" s="663"/>
      <c r="J156" s="663"/>
      <c r="K156" s="663"/>
      <c r="L156" s="663"/>
      <c r="M156" s="663"/>
      <c r="N156" s="663"/>
      <c r="O156" s="663"/>
      <c r="P156" s="663"/>
      <c r="Q156" s="663"/>
    </row>
    <row r="157" spans="1:17" ht="17.25" customHeight="1" x14ac:dyDescent="0.25">
      <c r="A157" s="33"/>
      <c r="B157" s="32" t="s">
        <v>916</v>
      </c>
      <c r="C157" s="57"/>
      <c r="D157" s="57"/>
      <c r="E157" s="57"/>
      <c r="F157" s="57"/>
      <c r="G157" s="57"/>
      <c r="H157" s="57"/>
      <c r="I157" s="57"/>
      <c r="J157" s="57"/>
      <c r="K157" s="57"/>
      <c r="L157" s="57"/>
      <c r="M157" s="57"/>
      <c r="N157" s="57"/>
      <c r="O157" s="57"/>
      <c r="P157" s="57"/>
      <c r="Q157" s="57"/>
    </row>
    <row r="158" spans="1:17" ht="17.25" customHeight="1" x14ac:dyDescent="0.2">
      <c r="A158" s="1259" t="s">
        <v>341</v>
      </c>
      <c r="B158" s="1260"/>
      <c r="C158" s="1263" t="s">
        <v>94</v>
      </c>
      <c r="D158" s="1265" t="s">
        <v>95</v>
      </c>
      <c r="E158" s="1265" t="s">
        <v>96</v>
      </c>
      <c r="F158" s="1177" t="s">
        <v>827</v>
      </c>
      <c r="G158" s="1205"/>
      <c r="H158" s="1205"/>
      <c r="I158" s="1178"/>
      <c r="J158" s="1177" t="s">
        <v>836</v>
      </c>
      <c r="K158" s="1205"/>
      <c r="L158" s="1205"/>
      <c r="M158" s="1178"/>
      <c r="N158" s="1177" t="s">
        <v>829</v>
      </c>
      <c r="O158" s="1205"/>
      <c r="P158" s="1205"/>
      <c r="Q158" s="1178"/>
    </row>
    <row r="159" spans="1:17" ht="32.25" customHeight="1" x14ac:dyDescent="0.2">
      <c r="A159" s="1261"/>
      <c r="B159" s="1262"/>
      <c r="C159" s="1264"/>
      <c r="D159" s="1266"/>
      <c r="E159" s="1266"/>
      <c r="F159" s="1184" t="s">
        <v>197</v>
      </c>
      <c r="G159" s="1185"/>
      <c r="H159" s="146" t="s">
        <v>198</v>
      </c>
      <c r="I159" s="136" t="s">
        <v>1086</v>
      </c>
      <c r="J159" s="1184" t="s">
        <v>197</v>
      </c>
      <c r="K159" s="1185"/>
      <c r="L159" s="146" t="s">
        <v>198</v>
      </c>
      <c r="M159" s="136" t="s">
        <v>930</v>
      </c>
      <c r="N159" s="1184" t="s">
        <v>197</v>
      </c>
      <c r="O159" s="1185"/>
      <c r="P159" s="361" t="s">
        <v>198</v>
      </c>
      <c r="Q159" s="362" t="s">
        <v>931</v>
      </c>
    </row>
    <row r="160" spans="1:17" ht="17.25" customHeight="1" x14ac:dyDescent="0.2">
      <c r="A160" s="1177">
        <v>1</v>
      </c>
      <c r="B160" s="1178"/>
      <c r="C160" s="135">
        <v>2</v>
      </c>
      <c r="D160" s="135">
        <v>3</v>
      </c>
      <c r="E160" s="135">
        <v>4</v>
      </c>
      <c r="F160" s="1177">
        <v>5</v>
      </c>
      <c r="G160" s="1178"/>
      <c r="H160" s="135">
        <v>6</v>
      </c>
      <c r="I160" s="135">
        <v>7</v>
      </c>
      <c r="J160" s="1177">
        <v>8</v>
      </c>
      <c r="K160" s="1178"/>
      <c r="L160" s="135">
        <v>9</v>
      </c>
      <c r="M160" s="135">
        <v>10</v>
      </c>
      <c r="N160" s="1177">
        <v>11</v>
      </c>
      <c r="O160" s="1178"/>
      <c r="P160" s="135">
        <v>12</v>
      </c>
      <c r="Q160" s="135">
        <v>13</v>
      </c>
    </row>
    <row r="161" spans="1:17" ht="17.25" hidden="1" customHeight="1" x14ac:dyDescent="0.2">
      <c r="A161" s="1181">
        <v>1014070</v>
      </c>
      <c r="B161" s="1182"/>
      <c r="C161" s="133" t="s">
        <v>262</v>
      </c>
      <c r="D161" s="125"/>
      <c r="E161" s="125"/>
      <c r="F161" s="1184"/>
      <c r="G161" s="1185"/>
      <c r="H161" s="146"/>
      <c r="I161" s="146"/>
      <c r="J161" s="1184"/>
      <c r="K161" s="1185"/>
      <c r="L161" s="146"/>
      <c r="M161" s="146"/>
      <c r="N161" s="1184"/>
      <c r="O161" s="1185"/>
      <c r="P161" s="146"/>
      <c r="Q161" s="146"/>
    </row>
    <row r="162" spans="1:17" ht="30.75" customHeight="1" x14ac:dyDescent="0.25">
      <c r="A162" s="1181"/>
      <c r="B162" s="1182"/>
      <c r="C162" s="134" t="s">
        <v>87</v>
      </c>
      <c r="D162" s="1256" t="s">
        <v>429</v>
      </c>
      <c r="E162" s="1257"/>
      <c r="F162" s="1257"/>
      <c r="G162" s="1257"/>
      <c r="H162" s="1257"/>
      <c r="I162" s="1257"/>
      <c r="J162" s="1257"/>
      <c r="K162" s="1257"/>
      <c r="L162" s="1257"/>
      <c r="M162" s="1257"/>
      <c r="N162" s="1257"/>
      <c r="O162" s="1257"/>
      <c r="P162" s="1257"/>
      <c r="Q162" s="1258"/>
    </row>
    <row r="163" spans="1:17" ht="17.25" customHeight="1" x14ac:dyDescent="0.25">
      <c r="A163" s="1181">
        <v>1</v>
      </c>
      <c r="B163" s="1182"/>
      <c r="C163" s="187" t="s">
        <v>228</v>
      </c>
      <c r="D163" s="137"/>
      <c r="E163" s="137"/>
      <c r="F163" s="1184"/>
      <c r="G163" s="1185"/>
      <c r="H163" s="1184"/>
      <c r="I163" s="1185"/>
      <c r="J163" s="1184"/>
      <c r="K163" s="1185"/>
      <c r="L163" s="1184"/>
      <c r="M163" s="1185"/>
      <c r="N163" s="1184"/>
      <c r="O163" s="1185"/>
      <c r="P163" s="1184"/>
      <c r="Q163" s="1185"/>
    </row>
    <row r="164" spans="1:17" ht="48.75" customHeight="1" x14ac:dyDescent="0.25">
      <c r="A164" s="1179" t="s">
        <v>939</v>
      </c>
      <c r="B164" s="1180"/>
      <c r="C164" s="175" t="s">
        <v>545</v>
      </c>
      <c r="D164" s="137" t="s">
        <v>99</v>
      </c>
      <c r="E164" s="174" t="s">
        <v>564</v>
      </c>
      <c r="F164" s="1184">
        <v>1</v>
      </c>
      <c r="G164" s="1185"/>
      <c r="H164" s="136">
        <v>0</v>
      </c>
      <c r="I164" s="136">
        <f>F164+H164</f>
        <v>1</v>
      </c>
      <c r="J164" s="1184">
        <v>1</v>
      </c>
      <c r="K164" s="1209"/>
      <c r="L164" s="136">
        <v>0</v>
      </c>
      <c r="M164" s="136">
        <f>J164+L164</f>
        <v>1</v>
      </c>
      <c r="N164" s="1184">
        <v>1</v>
      </c>
      <c r="O164" s="1185"/>
      <c r="P164" s="136">
        <v>0</v>
      </c>
      <c r="Q164" s="136">
        <f>N164+P164</f>
        <v>1</v>
      </c>
    </row>
    <row r="165" spans="1:17" ht="24.75" customHeight="1" x14ac:dyDescent="0.25">
      <c r="A165" s="1179" t="s">
        <v>940</v>
      </c>
      <c r="B165" s="1180"/>
      <c r="C165" s="175" t="s">
        <v>536</v>
      </c>
      <c r="D165" s="137" t="s">
        <v>99</v>
      </c>
      <c r="E165" s="174" t="s">
        <v>101</v>
      </c>
      <c r="F165" s="1184">
        <f>F166+F167+F168+F169</f>
        <v>20</v>
      </c>
      <c r="G165" s="1185"/>
      <c r="H165" s="136">
        <f>H166+H167+H168+H169</f>
        <v>0</v>
      </c>
      <c r="I165" s="136">
        <f>F165+H165</f>
        <v>20</v>
      </c>
      <c r="J165" s="1184">
        <f>J166+J167+J168+J169</f>
        <v>20</v>
      </c>
      <c r="K165" s="1209"/>
      <c r="L165" s="136">
        <f>L166+L167+L168+L169</f>
        <v>0</v>
      </c>
      <c r="M165" s="136">
        <f t="shared" ref="M165:M193" si="5">J165+L165</f>
        <v>20</v>
      </c>
      <c r="N165" s="1184">
        <f>N166+N167+N168+N169</f>
        <v>20</v>
      </c>
      <c r="O165" s="1185"/>
      <c r="P165" s="136">
        <f>P166+P167+P168+P169</f>
        <v>0</v>
      </c>
      <c r="Q165" s="136">
        <f t="shared" ref="Q165:Q189" si="6">N165+P165</f>
        <v>20</v>
      </c>
    </row>
    <row r="166" spans="1:17" ht="28.5" customHeight="1" x14ac:dyDescent="0.25">
      <c r="A166" s="1179" t="s">
        <v>941</v>
      </c>
      <c r="B166" s="1180"/>
      <c r="C166" s="175" t="s">
        <v>537</v>
      </c>
      <c r="D166" s="137" t="s">
        <v>99</v>
      </c>
      <c r="E166" s="174" t="s">
        <v>101</v>
      </c>
      <c r="F166" s="1184">
        <v>2</v>
      </c>
      <c r="G166" s="1185"/>
      <c r="H166" s="136">
        <v>0</v>
      </c>
      <c r="I166" s="136">
        <f t="shared" ref="I166:I172" si="7">F166+H166</f>
        <v>2</v>
      </c>
      <c r="J166" s="1184">
        <v>2</v>
      </c>
      <c r="K166" s="1185"/>
      <c r="L166" s="136">
        <v>0</v>
      </c>
      <c r="M166" s="136">
        <f t="shared" si="5"/>
        <v>2</v>
      </c>
      <c r="N166" s="1184">
        <v>2</v>
      </c>
      <c r="O166" s="1185"/>
      <c r="P166" s="136">
        <v>0</v>
      </c>
      <c r="Q166" s="136">
        <f t="shared" si="6"/>
        <v>2</v>
      </c>
    </row>
    <row r="167" spans="1:17" ht="28.5" customHeight="1" x14ac:dyDescent="0.25">
      <c r="A167" s="1179" t="s">
        <v>942</v>
      </c>
      <c r="B167" s="1180"/>
      <c r="C167" s="175" t="s">
        <v>538</v>
      </c>
      <c r="D167" s="137" t="s">
        <v>99</v>
      </c>
      <c r="E167" s="174" t="s">
        <v>101</v>
      </c>
      <c r="F167" s="1184">
        <v>5</v>
      </c>
      <c r="G167" s="1185"/>
      <c r="H167" s="136">
        <v>0</v>
      </c>
      <c r="I167" s="136">
        <f t="shared" si="7"/>
        <v>5</v>
      </c>
      <c r="J167" s="1184">
        <v>5</v>
      </c>
      <c r="K167" s="1185"/>
      <c r="L167" s="136">
        <v>0</v>
      </c>
      <c r="M167" s="136">
        <f t="shared" si="5"/>
        <v>5</v>
      </c>
      <c r="N167" s="1184">
        <v>5</v>
      </c>
      <c r="O167" s="1185"/>
      <c r="P167" s="136">
        <v>0</v>
      </c>
      <c r="Q167" s="136">
        <f t="shared" si="6"/>
        <v>5</v>
      </c>
    </row>
    <row r="168" spans="1:17" ht="28.5" customHeight="1" x14ac:dyDescent="0.25">
      <c r="A168" s="1179" t="s">
        <v>943</v>
      </c>
      <c r="B168" s="1180"/>
      <c r="C168" s="175" t="s">
        <v>539</v>
      </c>
      <c r="D168" s="137" t="s">
        <v>99</v>
      </c>
      <c r="E168" s="174" t="s">
        <v>101</v>
      </c>
      <c r="F168" s="1184">
        <v>4.5</v>
      </c>
      <c r="G168" s="1185"/>
      <c r="H168" s="136">
        <v>0</v>
      </c>
      <c r="I168" s="136">
        <f t="shared" si="7"/>
        <v>4.5</v>
      </c>
      <c r="J168" s="1184">
        <v>4.5</v>
      </c>
      <c r="K168" s="1185"/>
      <c r="L168" s="136">
        <v>0</v>
      </c>
      <c r="M168" s="136">
        <f>J168+L168</f>
        <v>4.5</v>
      </c>
      <c r="N168" s="1184">
        <v>4.5</v>
      </c>
      <c r="O168" s="1185"/>
      <c r="P168" s="136">
        <v>0</v>
      </c>
      <c r="Q168" s="136">
        <f>N168+P168</f>
        <v>4.5</v>
      </c>
    </row>
    <row r="169" spans="1:17" ht="28.5" customHeight="1" x14ac:dyDescent="0.25">
      <c r="A169" s="1179" t="s">
        <v>944</v>
      </c>
      <c r="B169" s="1180"/>
      <c r="C169" s="175" t="s">
        <v>546</v>
      </c>
      <c r="D169" s="137" t="s">
        <v>99</v>
      </c>
      <c r="E169" s="174" t="s">
        <v>101</v>
      </c>
      <c r="F169" s="1184">
        <v>8.5</v>
      </c>
      <c r="G169" s="1185"/>
      <c r="H169" s="136">
        <v>0</v>
      </c>
      <c r="I169" s="136">
        <f>F169+H169</f>
        <v>8.5</v>
      </c>
      <c r="J169" s="1184">
        <v>8.5</v>
      </c>
      <c r="K169" s="1185"/>
      <c r="L169" s="136">
        <v>0</v>
      </c>
      <c r="M169" s="136">
        <f t="shared" si="5"/>
        <v>8.5</v>
      </c>
      <c r="N169" s="1184">
        <v>8.5</v>
      </c>
      <c r="O169" s="1185"/>
      <c r="P169" s="136">
        <v>0</v>
      </c>
      <c r="Q169" s="136">
        <f t="shared" si="6"/>
        <v>8.5</v>
      </c>
    </row>
    <row r="170" spans="1:17" ht="48.75" customHeight="1" x14ac:dyDescent="0.25">
      <c r="A170" s="1179" t="s">
        <v>945</v>
      </c>
      <c r="B170" s="1180"/>
      <c r="C170" s="175" t="s">
        <v>547</v>
      </c>
      <c r="D170" s="137" t="s">
        <v>99</v>
      </c>
      <c r="E170" s="174" t="s">
        <v>564</v>
      </c>
      <c r="F170" s="1184">
        <v>1</v>
      </c>
      <c r="G170" s="1185"/>
      <c r="H170" s="136">
        <v>0</v>
      </c>
      <c r="I170" s="136">
        <f t="shared" si="7"/>
        <v>1</v>
      </c>
      <c r="J170" s="361">
        <v>1</v>
      </c>
      <c r="K170" s="362"/>
      <c r="L170" s="136">
        <v>0</v>
      </c>
      <c r="M170" s="136">
        <f t="shared" si="5"/>
        <v>1</v>
      </c>
      <c r="N170" s="1184">
        <v>1</v>
      </c>
      <c r="O170" s="1185"/>
      <c r="P170" s="136">
        <v>0</v>
      </c>
      <c r="Q170" s="136">
        <f t="shared" si="6"/>
        <v>1</v>
      </c>
    </row>
    <row r="171" spans="1:17" ht="72" customHeight="1" x14ac:dyDescent="0.25">
      <c r="A171" s="1179" t="s">
        <v>946</v>
      </c>
      <c r="B171" s="1180"/>
      <c r="C171" s="175" t="s">
        <v>548</v>
      </c>
      <c r="D171" s="137" t="s">
        <v>99</v>
      </c>
      <c r="E171" s="174" t="s">
        <v>565</v>
      </c>
      <c r="F171" s="1184">
        <v>202</v>
      </c>
      <c r="G171" s="1185"/>
      <c r="H171" s="136">
        <v>0</v>
      </c>
      <c r="I171" s="136">
        <f t="shared" si="7"/>
        <v>202</v>
      </c>
      <c r="J171" s="361">
        <v>202</v>
      </c>
      <c r="K171" s="362"/>
      <c r="L171" s="136">
        <v>0</v>
      </c>
      <c r="M171" s="136">
        <f t="shared" si="5"/>
        <v>202</v>
      </c>
      <c r="N171" s="1184">
        <v>202</v>
      </c>
      <c r="O171" s="1185"/>
      <c r="P171" s="136">
        <v>0</v>
      </c>
      <c r="Q171" s="136">
        <f>N171+P171</f>
        <v>202</v>
      </c>
    </row>
    <row r="172" spans="1:17" ht="72" customHeight="1" x14ac:dyDescent="0.25">
      <c r="A172" s="1179" t="s">
        <v>947</v>
      </c>
      <c r="B172" s="1180"/>
      <c r="C172" s="175" t="s">
        <v>549</v>
      </c>
      <c r="D172" s="137" t="s">
        <v>99</v>
      </c>
      <c r="E172" s="174" t="s">
        <v>565</v>
      </c>
      <c r="F172" s="1184">
        <v>202</v>
      </c>
      <c r="G172" s="1185"/>
      <c r="H172" s="136">
        <v>0</v>
      </c>
      <c r="I172" s="136">
        <f t="shared" si="7"/>
        <v>202</v>
      </c>
      <c r="J172" s="361">
        <v>202</v>
      </c>
      <c r="K172" s="362"/>
      <c r="L172" s="136"/>
      <c r="M172" s="136">
        <f t="shared" si="5"/>
        <v>202</v>
      </c>
      <c r="N172" s="1184">
        <v>202</v>
      </c>
      <c r="O172" s="1185"/>
      <c r="P172" s="136">
        <v>0</v>
      </c>
      <c r="Q172" s="136">
        <f t="shared" si="6"/>
        <v>202</v>
      </c>
    </row>
    <row r="173" spans="1:17" ht="17.25" customHeight="1" x14ac:dyDescent="0.25">
      <c r="A173" s="1181">
        <v>2</v>
      </c>
      <c r="B173" s="1182"/>
      <c r="C173" s="187" t="s">
        <v>281</v>
      </c>
      <c r="D173" s="137"/>
      <c r="E173" s="174"/>
      <c r="F173" s="1184"/>
      <c r="G173" s="1185"/>
      <c r="H173" s="1184"/>
      <c r="I173" s="1185"/>
      <c r="J173" s="1184"/>
      <c r="K173" s="1185"/>
      <c r="L173" s="1184"/>
      <c r="M173" s="1185"/>
      <c r="N173" s="1184"/>
      <c r="O173" s="1185"/>
      <c r="P173" s="1184"/>
      <c r="Q173" s="1185"/>
    </row>
    <row r="174" spans="1:17" ht="107.25" customHeight="1" x14ac:dyDescent="0.25">
      <c r="A174" s="1179" t="s">
        <v>1087</v>
      </c>
      <c r="B174" s="1180"/>
      <c r="C174" s="175" t="s">
        <v>563</v>
      </c>
      <c r="D174" s="137" t="s">
        <v>135</v>
      </c>
      <c r="E174" s="174" t="s">
        <v>520</v>
      </c>
      <c r="F174" s="1184">
        <v>73</v>
      </c>
      <c r="G174" s="1185"/>
      <c r="H174" s="136">
        <v>0</v>
      </c>
      <c r="I174" s="136">
        <f>F174+H174</f>
        <v>73</v>
      </c>
      <c r="J174" s="361">
        <v>73.099999999999994</v>
      </c>
      <c r="K174" s="362"/>
      <c r="L174" s="136">
        <v>0</v>
      </c>
      <c r="M174" s="136">
        <f t="shared" si="5"/>
        <v>73.099999999999994</v>
      </c>
      <c r="N174" s="1184">
        <v>73.099999999999994</v>
      </c>
      <c r="O174" s="1185"/>
      <c r="P174" s="136">
        <v>0</v>
      </c>
      <c r="Q174" s="136">
        <f t="shared" si="6"/>
        <v>73.099999999999994</v>
      </c>
    </row>
    <row r="175" spans="1:17" ht="17.25" customHeight="1" x14ac:dyDescent="0.25">
      <c r="A175" s="1179" t="s">
        <v>1088</v>
      </c>
      <c r="B175" s="1180"/>
      <c r="C175" s="175" t="s">
        <v>137</v>
      </c>
      <c r="D175" s="137" t="s">
        <v>135</v>
      </c>
      <c r="E175" s="174" t="s">
        <v>566</v>
      </c>
      <c r="F175" s="1184">
        <v>70.099999999999994</v>
      </c>
      <c r="G175" s="1185"/>
      <c r="H175" s="136">
        <v>0</v>
      </c>
      <c r="I175" s="136">
        <f>F175+H175</f>
        <v>70.099999999999994</v>
      </c>
      <c r="J175" s="361">
        <v>70.099999999999994</v>
      </c>
      <c r="K175" s="362"/>
      <c r="L175" s="136">
        <v>0</v>
      </c>
      <c r="M175" s="136">
        <f t="shared" si="5"/>
        <v>70.099999999999994</v>
      </c>
      <c r="N175" s="1184">
        <v>70.099999999999994</v>
      </c>
      <c r="O175" s="1185"/>
      <c r="P175" s="136">
        <v>0</v>
      </c>
      <c r="Q175" s="136">
        <f t="shared" si="6"/>
        <v>70.099999999999994</v>
      </c>
    </row>
    <row r="176" spans="1:17" ht="17.25" customHeight="1" x14ac:dyDescent="0.25">
      <c r="A176" s="1179" t="s">
        <v>1089</v>
      </c>
      <c r="B176" s="1180"/>
      <c r="C176" s="175" t="s">
        <v>138</v>
      </c>
      <c r="D176" s="137" t="s">
        <v>135</v>
      </c>
      <c r="E176" s="174" t="s">
        <v>566</v>
      </c>
      <c r="F176" s="1184">
        <v>2.9</v>
      </c>
      <c r="G176" s="1185"/>
      <c r="H176" s="136">
        <v>0</v>
      </c>
      <c r="I176" s="136">
        <f t="shared" ref="I176:I189" si="8">F176+H176</f>
        <v>2.9</v>
      </c>
      <c r="J176" s="361">
        <v>3</v>
      </c>
      <c r="K176" s="362"/>
      <c r="L176" s="136">
        <v>0</v>
      </c>
      <c r="M176" s="136">
        <f t="shared" si="5"/>
        <v>3</v>
      </c>
      <c r="N176" s="1184">
        <v>3</v>
      </c>
      <c r="O176" s="1185"/>
      <c r="P176" s="136">
        <v>0</v>
      </c>
      <c r="Q176" s="136">
        <f t="shared" si="6"/>
        <v>3</v>
      </c>
    </row>
    <row r="177" spans="1:17" ht="144" customHeight="1" x14ac:dyDescent="0.25">
      <c r="A177" s="1179" t="s">
        <v>1090</v>
      </c>
      <c r="B177" s="1180"/>
      <c r="C177" s="175" t="s">
        <v>550</v>
      </c>
      <c r="D177" s="137" t="s">
        <v>99</v>
      </c>
      <c r="E177" s="174" t="s">
        <v>567</v>
      </c>
      <c r="F177" s="1184">
        <v>225</v>
      </c>
      <c r="G177" s="1185"/>
      <c r="H177" s="136">
        <v>0</v>
      </c>
      <c r="I177" s="136">
        <f t="shared" si="8"/>
        <v>225</v>
      </c>
      <c r="J177" s="361">
        <v>225</v>
      </c>
      <c r="K177" s="362"/>
      <c r="L177" s="136">
        <v>0</v>
      </c>
      <c r="M177" s="136">
        <f t="shared" si="5"/>
        <v>225</v>
      </c>
      <c r="N177" s="1184">
        <v>225</v>
      </c>
      <c r="O177" s="1185"/>
      <c r="P177" s="136">
        <v>0</v>
      </c>
      <c r="Q177" s="136">
        <f t="shared" si="6"/>
        <v>225</v>
      </c>
    </row>
    <row r="178" spans="1:17" ht="119.25" customHeight="1" x14ac:dyDescent="0.25">
      <c r="A178" s="1179" t="s">
        <v>1091</v>
      </c>
      <c r="B178" s="1180"/>
      <c r="C178" s="175" t="s">
        <v>551</v>
      </c>
      <c r="D178" s="137" t="s">
        <v>99</v>
      </c>
      <c r="E178" s="174" t="s">
        <v>568</v>
      </c>
      <c r="F178" s="1184">
        <v>3295</v>
      </c>
      <c r="G178" s="1185"/>
      <c r="H178" s="136">
        <v>0</v>
      </c>
      <c r="I178" s="136">
        <f t="shared" si="8"/>
        <v>3295</v>
      </c>
      <c r="J178" s="361">
        <v>2555</v>
      </c>
      <c r="K178" s="362"/>
      <c r="L178" s="136">
        <v>0</v>
      </c>
      <c r="M178" s="136">
        <f t="shared" si="5"/>
        <v>2555</v>
      </c>
      <c r="N178" s="1184">
        <v>2555</v>
      </c>
      <c r="O178" s="1185"/>
      <c r="P178" s="136">
        <v>0</v>
      </c>
      <c r="Q178" s="136">
        <f t="shared" si="6"/>
        <v>2555</v>
      </c>
    </row>
    <row r="179" spans="1:17" ht="28.5" customHeight="1" x14ac:dyDescent="0.25">
      <c r="A179" s="1179" t="s">
        <v>1092</v>
      </c>
      <c r="B179" s="1180"/>
      <c r="C179" s="175" t="s">
        <v>552</v>
      </c>
      <c r="D179" s="137" t="s">
        <v>141</v>
      </c>
      <c r="E179" s="174" t="s">
        <v>569</v>
      </c>
      <c r="F179" s="1184">
        <v>3295</v>
      </c>
      <c r="G179" s="1185"/>
      <c r="H179" s="136">
        <v>0</v>
      </c>
      <c r="I179" s="136">
        <f t="shared" si="8"/>
        <v>3295</v>
      </c>
      <c r="J179" s="361">
        <v>2954.7</v>
      </c>
      <c r="K179" s="362"/>
      <c r="L179" s="136">
        <v>0</v>
      </c>
      <c r="M179" s="136">
        <f t="shared" si="5"/>
        <v>2954.7</v>
      </c>
      <c r="N179" s="1184">
        <f>J179</f>
        <v>2954.7</v>
      </c>
      <c r="O179" s="1185"/>
      <c r="P179" s="136">
        <v>0</v>
      </c>
      <c r="Q179" s="136">
        <f t="shared" si="6"/>
        <v>2954.7</v>
      </c>
    </row>
    <row r="180" spans="1:17" ht="28.5" customHeight="1" x14ac:dyDescent="0.25">
      <c r="A180" s="1179" t="s">
        <v>1093</v>
      </c>
      <c r="B180" s="1180"/>
      <c r="C180" s="175" t="s">
        <v>553</v>
      </c>
      <c r="D180" s="137" t="s">
        <v>141</v>
      </c>
      <c r="E180" s="174" t="s">
        <v>569</v>
      </c>
      <c r="F180" s="1184">
        <v>824.5</v>
      </c>
      <c r="G180" s="1185"/>
      <c r="H180" s="136">
        <v>0</v>
      </c>
      <c r="I180" s="136">
        <f t="shared" si="8"/>
        <v>824.5</v>
      </c>
      <c r="J180" s="361">
        <v>1188.3</v>
      </c>
      <c r="K180" s="362"/>
      <c r="L180" s="136">
        <v>0</v>
      </c>
      <c r="M180" s="136">
        <f t="shared" si="5"/>
        <v>1188.3</v>
      </c>
      <c r="N180" s="1184">
        <f>L89</f>
        <v>989</v>
      </c>
      <c r="O180" s="1185"/>
      <c r="P180" s="136">
        <v>0</v>
      </c>
      <c r="Q180" s="136">
        <f t="shared" si="6"/>
        <v>989</v>
      </c>
    </row>
    <row r="181" spans="1:17" ht="97.5" customHeight="1" x14ac:dyDescent="0.25">
      <c r="A181" s="1179" t="s">
        <v>1094</v>
      </c>
      <c r="B181" s="1180"/>
      <c r="C181" s="175" t="s">
        <v>635</v>
      </c>
      <c r="D181" s="137" t="s">
        <v>141</v>
      </c>
      <c r="E181" s="174" t="s">
        <v>570</v>
      </c>
      <c r="F181" s="1184">
        <v>1370.9</v>
      </c>
      <c r="G181" s="1185"/>
      <c r="H181" s="136">
        <v>0</v>
      </c>
      <c r="I181" s="136">
        <f t="shared" si="8"/>
        <v>1370.9</v>
      </c>
      <c r="J181" s="361">
        <v>1196.3</v>
      </c>
      <c r="K181" s="362"/>
      <c r="L181" s="136">
        <v>0</v>
      </c>
      <c r="M181" s="136">
        <f t="shared" si="5"/>
        <v>1196.3</v>
      </c>
      <c r="N181" s="1184">
        <v>1196.3</v>
      </c>
      <c r="O181" s="1185"/>
      <c r="P181" s="136">
        <v>0</v>
      </c>
      <c r="Q181" s="136">
        <f t="shared" si="6"/>
        <v>1196.3</v>
      </c>
    </row>
    <row r="182" spans="1:17" ht="97.5" customHeight="1" x14ac:dyDescent="0.25">
      <c r="A182" s="1179" t="s">
        <v>1095</v>
      </c>
      <c r="B182" s="1180"/>
      <c r="C182" s="175" t="s">
        <v>636</v>
      </c>
      <c r="D182" s="137" t="s">
        <v>141</v>
      </c>
      <c r="E182" s="174" t="s">
        <v>133</v>
      </c>
      <c r="F182" s="1184">
        <v>1370.9</v>
      </c>
      <c r="G182" s="1185"/>
      <c r="H182" s="136">
        <v>0</v>
      </c>
      <c r="I182" s="136">
        <f t="shared" si="8"/>
        <v>1370.9</v>
      </c>
      <c r="J182" s="361">
        <v>1196.3</v>
      </c>
      <c r="K182" s="362"/>
      <c r="L182" s="136">
        <v>0</v>
      </c>
      <c r="M182" s="136">
        <f t="shared" si="5"/>
        <v>1196.3</v>
      </c>
      <c r="N182" s="1184">
        <v>1196.3</v>
      </c>
      <c r="O182" s="1185"/>
      <c r="P182" s="136">
        <v>0</v>
      </c>
      <c r="Q182" s="136">
        <f t="shared" si="6"/>
        <v>1196.3</v>
      </c>
    </row>
    <row r="183" spans="1:17" ht="97.5" customHeight="1" x14ac:dyDescent="0.25">
      <c r="A183" s="1179" t="s">
        <v>1096</v>
      </c>
      <c r="B183" s="1180"/>
      <c r="C183" s="175" t="s">
        <v>168</v>
      </c>
      <c r="D183" s="137" t="s">
        <v>637</v>
      </c>
      <c r="E183" s="174" t="s">
        <v>570</v>
      </c>
      <c r="F183" s="1184">
        <v>70.099999999999994</v>
      </c>
      <c r="G183" s="1185"/>
      <c r="H183" s="136">
        <v>0</v>
      </c>
      <c r="I183" s="136">
        <f t="shared" si="8"/>
        <v>70.099999999999994</v>
      </c>
      <c r="J183" s="361">
        <v>70.099999999999994</v>
      </c>
      <c r="K183" s="362"/>
      <c r="L183" s="136">
        <v>0</v>
      </c>
      <c r="M183" s="136">
        <f t="shared" si="5"/>
        <v>70.099999999999994</v>
      </c>
      <c r="N183" s="1184">
        <v>70.099999999999994</v>
      </c>
      <c r="O183" s="1185"/>
      <c r="P183" s="136">
        <v>0</v>
      </c>
      <c r="Q183" s="136">
        <f t="shared" si="6"/>
        <v>70.099999999999994</v>
      </c>
    </row>
    <row r="184" spans="1:17" ht="17.25" customHeight="1" x14ac:dyDescent="0.2">
      <c r="A184" s="1183">
        <v>3</v>
      </c>
      <c r="B184" s="1182"/>
      <c r="C184" s="188" t="s">
        <v>282</v>
      </c>
      <c r="D184" s="139"/>
      <c r="E184" s="174"/>
      <c r="F184" s="1184"/>
      <c r="G184" s="1185"/>
      <c r="H184" s="1194"/>
      <c r="I184" s="1194"/>
      <c r="J184" s="1184"/>
      <c r="K184" s="1185"/>
      <c r="L184" s="1184"/>
      <c r="M184" s="1185"/>
      <c r="N184" s="1184"/>
      <c r="O184" s="1185"/>
      <c r="P184" s="1194"/>
      <c r="Q184" s="1194"/>
    </row>
    <row r="185" spans="1:17" ht="84.75" customHeight="1" x14ac:dyDescent="0.2">
      <c r="A185" s="1179" t="s">
        <v>953</v>
      </c>
      <c r="B185" s="1180"/>
      <c r="C185" s="175" t="s">
        <v>555</v>
      </c>
      <c r="D185" s="139" t="s">
        <v>135</v>
      </c>
      <c r="E185" s="174" t="s">
        <v>628</v>
      </c>
      <c r="F185" s="1184">
        <v>22.2</v>
      </c>
      <c r="G185" s="1185"/>
      <c r="H185" s="136">
        <v>0</v>
      </c>
      <c r="I185" s="136">
        <f t="shared" si="8"/>
        <v>22.2</v>
      </c>
      <c r="J185" s="361">
        <v>29</v>
      </c>
      <c r="K185" s="362"/>
      <c r="L185" s="136">
        <v>0</v>
      </c>
      <c r="M185" s="136">
        <f t="shared" si="5"/>
        <v>29</v>
      </c>
      <c r="N185" s="1184">
        <v>29</v>
      </c>
      <c r="O185" s="1185"/>
      <c r="P185" s="136">
        <v>0</v>
      </c>
      <c r="Q185" s="136">
        <f t="shared" si="6"/>
        <v>29</v>
      </c>
    </row>
    <row r="186" spans="1:17" ht="96.75" customHeight="1" x14ac:dyDescent="0.2">
      <c r="A186" s="1179" t="s">
        <v>954</v>
      </c>
      <c r="B186" s="1180"/>
      <c r="C186" s="175" t="s">
        <v>556</v>
      </c>
      <c r="D186" s="139" t="s">
        <v>113</v>
      </c>
      <c r="E186" s="174" t="s">
        <v>629</v>
      </c>
      <c r="F186" s="1184">
        <v>19.559999999999999</v>
      </c>
      <c r="G186" s="1185"/>
      <c r="H186" s="136">
        <v>0</v>
      </c>
      <c r="I186" s="136">
        <f t="shared" si="8"/>
        <v>19.559999999999999</v>
      </c>
      <c r="J186" s="361">
        <v>17.07</v>
      </c>
      <c r="K186" s="362"/>
      <c r="L186" s="136">
        <v>0</v>
      </c>
      <c r="M186" s="136">
        <f t="shared" si="5"/>
        <v>17.07</v>
      </c>
      <c r="N186" s="1184">
        <v>17.059999999999999</v>
      </c>
      <c r="O186" s="1185"/>
      <c r="P186" s="136">
        <v>0</v>
      </c>
      <c r="Q186" s="136">
        <f t="shared" si="6"/>
        <v>17.059999999999999</v>
      </c>
    </row>
    <row r="187" spans="1:17" ht="57.75" customHeight="1" x14ac:dyDescent="0.2">
      <c r="A187" s="1179" t="s">
        <v>955</v>
      </c>
      <c r="B187" s="1180"/>
      <c r="C187" s="175" t="s">
        <v>557</v>
      </c>
      <c r="D187" s="139" t="s">
        <v>113</v>
      </c>
      <c r="E187" s="174" t="s">
        <v>630</v>
      </c>
      <c r="F187" s="1184">
        <v>30.07</v>
      </c>
      <c r="G187" s="1185"/>
      <c r="H187" s="136">
        <v>0</v>
      </c>
      <c r="I187" s="136">
        <f t="shared" si="8"/>
        <v>30.07</v>
      </c>
      <c r="J187" s="361">
        <v>40.42</v>
      </c>
      <c r="K187" s="362"/>
      <c r="L187" s="136">
        <v>0</v>
      </c>
      <c r="M187" s="136">
        <f t="shared" si="5"/>
        <v>40.42</v>
      </c>
      <c r="N187" s="1184">
        <v>42.1</v>
      </c>
      <c r="O187" s="1185"/>
      <c r="P187" s="136">
        <v>0</v>
      </c>
      <c r="Q187" s="136">
        <f t="shared" si="6"/>
        <v>42.1</v>
      </c>
    </row>
    <row r="188" spans="1:17" ht="60" customHeight="1" x14ac:dyDescent="0.2">
      <c r="A188" s="1179" t="s">
        <v>956</v>
      </c>
      <c r="B188" s="1180"/>
      <c r="C188" s="175" t="s">
        <v>558</v>
      </c>
      <c r="D188" s="139" t="s">
        <v>113</v>
      </c>
      <c r="E188" s="174" t="s">
        <v>631</v>
      </c>
      <c r="F188" s="1184">
        <v>11.29</v>
      </c>
      <c r="G188" s="1185"/>
      <c r="H188" s="136">
        <v>0</v>
      </c>
      <c r="I188" s="136">
        <f t="shared" si="8"/>
        <v>11.29</v>
      </c>
      <c r="J188" s="361">
        <v>17</v>
      </c>
      <c r="K188" s="362"/>
      <c r="L188" s="136">
        <v>0</v>
      </c>
      <c r="M188" s="136">
        <f t="shared" si="5"/>
        <v>17</v>
      </c>
      <c r="N188" s="1184">
        <v>17</v>
      </c>
      <c r="O188" s="1185"/>
      <c r="P188" s="136">
        <v>0</v>
      </c>
      <c r="Q188" s="136">
        <f t="shared" si="6"/>
        <v>17</v>
      </c>
    </row>
    <row r="189" spans="1:17" ht="84" customHeight="1" x14ac:dyDescent="0.2">
      <c r="A189" s="1179" t="s">
        <v>957</v>
      </c>
      <c r="B189" s="1180"/>
      <c r="C189" s="175" t="s">
        <v>559</v>
      </c>
      <c r="D189" s="139" t="s">
        <v>113</v>
      </c>
      <c r="E189" s="174" t="s">
        <v>632</v>
      </c>
      <c r="F189" s="1184">
        <v>666.3</v>
      </c>
      <c r="G189" s="1185"/>
      <c r="H189" s="136">
        <v>0</v>
      </c>
      <c r="I189" s="136">
        <f t="shared" si="8"/>
        <v>666.3</v>
      </c>
      <c r="J189" s="361">
        <v>1156.4000000000001</v>
      </c>
      <c r="K189" s="362"/>
      <c r="L189" s="136">
        <v>0</v>
      </c>
      <c r="M189" s="136">
        <f t="shared" si="5"/>
        <v>1156.4000000000001</v>
      </c>
      <c r="N189" s="1184">
        <f>J189</f>
        <v>1156.4000000000001</v>
      </c>
      <c r="O189" s="1185"/>
      <c r="P189" s="136">
        <v>0</v>
      </c>
      <c r="Q189" s="136">
        <f t="shared" si="6"/>
        <v>1156.4000000000001</v>
      </c>
    </row>
    <row r="190" spans="1:17" ht="17.25" customHeight="1" x14ac:dyDescent="0.2">
      <c r="A190" s="1181">
        <v>4</v>
      </c>
      <c r="B190" s="1182"/>
      <c r="C190" s="188" t="s">
        <v>229</v>
      </c>
      <c r="D190" s="139"/>
      <c r="E190" s="174"/>
      <c r="F190" s="1184"/>
      <c r="G190" s="1185"/>
      <c r="H190" s="361"/>
      <c r="I190" s="362"/>
      <c r="J190" s="1184"/>
      <c r="K190" s="1185"/>
      <c r="L190" s="1184"/>
      <c r="M190" s="1185"/>
      <c r="N190" s="1184"/>
      <c r="O190" s="1185"/>
      <c r="P190" s="1184"/>
      <c r="Q190" s="1185"/>
    </row>
    <row r="191" spans="1:17" ht="17.25" customHeight="1" x14ac:dyDescent="0.2">
      <c r="A191" s="1179" t="s">
        <v>1002</v>
      </c>
      <c r="B191" s="1180"/>
      <c r="C191" s="175" t="s">
        <v>560</v>
      </c>
      <c r="D191" s="139" t="s">
        <v>117</v>
      </c>
      <c r="E191" s="174" t="s">
        <v>566</v>
      </c>
      <c r="F191" s="1184">
        <v>9.8000000000000007</v>
      </c>
      <c r="G191" s="1185"/>
      <c r="H191" s="136">
        <v>0</v>
      </c>
      <c r="I191" s="136">
        <f>F191+H191</f>
        <v>9.8000000000000007</v>
      </c>
      <c r="J191" s="361">
        <v>12.7</v>
      </c>
      <c r="K191" s="362"/>
      <c r="L191" s="136">
        <v>0</v>
      </c>
      <c r="M191" s="136">
        <f t="shared" si="5"/>
        <v>12.7</v>
      </c>
      <c r="N191" s="1184">
        <f>J191</f>
        <v>12.7</v>
      </c>
      <c r="O191" s="1185"/>
      <c r="P191" s="361">
        <v>0</v>
      </c>
      <c r="Q191" s="362"/>
    </row>
    <row r="192" spans="1:17" ht="52.5" customHeight="1" x14ac:dyDescent="0.2">
      <c r="A192" s="1179" t="s">
        <v>1003</v>
      </c>
      <c r="B192" s="1180"/>
      <c r="C192" s="175" t="s">
        <v>561</v>
      </c>
      <c r="D192" s="139" t="s">
        <v>117</v>
      </c>
      <c r="E192" s="174" t="s">
        <v>566</v>
      </c>
      <c r="F192" s="1184">
        <v>1.34</v>
      </c>
      <c r="G192" s="1185"/>
      <c r="H192" s="136">
        <v>0</v>
      </c>
      <c r="I192" s="136">
        <f>F192+H192</f>
        <v>1.34</v>
      </c>
      <c r="J192" s="361">
        <v>1.07</v>
      </c>
      <c r="K192" s="362"/>
      <c r="L192" s="136">
        <v>0</v>
      </c>
      <c r="M192" s="136">
        <f t="shared" si="5"/>
        <v>1.07</v>
      </c>
      <c r="N192" s="1184">
        <f>J192</f>
        <v>1.07</v>
      </c>
      <c r="O192" s="1185"/>
      <c r="P192" s="361">
        <v>0</v>
      </c>
      <c r="Q192" s="362"/>
    </row>
    <row r="193" spans="1:17" ht="51" customHeight="1" x14ac:dyDescent="0.2">
      <c r="A193" s="1179" t="s">
        <v>1028</v>
      </c>
      <c r="B193" s="1180"/>
      <c r="C193" s="175" t="s">
        <v>562</v>
      </c>
      <c r="D193" s="139" t="s">
        <v>117</v>
      </c>
      <c r="E193" s="174" t="s">
        <v>566</v>
      </c>
      <c r="F193" s="1184">
        <v>0.63</v>
      </c>
      <c r="G193" s="1185"/>
      <c r="H193" s="136">
        <v>0</v>
      </c>
      <c r="I193" s="136">
        <f>F193+H193</f>
        <v>0.63</v>
      </c>
      <c r="J193" s="361">
        <v>1.08</v>
      </c>
      <c r="K193" s="362"/>
      <c r="L193" s="136">
        <v>0</v>
      </c>
      <c r="M193" s="136">
        <f t="shared" si="5"/>
        <v>1.08</v>
      </c>
      <c r="N193" s="1184">
        <f>J193</f>
        <v>1.08</v>
      </c>
      <c r="O193" s="1185"/>
      <c r="P193" s="361">
        <v>0</v>
      </c>
      <c r="Q193" s="362"/>
    </row>
    <row r="194" spans="1:17" ht="17.25" customHeight="1" x14ac:dyDescent="0.25">
      <c r="A194" s="99"/>
      <c r="B194" s="99"/>
      <c r="C194" s="132"/>
      <c r="D194" s="53"/>
      <c r="E194" s="53"/>
      <c r="F194" s="118"/>
      <c r="G194" s="118"/>
      <c r="H194" s="118"/>
      <c r="I194" s="118"/>
      <c r="J194" s="118"/>
      <c r="K194" s="118"/>
      <c r="L194" s="118"/>
      <c r="M194" s="118"/>
      <c r="N194" s="118"/>
      <c r="O194" s="118"/>
      <c r="P194" s="118"/>
      <c r="Q194" s="118"/>
    </row>
    <row r="195" spans="1:17" ht="17.25" customHeight="1" x14ac:dyDescent="0.25">
      <c r="A195" s="67" t="s">
        <v>909</v>
      </c>
      <c r="B195" s="663" t="s">
        <v>1098</v>
      </c>
      <c r="C195" s="663"/>
      <c r="D195" s="663"/>
      <c r="E195" s="663"/>
      <c r="F195" s="663"/>
      <c r="G195" s="663"/>
      <c r="H195" s="663"/>
      <c r="I195" s="663"/>
      <c r="J195" s="663"/>
      <c r="K195" s="663"/>
      <c r="L195" s="663"/>
      <c r="M195" s="663"/>
      <c r="N195" s="663"/>
      <c r="O195" s="663"/>
      <c r="P195" s="663"/>
      <c r="Q195" s="663"/>
    </row>
    <row r="196" spans="1:17" ht="17.25" customHeight="1" x14ac:dyDescent="0.25">
      <c r="A196" s="99"/>
      <c r="B196" s="50" t="s">
        <v>916</v>
      </c>
      <c r="C196" s="132"/>
      <c r="D196" s="53"/>
      <c r="E196" s="53"/>
      <c r="F196" s="118"/>
      <c r="G196" s="118"/>
      <c r="H196" s="118"/>
      <c r="I196" s="118"/>
      <c r="J196" s="118"/>
      <c r="K196" s="118"/>
      <c r="L196" s="118"/>
      <c r="M196" s="118"/>
      <c r="N196" s="118"/>
      <c r="O196" s="118"/>
      <c r="P196" s="118"/>
      <c r="Q196" s="118"/>
    </row>
    <row r="197" spans="1:17" ht="17.25" customHeight="1" x14ac:dyDescent="0.2">
      <c r="A197" s="1259" t="s">
        <v>341</v>
      </c>
      <c r="B197" s="1260"/>
      <c r="C197" s="1263" t="s">
        <v>94</v>
      </c>
      <c r="D197" s="1265" t="s">
        <v>95</v>
      </c>
      <c r="E197" s="1234" t="s">
        <v>96</v>
      </c>
      <c r="F197" s="1193" t="s">
        <v>454</v>
      </c>
      <c r="G197" s="1193"/>
      <c r="H197" s="1193"/>
      <c r="I197" s="1193"/>
      <c r="J197" s="1193"/>
      <c r="K197" s="1193"/>
      <c r="L197" s="1193" t="s">
        <v>838</v>
      </c>
      <c r="M197" s="1193"/>
      <c r="N197" s="1193"/>
      <c r="O197" s="1193"/>
      <c r="P197" s="1193"/>
      <c r="Q197" s="1193"/>
    </row>
    <row r="198" spans="1:17" ht="34.5" customHeight="1" x14ac:dyDescent="0.2">
      <c r="A198" s="1261"/>
      <c r="B198" s="1262"/>
      <c r="C198" s="1264"/>
      <c r="D198" s="1266"/>
      <c r="E198" s="1236"/>
      <c r="F198" s="1184" t="s">
        <v>197</v>
      </c>
      <c r="G198" s="1217"/>
      <c r="H198" s="1185"/>
      <c r="I198" s="136" t="s">
        <v>198</v>
      </c>
      <c r="J198" s="1194" t="s">
        <v>929</v>
      </c>
      <c r="K198" s="1194"/>
      <c r="L198" s="1184" t="s">
        <v>197</v>
      </c>
      <c r="M198" s="1217"/>
      <c r="N198" s="1185"/>
      <c r="O198" s="146" t="s">
        <v>198</v>
      </c>
      <c r="P198" s="1194" t="s">
        <v>1097</v>
      </c>
      <c r="Q198" s="1194"/>
    </row>
    <row r="199" spans="1:17" ht="17.25" customHeight="1" x14ac:dyDescent="0.2">
      <c r="A199" s="1177">
        <v>1</v>
      </c>
      <c r="B199" s="1178"/>
      <c r="C199" s="135">
        <v>2</v>
      </c>
      <c r="D199" s="135">
        <v>3</v>
      </c>
      <c r="E199" s="142">
        <v>4</v>
      </c>
      <c r="F199" s="1184">
        <v>5</v>
      </c>
      <c r="G199" s="1217"/>
      <c r="H199" s="1185"/>
      <c r="I199" s="136">
        <v>6</v>
      </c>
      <c r="J199" s="1194">
        <v>7</v>
      </c>
      <c r="K199" s="1194"/>
      <c r="L199" s="1184">
        <v>8</v>
      </c>
      <c r="M199" s="1217"/>
      <c r="N199" s="1185"/>
      <c r="O199" s="136">
        <v>9</v>
      </c>
      <c r="P199" s="1194">
        <v>10</v>
      </c>
      <c r="Q199" s="1194"/>
    </row>
    <row r="200" spans="1:17" ht="33.75" customHeight="1" x14ac:dyDescent="0.25">
      <c r="A200" s="1181"/>
      <c r="B200" s="1182"/>
      <c r="C200" s="133" t="s">
        <v>262</v>
      </c>
      <c r="D200" s="1256" t="s">
        <v>429</v>
      </c>
      <c r="E200" s="1257"/>
      <c r="F200" s="1257"/>
      <c r="G200" s="1257"/>
      <c r="H200" s="1257"/>
      <c r="I200" s="1257"/>
      <c r="J200" s="1257"/>
      <c r="K200" s="1257"/>
      <c r="L200" s="1257"/>
      <c r="M200" s="1257"/>
      <c r="N200" s="1257"/>
      <c r="O200" s="1257"/>
      <c r="P200" s="1257"/>
      <c r="Q200" s="1258"/>
    </row>
    <row r="201" spans="1:17" ht="17.25" customHeight="1" x14ac:dyDescent="0.25">
      <c r="A201" s="1181"/>
      <c r="B201" s="1182"/>
      <c r="C201" s="187" t="s">
        <v>228</v>
      </c>
      <c r="D201" s="137"/>
      <c r="E201" s="137"/>
      <c r="F201" s="1184"/>
      <c r="G201" s="1217"/>
      <c r="H201" s="1185"/>
      <c r="I201" s="136"/>
      <c r="J201" s="1194"/>
      <c r="K201" s="1194"/>
      <c r="L201" s="1184"/>
      <c r="M201" s="1217"/>
      <c r="N201" s="1185"/>
      <c r="O201" s="1184"/>
      <c r="P201" s="1217"/>
      <c r="Q201" s="1185"/>
    </row>
    <row r="202" spans="1:17" ht="51.75" customHeight="1" x14ac:dyDescent="0.25">
      <c r="A202" s="1181"/>
      <c r="B202" s="1182"/>
      <c r="C202" s="175" t="s">
        <v>545</v>
      </c>
      <c r="D202" s="137" t="s">
        <v>99</v>
      </c>
      <c r="E202" s="174" t="s">
        <v>564</v>
      </c>
      <c r="F202" s="1184">
        <f t="shared" ref="F202:F208" si="9">F164</f>
        <v>1</v>
      </c>
      <c r="G202" s="1217"/>
      <c r="H202" s="1185"/>
      <c r="I202" s="136">
        <v>0</v>
      </c>
      <c r="J202" s="1194">
        <f t="shared" ref="J202:J210" si="10">F202+I202</f>
        <v>1</v>
      </c>
      <c r="K202" s="1194"/>
      <c r="L202" s="1184">
        <f t="shared" ref="L202:L208" si="11">F202</f>
        <v>1</v>
      </c>
      <c r="M202" s="1217"/>
      <c r="N202" s="1185"/>
      <c r="O202" s="136">
        <v>0</v>
      </c>
      <c r="P202" s="1194">
        <f t="shared" ref="P202:P210" si="12">L202+O202</f>
        <v>1</v>
      </c>
      <c r="Q202" s="1194"/>
    </row>
    <row r="203" spans="1:17" ht="28.5" customHeight="1" x14ac:dyDescent="0.25">
      <c r="A203" s="1181"/>
      <c r="B203" s="1182"/>
      <c r="C203" s="175" t="s">
        <v>536</v>
      </c>
      <c r="D203" s="137" t="s">
        <v>99</v>
      </c>
      <c r="E203" s="174" t="s">
        <v>101</v>
      </c>
      <c r="F203" s="1184">
        <f t="shared" si="9"/>
        <v>20</v>
      </c>
      <c r="G203" s="1217"/>
      <c r="H203" s="1185"/>
      <c r="I203" s="136">
        <v>0</v>
      </c>
      <c r="J203" s="1194">
        <f t="shared" si="10"/>
        <v>20</v>
      </c>
      <c r="K203" s="1194"/>
      <c r="L203" s="1184">
        <f t="shared" si="11"/>
        <v>20</v>
      </c>
      <c r="M203" s="1217"/>
      <c r="N203" s="1185"/>
      <c r="O203" s="136">
        <v>0</v>
      </c>
      <c r="P203" s="1194">
        <f t="shared" si="12"/>
        <v>20</v>
      </c>
      <c r="Q203" s="1194"/>
    </row>
    <row r="204" spans="1:17" ht="26.25" customHeight="1" x14ac:dyDescent="0.25">
      <c r="A204" s="1181"/>
      <c r="B204" s="1182"/>
      <c r="C204" s="175" t="s">
        <v>537</v>
      </c>
      <c r="D204" s="137" t="s">
        <v>99</v>
      </c>
      <c r="E204" s="174" t="s">
        <v>101</v>
      </c>
      <c r="F204" s="1184">
        <f t="shared" si="9"/>
        <v>2</v>
      </c>
      <c r="G204" s="1217"/>
      <c r="H204" s="1185"/>
      <c r="I204" s="136">
        <v>0</v>
      </c>
      <c r="J204" s="1194">
        <f t="shared" si="10"/>
        <v>2</v>
      </c>
      <c r="K204" s="1194"/>
      <c r="L204" s="1184">
        <f t="shared" si="11"/>
        <v>2</v>
      </c>
      <c r="M204" s="1217"/>
      <c r="N204" s="1185"/>
      <c r="O204" s="136">
        <v>0</v>
      </c>
      <c r="P204" s="1194">
        <f t="shared" si="12"/>
        <v>2</v>
      </c>
      <c r="Q204" s="1194"/>
    </row>
    <row r="205" spans="1:17" ht="25.5" customHeight="1" x14ac:dyDescent="0.25">
      <c r="A205" s="1181"/>
      <c r="B205" s="1182"/>
      <c r="C205" s="175" t="s">
        <v>538</v>
      </c>
      <c r="D205" s="137" t="s">
        <v>99</v>
      </c>
      <c r="E205" s="174" t="s">
        <v>101</v>
      </c>
      <c r="F205" s="1184">
        <f t="shared" si="9"/>
        <v>5</v>
      </c>
      <c r="G205" s="1217"/>
      <c r="H205" s="1185"/>
      <c r="I205" s="136">
        <v>0</v>
      </c>
      <c r="J205" s="1194">
        <f t="shared" si="10"/>
        <v>5</v>
      </c>
      <c r="K205" s="1194"/>
      <c r="L205" s="1184">
        <f t="shared" si="11"/>
        <v>5</v>
      </c>
      <c r="M205" s="1217"/>
      <c r="N205" s="1185"/>
      <c r="O205" s="136">
        <v>0</v>
      </c>
      <c r="P205" s="1194">
        <f t="shared" si="12"/>
        <v>5</v>
      </c>
      <c r="Q205" s="1194"/>
    </row>
    <row r="206" spans="1:17" ht="24" customHeight="1" x14ac:dyDescent="0.25">
      <c r="A206" s="1181"/>
      <c r="B206" s="1182"/>
      <c r="C206" s="175" t="s">
        <v>539</v>
      </c>
      <c r="D206" s="137" t="s">
        <v>99</v>
      </c>
      <c r="E206" s="174" t="s">
        <v>101</v>
      </c>
      <c r="F206" s="1184">
        <f t="shared" si="9"/>
        <v>4.5</v>
      </c>
      <c r="G206" s="1217"/>
      <c r="H206" s="1185"/>
      <c r="I206" s="136">
        <v>0</v>
      </c>
      <c r="J206" s="1194">
        <f t="shared" si="10"/>
        <v>4.5</v>
      </c>
      <c r="K206" s="1194"/>
      <c r="L206" s="1184">
        <f t="shared" si="11"/>
        <v>4.5</v>
      </c>
      <c r="M206" s="1217"/>
      <c r="N206" s="1185"/>
      <c r="O206" s="136">
        <v>0</v>
      </c>
      <c r="P206" s="1194">
        <f t="shared" si="12"/>
        <v>4.5</v>
      </c>
      <c r="Q206" s="1194"/>
    </row>
    <row r="207" spans="1:17" ht="27" customHeight="1" x14ac:dyDescent="0.25">
      <c r="A207" s="1181"/>
      <c r="B207" s="1182"/>
      <c r="C207" s="175" t="s">
        <v>546</v>
      </c>
      <c r="D207" s="137" t="s">
        <v>99</v>
      </c>
      <c r="E207" s="174" t="s">
        <v>101</v>
      </c>
      <c r="F207" s="1184">
        <f t="shared" si="9"/>
        <v>8.5</v>
      </c>
      <c r="G207" s="1217"/>
      <c r="H207" s="1185"/>
      <c r="I207" s="136">
        <v>0</v>
      </c>
      <c r="J207" s="1194">
        <f t="shared" si="10"/>
        <v>8.5</v>
      </c>
      <c r="K207" s="1194"/>
      <c r="L207" s="1184">
        <f t="shared" si="11"/>
        <v>8.5</v>
      </c>
      <c r="M207" s="1217"/>
      <c r="N207" s="1185"/>
      <c r="O207" s="136">
        <v>0</v>
      </c>
      <c r="P207" s="1194">
        <f t="shared" si="12"/>
        <v>8.5</v>
      </c>
      <c r="Q207" s="1194"/>
    </row>
    <row r="208" spans="1:17" ht="53.25" customHeight="1" x14ac:dyDescent="0.25">
      <c r="A208" s="1181"/>
      <c r="B208" s="1182"/>
      <c r="C208" s="175" t="s">
        <v>547</v>
      </c>
      <c r="D208" s="137" t="s">
        <v>99</v>
      </c>
      <c r="E208" s="174" t="s">
        <v>564</v>
      </c>
      <c r="F208" s="1184">
        <f t="shared" si="9"/>
        <v>1</v>
      </c>
      <c r="G208" s="1217"/>
      <c r="H208" s="1185"/>
      <c r="I208" s="136">
        <v>0</v>
      </c>
      <c r="J208" s="1194">
        <f t="shared" si="10"/>
        <v>1</v>
      </c>
      <c r="K208" s="1194"/>
      <c r="L208" s="1184">
        <f t="shared" si="11"/>
        <v>1</v>
      </c>
      <c r="M208" s="1217"/>
      <c r="N208" s="1185"/>
      <c r="O208" s="136">
        <v>0</v>
      </c>
      <c r="P208" s="1194">
        <f t="shared" si="12"/>
        <v>1</v>
      </c>
      <c r="Q208" s="1194"/>
    </row>
    <row r="209" spans="1:17" ht="74.25" customHeight="1" x14ac:dyDescent="0.25">
      <c r="A209" s="1181"/>
      <c r="B209" s="1182"/>
      <c r="C209" s="175" t="s">
        <v>548</v>
      </c>
      <c r="D209" s="137" t="s">
        <v>99</v>
      </c>
      <c r="E209" s="174" t="s">
        <v>565</v>
      </c>
      <c r="F209" s="1184">
        <v>202</v>
      </c>
      <c r="G209" s="1217"/>
      <c r="H209" s="1185"/>
      <c r="I209" s="136">
        <v>0</v>
      </c>
      <c r="J209" s="1194">
        <f t="shared" si="10"/>
        <v>202</v>
      </c>
      <c r="K209" s="1194"/>
      <c r="L209" s="1184">
        <v>202</v>
      </c>
      <c r="M209" s="1217"/>
      <c r="N209" s="1185"/>
      <c r="O209" s="136">
        <v>0</v>
      </c>
      <c r="P209" s="1194">
        <f t="shared" si="12"/>
        <v>202</v>
      </c>
      <c r="Q209" s="1194"/>
    </row>
    <row r="210" spans="1:17" ht="77.25" customHeight="1" x14ac:dyDescent="0.25">
      <c r="A210" s="1181"/>
      <c r="B210" s="1182"/>
      <c r="C210" s="175" t="s">
        <v>549</v>
      </c>
      <c r="D210" s="137" t="s">
        <v>99</v>
      </c>
      <c r="E210" s="174" t="s">
        <v>565</v>
      </c>
      <c r="F210" s="1184">
        <v>202</v>
      </c>
      <c r="G210" s="1217"/>
      <c r="H210" s="1185"/>
      <c r="I210" s="136">
        <v>0</v>
      </c>
      <c r="J210" s="1194">
        <f t="shared" si="10"/>
        <v>202</v>
      </c>
      <c r="K210" s="1194"/>
      <c r="L210" s="1184">
        <v>202</v>
      </c>
      <c r="M210" s="1217"/>
      <c r="N210" s="1185"/>
      <c r="O210" s="136">
        <v>0</v>
      </c>
      <c r="P210" s="1194">
        <f t="shared" si="12"/>
        <v>202</v>
      </c>
      <c r="Q210" s="1194"/>
    </row>
    <row r="211" spans="1:17" ht="17.25" customHeight="1" x14ac:dyDescent="0.25">
      <c r="A211" s="1181"/>
      <c r="B211" s="1182"/>
      <c r="C211" s="187" t="s">
        <v>281</v>
      </c>
      <c r="D211" s="137"/>
      <c r="E211" s="174"/>
      <c r="F211" s="1184"/>
      <c r="G211" s="1217"/>
      <c r="H211" s="1185"/>
      <c r="I211" s="1194"/>
      <c r="J211" s="1194"/>
      <c r="K211" s="1194"/>
      <c r="L211" s="1184"/>
      <c r="M211" s="1217"/>
      <c r="N211" s="1185"/>
      <c r="O211" s="1184"/>
      <c r="P211" s="1217"/>
      <c r="Q211" s="1185"/>
    </row>
    <row r="212" spans="1:17" ht="111.75" customHeight="1" x14ac:dyDescent="0.25">
      <c r="A212" s="1181"/>
      <c r="B212" s="1182"/>
      <c r="C212" s="175" t="s">
        <v>563</v>
      </c>
      <c r="D212" s="137" t="s">
        <v>135</v>
      </c>
      <c r="E212" s="174" t="s">
        <v>520</v>
      </c>
      <c r="F212" s="1184">
        <v>73.099999999999994</v>
      </c>
      <c r="G212" s="1217"/>
      <c r="H212" s="1185"/>
      <c r="I212" s="136">
        <v>0</v>
      </c>
      <c r="J212" s="1194">
        <f t="shared" ref="J212:J220" si="13">F212+I212</f>
        <v>73.099999999999994</v>
      </c>
      <c r="K212" s="1194"/>
      <c r="L212" s="1184">
        <v>73.099999999999994</v>
      </c>
      <c r="M212" s="1217"/>
      <c r="N212" s="1185"/>
      <c r="O212" s="136">
        <v>0</v>
      </c>
      <c r="P212" s="1194">
        <f t="shared" ref="P212:P220" si="14">L212+O212</f>
        <v>73.099999999999994</v>
      </c>
      <c r="Q212" s="1194"/>
    </row>
    <row r="213" spans="1:17" ht="19.5" customHeight="1" x14ac:dyDescent="0.25">
      <c r="A213" s="1181"/>
      <c r="B213" s="1182"/>
      <c r="C213" s="175" t="s">
        <v>137</v>
      </c>
      <c r="D213" s="137" t="s">
        <v>135</v>
      </c>
      <c r="E213" s="174" t="s">
        <v>566</v>
      </c>
      <c r="F213" s="1184">
        <v>70.099999999999994</v>
      </c>
      <c r="G213" s="1217"/>
      <c r="H213" s="1185"/>
      <c r="I213" s="136">
        <v>0</v>
      </c>
      <c r="J213" s="1194">
        <f t="shared" si="13"/>
        <v>70.099999999999994</v>
      </c>
      <c r="K213" s="1194"/>
      <c r="L213" s="1184">
        <v>70.099999999999994</v>
      </c>
      <c r="M213" s="1217"/>
      <c r="N213" s="1185"/>
      <c r="O213" s="136">
        <v>0</v>
      </c>
      <c r="P213" s="1194">
        <f t="shared" si="14"/>
        <v>70.099999999999994</v>
      </c>
      <c r="Q213" s="1194"/>
    </row>
    <row r="214" spans="1:17" ht="17.25" customHeight="1" x14ac:dyDescent="0.25">
      <c r="A214" s="1181"/>
      <c r="B214" s="1182"/>
      <c r="C214" s="175" t="s">
        <v>138</v>
      </c>
      <c r="D214" s="137" t="s">
        <v>135</v>
      </c>
      <c r="E214" s="174" t="s">
        <v>566</v>
      </c>
      <c r="F214" s="1184">
        <v>3</v>
      </c>
      <c r="G214" s="1217"/>
      <c r="H214" s="1185"/>
      <c r="I214" s="136">
        <v>0</v>
      </c>
      <c r="J214" s="1194">
        <f t="shared" si="13"/>
        <v>3</v>
      </c>
      <c r="K214" s="1194"/>
      <c r="L214" s="1184">
        <v>3</v>
      </c>
      <c r="M214" s="1217"/>
      <c r="N214" s="1185"/>
      <c r="O214" s="136">
        <v>0</v>
      </c>
      <c r="P214" s="1194">
        <f t="shared" si="14"/>
        <v>3</v>
      </c>
      <c r="Q214" s="1194"/>
    </row>
    <row r="215" spans="1:17" ht="143.25" customHeight="1" x14ac:dyDescent="0.25">
      <c r="A215" s="1181"/>
      <c r="B215" s="1182"/>
      <c r="C215" s="175" t="s">
        <v>550</v>
      </c>
      <c r="D215" s="137" t="s">
        <v>99</v>
      </c>
      <c r="E215" s="174" t="s">
        <v>567</v>
      </c>
      <c r="F215" s="1184">
        <v>225</v>
      </c>
      <c r="G215" s="1217"/>
      <c r="H215" s="1185"/>
      <c r="I215" s="136">
        <v>0</v>
      </c>
      <c r="J215" s="1194">
        <f t="shared" si="13"/>
        <v>225</v>
      </c>
      <c r="K215" s="1194"/>
      <c r="L215" s="1184">
        <v>225</v>
      </c>
      <c r="M215" s="1217"/>
      <c r="N215" s="1185"/>
      <c r="O215" s="136">
        <v>0</v>
      </c>
      <c r="P215" s="1194">
        <f t="shared" si="14"/>
        <v>225</v>
      </c>
      <c r="Q215" s="1194"/>
    </row>
    <row r="216" spans="1:17" ht="120.75" customHeight="1" x14ac:dyDescent="0.25">
      <c r="A216" s="1181"/>
      <c r="B216" s="1182"/>
      <c r="C216" s="175" t="s">
        <v>551</v>
      </c>
      <c r="D216" s="137" t="s">
        <v>99</v>
      </c>
      <c r="E216" s="174" t="s">
        <v>568</v>
      </c>
      <c r="F216" s="1184">
        <v>2555</v>
      </c>
      <c r="G216" s="1217"/>
      <c r="H216" s="1185"/>
      <c r="I216" s="136">
        <v>0</v>
      </c>
      <c r="J216" s="1194">
        <f t="shared" si="13"/>
        <v>2555</v>
      </c>
      <c r="K216" s="1194"/>
      <c r="L216" s="1184">
        <v>2555</v>
      </c>
      <c r="M216" s="1217"/>
      <c r="N216" s="1185"/>
      <c r="O216" s="136">
        <v>0</v>
      </c>
      <c r="P216" s="1194">
        <f t="shared" si="14"/>
        <v>2555</v>
      </c>
      <c r="Q216" s="1194"/>
    </row>
    <row r="217" spans="1:17" ht="27" customHeight="1" x14ac:dyDescent="0.25">
      <c r="A217" s="1181"/>
      <c r="B217" s="1182"/>
      <c r="C217" s="175" t="s">
        <v>552</v>
      </c>
      <c r="D217" s="137" t="s">
        <v>141</v>
      </c>
      <c r="E217" s="174" t="s">
        <v>569</v>
      </c>
      <c r="F217" s="1184">
        <v>2673.2</v>
      </c>
      <c r="G217" s="1217"/>
      <c r="H217" s="1185"/>
      <c r="I217" s="136">
        <v>0</v>
      </c>
      <c r="J217" s="1194">
        <f t="shared" si="13"/>
        <v>2673.2</v>
      </c>
      <c r="K217" s="1194"/>
      <c r="L217" s="1184">
        <v>2833.5</v>
      </c>
      <c r="M217" s="1217"/>
      <c r="N217" s="1185"/>
      <c r="O217" s="136">
        <v>0</v>
      </c>
      <c r="P217" s="1194">
        <f t="shared" si="14"/>
        <v>2833.5</v>
      </c>
      <c r="Q217" s="1194"/>
    </row>
    <row r="218" spans="1:17" ht="26.25" customHeight="1" x14ac:dyDescent="0.25">
      <c r="A218" s="1181"/>
      <c r="B218" s="1182"/>
      <c r="C218" s="175" t="s">
        <v>553</v>
      </c>
      <c r="D218" s="137" t="s">
        <v>141</v>
      </c>
      <c r="E218" s="174" t="s">
        <v>569</v>
      </c>
      <c r="F218" s="1184">
        <v>1332</v>
      </c>
      <c r="G218" s="1217"/>
      <c r="H218" s="1185"/>
      <c r="I218" s="136">
        <v>0</v>
      </c>
      <c r="J218" s="1194">
        <f t="shared" si="13"/>
        <v>1332</v>
      </c>
      <c r="K218" s="1194"/>
      <c r="L218" s="1184">
        <f>L116</f>
        <v>1096.6032</v>
      </c>
      <c r="M218" s="1217"/>
      <c r="N218" s="1185"/>
      <c r="O218" s="136">
        <v>0</v>
      </c>
      <c r="P218" s="1194">
        <f t="shared" si="14"/>
        <v>1096.6032</v>
      </c>
      <c r="Q218" s="1194"/>
    </row>
    <row r="219" spans="1:17" ht="99" customHeight="1" x14ac:dyDescent="0.25">
      <c r="A219" s="1181"/>
      <c r="B219" s="1182"/>
      <c r="C219" s="175" t="s">
        <v>554</v>
      </c>
      <c r="D219" s="137" t="s">
        <v>141</v>
      </c>
      <c r="E219" s="174" t="s">
        <v>570</v>
      </c>
      <c r="F219" s="1184">
        <v>1342.2</v>
      </c>
      <c r="G219" s="1217"/>
      <c r="H219" s="1185"/>
      <c r="I219" s="136">
        <v>0</v>
      </c>
      <c r="J219" s="1194">
        <f t="shared" si="13"/>
        <v>1342.2</v>
      </c>
      <c r="K219" s="1194"/>
      <c r="L219" s="1184">
        <v>1421.6</v>
      </c>
      <c r="M219" s="1217"/>
      <c r="N219" s="1185"/>
      <c r="O219" s="136">
        <v>0</v>
      </c>
      <c r="P219" s="1194">
        <f t="shared" si="14"/>
        <v>1421.6</v>
      </c>
      <c r="Q219" s="1194"/>
    </row>
    <row r="220" spans="1:17" ht="102" customHeight="1" x14ac:dyDescent="0.25">
      <c r="A220" s="1181"/>
      <c r="B220" s="1182"/>
      <c r="C220" s="175" t="s">
        <v>168</v>
      </c>
      <c r="D220" s="137" t="s">
        <v>452</v>
      </c>
      <c r="E220" s="174" t="s">
        <v>570</v>
      </c>
      <c r="F220" s="1184">
        <v>70.099999999999994</v>
      </c>
      <c r="G220" s="1217"/>
      <c r="H220" s="1185"/>
      <c r="I220" s="136">
        <v>0</v>
      </c>
      <c r="J220" s="1194">
        <f t="shared" si="13"/>
        <v>70.099999999999994</v>
      </c>
      <c r="K220" s="1194"/>
      <c r="L220" s="1184">
        <v>70.099999999999994</v>
      </c>
      <c r="M220" s="1217"/>
      <c r="N220" s="1185"/>
      <c r="O220" s="136">
        <v>0</v>
      </c>
      <c r="P220" s="1194">
        <f t="shared" si="14"/>
        <v>70.099999999999994</v>
      </c>
      <c r="Q220" s="1194"/>
    </row>
    <row r="221" spans="1:17" ht="17.25" customHeight="1" x14ac:dyDescent="0.2">
      <c r="A221" s="1181"/>
      <c r="B221" s="1182"/>
      <c r="C221" s="188" t="s">
        <v>282</v>
      </c>
      <c r="D221" s="139"/>
      <c r="E221" s="174"/>
      <c r="F221" s="1184"/>
      <c r="G221" s="1217"/>
      <c r="H221" s="1185"/>
      <c r="I221" s="1184"/>
      <c r="J221" s="1217"/>
      <c r="K221" s="1185"/>
      <c r="L221" s="1184"/>
      <c r="M221" s="1217"/>
      <c r="N221" s="1185"/>
      <c r="O221" s="1184"/>
      <c r="P221" s="1217"/>
      <c r="Q221" s="1185"/>
    </row>
    <row r="222" spans="1:17" ht="84.75" customHeight="1" x14ac:dyDescent="0.2">
      <c r="A222" s="1181"/>
      <c r="B222" s="1182"/>
      <c r="C222" s="175" t="s">
        <v>555</v>
      </c>
      <c r="D222" s="139" t="s">
        <v>135</v>
      </c>
      <c r="E222" s="174" t="s">
        <v>628</v>
      </c>
      <c r="F222" s="1184">
        <v>29</v>
      </c>
      <c r="G222" s="1217"/>
      <c r="H222" s="1185"/>
      <c r="I222" s="136">
        <v>0</v>
      </c>
      <c r="J222" s="1194">
        <f>F222+I222</f>
        <v>29</v>
      </c>
      <c r="K222" s="1194"/>
      <c r="L222" s="1184">
        <v>29</v>
      </c>
      <c r="M222" s="1217"/>
      <c r="N222" s="1185"/>
      <c r="O222" s="136">
        <v>0</v>
      </c>
      <c r="P222" s="1194">
        <f>L222+O222</f>
        <v>29</v>
      </c>
      <c r="Q222" s="1194"/>
    </row>
    <row r="223" spans="1:17" ht="97.5" customHeight="1" x14ac:dyDescent="0.2">
      <c r="A223" s="1181"/>
      <c r="B223" s="1182"/>
      <c r="C223" s="175" t="s">
        <v>556</v>
      </c>
      <c r="D223" s="139" t="s">
        <v>113</v>
      </c>
      <c r="E223" s="174" t="s">
        <v>629</v>
      </c>
      <c r="F223" s="1184">
        <v>19.100000000000001</v>
      </c>
      <c r="G223" s="1217"/>
      <c r="H223" s="1185"/>
      <c r="I223" s="136">
        <v>0</v>
      </c>
      <c r="J223" s="1194">
        <f>F223+I223</f>
        <v>19.100000000000001</v>
      </c>
      <c r="K223" s="1194"/>
      <c r="L223" s="1184">
        <v>20.28</v>
      </c>
      <c r="M223" s="1217"/>
      <c r="N223" s="1185"/>
      <c r="O223" s="136">
        <v>0</v>
      </c>
      <c r="P223" s="1194">
        <f>L223+O223</f>
        <v>20.28</v>
      </c>
      <c r="Q223" s="1194"/>
    </row>
    <row r="224" spans="1:17" ht="60" customHeight="1" x14ac:dyDescent="0.2">
      <c r="A224" s="1181"/>
      <c r="B224" s="1182"/>
      <c r="C224" s="175" t="s">
        <v>557</v>
      </c>
      <c r="D224" s="139" t="s">
        <v>113</v>
      </c>
      <c r="E224" s="174" t="s">
        <v>630</v>
      </c>
      <c r="F224" s="1184">
        <v>47.2</v>
      </c>
      <c r="G224" s="1217"/>
      <c r="H224" s="1185"/>
      <c r="I224" s="136">
        <v>0</v>
      </c>
      <c r="J224" s="1194">
        <f>F224+I224</f>
        <v>47.2</v>
      </c>
      <c r="K224" s="1194"/>
      <c r="L224" s="1184">
        <v>50.1</v>
      </c>
      <c r="M224" s="1217"/>
      <c r="N224" s="1185"/>
      <c r="O224" s="136">
        <v>0</v>
      </c>
      <c r="P224" s="1194">
        <f>L224+O224</f>
        <v>50.1</v>
      </c>
      <c r="Q224" s="1194"/>
    </row>
    <row r="225" spans="1:17" ht="60.75" customHeight="1" x14ac:dyDescent="0.2">
      <c r="A225" s="1181"/>
      <c r="B225" s="1182"/>
      <c r="C225" s="175" t="s">
        <v>558</v>
      </c>
      <c r="D225" s="139" t="s">
        <v>113</v>
      </c>
      <c r="E225" s="174" t="s">
        <v>631</v>
      </c>
      <c r="F225" s="1184">
        <v>19</v>
      </c>
      <c r="G225" s="1217"/>
      <c r="H225" s="1185"/>
      <c r="I225" s="136">
        <v>0</v>
      </c>
      <c r="J225" s="1194">
        <f>F225+I225</f>
        <v>19</v>
      </c>
      <c r="K225" s="1194"/>
      <c r="L225" s="1184">
        <v>20.100000000000001</v>
      </c>
      <c r="M225" s="1217"/>
      <c r="N225" s="1185"/>
      <c r="O225" s="136">
        <v>0</v>
      </c>
      <c r="P225" s="1194">
        <f>L225+O225</f>
        <v>20.100000000000001</v>
      </c>
      <c r="Q225" s="1194"/>
    </row>
    <row r="226" spans="1:17" ht="84" customHeight="1" x14ac:dyDescent="0.2">
      <c r="A226" s="1181"/>
      <c r="B226" s="1182"/>
      <c r="C226" s="175" t="s">
        <v>559</v>
      </c>
      <c r="D226" s="139" t="s">
        <v>113</v>
      </c>
      <c r="E226" s="174" t="s">
        <v>632</v>
      </c>
      <c r="F226" s="1184">
        <v>1046.2</v>
      </c>
      <c r="G226" s="1217"/>
      <c r="H226" s="1185"/>
      <c r="I226" s="136">
        <v>0</v>
      </c>
      <c r="J226" s="1194">
        <f>F226+I226</f>
        <v>1046.2</v>
      </c>
      <c r="K226" s="1194"/>
      <c r="L226" s="1184">
        <v>1109</v>
      </c>
      <c r="M226" s="1217"/>
      <c r="N226" s="1185"/>
      <c r="O226" s="136">
        <v>0</v>
      </c>
      <c r="P226" s="1194">
        <f>L226+O226</f>
        <v>1109</v>
      </c>
      <c r="Q226" s="1194"/>
    </row>
    <row r="227" spans="1:17" ht="17.25" customHeight="1" x14ac:dyDescent="0.2">
      <c r="A227" s="1181"/>
      <c r="B227" s="1182"/>
      <c r="C227" s="188" t="s">
        <v>229</v>
      </c>
      <c r="D227" s="139"/>
      <c r="E227" s="174"/>
      <c r="F227" s="1184"/>
      <c r="G227" s="1217"/>
      <c r="H227" s="1185"/>
      <c r="I227" s="1184"/>
      <c r="J227" s="1217"/>
      <c r="K227" s="1185"/>
      <c r="L227" s="1184"/>
      <c r="M227" s="1217"/>
      <c r="N227" s="1185"/>
      <c r="O227" s="1184"/>
      <c r="P227" s="1217"/>
      <c r="Q227" s="1185"/>
    </row>
    <row r="228" spans="1:17" ht="17.25" customHeight="1" x14ac:dyDescent="0.2">
      <c r="A228" s="1181"/>
      <c r="B228" s="1182"/>
      <c r="C228" s="175" t="s">
        <v>560</v>
      </c>
      <c r="D228" s="139" t="s">
        <v>117</v>
      </c>
      <c r="E228" s="174" t="s">
        <v>566</v>
      </c>
      <c r="F228" s="1184">
        <v>12.9</v>
      </c>
      <c r="G228" s="1217"/>
      <c r="H228" s="1185"/>
      <c r="I228" s="136">
        <v>0</v>
      </c>
      <c r="J228" s="1194">
        <f>F228+I228</f>
        <v>12.9</v>
      </c>
      <c r="K228" s="1194"/>
      <c r="L228" s="1184">
        <v>12.9</v>
      </c>
      <c r="M228" s="1217"/>
      <c r="N228" s="1185"/>
      <c r="O228" s="136">
        <v>0</v>
      </c>
      <c r="P228" s="1194">
        <f>L228+O228</f>
        <v>12.9</v>
      </c>
      <c r="Q228" s="1194"/>
    </row>
    <row r="229" spans="1:17" ht="54.75" customHeight="1" x14ac:dyDescent="0.2">
      <c r="A229" s="1181"/>
      <c r="B229" s="1182"/>
      <c r="C229" s="175" t="s">
        <v>561</v>
      </c>
      <c r="D229" s="139" t="s">
        <v>117</v>
      </c>
      <c r="E229" s="174" t="s">
        <v>566</v>
      </c>
      <c r="F229" s="1184">
        <v>0.4</v>
      </c>
      <c r="G229" s="1217"/>
      <c r="H229" s="1185"/>
      <c r="I229" s="136">
        <v>0</v>
      </c>
      <c r="J229" s="1194">
        <f>F229+I229</f>
        <v>0.4</v>
      </c>
      <c r="K229" s="1194"/>
      <c r="L229" s="1184">
        <v>0.4</v>
      </c>
      <c r="M229" s="1217"/>
      <c r="N229" s="1185"/>
      <c r="O229" s="136">
        <v>0</v>
      </c>
      <c r="P229" s="1194">
        <f>L229+O229</f>
        <v>0.4</v>
      </c>
      <c r="Q229" s="1194"/>
    </row>
    <row r="230" spans="1:17" ht="53.25" customHeight="1" x14ac:dyDescent="0.2">
      <c r="A230" s="1181"/>
      <c r="B230" s="1182"/>
      <c r="C230" s="175" t="s">
        <v>562</v>
      </c>
      <c r="D230" s="139" t="s">
        <v>117</v>
      </c>
      <c r="E230" s="174" t="s">
        <v>566</v>
      </c>
      <c r="F230" s="1184">
        <v>1.03</v>
      </c>
      <c r="G230" s="1217"/>
      <c r="H230" s="1185"/>
      <c r="I230" s="136">
        <v>0</v>
      </c>
      <c r="J230" s="1194">
        <f>F230+I230</f>
        <v>1.03</v>
      </c>
      <c r="K230" s="1194"/>
      <c r="L230" s="1184">
        <v>1.03</v>
      </c>
      <c r="M230" s="1217"/>
      <c r="N230" s="1185"/>
      <c r="O230" s="136">
        <v>1.03</v>
      </c>
      <c r="P230" s="1194">
        <f>L230+O230</f>
        <v>2.06</v>
      </c>
      <c r="Q230" s="1194"/>
    </row>
    <row r="231" spans="1:17" ht="17.25" hidden="1" customHeight="1" x14ac:dyDescent="0.2">
      <c r="A231" s="165"/>
      <c r="B231" s="166"/>
      <c r="C231" s="133"/>
      <c r="D231" s="125"/>
      <c r="E231" s="143"/>
      <c r="F231" s="163"/>
      <c r="G231" s="167"/>
      <c r="H231" s="164"/>
      <c r="I231" s="163"/>
      <c r="J231" s="167"/>
      <c r="K231" s="164"/>
      <c r="L231" s="163"/>
      <c r="M231" s="167"/>
      <c r="N231" s="164"/>
      <c r="O231" s="163"/>
      <c r="P231" s="167"/>
      <c r="Q231" s="164"/>
    </row>
    <row r="232" spans="1:17" ht="17.25" hidden="1" customHeight="1" x14ac:dyDescent="0.25">
      <c r="A232" s="1181"/>
      <c r="B232" s="1182"/>
      <c r="C232" s="134" t="s">
        <v>87</v>
      </c>
      <c r="D232" s="137"/>
      <c r="E232" s="144"/>
      <c r="F232" s="1184"/>
      <c r="G232" s="1217"/>
      <c r="H232" s="1185"/>
      <c r="I232" s="1184"/>
      <c r="J232" s="1217"/>
      <c r="K232" s="1185"/>
      <c r="L232" s="1184"/>
      <c r="M232" s="1217"/>
      <c r="N232" s="1185"/>
      <c r="O232" s="1184"/>
      <c r="P232" s="1217"/>
      <c r="Q232" s="1185"/>
    </row>
    <row r="233" spans="1:17" ht="17.25" hidden="1" customHeight="1" x14ac:dyDescent="0.25">
      <c r="A233" s="1181"/>
      <c r="B233" s="1182"/>
      <c r="C233" s="134" t="s">
        <v>228</v>
      </c>
      <c r="D233" s="137"/>
      <c r="E233" s="144"/>
      <c r="F233" s="1184"/>
      <c r="G233" s="1217"/>
      <c r="H233" s="1185"/>
      <c r="I233" s="1184"/>
      <c r="J233" s="1217"/>
      <c r="K233" s="1185"/>
      <c r="L233" s="1184"/>
      <c r="M233" s="1217"/>
      <c r="N233" s="1185"/>
      <c r="O233" s="1184"/>
      <c r="P233" s="1217"/>
      <c r="Q233" s="1185"/>
    </row>
    <row r="234" spans="1:17" ht="17.25" hidden="1" customHeight="1" x14ac:dyDescent="0.25">
      <c r="A234" s="1181"/>
      <c r="B234" s="1182"/>
      <c r="C234" s="134" t="s">
        <v>31</v>
      </c>
      <c r="D234" s="137"/>
      <c r="E234" s="144"/>
      <c r="F234" s="1184"/>
      <c r="G234" s="1217"/>
      <c r="H234" s="1185"/>
      <c r="I234" s="1184"/>
      <c r="J234" s="1217"/>
      <c r="K234" s="1185"/>
      <c r="L234" s="1184"/>
      <c r="M234" s="1217"/>
      <c r="N234" s="1185"/>
      <c r="O234" s="1184"/>
      <c r="P234" s="1217"/>
      <c r="Q234" s="1185"/>
    </row>
    <row r="235" spans="1:17" ht="17.25" hidden="1" customHeight="1" x14ac:dyDescent="0.25">
      <c r="A235" s="1181"/>
      <c r="B235" s="1182"/>
      <c r="C235" s="134" t="s">
        <v>281</v>
      </c>
      <c r="D235" s="137"/>
      <c r="E235" s="144"/>
      <c r="F235" s="1184"/>
      <c r="G235" s="1217"/>
      <c r="H235" s="1185"/>
      <c r="I235" s="1184"/>
      <c r="J235" s="1217"/>
      <c r="K235" s="1185"/>
      <c r="L235" s="1184"/>
      <c r="M235" s="1217"/>
      <c r="N235" s="1185"/>
      <c r="O235" s="1184"/>
      <c r="P235" s="1217"/>
      <c r="Q235" s="1185"/>
    </row>
    <row r="236" spans="1:17" ht="17.25" hidden="1" customHeight="1" x14ac:dyDescent="0.25">
      <c r="A236" s="1181"/>
      <c r="B236" s="1182"/>
      <c r="C236" s="134" t="s">
        <v>31</v>
      </c>
      <c r="D236" s="137"/>
      <c r="E236" s="144"/>
      <c r="F236" s="1184"/>
      <c r="G236" s="1217"/>
      <c r="H236" s="1185"/>
      <c r="I236" s="1184"/>
      <c r="J236" s="1217"/>
      <c r="K236" s="1185"/>
      <c r="L236" s="1184"/>
      <c r="M236" s="1217"/>
      <c r="N236" s="1185"/>
      <c r="O236" s="1184"/>
      <c r="P236" s="1217"/>
      <c r="Q236" s="1185"/>
    </row>
    <row r="237" spans="1:17" ht="17.25" hidden="1" customHeight="1" x14ac:dyDescent="0.2">
      <c r="A237" s="1181"/>
      <c r="B237" s="1182"/>
      <c r="C237" s="138" t="s">
        <v>282</v>
      </c>
      <c r="D237" s="139"/>
      <c r="E237" s="145"/>
      <c r="F237" s="1184"/>
      <c r="G237" s="1217"/>
      <c r="H237" s="1185"/>
      <c r="I237" s="1184"/>
      <c r="J237" s="1217"/>
      <c r="K237" s="1185"/>
      <c r="L237" s="1184"/>
      <c r="M237" s="1217"/>
      <c r="N237" s="1185"/>
      <c r="O237" s="1184"/>
      <c r="P237" s="1217"/>
      <c r="Q237" s="1185"/>
    </row>
    <row r="238" spans="1:17" ht="17.25" hidden="1" customHeight="1" x14ac:dyDescent="0.2">
      <c r="A238" s="1181"/>
      <c r="B238" s="1182"/>
      <c r="C238" s="138" t="s">
        <v>31</v>
      </c>
      <c r="D238" s="139"/>
      <c r="E238" s="145"/>
      <c r="F238" s="1184"/>
      <c r="G238" s="1217"/>
      <c r="H238" s="1185"/>
      <c r="I238" s="1184"/>
      <c r="J238" s="1217"/>
      <c r="K238" s="1185"/>
      <c r="L238" s="1184"/>
      <c r="M238" s="1217"/>
      <c r="N238" s="1185"/>
      <c r="O238" s="1184"/>
      <c r="P238" s="1217"/>
      <c r="Q238" s="1185"/>
    </row>
    <row r="239" spans="1:17" ht="17.25" hidden="1" customHeight="1" x14ac:dyDescent="0.2">
      <c r="A239" s="1181"/>
      <c r="B239" s="1182"/>
      <c r="C239" s="138" t="s">
        <v>229</v>
      </c>
      <c r="D239" s="139"/>
      <c r="E239" s="145"/>
      <c r="F239" s="1184"/>
      <c r="G239" s="1217"/>
      <c r="H239" s="1185"/>
      <c r="I239" s="1184"/>
      <c r="J239" s="1217"/>
      <c r="K239" s="1185"/>
      <c r="L239" s="1184"/>
      <c r="M239" s="1217"/>
      <c r="N239" s="1185"/>
      <c r="O239" s="1184"/>
      <c r="P239" s="1217"/>
      <c r="Q239" s="1185"/>
    </row>
    <row r="240" spans="1:17" ht="17.25" hidden="1" customHeight="1" x14ac:dyDescent="0.2">
      <c r="A240" s="1181"/>
      <c r="B240" s="1182"/>
      <c r="C240" s="138" t="s">
        <v>31</v>
      </c>
      <c r="D240" s="139"/>
      <c r="E240" s="145"/>
      <c r="F240" s="1184"/>
      <c r="G240" s="1217"/>
      <c r="H240" s="1185"/>
      <c r="I240" s="1184"/>
      <c r="J240" s="1217"/>
      <c r="K240" s="1185"/>
      <c r="L240" s="1184"/>
      <c r="M240" s="1217"/>
      <c r="N240" s="1185"/>
      <c r="O240" s="1184"/>
      <c r="P240" s="1217"/>
      <c r="Q240" s="1185"/>
    </row>
    <row r="241" spans="1:18" ht="17.25" hidden="1" customHeight="1" x14ac:dyDescent="0.2">
      <c r="A241" s="1181"/>
      <c r="B241" s="1182"/>
      <c r="C241" s="138" t="s">
        <v>283</v>
      </c>
      <c r="D241" s="139"/>
      <c r="E241" s="145"/>
      <c r="F241" s="1184"/>
      <c r="G241" s="1217"/>
      <c r="H241" s="1185"/>
      <c r="I241" s="1184"/>
      <c r="J241" s="1217"/>
      <c r="K241" s="1185"/>
      <c r="L241" s="1184"/>
      <c r="M241" s="1217"/>
      <c r="N241" s="1185"/>
      <c r="O241" s="1184"/>
      <c r="P241" s="1217"/>
      <c r="Q241" s="1185"/>
    </row>
    <row r="242" spans="1:18" ht="17.25" hidden="1" customHeight="1" x14ac:dyDescent="0.2">
      <c r="A242" s="1181"/>
      <c r="B242" s="1182"/>
      <c r="C242" s="134" t="s">
        <v>228</v>
      </c>
      <c r="D242" s="140"/>
      <c r="E242" s="145"/>
      <c r="F242" s="1184"/>
      <c r="G242" s="1217"/>
      <c r="H242" s="1185"/>
      <c r="I242" s="1184"/>
      <c r="J242" s="1217"/>
      <c r="K242" s="1185"/>
      <c r="L242" s="1184"/>
      <c r="M242" s="1217"/>
      <c r="N242" s="1185"/>
      <c r="O242" s="1184"/>
      <c r="P242" s="1217"/>
      <c r="Q242" s="1185"/>
    </row>
    <row r="243" spans="1:18" ht="17.25" hidden="1" customHeight="1" x14ac:dyDescent="0.2">
      <c r="A243" s="1181"/>
      <c r="B243" s="1182"/>
      <c r="C243" s="134" t="s">
        <v>31</v>
      </c>
      <c r="D243" s="140"/>
      <c r="E243" s="145"/>
      <c r="F243" s="1184"/>
      <c r="G243" s="1217"/>
      <c r="H243" s="1185"/>
      <c r="I243" s="1184"/>
      <c r="J243" s="1217"/>
      <c r="K243" s="1185"/>
      <c r="L243" s="1184"/>
      <c r="M243" s="1217"/>
      <c r="N243" s="1185"/>
      <c r="O243" s="1184"/>
      <c r="P243" s="1217"/>
      <c r="Q243" s="1185"/>
    </row>
    <row r="244" spans="1:18" ht="17.25" hidden="1" customHeight="1" x14ac:dyDescent="0.2">
      <c r="A244" s="1181"/>
      <c r="B244" s="1182"/>
      <c r="C244" s="134" t="s">
        <v>281</v>
      </c>
      <c r="D244" s="140"/>
      <c r="E244" s="145"/>
      <c r="F244" s="1184"/>
      <c r="G244" s="1217"/>
      <c r="H244" s="1185"/>
      <c r="I244" s="1184"/>
      <c r="J244" s="1217"/>
      <c r="K244" s="1185"/>
      <c r="L244" s="1184"/>
      <c r="M244" s="1217"/>
      <c r="N244" s="1185"/>
      <c r="O244" s="1184"/>
      <c r="P244" s="1217"/>
      <c r="Q244" s="1185"/>
    </row>
    <row r="245" spans="1:18" ht="17.25" hidden="1" customHeight="1" x14ac:dyDescent="0.2">
      <c r="A245" s="1181"/>
      <c r="B245" s="1182"/>
      <c r="C245" s="134" t="s">
        <v>31</v>
      </c>
      <c r="D245" s="140"/>
      <c r="E245" s="145"/>
      <c r="F245" s="1184"/>
      <c r="G245" s="1217"/>
      <c r="H245" s="1185"/>
      <c r="I245" s="1184"/>
      <c r="J245" s="1217"/>
      <c r="K245" s="1185"/>
      <c r="L245" s="1184"/>
      <c r="M245" s="1217"/>
      <c r="N245" s="1185"/>
      <c r="O245" s="1184"/>
      <c r="P245" s="1217"/>
      <c r="Q245" s="1185"/>
    </row>
    <row r="246" spans="1:18" ht="17.25" hidden="1" customHeight="1" x14ac:dyDescent="0.2">
      <c r="A246" s="1181"/>
      <c r="B246" s="1182"/>
      <c r="C246" s="134" t="s">
        <v>282</v>
      </c>
      <c r="D246" s="140"/>
      <c r="E246" s="145"/>
      <c r="F246" s="1184"/>
      <c r="G246" s="1217"/>
      <c r="H246" s="1185"/>
      <c r="I246" s="1184"/>
      <c r="J246" s="1217"/>
      <c r="K246" s="1185"/>
      <c r="L246" s="1184"/>
      <c r="M246" s="1217"/>
      <c r="N246" s="1185"/>
      <c r="O246" s="1184"/>
      <c r="P246" s="1217"/>
      <c r="Q246" s="1185"/>
    </row>
    <row r="247" spans="1:18" ht="17.25" hidden="1" customHeight="1" x14ac:dyDescent="0.25">
      <c r="A247" s="1181"/>
      <c r="B247" s="1182"/>
      <c r="C247" s="133" t="s">
        <v>31</v>
      </c>
      <c r="D247" s="137"/>
      <c r="E247" s="144"/>
      <c r="F247" s="1184"/>
      <c r="G247" s="1217"/>
      <c r="H247" s="1185"/>
      <c r="I247" s="1184"/>
      <c r="J247" s="1217"/>
      <c r="K247" s="1185"/>
      <c r="L247" s="1184"/>
      <c r="M247" s="1217"/>
      <c r="N247" s="1185"/>
      <c r="O247" s="1184"/>
      <c r="P247" s="1217"/>
      <c r="Q247" s="1185"/>
    </row>
    <row r="248" spans="1:18" ht="17.25" hidden="1" customHeight="1" x14ac:dyDescent="0.25">
      <c r="A248" s="1181"/>
      <c r="B248" s="1182"/>
      <c r="C248" s="133" t="s">
        <v>229</v>
      </c>
      <c r="D248" s="137"/>
      <c r="E248" s="144"/>
      <c r="F248" s="1184"/>
      <c r="G248" s="1217"/>
      <c r="H248" s="1185"/>
      <c r="I248" s="1184"/>
      <c r="J248" s="1217"/>
      <c r="K248" s="1185"/>
      <c r="L248" s="1184"/>
      <c r="M248" s="1217"/>
      <c r="N248" s="1185"/>
      <c r="O248" s="1184"/>
      <c r="P248" s="1217"/>
      <c r="Q248" s="1185"/>
    </row>
    <row r="249" spans="1:18" ht="17.25" customHeight="1" x14ac:dyDescent="0.25">
      <c r="A249" s="99"/>
      <c r="B249" s="99"/>
      <c r="C249" s="132"/>
      <c r="D249" s="53"/>
      <c r="E249" s="53"/>
      <c r="F249" s="118"/>
      <c r="G249" s="118"/>
      <c r="H249" s="118"/>
      <c r="I249" s="118"/>
      <c r="J249" s="118"/>
      <c r="K249" s="118"/>
      <c r="L249" s="118"/>
      <c r="M249" s="118"/>
      <c r="N249" s="118"/>
      <c r="O249" s="118"/>
      <c r="P249" s="118"/>
      <c r="Q249" s="118"/>
    </row>
    <row r="250" spans="1:18" s="28" customFormat="1" ht="12.75" customHeight="1" x14ac:dyDescent="0.25">
      <c r="A250" s="21" t="s">
        <v>1099</v>
      </c>
      <c r="B250" s="21"/>
      <c r="C250" s="21"/>
      <c r="D250" s="7"/>
      <c r="E250" s="7"/>
      <c r="F250" s="29"/>
      <c r="G250" s="29"/>
      <c r="H250" s="29"/>
      <c r="I250" s="29"/>
      <c r="J250" s="29"/>
      <c r="K250" s="29"/>
      <c r="L250" s="29"/>
      <c r="M250" s="29"/>
      <c r="N250" s="29"/>
      <c r="O250" s="29"/>
      <c r="P250" s="29"/>
      <c r="Q250" s="29"/>
    </row>
    <row r="251" spans="1:18" s="28" customFormat="1" ht="12.75" customHeight="1" x14ac:dyDescent="0.25">
      <c r="A251" s="35" t="s">
        <v>916</v>
      </c>
      <c r="B251" s="21"/>
      <c r="C251" s="21"/>
      <c r="D251" s="7"/>
      <c r="E251" s="7"/>
      <c r="F251" s="29"/>
      <c r="G251" s="29"/>
      <c r="H251" s="29"/>
      <c r="I251" s="29"/>
      <c r="J251" s="29"/>
      <c r="K251" s="29"/>
      <c r="L251" s="29"/>
      <c r="M251" s="29"/>
      <c r="N251" s="29"/>
      <c r="O251" s="29"/>
      <c r="P251" s="29"/>
      <c r="Q251" s="29"/>
    </row>
    <row r="252" spans="1:18" s="19" customFormat="1" ht="29.25" customHeight="1" x14ac:dyDescent="0.2">
      <c r="A252" s="1218" t="s">
        <v>222</v>
      </c>
      <c r="B252" s="1279"/>
      <c r="C252" s="1219"/>
      <c r="D252" s="1184" t="s">
        <v>827</v>
      </c>
      <c r="E252" s="1185"/>
      <c r="F252" s="1184" t="s">
        <v>836</v>
      </c>
      <c r="G252" s="1185"/>
      <c r="H252" s="1184" t="s">
        <v>839</v>
      </c>
      <c r="I252" s="1185"/>
      <c r="J252" s="1184" t="s">
        <v>436</v>
      </c>
      <c r="K252" s="1185"/>
      <c r="L252" s="1184" t="s">
        <v>821</v>
      </c>
      <c r="M252" s="1185"/>
      <c r="N252" s="107"/>
      <c r="O252" s="107"/>
      <c r="P252" s="107"/>
      <c r="Q252" s="107"/>
    </row>
    <row r="253" spans="1:18" s="19" customFormat="1" ht="36.75" customHeight="1" x14ac:dyDescent="0.2">
      <c r="A253" s="1222"/>
      <c r="B253" s="1280"/>
      <c r="C253" s="1223"/>
      <c r="D253" s="146" t="s">
        <v>197</v>
      </c>
      <c r="E253" s="146" t="s">
        <v>198</v>
      </c>
      <c r="F253" s="146" t="s">
        <v>197</v>
      </c>
      <c r="G253" s="146" t="s">
        <v>198</v>
      </c>
      <c r="H253" s="146" t="s">
        <v>197</v>
      </c>
      <c r="I253" s="146" t="s">
        <v>198</v>
      </c>
      <c r="J253" s="146" t="s">
        <v>197</v>
      </c>
      <c r="K253" s="146" t="s">
        <v>198</v>
      </c>
      <c r="L253" s="146" t="s">
        <v>197</v>
      </c>
      <c r="M253" s="146" t="s">
        <v>198</v>
      </c>
      <c r="N253" s="107"/>
      <c r="O253" s="107"/>
      <c r="P253" s="107"/>
      <c r="Q253" s="107"/>
    </row>
    <row r="254" spans="1:18" ht="18" customHeight="1" x14ac:dyDescent="0.2">
      <c r="A254" s="1184">
        <v>1</v>
      </c>
      <c r="B254" s="1217"/>
      <c r="C254" s="1185"/>
      <c r="D254" s="136">
        <v>2</v>
      </c>
      <c r="E254" s="136">
        <v>3</v>
      </c>
      <c r="F254" s="136">
        <v>4</v>
      </c>
      <c r="G254" s="136">
        <v>5</v>
      </c>
      <c r="H254" s="136">
        <v>6</v>
      </c>
      <c r="I254" s="136">
        <v>7</v>
      </c>
      <c r="J254" s="136">
        <v>8</v>
      </c>
      <c r="K254" s="136">
        <v>9</v>
      </c>
      <c r="L254" s="136">
        <v>10</v>
      </c>
      <c r="M254" s="136">
        <v>11</v>
      </c>
      <c r="N254" s="107"/>
      <c r="O254" s="107"/>
      <c r="P254" s="107"/>
      <c r="Q254" s="107"/>
      <c r="R254" s="19"/>
    </row>
    <row r="255" spans="1:18" ht="18" customHeight="1" x14ac:dyDescent="0.2">
      <c r="A255" s="1184" t="s">
        <v>577</v>
      </c>
      <c r="B255" s="1217"/>
      <c r="C255" s="1185"/>
      <c r="D255" s="146"/>
      <c r="E255" s="146"/>
      <c r="F255" s="146"/>
      <c r="G255" s="146"/>
      <c r="H255" s="146"/>
      <c r="I255" s="146"/>
      <c r="J255" s="146"/>
      <c r="K255" s="146"/>
      <c r="L255" s="146"/>
      <c r="M255" s="146"/>
      <c r="N255" s="107"/>
      <c r="O255" s="107"/>
      <c r="P255" s="107"/>
      <c r="Q255" s="107"/>
    </row>
    <row r="256" spans="1:18" ht="18" customHeight="1" x14ac:dyDescent="0.2">
      <c r="A256" s="1184" t="s">
        <v>572</v>
      </c>
      <c r="B256" s="1217"/>
      <c r="C256" s="1185"/>
      <c r="D256" s="146"/>
      <c r="E256" s="146"/>
      <c r="F256" s="146"/>
      <c r="G256" s="146"/>
      <c r="H256" s="146"/>
      <c r="I256" s="146"/>
      <c r="J256" s="146"/>
      <c r="K256" s="146"/>
      <c r="L256" s="146"/>
      <c r="M256" s="146"/>
      <c r="N256" s="107"/>
      <c r="O256" s="107"/>
      <c r="P256" s="107"/>
      <c r="Q256" s="107"/>
    </row>
    <row r="257" spans="1:17" ht="18" customHeight="1" x14ac:dyDescent="0.2">
      <c r="A257" s="1184" t="s">
        <v>459</v>
      </c>
      <c r="B257" s="1217"/>
      <c r="C257" s="1185"/>
      <c r="D257" s="146"/>
      <c r="E257" s="146"/>
      <c r="F257" s="146"/>
      <c r="G257" s="146"/>
      <c r="H257" s="146"/>
      <c r="I257" s="146"/>
      <c r="J257" s="146"/>
      <c r="K257" s="146"/>
      <c r="L257" s="146"/>
      <c r="M257" s="146"/>
      <c r="N257" s="107"/>
      <c r="O257" s="107"/>
      <c r="P257" s="107"/>
      <c r="Q257" s="107"/>
    </row>
    <row r="258" spans="1:17" ht="18" customHeight="1" x14ac:dyDescent="0.2">
      <c r="A258" s="1184" t="s">
        <v>460</v>
      </c>
      <c r="B258" s="1217"/>
      <c r="C258" s="1185"/>
      <c r="D258" s="146"/>
      <c r="E258" s="146"/>
      <c r="F258" s="146"/>
      <c r="G258" s="146"/>
      <c r="H258" s="146"/>
      <c r="I258" s="146"/>
      <c r="J258" s="146"/>
      <c r="K258" s="146"/>
      <c r="L258" s="146"/>
      <c r="M258" s="146"/>
      <c r="N258" s="107"/>
      <c r="O258" s="107"/>
      <c r="P258" s="107"/>
      <c r="Q258" s="107"/>
    </row>
    <row r="259" spans="1:17" ht="18" customHeight="1" x14ac:dyDescent="0.2">
      <c r="A259" s="1184" t="s">
        <v>578</v>
      </c>
      <c r="B259" s="1217"/>
      <c r="C259" s="1185"/>
      <c r="D259" s="146"/>
      <c r="E259" s="146"/>
      <c r="F259" s="146"/>
      <c r="G259" s="146"/>
      <c r="H259" s="146"/>
      <c r="I259" s="146"/>
      <c r="J259" s="146"/>
      <c r="K259" s="146"/>
      <c r="L259" s="146"/>
      <c r="M259" s="146"/>
      <c r="N259" s="107"/>
      <c r="O259" s="107"/>
      <c r="P259" s="107"/>
      <c r="Q259" s="107"/>
    </row>
    <row r="260" spans="1:17" ht="18" customHeight="1" x14ac:dyDescent="0.2">
      <c r="A260" s="1184" t="s">
        <v>971</v>
      </c>
      <c r="B260" s="1217"/>
      <c r="C260" s="1185"/>
      <c r="D260" s="146"/>
      <c r="E260" s="146"/>
      <c r="F260" s="146"/>
      <c r="G260" s="146"/>
      <c r="H260" s="146"/>
      <c r="I260" s="146"/>
      <c r="J260" s="146"/>
      <c r="K260" s="146"/>
      <c r="L260" s="146"/>
      <c r="M260" s="146"/>
      <c r="N260" s="107"/>
      <c r="O260" s="107"/>
      <c r="P260" s="107"/>
      <c r="Q260" s="107"/>
    </row>
    <row r="261" spans="1:17" ht="29.25" customHeight="1" x14ac:dyDescent="0.2">
      <c r="A261" s="1184" t="s">
        <v>289</v>
      </c>
      <c r="B261" s="1217"/>
      <c r="C261" s="1185"/>
      <c r="D261" s="136" t="s">
        <v>19</v>
      </c>
      <c r="E261" s="136"/>
      <c r="F261" s="136" t="s">
        <v>19</v>
      </c>
      <c r="G261" s="136"/>
      <c r="H261" s="136"/>
      <c r="I261" s="136"/>
      <c r="J261" s="136"/>
      <c r="K261" s="136"/>
      <c r="L261" s="136" t="s">
        <v>19</v>
      </c>
      <c r="M261" s="136"/>
      <c r="N261" s="107"/>
      <c r="O261" s="107"/>
      <c r="P261" s="107"/>
      <c r="Q261" s="107"/>
    </row>
    <row r="262" spans="1:17" ht="12.75" hidden="1" customHeight="1" x14ac:dyDescent="0.2">
      <c r="N262" s="1210"/>
      <c r="O262" s="1210"/>
      <c r="P262" s="1210"/>
    </row>
    <row r="263" spans="1:17" ht="12.75" customHeight="1" x14ac:dyDescent="0.2">
      <c r="N263" s="62"/>
      <c r="O263" s="62"/>
      <c r="P263" s="62"/>
    </row>
    <row r="264" spans="1:17" ht="12.75" customHeight="1" x14ac:dyDescent="0.25">
      <c r="A264" s="334" t="s">
        <v>290</v>
      </c>
      <c r="B264" s="637" t="s">
        <v>1004</v>
      </c>
      <c r="C264" s="637"/>
      <c r="D264" s="637"/>
      <c r="E264" s="637"/>
      <c r="F264" s="637"/>
      <c r="G264" s="637"/>
      <c r="H264" s="637"/>
      <c r="I264" s="637"/>
      <c r="J264" s="637"/>
      <c r="K264" s="637"/>
      <c r="L264" s="637"/>
      <c r="M264" s="637"/>
      <c r="N264" s="637"/>
      <c r="O264" s="637"/>
      <c r="P264" s="637"/>
      <c r="Q264" s="637"/>
    </row>
    <row r="265" spans="1:17" ht="12.75" customHeight="1" x14ac:dyDescent="0.2">
      <c r="A265" s="85"/>
      <c r="B265" s="85"/>
      <c r="C265" s="85"/>
      <c r="D265" s="85"/>
      <c r="E265" s="85"/>
      <c r="F265" s="85"/>
      <c r="G265" s="85"/>
      <c r="H265" s="85"/>
      <c r="I265" s="85"/>
      <c r="J265" s="85"/>
      <c r="K265" s="85"/>
      <c r="L265" s="85"/>
      <c r="M265" s="85"/>
      <c r="N265" s="85"/>
      <c r="O265" s="85"/>
      <c r="P265" s="85"/>
    </row>
    <row r="266" spans="1:17" ht="31.5" customHeight="1" x14ac:dyDescent="0.2">
      <c r="A266" s="1196" t="s">
        <v>341</v>
      </c>
      <c r="B266" s="1218" t="s">
        <v>196</v>
      </c>
      <c r="C266" s="1219"/>
      <c r="D266" s="1184" t="s">
        <v>840</v>
      </c>
      <c r="E266" s="1217"/>
      <c r="F266" s="1217"/>
      <c r="G266" s="1185"/>
      <c r="H266" s="1184" t="s">
        <v>841</v>
      </c>
      <c r="I266" s="1217"/>
      <c r="J266" s="1217"/>
      <c r="K266" s="1185"/>
      <c r="L266" s="1184" t="s">
        <v>464</v>
      </c>
      <c r="M266" s="1185"/>
      <c r="N266" s="1184" t="s">
        <v>465</v>
      </c>
      <c r="O266" s="1185"/>
      <c r="P266" s="1184" t="s">
        <v>842</v>
      </c>
      <c r="Q266" s="1185"/>
    </row>
    <row r="267" spans="1:17" ht="42" customHeight="1" x14ac:dyDescent="0.2">
      <c r="A267" s="1198"/>
      <c r="B267" s="1220"/>
      <c r="C267" s="1221"/>
      <c r="D267" s="1184" t="s">
        <v>197</v>
      </c>
      <c r="E267" s="1185"/>
      <c r="F267" s="1184" t="s">
        <v>198</v>
      </c>
      <c r="G267" s="1185"/>
      <c r="H267" s="1184" t="s">
        <v>197</v>
      </c>
      <c r="I267" s="1185"/>
      <c r="J267" s="1184" t="s">
        <v>198</v>
      </c>
      <c r="K267" s="1185"/>
      <c r="L267" s="1244" t="s">
        <v>197</v>
      </c>
      <c r="M267" s="1244" t="s">
        <v>198</v>
      </c>
      <c r="N267" s="1244" t="s">
        <v>197</v>
      </c>
      <c r="O267" s="1244" t="s">
        <v>198</v>
      </c>
      <c r="P267" s="1244" t="s">
        <v>197</v>
      </c>
      <c r="Q267" s="1244" t="s">
        <v>198</v>
      </c>
    </row>
    <row r="268" spans="1:17" ht="36" customHeight="1" x14ac:dyDescent="0.2">
      <c r="A268" s="1197"/>
      <c r="B268" s="1222"/>
      <c r="C268" s="1223"/>
      <c r="D268" s="138" t="s">
        <v>293</v>
      </c>
      <c r="E268" s="138" t="s">
        <v>294</v>
      </c>
      <c r="F268" s="138" t="s">
        <v>293</v>
      </c>
      <c r="G268" s="138" t="s">
        <v>294</v>
      </c>
      <c r="H268" s="138" t="s">
        <v>293</v>
      </c>
      <c r="I268" s="138" t="s">
        <v>294</v>
      </c>
      <c r="J268" s="138" t="s">
        <v>293</v>
      </c>
      <c r="K268" s="138" t="s">
        <v>294</v>
      </c>
      <c r="L268" s="1245"/>
      <c r="M268" s="1245"/>
      <c r="N268" s="1245"/>
      <c r="O268" s="1245"/>
      <c r="P268" s="1245"/>
      <c r="Q268" s="1245"/>
    </row>
    <row r="269" spans="1:17" ht="13.5" customHeight="1" x14ac:dyDescent="0.2">
      <c r="A269" s="147">
        <v>1</v>
      </c>
      <c r="B269" s="1184">
        <v>2</v>
      </c>
      <c r="C269" s="1185"/>
      <c r="D269" s="134">
        <v>3</v>
      </c>
      <c r="E269" s="134">
        <v>4</v>
      </c>
      <c r="F269" s="134">
        <v>5</v>
      </c>
      <c r="G269" s="134">
        <v>6</v>
      </c>
      <c r="H269" s="134">
        <v>7</v>
      </c>
      <c r="I269" s="134">
        <v>8</v>
      </c>
      <c r="J269" s="134">
        <v>9</v>
      </c>
      <c r="K269" s="134">
        <v>10</v>
      </c>
      <c r="L269" s="141">
        <v>11</v>
      </c>
      <c r="M269" s="141">
        <v>12</v>
      </c>
      <c r="N269" s="141">
        <v>13</v>
      </c>
      <c r="O269" s="141">
        <v>14</v>
      </c>
      <c r="P269" s="141">
        <v>15</v>
      </c>
      <c r="Q269" s="141">
        <v>16</v>
      </c>
    </row>
    <row r="270" spans="1:17" ht="13.5" customHeight="1" x14ac:dyDescent="0.2">
      <c r="A270" s="147"/>
      <c r="B270" s="1224" t="s">
        <v>262</v>
      </c>
      <c r="C270" s="1225"/>
      <c r="D270" s="134"/>
      <c r="E270" s="134"/>
      <c r="F270" s="134"/>
      <c r="G270" s="134"/>
      <c r="H270" s="134"/>
      <c r="I270" s="134"/>
      <c r="J270" s="134"/>
      <c r="K270" s="134"/>
      <c r="L270" s="141"/>
      <c r="M270" s="141"/>
      <c r="N270" s="141"/>
      <c r="O270" s="141"/>
      <c r="P270" s="141"/>
      <c r="Q270" s="141"/>
    </row>
    <row r="271" spans="1:17" ht="13.5" customHeight="1" x14ac:dyDescent="0.2">
      <c r="A271" s="147"/>
      <c r="B271" s="1224" t="s">
        <v>31</v>
      </c>
      <c r="C271" s="1225"/>
      <c r="D271" s="134"/>
      <c r="E271" s="134"/>
      <c r="F271" s="134"/>
      <c r="G271" s="134"/>
      <c r="H271" s="134"/>
      <c r="I271" s="134"/>
      <c r="J271" s="134"/>
      <c r="K271" s="134"/>
      <c r="L271" s="141"/>
      <c r="M271" s="141"/>
      <c r="N271" s="141"/>
      <c r="O271" s="141"/>
      <c r="P271" s="141"/>
      <c r="Q271" s="141"/>
    </row>
    <row r="272" spans="1:17" ht="12.75" customHeight="1" x14ac:dyDescent="0.2">
      <c r="A272" s="125"/>
      <c r="B272" s="1224" t="s">
        <v>252</v>
      </c>
      <c r="C272" s="1225"/>
      <c r="D272" s="134"/>
      <c r="E272" s="134"/>
      <c r="F272" s="134"/>
      <c r="G272" s="134"/>
      <c r="H272" s="134"/>
      <c r="I272" s="134"/>
      <c r="J272" s="125"/>
      <c r="K272" s="125"/>
      <c r="L272" s="134"/>
      <c r="M272" s="134"/>
      <c r="N272" s="134"/>
      <c r="O272" s="134"/>
      <c r="P272" s="134"/>
      <c r="Q272" s="134"/>
    </row>
    <row r="273" spans="1:17" ht="13.5" customHeight="1" x14ac:dyDescent="0.25">
      <c r="A273" s="125"/>
      <c r="B273" s="1224" t="s">
        <v>31</v>
      </c>
      <c r="C273" s="1225"/>
      <c r="D273" s="138"/>
      <c r="E273" s="138"/>
      <c r="F273" s="138"/>
      <c r="G273" s="138"/>
      <c r="H273" s="138"/>
      <c r="I273" s="138"/>
      <c r="J273" s="137"/>
      <c r="K273" s="137"/>
      <c r="L273" s="149"/>
      <c r="M273" s="149"/>
      <c r="N273" s="149"/>
      <c r="O273" s="149"/>
      <c r="P273" s="134"/>
      <c r="Q273" s="134"/>
    </row>
    <row r="274" spans="1:17" ht="12.75" customHeight="1" x14ac:dyDescent="0.25">
      <c r="A274" s="125"/>
      <c r="B274" s="1224" t="s">
        <v>975</v>
      </c>
      <c r="C274" s="1225"/>
      <c r="D274" s="134"/>
      <c r="E274" s="134"/>
      <c r="F274" s="134"/>
      <c r="G274" s="134"/>
      <c r="H274" s="134"/>
      <c r="I274" s="134"/>
      <c r="J274" s="137"/>
      <c r="K274" s="137"/>
      <c r="L274" s="149"/>
      <c r="M274" s="149"/>
      <c r="N274" s="149"/>
      <c r="O274" s="149"/>
      <c r="P274" s="134"/>
      <c r="Q274" s="134"/>
    </row>
    <row r="275" spans="1:17" ht="31.5" customHeight="1" x14ac:dyDescent="0.25">
      <c r="A275" s="125"/>
      <c r="B275" s="1184" t="s">
        <v>205</v>
      </c>
      <c r="C275" s="1185"/>
      <c r="D275" s="364" t="s">
        <v>194</v>
      </c>
      <c r="E275" s="135" t="s">
        <v>194</v>
      </c>
      <c r="F275" s="134"/>
      <c r="G275" s="134"/>
      <c r="H275" s="135" t="s">
        <v>194</v>
      </c>
      <c r="I275" s="135" t="s">
        <v>194</v>
      </c>
      <c r="J275" s="137"/>
      <c r="K275" s="137"/>
      <c r="L275" s="365" t="s">
        <v>194</v>
      </c>
      <c r="M275" s="365"/>
      <c r="N275" s="365" t="s">
        <v>194</v>
      </c>
      <c r="O275" s="365"/>
      <c r="P275" s="135" t="s">
        <v>194</v>
      </c>
      <c r="Q275" s="135"/>
    </row>
    <row r="276" spans="1:17" s="82" customFormat="1" ht="9.75" customHeight="1" x14ac:dyDescent="0.25">
      <c r="A276" s="86"/>
      <c r="B276" s="86"/>
      <c r="C276" s="628"/>
      <c r="D276" s="628"/>
      <c r="E276" s="628"/>
      <c r="F276" s="628"/>
      <c r="G276" s="628"/>
      <c r="H276" s="628"/>
      <c r="I276" s="628"/>
      <c r="J276" s="628"/>
      <c r="K276" s="628"/>
      <c r="L276" s="628"/>
      <c r="M276" s="628"/>
      <c r="N276" s="628"/>
      <c r="O276" s="628"/>
      <c r="P276" s="628"/>
      <c r="Q276" s="628"/>
    </row>
    <row r="277" spans="1:17" s="82" customFormat="1" ht="14.1" customHeight="1" x14ac:dyDescent="0.25">
      <c r="A277" s="70" t="s">
        <v>297</v>
      </c>
      <c r="B277" s="736" t="s">
        <v>959</v>
      </c>
      <c r="C277" s="736"/>
      <c r="D277" s="736"/>
      <c r="E277" s="736"/>
      <c r="F277" s="736"/>
      <c r="G277" s="736"/>
      <c r="H277" s="736"/>
      <c r="I277" s="736"/>
      <c r="J277" s="736"/>
      <c r="K277" s="736"/>
      <c r="L277" s="736"/>
      <c r="M277" s="736"/>
      <c r="N277" s="736"/>
      <c r="O277" s="736"/>
      <c r="P277" s="736"/>
      <c r="Q277" s="736"/>
    </row>
    <row r="278" spans="1:17" s="82" customFormat="1" ht="10.5" customHeight="1" x14ac:dyDescent="0.25">
      <c r="A278" s="86"/>
      <c r="B278" s="86"/>
      <c r="C278" s="109"/>
      <c r="D278" s="109"/>
      <c r="E278" s="109"/>
      <c r="F278" s="109"/>
      <c r="G278" s="109"/>
      <c r="H278" s="109"/>
      <c r="I278" s="109"/>
      <c r="J278" s="109"/>
      <c r="K278" s="109"/>
      <c r="L278" s="109"/>
      <c r="M278" s="109"/>
      <c r="N278" s="109"/>
      <c r="O278" s="109"/>
      <c r="P278" s="109"/>
      <c r="Q278" s="109"/>
    </row>
    <row r="279" spans="1:17" s="82" customFormat="1" ht="14.1" customHeight="1" x14ac:dyDescent="0.25">
      <c r="A279" s="70" t="s">
        <v>908</v>
      </c>
      <c r="B279" s="736" t="s">
        <v>1100</v>
      </c>
      <c r="C279" s="736"/>
      <c r="D279" s="736"/>
      <c r="E279" s="736"/>
      <c r="F279" s="736"/>
      <c r="G279" s="736"/>
      <c r="H279" s="736"/>
      <c r="I279" s="736"/>
      <c r="J279" s="736"/>
      <c r="K279" s="736"/>
      <c r="L279" s="736"/>
      <c r="M279" s="736"/>
      <c r="N279" s="736"/>
      <c r="O279" s="736"/>
      <c r="P279" s="736"/>
      <c r="Q279" s="736"/>
    </row>
    <row r="280" spans="1:17" s="82" customFormat="1" ht="14.1" customHeight="1" x14ac:dyDescent="0.25">
      <c r="A280" s="87"/>
      <c r="B280" s="327" t="s">
        <v>916</v>
      </c>
      <c r="C280" s="88"/>
      <c r="D280" s="88"/>
      <c r="E280" s="88"/>
      <c r="F280" s="88"/>
      <c r="G280" s="89"/>
      <c r="H280" s="89"/>
      <c r="I280" s="89"/>
      <c r="J280" s="89"/>
      <c r="K280" s="89"/>
      <c r="L280" s="89"/>
      <c r="N280" s="90"/>
      <c r="O280" s="1"/>
      <c r="Q280" s="90"/>
    </row>
    <row r="281" spans="1:17" ht="21" customHeight="1" x14ac:dyDescent="0.2">
      <c r="A281" s="1190" t="s">
        <v>86</v>
      </c>
      <c r="B281" s="1199" t="s">
        <v>1032</v>
      </c>
      <c r="C281" s="1240"/>
      <c r="D281" s="1200"/>
      <c r="E281" s="1190" t="s">
        <v>206</v>
      </c>
      <c r="F281" s="1190"/>
      <c r="G281" s="1199" t="s">
        <v>840</v>
      </c>
      <c r="H281" s="1240"/>
      <c r="I281" s="1240"/>
      <c r="J281" s="1194" t="s">
        <v>841</v>
      </c>
      <c r="K281" s="1194"/>
      <c r="L281" s="1194"/>
      <c r="M281" s="1251" t="s">
        <v>845</v>
      </c>
      <c r="N281" s="1251"/>
      <c r="O281" s="1252"/>
    </row>
    <row r="282" spans="1:17" ht="31.5" customHeight="1" x14ac:dyDescent="0.2">
      <c r="A282" s="1190"/>
      <c r="B282" s="1227"/>
      <c r="C282" s="1241"/>
      <c r="D282" s="1228"/>
      <c r="E282" s="1190"/>
      <c r="F282" s="1190"/>
      <c r="G282" s="367" t="s">
        <v>71</v>
      </c>
      <c r="H282" s="368" t="s">
        <v>72</v>
      </c>
      <c r="I282" s="363" t="s">
        <v>253</v>
      </c>
      <c r="J282" s="369" t="s">
        <v>71</v>
      </c>
      <c r="K282" s="370" t="s">
        <v>72</v>
      </c>
      <c r="L282" s="370" t="s">
        <v>1101</v>
      </c>
      <c r="M282" s="80" t="s">
        <v>72</v>
      </c>
      <c r="N282" s="80" t="s">
        <v>71</v>
      </c>
      <c r="O282" s="80" t="s">
        <v>963</v>
      </c>
    </row>
    <row r="283" spans="1:17" ht="12.75" customHeight="1" x14ac:dyDescent="0.2">
      <c r="A283" s="60">
        <v>1</v>
      </c>
      <c r="B283" s="1186">
        <v>2</v>
      </c>
      <c r="C283" s="1203"/>
      <c r="D283" s="1188"/>
      <c r="E283" s="1189">
        <v>3</v>
      </c>
      <c r="F283" s="1186"/>
      <c r="G283" s="135">
        <v>4</v>
      </c>
      <c r="H283" s="135">
        <v>5</v>
      </c>
      <c r="I283" s="135">
        <v>6</v>
      </c>
      <c r="J283" s="360">
        <v>7</v>
      </c>
      <c r="K283" s="80">
        <v>8</v>
      </c>
      <c r="L283" s="60">
        <v>9</v>
      </c>
      <c r="M283" s="60">
        <v>10</v>
      </c>
      <c r="N283" s="60">
        <v>11</v>
      </c>
      <c r="O283" s="60">
        <v>12</v>
      </c>
    </row>
    <row r="284" spans="1:17" ht="12.75" hidden="1" customHeight="1" x14ac:dyDescent="0.2">
      <c r="A284" s="43"/>
      <c r="B284" s="1231"/>
      <c r="C284" s="1232"/>
      <c r="D284" s="1233"/>
      <c r="E284" s="1189"/>
      <c r="F284" s="1189"/>
      <c r="G284" s="1253"/>
      <c r="H284" s="1253"/>
      <c r="I284" s="1253"/>
      <c r="J284" s="43"/>
      <c r="K284" s="43"/>
      <c r="L284" s="43"/>
      <c r="M284" s="43"/>
      <c r="N284" s="43"/>
      <c r="O284" s="43"/>
    </row>
    <row r="285" spans="1:17" ht="50.25" customHeight="1" x14ac:dyDescent="0.25">
      <c r="A285" s="60">
        <v>1</v>
      </c>
      <c r="B285" s="659" t="s">
        <v>652</v>
      </c>
      <c r="C285" s="660"/>
      <c r="D285" s="661"/>
      <c r="E285" s="659" t="s">
        <v>653</v>
      </c>
      <c r="F285" s="660"/>
      <c r="G285" s="371">
        <f>D90</f>
        <v>824.5</v>
      </c>
      <c r="H285" s="371">
        <f>E90</f>
        <v>0</v>
      </c>
      <c r="I285" s="371">
        <f>G285+H285</f>
        <v>824.5</v>
      </c>
      <c r="J285" s="359"/>
      <c r="K285" s="61"/>
      <c r="L285" s="61"/>
      <c r="M285" s="61"/>
      <c r="N285" s="61"/>
      <c r="O285" s="61"/>
    </row>
    <row r="286" spans="1:17" ht="60.75" customHeight="1" x14ac:dyDescent="0.25">
      <c r="A286" s="60">
        <v>2</v>
      </c>
      <c r="B286" s="659" t="s">
        <v>810</v>
      </c>
      <c r="C286" s="660"/>
      <c r="D286" s="661"/>
      <c r="E286" s="659" t="s">
        <v>811</v>
      </c>
      <c r="F286" s="660"/>
      <c r="G286" s="371"/>
      <c r="H286" s="371"/>
      <c r="I286" s="371"/>
      <c r="J286" s="72">
        <f>H90</f>
        <v>1188.3</v>
      </c>
      <c r="K286" s="38">
        <f>I90</f>
        <v>0</v>
      </c>
      <c r="L286" s="61">
        <f>H89</f>
        <v>1188.3</v>
      </c>
      <c r="M286" s="61">
        <f>L90</f>
        <v>989</v>
      </c>
      <c r="N286" s="61">
        <f>M90</f>
        <v>0</v>
      </c>
      <c r="O286" s="61">
        <f>P141</f>
        <v>989</v>
      </c>
    </row>
    <row r="287" spans="1:17" ht="12.75" hidden="1" customHeight="1" x14ac:dyDescent="0.25">
      <c r="A287" s="43"/>
      <c r="B287" s="1231"/>
      <c r="C287" s="1232"/>
      <c r="D287" s="1233"/>
      <c r="E287" s="1189"/>
      <c r="F287" s="1186"/>
      <c r="G287" s="1193"/>
      <c r="H287" s="1193"/>
      <c r="I287" s="1193"/>
      <c r="J287" s="359"/>
      <c r="K287" s="61"/>
      <c r="L287" s="61"/>
      <c r="M287" s="61"/>
      <c r="N287" s="61"/>
      <c r="O287" s="61"/>
    </row>
    <row r="288" spans="1:17" ht="12.75" customHeight="1" x14ac:dyDescent="0.25">
      <c r="A288" s="43"/>
      <c r="B288" s="1231" t="s">
        <v>971</v>
      </c>
      <c r="C288" s="1232"/>
      <c r="D288" s="1233"/>
      <c r="E288" s="1189"/>
      <c r="F288" s="1186"/>
      <c r="G288" s="135">
        <f>G285</f>
        <v>824.5</v>
      </c>
      <c r="H288" s="135">
        <f>H285</f>
        <v>0</v>
      </c>
      <c r="I288" s="135">
        <f>I285</f>
        <v>824.5</v>
      </c>
      <c r="J288" s="359">
        <f>J285</f>
        <v>0</v>
      </c>
      <c r="K288" s="61">
        <f>K285</f>
        <v>0</v>
      </c>
      <c r="L288" s="61">
        <f>L286</f>
        <v>1188.3</v>
      </c>
      <c r="M288" s="61">
        <f>M286</f>
        <v>989</v>
      </c>
      <c r="N288" s="61">
        <f>N286</f>
        <v>0</v>
      </c>
      <c r="O288" s="61">
        <f>O286</f>
        <v>989</v>
      </c>
    </row>
    <row r="289" spans="1:17" ht="12.75" hidden="1" customHeight="1" x14ac:dyDescent="0.2">
      <c r="N289" s="103"/>
      <c r="O289" s="103"/>
    </row>
    <row r="290" spans="1:17" ht="12.75" customHeight="1" x14ac:dyDescent="0.25">
      <c r="A290" s="8"/>
      <c r="B290" s="8"/>
      <c r="C290" s="8"/>
      <c r="D290" s="8"/>
      <c r="E290" s="8"/>
      <c r="F290" s="8"/>
      <c r="G290" s="3"/>
      <c r="H290" s="3"/>
      <c r="I290" s="3"/>
      <c r="J290" s="3"/>
    </row>
    <row r="291" spans="1:17" ht="12.75" customHeight="1" x14ac:dyDescent="0.25">
      <c r="A291" s="67" t="s">
        <v>909</v>
      </c>
      <c r="B291" s="663" t="s">
        <v>1103</v>
      </c>
      <c r="C291" s="663"/>
      <c r="D291" s="663"/>
      <c r="E291" s="663"/>
      <c r="F291" s="663"/>
      <c r="G291" s="663"/>
      <c r="H291" s="663"/>
      <c r="I291" s="663"/>
      <c r="J291" s="663"/>
      <c r="K291" s="663"/>
      <c r="L291" s="663"/>
      <c r="M291" s="663"/>
      <c r="N291" s="663"/>
      <c r="O291" s="663"/>
    </row>
    <row r="292" spans="1:17" ht="12.75" customHeight="1" x14ac:dyDescent="0.2">
      <c r="A292" s="69"/>
      <c r="B292" s="69"/>
      <c r="C292" s="69"/>
      <c r="D292" s="69"/>
      <c r="E292" s="69"/>
      <c r="F292" s="69"/>
      <c r="G292" s="69"/>
      <c r="H292" s="69"/>
      <c r="I292" s="69"/>
      <c r="J292" s="69"/>
      <c r="P292" s="20"/>
      <c r="Q292" s="20"/>
    </row>
    <row r="293" spans="1:17" ht="38.25" customHeight="1" x14ac:dyDescent="0.2">
      <c r="A293" s="1190" t="s">
        <v>86</v>
      </c>
      <c r="B293" s="1199" t="s">
        <v>222</v>
      </c>
      <c r="C293" s="1240"/>
      <c r="D293" s="1200"/>
      <c r="E293" s="1190" t="s">
        <v>206</v>
      </c>
      <c r="F293" s="1212"/>
      <c r="G293" s="1194" t="s">
        <v>454</v>
      </c>
      <c r="H293" s="1194"/>
      <c r="I293" s="1184"/>
      <c r="J293" s="1194" t="s">
        <v>838</v>
      </c>
      <c r="K293" s="1194"/>
      <c r="L293" s="1194"/>
      <c r="M293" s="1194"/>
      <c r="N293" s="1194"/>
      <c r="O293" s="1194"/>
      <c r="P293" s="107"/>
      <c r="Q293" s="107"/>
    </row>
    <row r="294" spans="1:17" ht="33" customHeight="1" x14ac:dyDescent="0.2">
      <c r="A294" s="1190"/>
      <c r="B294" s="1227"/>
      <c r="C294" s="1241"/>
      <c r="D294" s="1228"/>
      <c r="E294" s="1190"/>
      <c r="F294" s="1212"/>
      <c r="G294" s="136" t="s">
        <v>1102</v>
      </c>
      <c r="H294" s="371" t="s">
        <v>72</v>
      </c>
      <c r="I294" s="163" t="s">
        <v>253</v>
      </c>
      <c r="J294" s="1238" t="s">
        <v>71</v>
      </c>
      <c r="K294" s="1238"/>
      <c r="L294" s="1213" t="s">
        <v>72</v>
      </c>
      <c r="M294" s="1214"/>
      <c r="N294" s="1238" t="s">
        <v>929</v>
      </c>
      <c r="O294" s="1238"/>
      <c r="P294" s="1254"/>
      <c r="Q294" s="1254"/>
    </row>
    <row r="295" spans="1:17" ht="12.75" customHeight="1" x14ac:dyDescent="0.2">
      <c r="A295" s="60">
        <v>1</v>
      </c>
      <c r="B295" s="1186">
        <v>2</v>
      </c>
      <c r="C295" s="1203"/>
      <c r="D295" s="1188"/>
      <c r="E295" s="1189">
        <v>3</v>
      </c>
      <c r="F295" s="1186"/>
      <c r="G295" s="135">
        <v>4</v>
      </c>
      <c r="H295" s="135">
        <v>5</v>
      </c>
      <c r="I295" s="142">
        <v>6</v>
      </c>
      <c r="J295" s="1238">
        <v>7</v>
      </c>
      <c r="K295" s="1238"/>
      <c r="L295" s="1193">
        <v>8</v>
      </c>
      <c r="M295" s="1193"/>
      <c r="N295" s="1238">
        <v>9</v>
      </c>
      <c r="O295" s="1238"/>
      <c r="P295" s="1210"/>
      <c r="Q295" s="1210"/>
    </row>
    <row r="296" spans="1:17" ht="49.5" customHeight="1" x14ac:dyDescent="0.25">
      <c r="A296" s="60">
        <v>1</v>
      </c>
      <c r="B296" s="659" t="s">
        <v>810</v>
      </c>
      <c r="C296" s="660"/>
      <c r="D296" s="661"/>
      <c r="E296" s="659" t="s">
        <v>811</v>
      </c>
      <c r="F296" s="660"/>
      <c r="G296" s="488">
        <f>H116</f>
        <v>1044.384</v>
      </c>
      <c r="H296" s="488">
        <f>I153</f>
        <v>0</v>
      </c>
      <c r="I296" s="489">
        <f>K116</f>
        <v>1044.384</v>
      </c>
      <c r="J296" s="1239">
        <f>L153</f>
        <v>1096.6032</v>
      </c>
      <c r="K296" s="1239"/>
      <c r="L296" s="1239">
        <f>M116</f>
        <v>0</v>
      </c>
      <c r="M296" s="1239"/>
      <c r="N296" s="1239">
        <f>J296+L296</f>
        <v>1096.6032</v>
      </c>
      <c r="O296" s="1239"/>
      <c r="P296" s="1210"/>
      <c r="Q296" s="1210"/>
    </row>
    <row r="297" spans="1:17" ht="12.75" hidden="1" customHeight="1" x14ac:dyDescent="0.2">
      <c r="A297" s="43"/>
      <c r="B297" s="1231"/>
      <c r="C297" s="1232"/>
      <c r="D297" s="1233"/>
      <c r="E297" s="1246"/>
      <c r="F297" s="1246"/>
      <c r="G297" s="1277"/>
      <c r="H297" s="1277"/>
      <c r="I297" s="1278"/>
      <c r="J297" s="1239"/>
      <c r="K297" s="1239"/>
      <c r="L297" s="1239"/>
      <c r="M297" s="1239"/>
      <c r="N297" s="1239">
        <f>L153</f>
        <v>1096.6032</v>
      </c>
      <c r="O297" s="1239"/>
      <c r="P297" s="1210"/>
      <c r="Q297" s="1210"/>
    </row>
    <row r="298" spans="1:17" ht="12.75" hidden="1" customHeight="1" x14ac:dyDescent="0.2">
      <c r="A298" s="43"/>
      <c r="B298" s="1231"/>
      <c r="C298" s="1232"/>
      <c r="D298" s="1233"/>
      <c r="E298" s="1189"/>
      <c r="F298" s="1189"/>
      <c r="G298" s="1247"/>
      <c r="H298" s="1247"/>
      <c r="I298" s="1248"/>
      <c r="J298" s="1239"/>
      <c r="K298" s="1239"/>
      <c r="L298" s="1239"/>
      <c r="M298" s="1239"/>
      <c r="N298" s="1239"/>
      <c r="O298" s="1239"/>
      <c r="P298" s="1210"/>
      <c r="Q298" s="1210"/>
    </row>
    <row r="299" spans="1:17" ht="12.75" hidden="1" customHeight="1" x14ac:dyDescent="0.2">
      <c r="A299" s="43"/>
      <c r="B299" s="1231"/>
      <c r="C299" s="1232"/>
      <c r="D299" s="1233"/>
      <c r="E299" s="1189"/>
      <c r="F299" s="1189"/>
      <c r="G299" s="1249"/>
      <c r="H299" s="1249"/>
      <c r="I299" s="1250"/>
      <c r="J299" s="1239"/>
      <c r="K299" s="1239"/>
      <c r="L299" s="1239"/>
      <c r="M299" s="1239"/>
      <c r="N299" s="1239"/>
      <c r="O299" s="1239"/>
      <c r="P299" s="1210"/>
      <c r="Q299" s="1210"/>
    </row>
    <row r="300" spans="1:17" ht="12.75" customHeight="1" x14ac:dyDescent="0.2">
      <c r="A300" s="43"/>
      <c r="B300" s="1231" t="s">
        <v>971</v>
      </c>
      <c r="C300" s="1232"/>
      <c r="D300" s="1233"/>
      <c r="E300" s="1189"/>
      <c r="F300" s="1186"/>
      <c r="G300" s="490">
        <f>G296</f>
        <v>1044.384</v>
      </c>
      <c r="H300" s="490">
        <f>H296</f>
        <v>0</v>
      </c>
      <c r="I300" s="490">
        <f>I296</f>
        <v>1044.384</v>
      </c>
      <c r="J300" s="1239">
        <f>J296</f>
        <v>1096.6032</v>
      </c>
      <c r="K300" s="1239"/>
      <c r="L300" s="1239">
        <f>L296</f>
        <v>0</v>
      </c>
      <c r="M300" s="1239"/>
      <c r="N300" s="1239">
        <f>N296</f>
        <v>1096.6032</v>
      </c>
      <c r="O300" s="1239"/>
      <c r="P300" s="1210"/>
      <c r="Q300" s="1210"/>
    </row>
    <row r="301" spans="1:17" ht="12.75" customHeight="1" x14ac:dyDescent="0.2">
      <c r="A301" s="20"/>
      <c r="B301" s="20"/>
      <c r="C301" s="81"/>
      <c r="D301" s="81"/>
      <c r="E301" s="20"/>
      <c r="F301" s="20"/>
      <c r="G301" s="20"/>
      <c r="H301" s="20"/>
      <c r="I301" s="20"/>
      <c r="J301" s="20"/>
      <c r="K301" s="20"/>
      <c r="L301" s="20"/>
      <c r="M301" s="20"/>
      <c r="N301" s="81"/>
      <c r="O301" s="81"/>
    </row>
    <row r="302" spans="1:17" ht="30.75" customHeight="1" x14ac:dyDescent="0.3">
      <c r="A302" s="104" t="s">
        <v>214</v>
      </c>
      <c r="B302" s="1195" t="s">
        <v>1104</v>
      </c>
      <c r="C302" s="1195"/>
      <c r="D302" s="1195"/>
      <c r="E302" s="1195"/>
      <c r="F302" s="1195"/>
      <c r="G302" s="1195"/>
      <c r="H302" s="1195"/>
      <c r="I302" s="1195"/>
      <c r="J302" s="1195"/>
      <c r="K302" s="1195"/>
      <c r="L302" s="1195"/>
      <c r="M302" s="1195"/>
      <c r="N302" s="1195"/>
      <c r="O302" s="1195"/>
      <c r="P302" s="1195"/>
      <c r="Q302" s="1195"/>
    </row>
    <row r="303" spans="1:17" ht="11.25" hidden="1" customHeight="1" x14ac:dyDescent="0.2">
      <c r="A303" s="68"/>
      <c r="B303" s="68"/>
      <c r="C303" s="90"/>
      <c r="D303" s="90"/>
      <c r="E303" s="90"/>
      <c r="F303" s="90"/>
      <c r="G303" s="90"/>
      <c r="H303" s="90"/>
      <c r="I303" s="90"/>
      <c r="J303" s="90"/>
      <c r="K303" s="90"/>
      <c r="L303" s="90"/>
      <c r="M303" s="90"/>
      <c r="N303" s="90"/>
      <c r="O303" s="90"/>
    </row>
    <row r="304" spans="1:17" ht="21.75" hidden="1" customHeight="1" x14ac:dyDescent="0.3">
      <c r="A304" s="104"/>
      <c r="B304" s="1195"/>
      <c r="C304" s="1195"/>
      <c r="D304" s="1195"/>
      <c r="E304" s="1195"/>
      <c r="F304" s="1195"/>
      <c r="G304" s="1195"/>
      <c r="H304" s="1195"/>
      <c r="I304" s="1195"/>
      <c r="J304" s="1195"/>
      <c r="K304" s="1195"/>
      <c r="L304" s="1195"/>
      <c r="M304" s="1195"/>
      <c r="N304" s="1195"/>
      <c r="O304" s="1195"/>
      <c r="P304" s="1195"/>
      <c r="Q304" s="1195"/>
    </row>
    <row r="305" spans="1:17" ht="15.75" customHeight="1" x14ac:dyDescent="0.25">
      <c r="A305" s="68"/>
      <c r="B305" s="372" t="s">
        <v>916</v>
      </c>
      <c r="C305" s="90"/>
      <c r="D305" s="90"/>
      <c r="E305" s="90"/>
      <c r="F305" s="90"/>
      <c r="G305" s="90"/>
      <c r="H305" s="90"/>
      <c r="I305" s="90"/>
      <c r="J305" s="90"/>
      <c r="K305" s="90"/>
      <c r="L305" s="90"/>
      <c r="M305" s="90"/>
      <c r="N305" s="81"/>
      <c r="O305" s="81"/>
    </row>
    <row r="306" spans="1:17" ht="14.1" customHeight="1" x14ac:dyDescent="0.2">
      <c r="A306" s="878" t="s">
        <v>1105</v>
      </c>
      <c r="B306" s="878"/>
      <c r="C306" s="1242" t="s">
        <v>1106</v>
      </c>
      <c r="D306" s="1194" t="s">
        <v>1107</v>
      </c>
      <c r="E306" s="1217" t="s">
        <v>827</v>
      </c>
      <c r="F306" s="1185"/>
      <c r="G306" s="1184" t="s">
        <v>848</v>
      </c>
      <c r="H306" s="1217"/>
      <c r="I306" s="1217" t="s">
        <v>849</v>
      </c>
      <c r="J306" s="1217"/>
      <c r="K306" s="1217" t="s">
        <v>1005</v>
      </c>
      <c r="L306" s="1217"/>
      <c r="M306" s="1194" t="s">
        <v>1006</v>
      </c>
      <c r="N306" s="1194"/>
      <c r="O306" s="107"/>
      <c r="P306" s="20"/>
      <c r="Q306" s="20"/>
    </row>
    <row r="307" spans="1:17" ht="154.5" customHeight="1" x14ac:dyDescent="0.2">
      <c r="A307" s="878"/>
      <c r="B307" s="878"/>
      <c r="C307" s="1243"/>
      <c r="D307" s="1194"/>
      <c r="E307" s="362" t="s">
        <v>1108</v>
      </c>
      <c r="F307" s="146" t="s">
        <v>1109</v>
      </c>
      <c r="G307" s="146" t="s">
        <v>1108</v>
      </c>
      <c r="H307" s="146" t="s">
        <v>1109</v>
      </c>
      <c r="I307" s="146" t="s">
        <v>1108</v>
      </c>
      <c r="J307" s="146" t="s">
        <v>1109</v>
      </c>
      <c r="K307" s="146" t="s">
        <v>1108</v>
      </c>
      <c r="L307" s="146" t="s">
        <v>1109</v>
      </c>
      <c r="M307" s="146" t="s">
        <v>1108</v>
      </c>
      <c r="N307" s="146" t="s">
        <v>1109</v>
      </c>
      <c r="O307" s="107"/>
      <c r="P307" s="20"/>
      <c r="Q307" s="20"/>
    </row>
    <row r="308" spans="1:17" ht="17.25" customHeight="1" x14ac:dyDescent="0.2">
      <c r="A308" s="1255">
        <v>1</v>
      </c>
      <c r="B308" s="1255"/>
      <c r="C308" s="373">
        <v>2</v>
      </c>
      <c r="D308" s="136">
        <v>3</v>
      </c>
      <c r="E308" s="136">
        <v>4</v>
      </c>
      <c r="F308" s="136">
        <v>5</v>
      </c>
      <c r="G308" s="136">
        <v>6</v>
      </c>
      <c r="H308" s="136">
        <v>7</v>
      </c>
      <c r="I308" s="136">
        <v>8</v>
      </c>
      <c r="J308" s="136">
        <v>9</v>
      </c>
      <c r="K308" s="136">
        <v>10</v>
      </c>
      <c r="L308" s="136">
        <v>11</v>
      </c>
      <c r="M308" s="146">
        <v>12</v>
      </c>
      <c r="N308" s="146">
        <v>13</v>
      </c>
      <c r="O308" s="107"/>
      <c r="P308" s="20"/>
      <c r="Q308" s="20"/>
    </row>
    <row r="309" spans="1:17" ht="14.1" customHeight="1" x14ac:dyDescent="0.2">
      <c r="A309" s="878"/>
      <c r="B309" s="878"/>
      <c r="C309" s="155"/>
      <c r="D309" s="146"/>
      <c r="E309" s="146"/>
      <c r="F309" s="146"/>
      <c r="G309" s="146"/>
      <c r="H309" s="146"/>
      <c r="I309" s="146"/>
      <c r="J309" s="146"/>
      <c r="K309" s="146"/>
      <c r="L309" s="136"/>
      <c r="M309" s="146"/>
      <c r="N309" s="146"/>
      <c r="O309" s="107"/>
      <c r="P309" s="20"/>
      <c r="Q309" s="20"/>
    </row>
    <row r="310" spans="1:17" ht="14.1" customHeight="1" x14ac:dyDescent="0.2">
      <c r="A310" s="878"/>
      <c r="B310" s="878"/>
      <c r="C310" s="155"/>
      <c r="D310" s="135"/>
      <c r="E310" s="135"/>
      <c r="F310" s="134"/>
      <c r="G310" s="134"/>
      <c r="H310" s="134"/>
      <c r="I310" s="134"/>
      <c r="J310" s="134"/>
      <c r="K310" s="134"/>
      <c r="L310" s="135"/>
      <c r="M310" s="146"/>
      <c r="N310" s="146"/>
      <c r="O310" s="107"/>
      <c r="P310" s="20"/>
      <c r="Q310" s="20"/>
    </row>
    <row r="311" spans="1:17" ht="14.1" hidden="1" customHeight="1" x14ac:dyDescent="0.25">
      <c r="A311" s="878"/>
      <c r="B311" s="878"/>
      <c r="C311" s="155"/>
      <c r="D311" s="150"/>
      <c r="E311" s="150"/>
      <c r="F311" s="151"/>
      <c r="G311" s="151"/>
      <c r="H311" s="151"/>
      <c r="I311" s="151"/>
      <c r="J311" s="151"/>
      <c r="K311" s="151"/>
      <c r="L311" s="150"/>
      <c r="M311" s="146"/>
      <c r="N311" s="146"/>
      <c r="O311" s="107"/>
      <c r="P311" s="20"/>
      <c r="Q311" s="20"/>
    </row>
    <row r="312" spans="1:17" ht="14.1" hidden="1" customHeight="1" x14ac:dyDescent="0.25">
      <c r="A312" s="878"/>
      <c r="B312" s="878"/>
      <c r="C312" s="155"/>
      <c r="D312" s="150" t="s">
        <v>194</v>
      </c>
      <c r="E312" s="150"/>
      <c r="F312" s="152"/>
      <c r="G312" s="152" t="s">
        <v>194</v>
      </c>
      <c r="H312" s="152"/>
      <c r="I312" s="152"/>
      <c r="J312" s="152" t="s">
        <v>194</v>
      </c>
      <c r="K312" s="152"/>
      <c r="L312" s="150"/>
      <c r="M312" s="146"/>
      <c r="N312" s="146"/>
      <c r="O312" s="107"/>
      <c r="P312" s="20"/>
      <c r="Q312" s="20"/>
    </row>
    <row r="313" spans="1:17" ht="14.1" hidden="1" customHeight="1" x14ac:dyDescent="0.25">
      <c r="A313" s="878"/>
      <c r="B313" s="878"/>
      <c r="C313" s="155"/>
      <c r="D313" s="152"/>
      <c r="E313" s="152"/>
      <c r="F313" s="151"/>
      <c r="G313" s="151"/>
      <c r="H313" s="151"/>
      <c r="I313" s="151"/>
      <c r="J313" s="151"/>
      <c r="K313" s="151"/>
      <c r="L313" s="152"/>
      <c r="M313" s="146"/>
      <c r="N313" s="146"/>
      <c r="O313" s="107"/>
      <c r="P313" s="20"/>
      <c r="Q313" s="20"/>
    </row>
    <row r="314" spans="1:17" ht="14.1" hidden="1" customHeight="1" x14ac:dyDescent="0.25">
      <c r="A314" s="878" t="s">
        <v>31</v>
      </c>
      <c r="B314" s="878"/>
      <c r="C314" s="155"/>
      <c r="D314" s="152"/>
      <c r="E314" s="152"/>
      <c r="F314" s="151"/>
      <c r="G314" s="151"/>
      <c r="H314" s="151"/>
      <c r="I314" s="151"/>
      <c r="J314" s="151"/>
      <c r="K314" s="151"/>
      <c r="L314" s="150"/>
      <c r="M314" s="146"/>
      <c r="N314" s="146"/>
      <c r="O314" s="107"/>
      <c r="P314" s="20"/>
      <c r="Q314" s="20"/>
    </row>
    <row r="315" spans="1:17" ht="14.1" hidden="1" customHeight="1" x14ac:dyDescent="0.25">
      <c r="A315" s="878"/>
      <c r="B315" s="878"/>
      <c r="C315" s="155"/>
      <c r="D315" s="152"/>
      <c r="E315" s="152"/>
      <c r="F315" s="151"/>
      <c r="G315" s="151"/>
      <c r="H315" s="151"/>
      <c r="I315" s="151"/>
      <c r="J315" s="151"/>
      <c r="K315" s="151"/>
      <c r="L315" s="150"/>
      <c r="M315" s="146"/>
      <c r="N315" s="146"/>
      <c r="O315" s="107"/>
      <c r="P315" s="20"/>
      <c r="Q315" s="20"/>
    </row>
    <row r="316" spans="1:17" ht="3.75" customHeight="1" x14ac:dyDescent="0.2"/>
    <row r="317" spans="1:17" ht="12.75" hidden="1" customHeight="1" x14ac:dyDescent="0.2"/>
    <row r="318" spans="1:17" ht="17.649999999999999" hidden="1" customHeight="1" x14ac:dyDescent="0.3">
      <c r="A318" s="104" t="s">
        <v>219</v>
      </c>
      <c r="B318" s="55" t="s">
        <v>850</v>
      </c>
      <c r="C318" s="55"/>
      <c r="D318" s="55"/>
      <c r="E318" s="55"/>
      <c r="F318" s="55"/>
      <c r="G318" s="55"/>
      <c r="H318" s="55"/>
      <c r="I318" s="55"/>
      <c r="J318" s="55"/>
      <c r="K318" s="55"/>
      <c r="L318" s="55"/>
      <c r="M318" s="55"/>
      <c r="N318" s="55"/>
      <c r="O318" s="55"/>
      <c r="P318" s="55"/>
      <c r="Q318" s="55"/>
    </row>
    <row r="319" spans="1:17" ht="12.75" hidden="1" customHeight="1" x14ac:dyDescent="0.2">
      <c r="O319" s="1" t="s">
        <v>30</v>
      </c>
    </row>
    <row r="320" spans="1:17" ht="24.75" hidden="1" customHeight="1" x14ac:dyDescent="0.2">
      <c r="A320" s="1196" t="s">
        <v>32</v>
      </c>
      <c r="B320" s="1218" t="s">
        <v>305</v>
      </c>
      <c r="C320" s="1219"/>
      <c r="D320" s="1177" t="s">
        <v>436</v>
      </c>
      <c r="E320" s="1205"/>
      <c r="F320" s="1205"/>
      <c r="G320" s="1205"/>
      <c r="H320" s="1205"/>
      <c r="I320" s="1178"/>
      <c r="J320" s="1177" t="s">
        <v>838</v>
      </c>
      <c r="K320" s="1205"/>
      <c r="L320" s="1205"/>
      <c r="M320" s="1205"/>
      <c r="N320" s="1205"/>
      <c r="O320" s="1178"/>
      <c r="P320" s="1234" t="s">
        <v>210</v>
      </c>
      <c r="Q320" s="1235"/>
    </row>
    <row r="321" spans="1:17" ht="33" hidden="1" customHeight="1" x14ac:dyDescent="0.2">
      <c r="A321" s="1197"/>
      <c r="B321" s="1222"/>
      <c r="C321" s="1223"/>
      <c r="D321" s="1184" t="s">
        <v>197</v>
      </c>
      <c r="E321" s="1185"/>
      <c r="F321" s="1184" t="s">
        <v>198</v>
      </c>
      <c r="G321" s="1185"/>
      <c r="H321" s="1184" t="s">
        <v>308</v>
      </c>
      <c r="I321" s="1185"/>
      <c r="J321" s="1184" t="s">
        <v>197</v>
      </c>
      <c r="K321" s="1185"/>
      <c r="L321" s="1184" t="s">
        <v>198</v>
      </c>
      <c r="M321" s="1185"/>
      <c r="N321" s="1184" t="s">
        <v>308</v>
      </c>
      <c r="O321" s="1185"/>
      <c r="P321" s="1236"/>
      <c r="Q321" s="1237"/>
    </row>
    <row r="322" spans="1:17" ht="13.5" hidden="1" customHeight="1" x14ac:dyDescent="0.2">
      <c r="A322" s="136">
        <v>1</v>
      </c>
      <c r="B322" s="1184">
        <v>2</v>
      </c>
      <c r="C322" s="1185"/>
      <c r="D322" s="1184">
        <v>3</v>
      </c>
      <c r="E322" s="1185"/>
      <c r="F322" s="1184">
        <v>4</v>
      </c>
      <c r="G322" s="1185"/>
      <c r="H322" s="1184">
        <v>5</v>
      </c>
      <c r="I322" s="1185"/>
      <c r="J322" s="1184">
        <v>6</v>
      </c>
      <c r="K322" s="1185"/>
      <c r="L322" s="1184">
        <v>7</v>
      </c>
      <c r="M322" s="1185"/>
      <c r="N322" s="1184">
        <v>8</v>
      </c>
      <c r="O322" s="1185"/>
      <c r="P322" s="1177">
        <v>9</v>
      </c>
      <c r="Q322" s="1178"/>
    </row>
    <row r="323" spans="1:17" ht="13.5" hidden="1" customHeight="1" x14ac:dyDescent="0.2">
      <c r="A323" s="135"/>
      <c r="B323" s="1224" t="s">
        <v>262</v>
      </c>
      <c r="C323" s="1225"/>
      <c r="D323" s="1184"/>
      <c r="E323" s="1185"/>
      <c r="F323" s="1184"/>
      <c r="G323" s="1185"/>
      <c r="H323" s="1184"/>
      <c r="I323" s="1185"/>
      <c r="J323" s="1184"/>
      <c r="K323" s="1185"/>
      <c r="L323" s="1184"/>
      <c r="M323" s="1185"/>
      <c r="N323" s="1184"/>
      <c r="O323" s="1185"/>
      <c r="P323" s="1177"/>
      <c r="Q323" s="1178"/>
    </row>
    <row r="324" spans="1:17" ht="13.5" hidden="1" customHeight="1" x14ac:dyDescent="0.2">
      <c r="A324" s="125"/>
      <c r="B324" s="1224" t="s">
        <v>309</v>
      </c>
      <c r="C324" s="1225"/>
      <c r="D324" s="1184"/>
      <c r="E324" s="1185"/>
      <c r="F324" s="1184"/>
      <c r="G324" s="1185"/>
      <c r="H324" s="1184"/>
      <c r="I324" s="1185"/>
      <c r="J324" s="1184"/>
      <c r="K324" s="1185"/>
      <c r="L324" s="1184"/>
      <c r="M324" s="1185"/>
      <c r="N324" s="1184"/>
      <c r="O324" s="1185"/>
      <c r="P324" s="1177"/>
      <c r="Q324" s="1178"/>
    </row>
    <row r="325" spans="1:17" ht="13.5" hidden="1" customHeight="1" x14ac:dyDescent="0.25">
      <c r="A325" s="126"/>
      <c r="B325" s="1224" t="s">
        <v>211</v>
      </c>
      <c r="C325" s="1225"/>
      <c r="D325" s="1184"/>
      <c r="E325" s="1185"/>
      <c r="F325" s="1184"/>
      <c r="G325" s="1185"/>
      <c r="H325" s="1184"/>
      <c r="I325" s="1185"/>
      <c r="J325" s="1184"/>
      <c r="K325" s="1185"/>
      <c r="L325" s="1184"/>
      <c r="M325" s="1185"/>
      <c r="N325" s="1184"/>
      <c r="O325" s="1185"/>
      <c r="P325" s="1177"/>
      <c r="Q325" s="1178"/>
    </row>
    <row r="326" spans="1:17" ht="13.5" hidden="1" customHeight="1" x14ac:dyDescent="0.25">
      <c r="A326" s="126"/>
      <c r="B326" s="1224" t="s">
        <v>212</v>
      </c>
      <c r="C326" s="1225"/>
      <c r="D326" s="1184" t="s">
        <v>194</v>
      </c>
      <c r="E326" s="1185"/>
      <c r="F326" s="1184"/>
      <c r="G326" s="1185"/>
      <c r="H326" s="1184"/>
      <c r="I326" s="1185"/>
      <c r="J326" s="1184" t="s">
        <v>194</v>
      </c>
      <c r="K326" s="1185"/>
      <c r="L326" s="1184"/>
      <c r="M326" s="1185"/>
      <c r="N326" s="1184"/>
      <c r="O326" s="1185"/>
      <c r="P326" s="1177"/>
      <c r="Q326" s="1178"/>
    </row>
    <row r="327" spans="1:17" ht="13.5" hidden="1" customHeight="1" x14ac:dyDescent="0.25">
      <c r="A327" s="126"/>
      <c r="B327" s="1224" t="s">
        <v>310</v>
      </c>
      <c r="C327" s="1225"/>
      <c r="D327" s="1184"/>
      <c r="E327" s="1185"/>
      <c r="F327" s="1184"/>
      <c r="G327" s="1185"/>
      <c r="H327" s="1184"/>
      <c r="I327" s="1185"/>
      <c r="J327" s="1184"/>
      <c r="K327" s="1185"/>
      <c r="L327" s="1184"/>
      <c r="M327" s="1185"/>
      <c r="N327" s="1184"/>
      <c r="O327" s="1185"/>
      <c r="P327" s="1177"/>
      <c r="Q327" s="1178"/>
    </row>
    <row r="328" spans="1:17" ht="13.5" hidden="1" customHeight="1" x14ac:dyDescent="0.25">
      <c r="A328" s="126"/>
      <c r="B328" s="1224" t="s">
        <v>31</v>
      </c>
      <c r="C328" s="1225"/>
      <c r="D328" s="1184"/>
      <c r="E328" s="1185"/>
      <c r="F328" s="1184"/>
      <c r="G328" s="1185"/>
      <c r="H328" s="1184"/>
      <c r="I328" s="1185"/>
      <c r="J328" s="1184"/>
      <c r="K328" s="1185"/>
      <c r="L328" s="1184"/>
      <c r="M328" s="1185"/>
      <c r="N328" s="1184"/>
      <c r="O328" s="1185"/>
      <c r="P328" s="1177"/>
      <c r="Q328" s="1178"/>
    </row>
    <row r="329" spans="1:17" ht="13.5" hidden="1" customHeight="1" x14ac:dyDescent="0.25">
      <c r="A329" s="126"/>
      <c r="B329" s="1224" t="s">
        <v>28</v>
      </c>
      <c r="C329" s="1225"/>
      <c r="D329" s="1184"/>
      <c r="E329" s="1185"/>
      <c r="F329" s="1184"/>
      <c r="G329" s="1185"/>
      <c r="H329" s="1184"/>
      <c r="I329" s="1185"/>
      <c r="J329" s="1184"/>
      <c r="K329" s="1185"/>
      <c r="L329" s="1184"/>
      <c r="M329" s="1185"/>
      <c r="N329" s="1184"/>
      <c r="O329" s="1185"/>
      <c r="P329" s="1177"/>
      <c r="Q329" s="1178"/>
    </row>
    <row r="330" spans="1:17" ht="12.75" hidden="1" customHeight="1" x14ac:dyDescent="0.2">
      <c r="A330" s="20"/>
      <c r="B330" s="20"/>
      <c r="C330" s="20"/>
      <c r="D330" s="20"/>
      <c r="E330" s="20"/>
      <c r="F330" s="20"/>
      <c r="G330" s="20"/>
      <c r="H330" s="62"/>
      <c r="I330" s="62"/>
      <c r="J330" s="20"/>
      <c r="K330" s="20"/>
      <c r="L330" s="20"/>
      <c r="M330" s="20"/>
      <c r="N330" s="62"/>
      <c r="O330" s="62"/>
    </row>
    <row r="331" spans="1:17" ht="34.5" customHeight="1" x14ac:dyDescent="0.25">
      <c r="A331" s="67" t="s">
        <v>224</v>
      </c>
      <c r="B331" s="736" t="s">
        <v>1009</v>
      </c>
      <c r="C331" s="736"/>
      <c r="D331" s="736"/>
      <c r="E331" s="736"/>
      <c r="F331" s="736"/>
      <c r="G331" s="736"/>
      <c r="H331" s="736"/>
      <c r="I331" s="736"/>
      <c r="J331" s="736"/>
      <c r="K331" s="736"/>
      <c r="L331" s="736"/>
      <c r="M331" s="736"/>
      <c r="N331" s="736"/>
      <c r="O331" s="736"/>
      <c r="P331" s="736"/>
      <c r="Q331" s="736"/>
    </row>
    <row r="332" spans="1:17" ht="14.25" customHeight="1" x14ac:dyDescent="0.25">
      <c r="A332" s="67"/>
      <c r="B332" s="37"/>
      <c r="C332" s="37"/>
      <c r="D332" s="37"/>
      <c r="E332" s="37"/>
      <c r="F332" s="37"/>
      <c r="G332" s="37"/>
      <c r="H332" s="37"/>
      <c r="I332" s="37"/>
      <c r="J332" s="37"/>
      <c r="K332" s="37"/>
      <c r="L332" s="37"/>
      <c r="M332" s="37"/>
      <c r="N332" s="37"/>
      <c r="O332" s="37"/>
      <c r="P332" s="37"/>
      <c r="Q332" s="37"/>
    </row>
    <row r="333" spans="1:17" ht="17.25" customHeight="1" x14ac:dyDescent="0.25">
      <c r="A333" s="67" t="s">
        <v>225</v>
      </c>
      <c r="B333" s="736" t="s">
        <v>1110</v>
      </c>
      <c r="C333" s="736"/>
      <c r="D333" s="736"/>
      <c r="E333" s="736"/>
      <c r="F333" s="736"/>
      <c r="G333" s="736"/>
      <c r="H333" s="736"/>
      <c r="I333" s="736"/>
      <c r="J333" s="736"/>
      <c r="K333" s="736"/>
      <c r="L333" s="736"/>
      <c r="M333" s="736"/>
      <c r="N333" s="736"/>
      <c r="O333" s="736"/>
      <c r="P333" s="736"/>
      <c r="Q333" s="736"/>
    </row>
    <row r="334" spans="1:17" ht="17.25" hidden="1" customHeight="1" x14ac:dyDescent="0.25">
      <c r="A334" s="67"/>
      <c r="B334" s="37"/>
      <c r="C334" s="37"/>
      <c r="D334" s="37"/>
      <c r="E334" s="37"/>
      <c r="F334" s="37"/>
      <c r="G334" s="37"/>
      <c r="H334" s="37"/>
      <c r="I334" s="37"/>
      <c r="J334" s="37"/>
      <c r="K334" s="37"/>
      <c r="L334" s="37"/>
      <c r="M334" s="37"/>
      <c r="N334" s="37"/>
      <c r="O334" s="37"/>
      <c r="P334" s="37"/>
      <c r="Q334" s="37"/>
    </row>
    <row r="335" spans="1:17" ht="17.25" customHeight="1" x14ac:dyDescent="0.25">
      <c r="A335" s="67" t="s">
        <v>908</v>
      </c>
      <c r="B335" s="736" t="s">
        <v>1111</v>
      </c>
      <c r="C335" s="736"/>
      <c r="D335" s="736"/>
      <c r="E335" s="736"/>
      <c r="F335" s="736"/>
      <c r="G335" s="736"/>
      <c r="H335" s="736"/>
      <c r="I335" s="736"/>
      <c r="J335" s="736"/>
      <c r="K335" s="736"/>
      <c r="L335" s="736"/>
      <c r="M335" s="736"/>
      <c r="N335" s="736"/>
      <c r="O335" s="736"/>
      <c r="P335" s="736"/>
      <c r="Q335" s="736"/>
    </row>
    <row r="336" spans="1:17" ht="18" hidden="1" customHeight="1" x14ac:dyDescent="0.25">
      <c r="A336" s="67"/>
      <c r="B336" s="37"/>
      <c r="C336" s="37"/>
      <c r="D336" s="37"/>
      <c r="E336" s="37"/>
      <c r="F336" s="37"/>
      <c r="G336" s="37"/>
      <c r="H336" s="37"/>
      <c r="I336" s="37"/>
      <c r="J336" s="37"/>
      <c r="K336" s="37"/>
      <c r="L336" s="37"/>
      <c r="M336" s="37"/>
      <c r="N336" s="37"/>
      <c r="O336" s="37"/>
      <c r="P336" s="37"/>
      <c r="Q336" s="37"/>
    </row>
    <row r="337" spans="1:17" ht="12.75" customHeight="1" x14ac:dyDescent="0.25">
      <c r="B337" s="54" t="s">
        <v>916</v>
      </c>
    </row>
    <row r="338" spans="1:17" ht="12.75" customHeight="1" x14ac:dyDescent="0.2">
      <c r="A338" s="1199" t="s">
        <v>1112</v>
      </c>
      <c r="B338" s="1200"/>
      <c r="C338" s="1190" t="s">
        <v>222</v>
      </c>
      <c r="D338" s="1190" t="s">
        <v>217</v>
      </c>
      <c r="E338" s="1190" t="s">
        <v>218</v>
      </c>
      <c r="F338" s="1190" t="s">
        <v>978</v>
      </c>
      <c r="G338" s="1190"/>
      <c r="H338" s="1190" t="s">
        <v>979</v>
      </c>
      <c r="I338" s="1190"/>
      <c r="J338" s="1190" t="s">
        <v>980</v>
      </c>
      <c r="K338" s="1212"/>
      <c r="L338" s="1194" t="s">
        <v>318</v>
      </c>
      <c r="M338" s="1194"/>
      <c r="N338" s="1194"/>
      <c r="O338" s="1184"/>
      <c r="P338" s="1218" t="s">
        <v>981</v>
      </c>
      <c r="Q338" s="1219"/>
    </row>
    <row r="339" spans="1:17" ht="12.75" customHeight="1" x14ac:dyDescent="0.2">
      <c r="A339" s="1201"/>
      <c r="B339" s="1202"/>
      <c r="C339" s="1190"/>
      <c r="D339" s="1190"/>
      <c r="E339" s="1190"/>
      <c r="F339" s="1190"/>
      <c r="G339" s="1190"/>
      <c r="H339" s="1190"/>
      <c r="I339" s="1190"/>
      <c r="J339" s="1190"/>
      <c r="K339" s="1212"/>
      <c r="L339" s="1194"/>
      <c r="M339" s="1194"/>
      <c r="N339" s="1194"/>
      <c r="O339" s="1184"/>
      <c r="P339" s="1220"/>
      <c r="Q339" s="1221"/>
    </row>
    <row r="340" spans="1:17" ht="51.75" customHeight="1" x14ac:dyDescent="0.2">
      <c r="A340" s="1227"/>
      <c r="B340" s="1228"/>
      <c r="C340" s="1190"/>
      <c r="D340" s="1190"/>
      <c r="E340" s="1190"/>
      <c r="F340" s="1190"/>
      <c r="G340" s="1190"/>
      <c r="H340" s="1190"/>
      <c r="I340" s="1190"/>
      <c r="J340" s="1190"/>
      <c r="K340" s="1212"/>
      <c r="L340" s="1194" t="s">
        <v>220</v>
      </c>
      <c r="M340" s="1194"/>
      <c r="N340" s="1194" t="s">
        <v>319</v>
      </c>
      <c r="O340" s="1184"/>
      <c r="P340" s="1222"/>
      <c r="Q340" s="1223"/>
    </row>
    <row r="341" spans="1:17" ht="12.75" customHeight="1" x14ac:dyDescent="0.2">
      <c r="A341" s="1186">
        <v>1</v>
      </c>
      <c r="B341" s="1188"/>
      <c r="C341" s="60">
        <v>2</v>
      </c>
      <c r="D341" s="60">
        <v>3</v>
      </c>
      <c r="E341" s="60">
        <v>4</v>
      </c>
      <c r="F341" s="1189">
        <v>5</v>
      </c>
      <c r="G341" s="1189"/>
      <c r="H341" s="1189">
        <v>6</v>
      </c>
      <c r="I341" s="1189"/>
      <c r="J341" s="1189">
        <v>7</v>
      </c>
      <c r="K341" s="1189"/>
      <c r="L341" s="1208">
        <v>8</v>
      </c>
      <c r="M341" s="1208"/>
      <c r="N341" s="1208">
        <v>9</v>
      </c>
      <c r="O341" s="1226"/>
      <c r="P341" s="1193">
        <v>10</v>
      </c>
      <c r="Q341" s="1193"/>
    </row>
    <row r="342" spans="1:17" ht="12.75" customHeight="1" x14ac:dyDescent="0.2">
      <c r="A342" s="1186"/>
      <c r="B342" s="1188"/>
      <c r="C342" s="43" t="s">
        <v>262</v>
      </c>
      <c r="D342" s="60"/>
      <c r="E342" s="60"/>
      <c r="F342" s="1189"/>
      <c r="G342" s="1189"/>
      <c r="H342" s="1189"/>
      <c r="I342" s="1189"/>
      <c r="J342" s="1189"/>
      <c r="K342" s="1189"/>
      <c r="L342" s="1189"/>
      <c r="M342" s="1189"/>
      <c r="N342" s="1189"/>
      <c r="O342" s="1186"/>
      <c r="P342" s="1193"/>
      <c r="Q342" s="1193"/>
    </row>
    <row r="343" spans="1:17" ht="12.75" customHeight="1" x14ac:dyDescent="0.2">
      <c r="A343" s="1186">
        <v>2000</v>
      </c>
      <c r="B343" s="1188"/>
      <c r="C343" s="43" t="s">
        <v>353</v>
      </c>
      <c r="D343" s="60">
        <f>D359</f>
        <v>824.5</v>
      </c>
      <c r="E343" s="60">
        <f>E359</f>
        <v>824.5</v>
      </c>
      <c r="F343" s="1189">
        <f>F359</f>
        <v>0</v>
      </c>
      <c r="G343" s="1189"/>
      <c r="H343" s="1189">
        <f>H359</f>
        <v>0</v>
      </c>
      <c r="I343" s="1189"/>
      <c r="J343" s="1189">
        <f>J359</f>
        <v>0</v>
      </c>
      <c r="K343" s="1189"/>
      <c r="L343" s="1189">
        <f>L359</f>
        <v>0</v>
      </c>
      <c r="M343" s="1189"/>
      <c r="N343" s="1189">
        <f>N359</f>
        <v>0</v>
      </c>
      <c r="O343" s="1189"/>
      <c r="P343" s="1189">
        <f>P359</f>
        <v>824.5</v>
      </c>
      <c r="Q343" s="1189"/>
    </row>
    <row r="344" spans="1:17" ht="12.75" hidden="1" customHeight="1" x14ac:dyDescent="0.2">
      <c r="A344" s="60"/>
      <c r="B344" s="43">
        <v>2111</v>
      </c>
      <c r="C344" s="43" t="s">
        <v>74</v>
      </c>
      <c r="D344" s="60"/>
      <c r="E344" s="60"/>
      <c r="F344" s="1189"/>
      <c r="G344" s="1189"/>
      <c r="H344" s="1189"/>
      <c r="I344" s="1189"/>
      <c r="J344" s="1189"/>
      <c r="K344" s="1189"/>
      <c r="L344" s="1189"/>
      <c r="M344" s="1189"/>
      <c r="N344" s="1189"/>
      <c r="O344" s="1186"/>
      <c r="P344" s="1193"/>
      <c r="Q344" s="1193"/>
    </row>
    <row r="345" spans="1:17" ht="12.75" hidden="1" customHeight="1" x14ac:dyDescent="0.2">
      <c r="A345" s="60"/>
      <c r="B345" s="43">
        <v>2120</v>
      </c>
      <c r="C345" s="43" t="s">
        <v>75</v>
      </c>
      <c r="D345" s="60"/>
      <c r="E345" s="60"/>
      <c r="F345" s="1189"/>
      <c r="G345" s="1189"/>
      <c r="H345" s="1189"/>
      <c r="I345" s="1189"/>
      <c r="J345" s="1189"/>
      <c r="K345" s="1189"/>
      <c r="L345" s="1189"/>
      <c r="M345" s="1189"/>
      <c r="N345" s="1189"/>
      <c r="O345" s="1186"/>
      <c r="P345" s="1193"/>
      <c r="Q345" s="1193"/>
    </row>
    <row r="346" spans="1:17" ht="12.75" hidden="1" customHeight="1" x14ac:dyDescent="0.2">
      <c r="A346" s="60"/>
      <c r="B346" s="43">
        <v>2200</v>
      </c>
      <c r="C346" s="43" t="s">
        <v>354</v>
      </c>
      <c r="D346" s="60"/>
      <c r="E346" s="60"/>
      <c r="F346" s="1189"/>
      <c r="G346" s="1189"/>
      <c r="H346" s="1189"/>
      <c r="I346" s="1189"/>
      <c r="J346" s="1189"/>
      <c r="K346" s="1189"/>
      <c r="L346" s="1189"/>
      <c r="M346" s="1189"/>
      <c r="N346" s="1189"/>
      <c r="O346" s="1186"/>
      <c r="P346" s="1193"/>
      <c r="Q346" s="1193"/>
    </row>
    <row r="347" spans="1:17" ht="25.5" hidden="1" customHeight="1" x14ac:dyDescent="0.2">
      <c r="A347" s="60"/>
      <c r="B347" s="43">
        <v>2210</v>
      </c>
      <c r="C347" s="44" t="s">
        <v>355</v>
      </c>
      <c r="D347" s="60"/>
      <c r="E347" s="60"/>
      <c r="F347" s="1189"/>
      <c r="G347" s="1189"/>
      <c r="H347" s="1189"/>
      <c r="I347" s="1189"/>
      <c r="J347" s="1189"/>
      <c r="K347" s="1189"/>
      <c r="L347" s="1189"/>
      <c r="M347" s="1189"/>
      <c r="N347" s="1189"/>
      <c r="O347" s="1186"/>
      <c r="P347" s="1193"/>
      <c r="Q347" s="1193"/>
    </row>
    <row r="348" spans="1:17" ht="12.75" hidden="1" customHeight="1" x14ac:dyDescent="0.2">
      <c r="A348" s="60"/>
      <c r="B348" s="43">
        <v>2220</v>
      </c>
      <c r="C348" s="43" t="s">
        <v>356</v>
      </c>
      <c r="D348" s="60"/>
      <c r="E348" s="60"/>
      <c r="F348" s="1189"/>
      <c r="G348" s="1189"/>
      <c r="H348" s="1189"/>
      <c r="I348" s="1189"/>
      <c r="J348" s="1189"/>
      <c r="K348" s="1189"/>
      <c r="L348" s="1189"/>
      <c r="M348" s="1189"/>
      <c r="N348" s="1189"/>
      <c r="O348" s="1186"/>
      <c r="P348" s="1193"/>
      <c r="Q348" s="1193"/>
    </row>
    <row r="349" spans="1:17" ht="12.75" hidden="1" customHeight="1" x14ac:dyDescent="0.2">
      <c r="A349" s="60"/>
      <c r="B349" s="43">
        <v>2230</v>
      </c>
      <c r="C349" s="43" t="s">
        <v>76</v>
      </c>
      <c r="D349" s="60"/>
      <c r="E349" s="60"/>
      <c r="F349" s="1189"/>
      <c r="G349" s="1189"/>
      <c r="H349" s="1189"/>
      <c r="I349" s="1189"/>
      <c r="J349" s="1189"/>
      <c r="K349" s="1189"/>
      <c r="L349" s="1189"/>
      <c r="M349" s="1189"/>
      <c r="N349" s="1189"/>
      <c r="O349" s="1186"/>
      <c r="P349" s="1193"/>
      <c r="Q349" s="1193"/>
    </row>
    <row r="350" spans="1:17" ht="12.75" hidden="1" customHeight="1" x14ac:dyDescent="0.2">
      <c r="A350" s="60"/>
      <c r="B350" s="43">
        <v>2240</v>
      </c>
      <c r="C350" s="43" t="s">
        <v>77</v>
      </c>
      <c r="D350" s="60"/>
      <c r="E350" s="60"/>
      <c r="F350" s="1189"/>
      <c r="G350" s="1189"/>
      <c r="H350" s="1189"/>
      <c r="I350" s="1189"/>
      <c r="J350" s="1189"/>
      <c r="K350" s="1189"/>
      <c r="L350" s="1189"/>
      <c r="M350" s="1189"/>
      <c r="N350" s="1189"/>
      <c r="O350" s="1186"/>
      <c r="P350" s="1193"/>
      <c r="Q350" s="1193"/>
    </row>
    <row r="351" spans="1:17" ht="12.75" hidden="1" customHeight="1" x14ac:dyDescent="0.2">
      <c r="A351" s="60"/>
      <c r="B351" s="43">
        <v>2250</v>
      </c>
      <c r="C351" s="43" t="s">
        <v>357</v>
      </c>
      <c r="D351" s="60"/>
      <c r="E351" s="60"/>
      <c r="F351" s="1189"/>
      <c r="G351" s="1189"/>
      <c r="H351" s="1189"/>
      <c r="I351" s="1189"/>
      <c r="J351" s="1189"/>
      <c r="K351" s="1189"/>
      <c r="L351" s="1189"/>
      <c r="M351" s="1189"/>
      <c r="N351" s="1189"/>
      <c r="O351" s="1186"/>
      <c r="P351" s="1193"/>
      <c r="Q351" s="1193"/>
    </row>
    <row r="352" spans="1:17" ht="12.75" hidden="1" customHeight="1" x14ac:dyDescent="0.2">
      <c r="A352" s="60"/>
      <c r="B352" s="43">
        <v>2270</v>
      </c>
      <c r="C352" s="43" t="s">
        <v>358</v>
      </c>
      <c r="D352" s="60"/>
      <c r="E352" s="60"/>
      <c r="F352" s="1189"/>
      <c r="G352" s="1189"/>
      <c r="H352" s="1189"/>
      <c r="I352" s="1189"/>
      <c r="J352" s="1189"/>
      <c r="K352" s="1189"/>
      <c r="L352" s="1189"/>
      <c r="M352" s="1189"/>
      <c r="N352" s="1189"/>
      <c r="O352" s="1186"/>
      <c r="P352" s="1193"/>
      <c r="Q352" s="1193"/>
    </row>
    <row r="353" spans="1:17" ht="12.75" hidden="1" customHeight="1" x14ac:dyDescent="0.2">
      <c r="A353" s="60"/>
      <c r="B353" s="43">
        <v>2271</v>
      </c>
      <c r="C353" s="43" t="s">
        <v>78</v>
      </c>
      <c r="D353" s="60"/>
      <c r="E353" s="60"/>
      <c r="F353" s="1189"/>
      <c r="G353" s="1189"/>
      <c r="H353" s="1189"/>
      <c r="I353" s="1189"/>
      <c r="J353" s="1189"/>
      <c r="K353" s="1189"/>
      <c r="L353" s="1189"/>
      <c r="M353" s="1189"/>
      <c r="N353" s="1189"/>
      <c r="O353" s="1186"/>
      <c r="P353" s="1193"/>
      <c r="Q353" s="1193"/>
    </row>
    <row r="354" spans="1:17" ht="12.75" hidden="1" customHeight="1" x14ac:dyDescent="0.2">
      <c r="A354" s="60"/>
      <c r="B354" s="43">
        <v>2272</v>
      </c>
      <c r="C354" s="43" t="s">
        <v>79</v>
      </c>
      <c r="D354" s="60"/>
      <c r="E354" s="60"/>
      <c r="F354" s="1189"/>
      <c r="G354" s="1189"/>
      <c r="H354" s="1189"/>
      <c r="I354" s="1189"/>
      <c r="J354" s="1189"/>
      <c r="K354" s="1189"/>
      <c r="L354" s="1189"/>
      <c r="M354" s="1189"/>
      <c r="N354" s="1189"/>
      <c r="O354" s="1186"/>
      <c r="P354" s="1193"/>
      <c r="Q354" s="1193"/>
    </row>
    <row r="355" spans="1:17" ht="12.75" hidden="1" customHeight="1" x14ac:dyDescent="0.2">
      <c r="A355" s="60"/>
      <c r="B355" s="43">
        <v>2273</v>
      </c>
      <c r="C355" s="43" t="s">
        <v>80</v>
      </c>
      <c r="D355" s="60"/>
      <c r="E355" s="60"/>
      <c r="F355" s="1189"/>
      <c r="G355" s="1189"/>
      <c r="H355" s="1189"/>
      <c r="I355" s="1189"/>
      <c r="J355" s="1189"/>
      <c r="K355" s="1189"/>
      <c r="L355" s="1189"/>
      <c r="M355" s="1189"/>
      <c r="N355" s="1189"/>
      <c r="O355" s="1186"/>
      <c r="P355" s="1193"/>
      <c r="Q355" s="1193"/>
    </row>
    <row r="356" spans="1:17" ht="12.75" hidden="1" customHeight="1" x14ac:dyDescent="0.2">
      <c r="A356" s="60"/>
      <c r="B356" s="43">
        <v>2274</v>
      </c>
      <c r="C356" s="43" t="s">
        <v>359</v>
      </c>
      <c r="D356" s="60"/>
      <c r="E356" s="60"/>
      <c r="F356" s="1189"/>
      <c r="G356" s="1189"/>
      <c r="H356" s="1189"/>
      <c r="I356" s="1189"/>
      <c r="J356" s="1189"/>
      <c r="K356" s="1189"/>
      <c r="L356" s="1189"/>
      <c r="M356" s="1189"/>
      <c r="N356" s="1189"/>
      <c r="O356" s="1186"/>
      <c r="P356" s="1193"/>
      <c r="Q356" s="1193"/>
    </row>
    <row r="357" spans="1:17" ht="12.75" hidden="1" customHeight="1" x14ac:dyDescent="0.2">
      <c r="A357" s="60"/>
      <c r="B357" s="43">
        <v>2275</v>
      </c>
      <c r="C357" s="43" t="s">
        <v>81</v>
      </c>
      <c r="D357" s="60"/>
      <c r="E357" s="60"/>
      <c r="F357" s="1189"/>
      <c r="G357" s="1189"/>
      <c r="H357" s="1189"/>
      <c r="I357" s="1189"/>
      <c r="J357" s="1189"/>
      <c r="K357" s="1189"/>
      <c r="L357" s="1189"/>
      <c r="M357" s="1189"/>
      <c r="N357" s="1189"/>
      <c r="O357" s="1186"/>
      <c r="P357" s="1193"/>
      <c r="Q357" s="1193"/>
    </row>
    <row r="358" spans="1:17" ht="37.5" hidden="1" customHeight="1" x14ac:dyDescent="0.2">
      <c r="A358" s="60"/>
      <c r="B358" s="43">
        <v>2282</v>
      </c>
      <c r="C358" s="180" t="s">
        <v>360</v>
      </c>
      <c r="D358" s="179"/>
      <c r="E358" s="179"/>
      <c r="F358" s="1211"/>
      <c r="G358" s="1211"/>
      <c r="H358" s="1189"/>
      <c r="I358" s="1189"/>
      <c r="J358" s="1189"/>
      <c r="K358" s="1189"/>
      <c r="L358" s="1189"/>
      <c r="M358" s="1189"/>
      <c r="N358" s="1189"/>
      <c r="O358" s="1186"/>
      <c r="P358" s="1193"/>
      <c r="Q358" s="1193"/>
    </row>
    <row r="359" spans="1:17" ht="27.75" customHeight="1" x14ac:dyDescent="0.25">
      <c r="A359" s="819">
        <v>2610</v>
      </c>
      <c r="B359" s="851"/>
      <c r="C359" s="148" t="s">
        <v>633</v>
      </c>
      <c r="D359" s="152">
        <v>824.5</v>
      </c>
      <c r="E359" s="152">
        <f>D90</f>
        <v>824.5</v>
      </c>
      <c r="F359" s="815">
        <v>0</v>
      </c>
      <c r="G359" s="815"/>
      <c r="H359" s="1203">
        <v>0</v>
      </c>
      <c r="I359" s="1188"/>
      <c r="J359" s="1186">
        <f>H359-F359</f>
        <v>0</v>
      </c>
      <c r="K359" s="1188"/>
      <c r="L359" s="1186">
        <v>0</v>
      </c>
      <c r="M359" s="1188"/>
      <c r="N359" s="1186">
        <v>0</v>
      </c>
      <c r="O359" s="1187"/>
      <c r="P359" s="1177">
        <f>E343+H343</f>
        <v>824.5</v>
      </c>
      <c r="Q359" s="1178"/>
    </row>
    <row r="360" spans="1:17" ht="12.75" hidden="1" customHeight="1" x14ac:dyDescent="0.2">
      <c r="A360" s="60"/>
      <c r="B360" s="43">
        <v>2800</v>
      </c>
      <c r="C360" s="181" t="s">
        <v>361</v>
      </c>
      <c r="D360" s="178"/>
      <c r="E360" s="178"/>
      <c r="F360" s="1208"/>
      <c r="G360" s="1208"/>
      <c r="H360" s="1189"/>
      <c r="I360" s="1189"/>
      <c r="J360" s="1189"/>
      <c r="K360" s="1189"/>
      <c r="L360" s="1189"/>
      <c r="M360" s="1189"/>
      <c r="N360" s="1189"/>
      <c r="O360" s="1186"/>
      <c r="P360" s="1193"/>
      <c r="Q360" s="1193"/>
    </row>
    <row r="361" spans="1:17" ht="12.75" hidden="1" customHeight="1" x14ac:dyDescent="0.2">
      <c r="A361" s="60"/>
      <c r="B361" s="43">
        <v>3000</v>
      </c>
      <c r="C361" s="43" t="s">
        <v>82</v>
      </c>
      <c r="D361" s="60"/>
      <c r="E361" s="60"/>
      <c r="F361" s="1189"/>
      <c r="G361" s="1189"/>
      <c r="H361" s="1189"/>
      <c r="I361" s="1189"/>
      <c r="J361" s="1189"/>
      <c r="K361" s="1189"/>
      <c r="L361" s="1189"/>
      <c r="M361" s="1189"/>
      <c r="N361" s="1189"/>
      <c r="O361" s="1186"/>
      <c r="P361" s="1193"/>
      <c r="Q361" s="1193"/>
    </row>
    <row r="362" spans="1:17" ht="25.5" hidden="1" customHeight="1" x14ac:dyDescent="0.2">
      <c r="A362" s="60"/>
      <c r="B362" s="43">
        <v>3110</v>
      </c>
      <c r="C362" s="44" t="s">
        <v>362</v>
      </c>
      <c r="D362" s="60"/>
      <c r="E362" s="60"/>
      <c r="F362" s="1189"/>
      <c r="G362" s="1189"/>
      <c r="H362" s="1189"/>
      <c r="I362" s="1189"/>
      <c r="J362" s="1189"/>
      <c r="K362" s="1189"/>
      <c r="L362" s="1189"/>
      <c r="M362" s="1189"/>
      <c r="N362" s="1189"/>
      <c r="O362" s="1186"/>
      <c r="P362" s="1193"/>
      <c r="Q362" s="1193"/>
    </row>
    <row r="363" spans="1:17" ht="12.75" hidden="1" customHeight="1" x14ac:dyDescent="0.2">
      <c r="A363" s="60"/>
      <c r="B363" s="43">
        <v>3130</v>
      </c>
      <c r="C363" s="43" t="s">
        <v>83</v>
      </c>
      <c r="D363" s="60"/>
      <c r="E363" s="60"/>
      <c r="F363" s="1189"/>
      <c r="G363" s="1189"/>
      <c r="H363" s="1189"/>
      <c r="I363" s="1189"/>
      <c r="J363" s="1189"/>
      <c r="K363" s="1189"/>
      <c r="L363" s="1189"/>
      <c r="M363" s="1189"/>
      <c r="N363" s="1189"/>
      <c r="O363" s="1186"/>
      <c r="P363" s="1193"/>
      <c r="Q363" s="1193"/>
    </row>
    <row r="364" spans="1:17" ht="12.75" hidden="1" customHeight="1" x14ac:dyDescent="0.2">
      <c r="A364" s="60"/>
      <c r="B364" s="43">
        <v>3132</v>
      </c>
      <c r="C364" s="43" t="s">
        <v>363</v>
      </c>
      <c r="D364" s="60"/>
      <c r="E364" s="60"/>
      <c r="F364" s="1189"/>
      <c r="G364" s="1189"/>
      <c r="H364" s="1189"/>
      <c r="I364" s="1189"/>
      <c r="J364" s="1189"/>
      <c r="K364" s="1189"/>
      <c r="L364" s="1189"/>
      <c r="M364" s="1189"/>
      <c r="N364" s="1189"/>
      <c r="O364" s="1186"/>
      <c r="P364" s="1193"/>
      <c r="Q364" s="1193"/>
    </row>
    <row r="365" spans="1:17" ht="12.75" hidden="1" customHeight="1" x14ac:dyDescent="0.2">
      <c r="A365" s="60"/>
      <c r="B365" s="43">
        <v>3140</v>
      </c>
      <c r="C365" s="43" t="s">
        <v>365</v>
      </c>
      <c r="D365" s="60"/>
      <c r="E365" s="60"/>
      <c r="F365" s="1189"/>
      <c r="G365" s="1189"/>
      <c r="H365" s="1189"/>
      <c r="I365" s="1189"/>
      <c r="J365" s="1189"/>
      <c r="K365" s="1189"/>
      <c r="L365" s="1189"/>
      <c r="M365" s="1189"/>
      <c r="N365" s="1189"/>
      <c r="O365" s="1186"/>
      <c r="P365" s="1193"/>
      <c r="Q365" s="1193"/>
    </row>
    <row r="366" spans="1:17" ht="12.75" hidden="1" customHeight="1" x14ac:dyDescent="0.2">
      <c r="A366" s="60"/>
      <c r="B366" s="43">
        <v>3142</v>
      </c>
      <c r="C366" s="43" t="s">
        <v>364</v>
      </c>
      <c r="D366" s="60"/>
      <c r="E366" s="60"/>
      <c r="F366" s="1189"/>
      <c r="G366" s="1189"/>
      <c r="H366" s="1189"/>
      <c r="I366" s="1189"/>
      <c r="J366" s="1189"/>
      <c r="K366" s="1189"/>
      <c r="L366" s="1189"/>
      <c r="M366" s="1189"/>
      <c r="N366" s="1189"/>
      <c r="O366" s="1186"/>
      <c r="P366" s="1193"/>
      <c r="Q366" s="1193"/>
    </row>
    <row r="367" spans="1:17" ht="26.25" hidden="1" customHeight="1" x14ac:dyDescent="0.2">
      <c r="A367" s="60"/>
      <c r="B367" s="43">
        <v>3143</v>
      </c>
      <c r="C367" s="44" t="s">
        <v>366</v>
      </c>
      <c r="D367" s="60"/>
      <c r="E367" s="60"/>
      <c r="F367" s="1189"/>
      <c r="G367" s="1189"/>
      <c r="H367" s="1189"/>
      <c r="I367" s="1189"/>
      <c r="J367" s="1189"/>
      <c r="K367" s="1189"/>
      <c r="L367" s="1189"/>
      <c r="M367" s="1189"/>
      <c r="N367" s="1189"/>
      <c r="O367" s="1186"/>
      <c r="P367" s="1193"/>
      <c r="Q367" s="1193"/>
    </row>
    <row r="368" spans="1:17" ht="27.75" hidden="1" customHeight="1" x14ac:dyDescent="0.2">
      <c r="A368" s="43"/>
      <c r="B368" s="43">
        <v>3210</v>
      </c>
      <c r="C368" s="44" t="s">
        <v>367</v>
      </c>
      <c r="D368" s="60"/>
      <c r="E368" s="60"/>
      <c r="F368" s="1189"/>
      <c r="G368" s="1189"/>
      <c r="H368" s="1189"/>
      <c r="I368" s="1189"/>
      <c r="J368" s="1189"/>
      <c r="K368" s="1189"/>
      <c r="L368" s="1189"/>
      <c r="M368" s="1189"/>
      <c r="N368" s="1189"/>
      <c r="O368" s="1186"/>
      <c r="P368" s="1193"/>
      <c r="Q368" s="1193"/>
    </row>
    <row r="369" spans="1:17" ht="15.75" customHeight="1" x14ac:dyDescent="0.25">
      <c r="A369" s="641"/>
      <c r="B369" s="642"/>
      <c r="C369" s="92" t="s">
        <v>971</v>
      </c>
      <c r="D369" s="38">
        <f>D343</f>
        <v>824.5</v>
      </c>
      <c r="E369" s="38">
        <f>E343</f>
        <v>824.5</v>
      </c>
      <c r="F369" s="1189">
        <f>F343</f>
        <v>0</v>
      </c>
      <c r="G369" s="1189"/>
      <c r="H369" s="1189">
        <f>H343</f>
        <v>0</v>
      </c>
      <c r="I369" s="1189"/>
      <c r="J369" s="1189">
        <f>J343</f>
        <v>0</v>
      </c>
      <c r="K369" s="1189"/>
      <c r="L369" s="1189">
        <f>L343</f>
        <v>0</v>
      </c>
      <c r="M369" s="1189"/>
      <c r="N369" s="1189">
        <f>N343</f>
        <v>0</v>
      </c>
      <c r="O369" s="1189"/>
      <c r="P369" s="1189">
        <f>P343</f>
        <v>824.5</v>
      </c>
      <c r="Q369" s="1189"/>
    </row>
    <row r="371" spans="1:17" ht="15.75" customHeight="1" x14ac:dyDescent="0.3">
      <c r="A371" s="104" t="s">
        <v>909</v>
      </c>
      <c r="B371" s="1195" t="s">
        <v>1113</v>
      </c>
      <c r="C371" s="1195"/>
      <c r="D371" s="1195"/>
      <c r="E371" s="1195"/>
      <c r="F371" s="1195"/>
      <c r="G371" s="1195"/>
      <c r="H371" s="1195"/>
      <c r="I371" s="1195"/>
      <c r="J371" s="1195"/>
      <c r="K371" s="1195"/>
      <c r="L371" s="1195"/>
      <c r="M371" s="1195"/>
      <c r="N371" s="1195"/>
      <c r="O371" s="1195"/>
      <c r="P371" s="1195"/>
      <c r="Q371" s="1195"/>
    </row>
    <row r="372" spans="1:17" ht="16.5" customHeight="1" x14ac:dyDescent="0.3">
      <c r="A372" s="104"/>
      <c r="B372" s="102" t="s">
        <v>916</v>
      </c>
      <c r="C372" s="154"/>
      <c r="D372" s="154"/>
      <c r="E372" s="154"/>
      <c r="F372" s="154"/>
      <c r="G372" s="154"/>
      <c r="H372" s="154"/>
      <c r="I372" s="154"/>
      <c r="J372" s="154"/>
      <c r="K372" s="154"/>
      <c r="L372" s="154"/>
      <c r="N372" s="154"/>
      <c r="O372" s="154"/>
      <c r="P372" s="154"/>
      <c r="Q372" s="154"/>
    </row>
    <row r="373" spans="1:17" ht="16.5" customHeight="1" x14ac:dyDescent="0.2">
      <c r="A373" s="1199" t="s">
        <v>1112</v>
      </c>
      <c r="B373" s="1200"/>
      <c r="C373" s="1196" t="s">
        <v>222</v>
      </c>
      <c r="D373" s="1184" t="s">
        <v>481</v>
      </c>
      <c r="E373" s="1217"/>
      <c r="F373" s="1217"/>
      <c r="G373" s="1217"/>
      <c r="H373" s="1185"/>
      <c r="I373" s="1194" t="s">
        <v>854</v>
      </c>
      <c r="J373" s="1194"/>
      <c r="K373" s="1194"/>
      <c r="L373" s="1194"/>
      <c r="M373" s="1194"/>
      <c r="N373" s="1194"/>
      <c r="O373" s="1216"/>
      <c r="P373" s="1216"/>
      <c r="Q373" s="1216"/>
    </row>
    <row r="374" spans="1:17" ht="54" customHeight="1" x14ac:dyDescent="0.2">
      <c r="A374" s="1201"/>
      <c r="B374" s="1202"/>
      <c r="C374" s="1198"/>
      <c r="D374" s="1196" t="s">
        <v>326</v>
      </c>
      <c r="E374" s="1196" t="s">
        <v>1011</v>
      </c>
      <c r="F374" s="1184" t="s">
        <v>328</v>
      </c>
      <c r="G374" s="1185"/>
      <c r="H374" s="1196" t="s">
        <v>1010</v>
      </c>
      <c r="I374" s="1194" t="s">
        <v>330</v>
      </c>
      <c r="J374" s="1194" t="s">
        <v>1114</v>
      </c>
      <c r="K374" s="1194" t="s">
        <v>328</v>
      </c>
      <c r="L374" s="1194"/>
      <c r="M374" s="1194" t="s">
        <v>987</v>
      </c>
      <c r="N374" s="1194"/>
      <c r="O374" s="1216"/>
      <c r="P374" s="1216"/>
      <c r="Q374" s="1216"/>
    </row>
    <row r="375" spans="1:17" ht="90.75" customHeight="1" x14ac:dyDescent="0.3">
      <c r="A375" s="1201"/>
      <c r="B375" s="1202"/>
      <c r="C375" s="1197"/>
      <c r="D375" s="1197"/>
      <c r="E375" s="1197"/>
      <c r="F375" s="153" t="s">
        <v>220</v>
      </c>
      <c r="G375" s="153" t="s">
        <v>319</v>
      </c>
      <c r="H375" s="1197"/>
      <c r="I375" s="1194"/>
      <c r="J375" s="1194"/>
      <c r="K375" s="136" t="s">
        <v>220</v>
      </c>
      <c r="L375" s="136" t="s">
        <v>319</v>
      </c>
      <c r="M375" s="1194"/>
      <c r="N375" s="1194"/>
      <c r="O375" s="56"/>
      <c r="P375" s="56"/>
      <c r="Q375" s="56"/>
    </row>
    <row r="376" spans="1:17" ht="16.5" customHeight="1" x14ac:dyDescent="0.3">
      <c r="A376" s="1194">
        <v>1</v>
      </c>
      <c r="B376" s="1194"/>
      <c r="C376" s="164">
        <v>2</v>
      </c>
      <c r="D376" s="136">
        <v>3</v>
      </c>
      <c r="E376" s="136">
        <v>4</v>
      </c>
      <c r="F376" s="136">
        <v>5</v>
      </c>
      <c r="G376" s="136">
        <v>6</v>
      </c>
      <c r="H376" s="136">
        <v>7</v>
      </c>
      <c r="I376" s="136">
        <v>8</v>
      </c>
      <c r="J376" s="136">
        <v>9</v>
      </c>
      <c r="K376" s="136">
        <v>10</v>
      </c>
      <c r="L376" s="136">
        <v>11</v>
      </c>
      <c r="M376" s="1194">
        <v>12</v>
      </c>
      <c r="N376" s="1194"/>
      <c r="O376" s="56"/>
      <c r="P376" s="56"/>
      <c r="Q376" s="56"/>
    </row>
    <row r="377" spans="1:17" ht="16.5" hidden="1" customHeight="1" x14ac:dyDescent="0.3">
      <c r="A377" s="1194"/>
      <c r="B377" s="1194"/>
      <c r="C377" s="374" t="s">
        <v>262</v>
      </c>
      <c r="D377" s="136"/>
      <c r="E377" s="136"/>
      <c r="F377" s="136"/>
      <c r="G377" s="136"/>
      <c r="H377" s="136"/>
      <c r="I377" s="136"/>
      <c r="J377" s="136"/>
      <c r="K377" s="136"/>
      <c r="L377" s="136"/>
      <c r="M377" s="1184"/>
      <c r="N377" s="1185"/>
      <c r="O377" s="56"/>
      <c r="P377" s="56"/>
      <c r="Q377" s="56"/>
    </row>
    <row r="378" spans="1:17" ht="16.5" customHeight="1" x14ac:dyDescent="0.3">
      <c r="A378" s="1193">
        <v>2000</v>
      </c>
      <c r="B378" s="1193"/>
      <c r="C378" s="374" t="s">
        <v>353</v>
      </c>
      <c r="D378" s="136">
        <f>D394</f>
        <v>1188.3</v>
      </c>
      <c r="E378" s="136">
        <f>E394</f>
        <v>0</v>
      </c>
      <c r="F378" s="136">
        <v>0</v>
      </c>
      <c r="G378" s="136">
        <v>0</v>
      </c>
      <c r="H378" s="136">
        <f>D378-F378</f>
        <v>1188.3</v>
      </c>
      <c r="I378" s="491">
        <f>I394</f>
        <v>989</v>
      </c>
      <c r="J378" s="136">
        <f>J394</f>
        <v>0</v>
      </c>
      <c r="K378" s="136">
        <f>K394</f>
        <v>0</v>
      </c>
      <c r="L378" s="136">
        <f>L394</f>
        <v>0</v>
      </c>
      <c r="M378" s="1191">
        <f>I378-K378</f>
        <v>989</v>
      </c>
      <c r="N378" s="1192"/>
      <c r="O378" s="56"/>
      <c r="P378" s="56"/>
      <c r="Q378" s="56"/>
    </row>
    <row r="379" spans="1:17" ht="16.5" hidden="1" customHeight="1" x14ac:dyDescent="0.3">
      <c r="A379" s="136"/>
      <c r="B379" s="125">
        <v>2111</v>
      </c>
      <c r="C379" s="374" t="s">
        <v>74</v>
      </c>
      <c r="D379" s="136"/>
      <c r="E379" s="136"/>
      <c r="F379" s="136"/>
      <c r="G379" s="136"/>
      <c r="H379" s="136">
        <f t="shared" ref="H379:H404" si="15">D379-F379</f>
        <v>0</v>
      </c>
      <c r="I379" s="491"/>
      <c r="J379" s="136"/>
      <c r="K379" s="136"/>
      <c r="L379" s="136"/>
      <c r="M379" s="1191">
        <f t="shared" ref="M379:M394" si="16">I379-K379</f>
        <v>0</v>
      </c>
      <c r="N379" s="1192"/>
      <c r="O379" s="56"/>
      <c r="P379" s="56"/>
      <c r="Q379" s="56"/>
    </row>
    <row r="380" spans="1:17" ht="16.5" hidden="1" customHeight="1" x14ac:dyDescent="0.3">
      <c r="A380" s="136"/>
      <c r="B380" s="125">
        <v>2120</v>
      </c>
      <c r="C380" s="374" t="s">
        <v>75</v>
      </c>
      <c r="D380" s="136"/>
      <c r="E380" s="136"/>
      <c r="F380" s="136"/>
      <c r="G380" s="136"/>
      <c r="H380" s="136">
        <f t="shared" si="15"/>
        <v>0</v>
      </c>
      <c r="I380" s="491"/>
      <c r="J380" s="136"/>
      <c r="K380" s="136"/>
      <c r="L380" s="136"/>
      <c r="M380" s="1191">
        <f t="shared" si="16"/>
        <v>0</v>
      </c>
      <c r="N380" s="1192"/>
      <c r="O380" s="56"/>
      <c r="P380" s="56"/>
      <c r="Q380" s="56"/>
    </row>
    <row r="381" spans="1:17" ht="16.5" hidden="1" customHeight="1" x14ac:dyDescent="0.3">
      <c r="A381" s="136"/>
      <c r="B381" s="125">
        <v>2200</v>
      </c>
      <c r="C381" s="374" t="s">
        <v>354</v>
      </c>
      <c r="D381" s="136"/>
      <c r="E381" s="136"/>
      <c r="F381" s="136"/>
      <c r="G381" s="136"/>
      <c r="H381" s="136">
        <f t="shared" si="15"/>
        <v>0</v>
      </c>
      <c r="I381" s="491"/>
      <c r="J381" s="136"/>
      <c r="K381" s="136"/>
      <c r="L381" s="136"/>
      <c r="M381" s="1191">
        <f t="shared" si="16"/>
        <v>0</v>
      </c>
      <c r="N381" s="1192"/>
      <c r="O381" s="56"/>
      <c r="P381" s="56"/>
      <c r="Q381" s="56"/>
    </row>
    <row r="382" spans="1:17" ht="32.25" hidden="1" customHeight="1" x14ac:dyDescent="0.3">
      <c r="A382" s="136"/>
      <c r="B382" s="125">
        <v>2210</v>
      </c>
      <c r="C382" s="366" t="s">
        <v>355</v>
      </c>
      <c r="D382" s="136"/>
      <c r="E382" s="136"/>
      <c r="F382" s="136"/>
      <c r="G382" s="136"/>
      <c r="H382" s="136">
        <f t="shared" si="15"/>
        <v>0</v>
      </c>
      <c r="I382" s="491"/>
      <c r="J382" s="136"/>
      <c r="K382" s="136"/>
      <c r="L382" s="136"/>
      <c r="M382" s="1191">
        <f t="shared" si="16"/>
        <v>0</v>
      </c>
      <c r="N382" s="1192"/>
      <c r="O382" s="56"/>
      <c r="P382" s="56"/>
      <c r="Q382" s="56"/>
    </row>
    <row r="383" spans="1:17" ht="16.5" hidden="1" customHeight="1" x14ac:dyDescent="0.3">
      <c r="A383" s="136"/>
      <c r="B383" s="125">
        <v>2220</v>
      </c>
      <c r="C383" s="374" t="s">
        <v>356</v>
      </c>
      <c r="D383" s="136"/>
      <c r="E383" s="136"/>
      <c r="F383" s="136"/>
      <c r="G383" s="136"/>
      <c r="H383" s="136">
        <f t="shared" si="15"/>
        <v>0</v>
      </c>
      <c r="I383" s="491"/>
      <c r="J383" s="136"/>
      <c r="K383" s="136"/>
      <c r="L383" s="136"/>
      <c r="M383" s="1191">
        <f t="shared" si="16"/>
        <v>0</v>
      </c>
      <c r="N383" s="1192"/>
      <c r="O383" s="56"/>
      <c r="P383" s="56"/>
      <c r="Q383" s="56"/>
    </row>
    <row r="384" spans="1:17" ht="16.5" hidden="1" customHeight="1" x14ac:dyDescent="0.3">
      <c r="A384" s="136"/>
      <c r="B384" s="125">
        <v>2230</v>
      </c>
      <c r="C384" s="374" t="s">
        <v>76</v>
      </c>
      <c r="D384" s="136"/>
      <c r="E384" s="136"/>
      <c r="F384" s="136"/>
      <c r="G384" s="136"/>
      <c r="H384" s="136">
        <f t="shared" si="15"/>
        <v>0</v>
      </c>
      <c r="I384" s="491"/>
      <c r="J384" s="136"/>
      <c r="K384" s="136"/>
      <c r="L384" s="136"/>
      <c r="M384" s="1191">
        <f t="shared" si="16"/>
        <v>0</v>
      </c>
      <c r="N384" s="1192"/>
      <c r="O384" s="56"/>
      <c r="P384" s="56"/>
      <c r="Q384" s="56"/>
    </row>
    <row r="385" spans="1:17" ht="16.5" hidden="1" customHeight="1" x14ac:dyDescent="0.3">
      <c r="A385" s="136"/>
      <c r="B385" s="125">
        <v>2240</v>
      </c>
      <c r="C385" s="374" t="s">
        <v>77</v>
      </c>
      <c r="D385" s="136"/>
      <c r="E385" s="136"/>
      <c r="F385" s="136"/>
      <c r="G385" s="136"/>
      <c r="H385" s="136">
        <f t="shared" si="15"/>
        <v>0</v>
      </c>
      <c r="I385" s="491"/>
      <c r="J385" s="136"/>
      <c r="K385" s="136"/>
      <c r="L385" s="136"/>
      <c r="M385" s="1191">
        <f t="shared" si="16"/>
        <v>0</v>
      </c>
      <c r="N385" s="1192"/>
      <c r="O385" s="56"/>
      <c r="P385" s="56"/>
      <c r="Q385" s="56"/>
    </row>
    <row r="386" spans="1:17" ht="16.5" hidden="1" customHeight="1" x14ac:dyDescent="0.3">
      <c r="A386" s="136"/>
      <c r="B386" s="125">
        <v>2250</v>
      </c>
      <c r="C386" s="374" t="s">
        <v>357</v>
      </c>
      <c r="D386" s="136"/>
      <c r="E386" s="136"/>
      <c r="F386" s="136"/>
      <c r="G386" s="136"/>
      <c r="H386" s="136">
        <f t="shared" si="15"/>
        <v>0</v>
      </c>
      <c r="I386" s="491"/>
      <c r="J386" s="136"/>
      <c r="K386" s="136"/>
      <c r="L386" s="136"/>
      <c r="M386" s="1191">
        <f t="shared" si="16"/>
        <v>0</v>
      </c>
      <c r="N386" s="1192"/>
      <c r="O386" s="56"/>
      <c r="P386" s="56"/>
      <c r="Q386" s="56"/>
    </row>
    <row r="387" spans="1:17" ht="16.5" hidden="1" customHeight="1" x14ac:dyDescent="0.3">
      <c r="A387" s="136"/>
      <c r="B387" s="125">
        <v>2270</v>
      </c>
      <c r="C387" s="374" t="s">
        <v>358</v>
      </c>
      <c r="D387" s="136"/>
      <c r="E387" s="136"/>
      <c r="F387" s="136"/>
      <c r="G387" s="136"/>
      <c r="H387" s="136">
        <f t="shared" si="15"/>
        <v>0</v>
      </c>
      <c r="I387" s="491"/>
      <c r="J387" s="136"/>
      <c r="K387" s="136"/>
      <c r="L387" s="136"/>
      <c r="M387" s="1191">
        <f t="shared" si="16"/>
        <v>0</v>
      </c>
      <c r="N387" s="1192"/>
      <c r="O387" s="56"/>
      <c r="P387" s="56"/>
      <c r="Q387" s="56"/>
    </row>
    <row r="388" spans="1:17" ht="16.5" hidden="1" customHeight="1" x14ac:dyDescent="0.3">
      <c r="A388" s="136"/>
      <c r="B388" s="125">
        <v>2271</v>
      </c>
      <c r="C388" s="374" t="s">
        <v>78</v>
      </c>
      <c r="D388" s="136"/>
      <c r="E388" s="136"/>
      <c r="F388" s="136"/>
      <c r="G388" s="136"/>
      <c r="H388" s="136">
        <f t="shared" si="15"/>
        <v>0</v>
      </c>
      <c r="I388" s="491"/>
      <c r="J388" s="136"/>
      <c r="K388" s="136"/>
      <c r="L388" s="136"/>
      <c r="M388" s="1191">
        <f t="shared" si="16"/>
        <v>0</v>
      </c>
      <c r="N388" s="1192"/>
      <c r="O388" s="56"/>
      <c r="P388" s="56"/>
      <c r="Q388" s="56"/>
    </row>
    <row r="389" spans="1:17" ht="16.5" hidden="1" customHeight="1" x14ac:dyDescent="0.3">
      <c r="A389" s="136"/>
      <c r="B389" s="125">
        <v>2272</v>
      </c>
      <c r="C389" s="374" t="s">
        <v>79</v>
      </c>
      <c r="D389" s="136"/>
      <c r="E389" s="136"/>
      <c r="F389" s="136"/>
      <c r="G389" s="136"/>
      <c r="H389" s="136">
        <f t="shared" si="15"/>
        <v>0</v>
      </c>
      <c r="I389" s="491"/>
      <c r="J389" s="136"/>
      <c r="K389" s="136"/>
      <c r="L389" s="136"/>
      <c r="M389" s="1191">
        <f t="shared" si="16"/>
        <v>0</v>
      </c>
      <c r="N389" s="1192"/>
      <c r="O389" s="56"/>
      <c r="P389" s="56"/>
      <c r="Q389" s="56"/>
    </row>
    <row r="390" spans="1:17" ht="16.5" hidden="1" customHeight="1" x14ac:dyDescent="0.3">
      <c r="A390" s="136"/>
      <c r="B390" s="125">
        <v>2273</v>
      </c>
      <c r="C390" s="374" t="s">
        <v>80</v>
      </c>
      <c r="D390" s="136"/>
      <c r="E390" s="136"/>
      <c r="F390" s="136"/>
      <c r="G390" s="136"/>
      <c r="H390" s="136">
        <f t="shared" si="15"/>
        <v>0</v>
      </c>
      <c r="I390" s="491"/>
      <c r="J390" s="136"/>
      <c r="K390" s="136"/>
      <c r="L390" s="136"/>
      <c r="M390" s="1191">
        <f t="shared" si="16"/>
        <v>0</v>
      </c>
      <c r="N390" s="1192"/>
      <c r="O390" s="56"/>
      <c r="P390" s="56"/>
      <c r="Q390" s="56"/>
    </row>
    <row r="391" spans="1:17" ht="16.5" hidden="1" customHeight="1" x14ac:dyDescent="0.3">
      <c r="A391" s="136"/>
      <c r="B391" s="125">
        <v>2274</v>
      </c>
      <c r="C391" s="374" t="s">
        <v>359</v>
      </c>
      <c r="D391" s="136"/>
      <c r="E391" s="136"/>
      <c r="F391" s="136"/>
      <c r="G391" s="136"/>
      <c r="H391" s="136">
        <f t="shared" si="15"/>
        <v>0</v>
      </c>
      <c r="I391" s="491"/>
      <c r="J391" s="136"/>
      <c r="K391" s="136"/>
      <c r="L391" s="136"/>
      <c r="M391" s="1191">
        <f t="shared" si="16"/>
        <v>0</v>
      </c>
      <c r="N391" s="1192"/>
      <c r="O391" s="56"/>
      <c r="P391" s="56"/>
      <c r="Q391" s="56"/>
    </row>
    <row r="392" spans="1:17" ht="16.5" hidden="1" customHeight="1" x14ac:dyDescent="0.3">
      <c r="A392" s="136"/>
      <c r="B392" s="125">
        <v>2275</v>
      </c>
      <c r="C392" s="374" t="s">
        <v>81</v>
      </c>
      <c r="D392" s="136"/>
      <c r="E392" s="136"/>
      <c r="F392" s="136"/>
      <c r="G392" s="136"/>
      <c r="H392" s="136">
        <f t="shared" si="15"/>
        <v>0</v>
      </c>
      <c r="I392" s="491"/>
      <c r="J392" s="136"/>
      <c r="K392" s="136"/>
      <c r="L392" s="136"/>
      <c r="M392" s="1191">
        <f t="shared" si="16"/>
        <v>0</v>
      </c>
      <c r="N392" s="1192"/>
      <c r="O392" s="56"/>
      <c r="P392" s="56"/>
      <c r="Q392" s="56"/>
    </row>
    <row r="393" spans="1:17" ht="39.75" hidden="1" customHeight="1" x14ac:dyDescent="0.3">
      <c r="A393" s="136"/>
      <c r="B393" s="125">
        <v>2282</v>
      </c>
      <c r="C393" s="366" t="s">
        <v>360</v>
      </c>
      <c r="D393" s="136"/>
      <c r="E393" s="136"/>
      <c r="F393" s="136"/>
      <c r="G393" s="136"/>
      <c r="H393" s="136">
        <f t="shared" si="15"/>
        <v>0</v>
      </c>
      <c r="I393" s="491"/>
      <c r="J393" s="136"/>
      <c r="K393" s="136"/>
      <c r="L393" s="136"/>
      <c r="M393" s="1191">
        <f t="shared" si="16"/>
        <v>0</v>
      </c>
      <c r="N393" s="1192"/>
      <c r="O393" s="56"/>
      <c r="P393" s="56"/>
      <c r="Q393" s="56"/>
    </row>
    <row r="394" spans="1:17" ht="33.75" customHeight="1" x14ac:dyDescent="0.3">
      <c r="A394" s="815">
        <v>2610</v>
      </c>
      <c r="B394" s="815"/>
      <c r="C394" s="375" t="s">
        <v>633</v>
      </c>
      <c r="D394" s="136">
        <f>I141</f>
        <v>1188.3</v>
      </c>
      <c r="E394" s="136">
        <v>0</v>
      </c>
      <c r="F394" s="136">
        <v>0</v>
      </c>
      <c r="G394" s="136">
        <v>0</v>
      </c>
      <c r="H394" s="136">
        <f t="shared" si="15"/>
        <v>1188.3</v>
      </c>
      <c r="I394" s="491">
        <f>L90</f>
        <v>989</v>
      </c>
      <c r="J394" s="136">
        <v>0</v>
      </c>
      <c r="K394" s="136">
        <v>0</v>
      </c>
      <c r="L394" s="136">
        <v>0</v>
      </c>
      <c r="M394" s="1191">
        <f t="shared" si="16"/>
        <v>989</v>
      </c>
      <c r="N394" s="1192"/>
      <c r="O394" s="56"/>
      <c r="P394" s="56"/>
      <c r="Q394" s="56"/>
    </row>
    <row r="395" spans="1:17" ht="16.5" hidden="1" customHeight="1" x14ac:dyDescent="0.3">
      <c r="A395" s="136"/>
      <c r="B395" s="125">
        <v>2800</v>
      </c>
      <c r="C395" s="374" t="s">
        <v>361</v>
      </c>
      <c r="D395" s="136"/>
      <c r="E395" s="136"/>
      <c r="F395" s="136"/>
      <c r="G395" s="136"/>
      <c r="H395" s="136">
        <f t="shared" si="15"/>
        <v>0</v>
      </c>
      <c r="I395" s="491"/>
      <c r="J395" s="136"/>
      <c r="K395" s="136"/>
      <c r="L395" s="136"/>
      <c r="M395" s="1191">
        <f t="shared" ref="M395:M404" si="17">I395-K395</f>
        <v>0</v>
      </c>
      <c r="N395" s="1192"/>
      <c r="O395" s="56"/>
      <c r="P395" s="56"/>
      <c r="Q395" s="56"/>
    </row>
    <row r="396" spans="1:17" ht="16.5" hidden="1" customHeight="1" x14ac:dyDescent="0.3">
      <c r="A396" s="136"/>
      <c r="B396" s="125">
        <v>3000</v>
      </c>
      <c r="C396" s="374" t="s">
        <v>82</v>
      </c>
      <c r="D396" s="136"/>
      <c r="E396" s="136"/>
      <c r="F396" s="136"/>
      <c r="G396" s="136"/>
      <c r="H396" s="136">
        <f t="shared" si="15"/>
        <v>0</v>
      </c>
      <c r="I396" s="491"/>
      <c r="J396" s="136"/>
      <c r="K396" s="136"/>
      <c r="L396" s="136"/>
      <c r="M396" s="1191">
        <f t="shared" si="17"/>
        <v>0</v>
      </c>
      <c r="N396" s="1192"/>
      <c r="O396" s="56"/>
      <c r="P396" s="56"/>
      <c r="Q396" s="56"/>
    </row>
    <row r="397" spans="1:17" ht="30.75" hidden="1" customHeight="1" x14ac:dyDescent="0.3">
      <c r="A397" s="136"/>
      <c r="B397" s="125">
        <v>3110</v>
      </c>
      <c r="C397" s="366" t="s">
        <v>362</v>
      </c>
      <c r="D397" s="136"/>
      <c r="E397" s="136"/>
      <c r="F397" s="136"/>
      <c r="G397" s="136"/>
      <c r="H397" s="136">
        <f t="shared" si="15"/>
        <v>0</v>
      </c>
      <c r="I397" s="491"/>
      <c r="J397" s="136"/>
      <c r="K397" s="136"/>
      <c r="L397" s="136"/>
      <c r="M397" s="1191">
        <f t="shared" si="17"/>
        <v>0</v>
      </c>
      <c r="N397" s="1192"/>
      <c r="O397" s="56"/>
      <c r="P397" s="56"/>
      <c r="Q397" s="56"/>
    </row>
    <row r="398" spans="1:17" ht="16.5" hidden="1" customHeight="1" x14ac:dyDescent="0.3">
      <c r="A398" s="136"/>
      <c r="B398" s="125">
        <v>3130</v>
      </c>
      <c r="C398" s="374" t="s">
        <v>83</v>
      </c>
      <c r="D398" s="136"/>
      <c r="E398" s="136"/>
      <c r="F398" s="136"/>
      <c r="G398" s="136"/>
      <c r="H398" s="136">
        <f t="shared" si="15"/>
        <v>0</v>
      </c>
      <c r="I398" s="491"/>
      <c r="J398" s="136"/>
      <c r="K398" s="136"/>
      <c r="L398" s="136"/>
      <c r="M398" s="1191">
        <f t="shared" si="17"/>
        <v>0</v>
      </c>
      <c r="N398" s="1192"/>
      <c r="O398" s="56"/>
      <c r="P398" s="56"/>
      <c r="Q398" s="56"/>
    </row>
    <row r="399" spans="1:17" ht="16.5" hidden="1" customHeight="1" x14ac:dyDescent="0.3">
      <c r="A399" s="136"/>
      <c r="B399" s="125">
        <v>3132</v>
      </c>
      <c r="C399" s="374" t="s">
        <v>363</v>
      </c>
      <c r="D399" s="136"/>
      <c r="E399" s="136"/>
      <c r="F399" s="136"/>
      <c r="G399" s="136"/>
      <c r="H399" s="136">
        <f t="shared" si="15"/>
        <v>0</v>
      </c>
      <c r="I399" s="491"/>
      <c r="J399" s="136"/>
      <c r="K399" s="136"/>
      <c r="L399" s="136"/>
      <c r="M399" s="1191">
        <f t="shared" si="17"/>
        <v>0</v>
      </c>
      <c r="N399" s="1192"/>
      <c r="O399" s="56"/>
      <c r="P399" s="56"/>
      <c r="Q399" s="56"/>
    </row>
    <row r="400" spans="1:17" ht="16.5" hidden="1" customHeight="1" x14ac:dyDescent="0.3">
      <c r="A400" s="136"/>
      <c r="B400" s="125">
        <v>3140</v>
      </c>
      <c r="C400" s="374" t="s">
        <v>365</v>
      </c>
      <c r="D400" s="136"/>
      <c r="E400" s="136"/>
      <c r="F400" s="136"/>
      <c r="G400" s="136"/>
      <c r="H400" s="136">
        <f t="shared" si="15"/>
        <v>0</v>
      </c>
      <c r="I400" s="491"/>
      <c r="J400" s="136"/>
      <c r="K400" s="136"/>
      <c r="L400" s="136"/>
      <c r="M400" s="1191">
        <f t="shared" si="17"/>
        <v>0</v>
      </c>
      <c r="N400" s="1192"/>
      <c r="O400" s="56"/>
      <c r="P400" s="56"/>
      <c r="Q400" s="56"/>
    </row>
    <row r="401" spans="1:17" ht="16.5" hidden="1" customHeight="1" x14ac:dyDescent="0.3">
      <c r="A401" s="136"/>
      <c r="B401" s="125">
        <v>3142</v>
      </c>
      <c r="C401" s="374" t="s">
        <v>364</v>
      </c>
      <c r="D401" s="136"/>
      <c r="E401" s="136"/>
      <c r="F401" s="136"/>
      <c r="G401" s="136"/>
      <c r="H401" s="136">
        <f t="shared" si="15"/>
        <v>0</v>
      </c>
      <c r="I401" s="491"/>
      <c r="J401" s="136"/>
      <c r="K401" s="136"/>
      <c r="L401" s="136"/>
      <c r="M401" s="1191">
        <f t="shared" si="17"/>
        <v>0</v>
      </c>
      <c r="N401" s="1192"/>
      <c r="O401" s="56"/>
      <c r="P401" s="56"/>
      <c r="Q401" s="56"/>
    </row>
    <row r="402" spans="1:17" ht="30" hidden="1" customHeight="1" x14ac:dyDescent="0.3">
      <c r="A402" s="136"/>
      <c r="B402" s="125">
        <v>3143</v>
      </c>
      <c r="C402" s="366" t="s">
        <v>366</v>
      </c>
      <c r="D402" s="136"/>
      <c r="E402" s="136"/>
      <c r="F402" s="136"/>
      <c r="G402" s="136"/>
      <c r="H402" s="136">
        <f t="shared" si="15"/>
        <v>0</v>
      </c>
      <c r="I402" s="491"/>
      <c r="J402" s="136"/>
      <c r="K402" s="136"/>
      <c r="L402" s="136"/>
      <c r="M402" s="1191">
        <f t="shared" si="17"/>
        <v>0</v>
      </c>
      <c r="N402" s="1192"/>
      <c r="O402" s="56"/>
      <c r="P402" s="56"/>
      <c r="Q402" s="56"/>
    </row>
    <row r="403" spans="1:17" ht="28.5" hidden="1" customHeight="1" x14ac:dyDescent="0.3">
      <c r="A403" s="136"/>
      <c r="B403" s="125">
        <v>3210</v>
      </c>
      <c r="C403" s="366" t="s">
        <v>367</v>
      </c>
      <c r="D403" s="136"/>
      <c r="E403" s="136"/>
      <c r="F403" s="136"/>
      <c r="G403" s="136"/>
      <c r="H403" s="136">
        <f t="shared" si="15"/>
        <v>0</v>
      </c>
      <c r="I403" s="491"/>
      <c r="J403" s="136"/>
      <c r="K403" s="136"/>
      <c r="L403" s="136"/>
      <c r="M403" s="1191">
        <f t="shared" si="17"/>
        <v>0</v>
      </c>
      <c r="N403" s="1192"/>
      <c r="O403" s="56"/>
      <c r="P403" s="56"/>
      <c r="Q403" s="56"/>
    </row>
    <row r="404" spans="1:17" ht="17.25" customHeight="1" x14ac:dyDescent="0.2">
      <c r="A404" s="1193"/>
      <c r="B404" s="1193"/>
      <c r="C404" s="376" t="s">
        <v>971</v>
      </c>
      <c r="D404" s="135">
        <f>D378</f>
        <v>1188.3</v>
      </c>
      <c r="E404" s="135">
        <f>E378</f>
        <v>0</v>
      </c>
      <c r="F404" s="135">
        <v>0</v>
      </c>
      <c r="G404" s="135">
        <v>0</v>
      </c>
      <c r="H404" s="136">
        <f t="shared" si="15"/>
        <v>1188.3</v>
      </c>
      <c r="I404" s="139">
        <f>I378</f>
        <v>989</v>
      </c>
      <c r="J404" s="135">
        <f>J378</f>
        <v>0</v>
      </c>
      <c r="K404" s="135">
        <f>K378</f>
        <v>0</v>
      </c>
      <c r="L404" s="135">
        <f>L378</f>
        <v>0</v>
      </c>
      <c r="M404" s="1191">
        <f t="shared" si="17"/>
        <v>989</v>
      </c>
      <c r="N404" s="1192"/>
      <c r="O404" s="81"/>
      <c r="P404" s="20"/>
      <c r="Q404" s="20"/>
    </row>
    <row r="405" spans="1:17" ht="9.75" customHeight="1" x14ac:dyDescent="0.3">
      <c r="A405" s="20"/>
      <c r="B405" s="20"/>
      <c r="C405" s="116"/>
      <c r="D405" s="81"/>
      <c r="E405" s="81"/>
      <c r="F405" s="81"/>
      <c r="G405" s="81"/>
      <c r="H405" s="81"/>
      <c r="I405" s="81"/>
      <c r="J405" s="81"/>
      <c r="K405" s="81"/>
      <c r="L405" s="81"/>
      <c r="M405" s="159"/>
      <c r="N405" s="159"/>
      <c r="O405" s="81"/>
      <c r="P405" s="20"/>
      <c r="Q405" s="20"/>
    </row>
    <row r="406" spans="1:17" ht="17.25" customHeight="1" x14ac:dyDescent="0.3">
      <c r="A406" s="104" t="s">
        <v>910</v>
      </c>
      <c r="B406" s="1195" t="s">
        <v>855</v>
      </c>
      <c r="C406" s="1195"/>
      <c r="D406" s="1195"/>
      <c r="E406" s="1195"/>
      <c r="F406" s="1195"/>
      <c r="G406" s="1195"/>
      <c r="H406" s="1195"/>
      <c r="I406" s="1195"/>
      <c r="J406" s="1195"/>
      <c r="K406" s="1195"/>
      <c r="L406" s="1195"/>
      <c r="M406" s="1195"/>
      <c r="N406" s="1195"/>
      <c r="O406" s="1195"/>
      <c r="P406" s="1195"/>
      <c r="Q406" s="1195"/>
    </row>
    <row r="407" spans="1:17" ht="17.25" customHeight="1" x14ac:dyDescent="0.3">
      <c r="A407" s="20"/>
      <c r="B407" s="378" t="s">
        <v>916</v>
      </c>
      <c r="C407" s="116"/>
      <c r="D407" s="81"/>
      <c r="E407" s="81"/>
      <c r="F407" s="81"/>
      <c r="G407" s="81"/>
      <c r="H407" s="81"/>
      <c r="I407" s="81"/>
      <c r="J407" s="81"/>
      <c r="K407" s="81"/>
      <c r="L407" s="81"/>
      <c r="M407" s="159"/>
      <c r="N407" s="159"/>
      <c r="P407" s="20"/>
      <c r="Q407" s="20"/>
    </row>
    <row r="408" spans="1:17" ht="17.25" customHeight="1" x14ac:dyDescent="0.2">
      <c r="A408" s="1199" t="s">
        <v>1112</v>
      </c>
      <c r="B408" s="1200"/>
      <c r="C408" s="1190" t="s">
        <v>222</v>
      </c>
      <c r="D408" s="1190" t="s">
        <v>217</v>
      </c>
      <c r="E408" s="1190" t="s">
        <v>218</v>
      </c>
      <c r="F408" s="1190" t="s">
        <v>574</v>
      </c>
      <c r="G408" s="1190"/>
      <c r="H408" s="1190" t="s">
        <v>856</v>
      </c>
      <c r="I408" s="1190"/>
      <c r="J408" s="1190" t="s">
        <v>871</v>
      </c>
      <c r="K408" s="1212"/>
      <c r="L408" s="1194" t="s">
        <v>221</v>
      </c>
      <c r="M408" s="1194"/>
      <c r="N408" s="1194" t="s">
        <v>338</v>
      </c>
      <c r="O408" s="1194"/>
      <c r="P408" s="1216"/>
      <c r="Q408" s="1216"/>
    </row>
    <row r="409" spans="1:17" ht="17.25" customHeight="1" x14ac:dyDescent="0.2">
      <c r="A409" s="1201"/>
      <c r="B409" s="1202"/>
      <c r="C409" s="1190"/>
      <c r="D409" s="1190"/>
      <c r="E409" s="1190"/>
      <c r="F409" s="1190"/>
      <c r="G409" s="1190"/>
      <c r="H409" s="1190"/>
      <c r="I409" s="1190"/>
      <c r="J409" s="1190"/>
      <c r="K409" s="1212"/>
      <c r="L409" s="1194"/>
      <c r="M409" s="1194"/>
      <c r="N409" s="1194"/>
      <c r="O409" s="1194"/>
      <c r="P409" s="1216"/>
      <c r="Q409" s="1216"/>
    </row>
    <row r="410" spans="1:17" ht="44.25" customHeight="1" x14ac:dyDescent="0.2">
      <c r="A410" s="1201"/>
      <c r="B410" s="1202"/>
      <c r="C410" s="1190"/>
      <c r="D410" s="1190"/>
      <c r="E410" s="1190"/>
      <c r="F410" s="1190"/>
      <c r="G410" s="1190"/>
      <c r="H410" s="1190"/>
      <c r="I410" s="1190"/>
      <c r="J410" s="1190"/>
      <c r="K410" s="1212"/>
      <c r="L410" s="1194"/>
      <c r="M410" s="1194"/>
      <c r="N410" s="1194"/>
      <c r="O410" s="1194"/>
      <c r="P410" s="1216"/>
      <c r="Q410" s="1216"/>
    </row>
    <row r="411" spans="1:17" ht="15.75" customHeight="1" x14ac:dyDescent="0.2">
      <c r="A411" s="1184">
        <v>1</v>
      </c>
      <c r="B411" s="1185"/>
      <c r="C411" s="358">
        <v>2</v>
      </c>
      <c r="D411" s="60">
        <v>3</v>
      </c>
      <c r="E411" s="60">
        <v>4</v>
      </c>
      <c r="F411" s="1189">
        <v>5</v>
      </c>
      <c r="G411" s="1189"/>
      <c r="H411" s="1189">
        <v>6</v>
      </c>
      <c r="I411" s="1189"/>
      <c r="J411" s="1189">
        <v>7</v>
      </c>
      <c r="K411" s="1186"/>
      <c r="L411" s="1177">
        <v>8</v>
      </c>
      <c r="M411" s="1178"/>
      <c r="N411" s="1177">
        <v>9</v>
      </c>
      <c r="O411" s="1178"/>
      <c r="P411" s="1210"/>
      <c r="Q411" s="1210"/>
    </row>
    <row r="412" spans="1:17" ht="17.25" customHeight="1" x14ac:dyDescent="0.2">
      <c r="A412" s="1229"/>
      <c r="B412" s="1230"/>
      <c r="C412" s="43" t="s">
        <v>262</v>
      </c>
      <c r="D412" s="60"/>
      <c r="E412" s="60"/>
      <c r="F412" s="1186"/>
      <c r="G412" s="1188"/>
      <c r="H412" s="1186"/>
      <c r="I412" s="1188"/>
      <c r="J412" s="1186"/>
      <c r="K412" s="1187"/>
      <c r="L412" s="1177"/>
      <c r="M412" s="1178"/>
      <c r="N412" s="1177"/>
      <c r="O412" s="1178"/>
      <c r="P412" s="62"/>
      <c r="Q412" s="62"/>
    </row>
    <row r="413" spans="1:17" ht="17.25" customHeight="1" x14ac:dyDescent="0.2">
      <c r="A413" s="1186">
        <v>2000</v>
      </c>
      <c r="B413" s="1188"/>
      <c r="C413" s="43" t="s">
        <v>353</v>
      </c>
      <c r="D413" s="60">
        <f>D343</f>
        <v>824.5</v>
      </c>
      <c r="E413" s="60">
        <f>E343</f>
        <v>824.5</v>
      </c>
      <c r="F413" s="1186">
        <v>0</v>
      </c>
      <c r="G413" s="1188"/>
      <c r="H413" s="1186">
        <v>0</v>
      </c>
      <c r="I413" s="1188"/>
      <c r="J413" s="1186">
        <v>0</v>
      </c>
      <c r="K413" s="1187"/>
      <c r="L413" s="1177"/>
      <c r="M413" s="1178"/>
      <c r="N413" s="1177"/>
      <c r="O413" s="1178"/>
      <c r="P413" s="62"/>
      <c r="Q413" s="62"/>
    </row>
    <row r="414" spans="1:17" ht="17.25" hidden="1" customHeight="1" x14ac:dyDescent="0.2">
      <c r="A414" s="60"/>
      <c r="B414" s="43">
        <v>2111</v>
      </c>
      <c r="C414" s="43" t="s">
        <v>74</v>
      </c>
      <c r="D414" s="60">
        <f t="shared" ref="D414:E439" si="18">D344</f>
        <v>0</v>
      </c>
      <c r="E414" s="60">
        <f t="shared" si="18"/>
        <v>0</v>
      </c>
      <c r="F414" s="1186"/>
      <c r="G414" s="1188"/>
      <c r="H414" s="1186"/>
      <c r="I414" s="1188"/>
      <c r="J414" s="1186"/>
      <c r="K414" s="1187"/>
      <c r="L414" s="1177"/>
      <c r="M414" s="1178"/>
      <c r="N414" s="1177"/>
      <c r="O414" s="1178"/>
      <c r="P414" s="62"/>
      <c r="Q414" s="62"/>
    </row>
    <row r="415" spans="1:17" ht="17.25" hidden="1" customHeight="1" x14ac:dyDescent="0.2">
      <c r="A415" s="60"/>
      <c r="B415" s="43">
        <v>2120</v>
      </c>
      <c r="C415" s="43" t="s">
        <v>75</v>
      </c>
      <c r="D415" s="60">
        <f t="shared" si="18"/>
        <v>0</v>
      </c>
      <c r="E415" s="60">
        <f t="shared" si="18"/>
        <v>0</v>
      </c>
      <c r="F415" s="1186"/>
      <c r="G415" s="1188"/>
      <c r="H415" s="1186"/>
      <c r="I415" s="1188"/>
      <c r="J415" s="1186"/>
      <c r="K415" s="1187"/>
      <c r="L415" s="1177"/>
      <c r="M415" s="1178"/>
      <c r="N415" s="1177"/>
      <c r="O415" s="1178"/>
      <c r="P415" s="62"/>
      <c r="Q415" s="62"/>
    </row>
    <row r="416" spans="1:17" ht="17.25" hidden="1" customHeight="1" x14ac:dyDescent="0.2">
      <c r="A416" s="60"/>
      <c r="B416" s="43">
        <v>2200</v>
      </c>
      <c r="C416" s="43" t="s">
        <v>354</v>
      </c>
      <c r="D416" s="60">
        <f t="shared" si="18"/>
        <v>0</v>
      </c>
      <c r="E416" s="60">
        <f t="shared" si="18"/>
        <v>0</v>
      </c>
      <c r="F416" s="1186"/>
      <c r="G416" s="1188"/>
      <c r="H416" s="1186"/>
      <c r="I416" s="1188"/>
      <c r="J416" s="1186"/>
      <c r="K416" s="1187"/>
      <c r="L416" s="1177"/>
      <c r="M416" s="1178"/>
      <c r="N416" s="1177"/>
      <c r="O416" s="1178"/>
      <c r="P416" s="62"/>
      <c r="Q416" s="62"/>
    </row>
    <row r="417" spans="1:17" ht="26.25" hidden="1" customHeight="1" x14ac:dyDescent="0.2">
      <c r="A417" s="60"/>
      <c r="B417" s="43">
        <v>2210</v>
      </c>
      <c r="C417" s="44" t="s">
        <v>355</v>
      </c>
      <c r="D417" s="60">
        <f t="shared" si="18"/>
        <v>0</v>
      </c>
      <c r="E417" s="60">
        <f t="shared" si="18"/>
        <v>0</v>
      </c>
      <c r="F417" s="1186"/>
      <c r="G417" s="1188"/>
      <c r="H417" s="1186"/>
      <c r="I417" s="1188"/>
      <c r="J417" s="1186"/>
      <c r="K417" s="1187"/>
      <c r="L417" s="1177"/>
      <c r="M417" s="1178"/>
      <c r="N417" s="1177"/>
      <c r="O417" s="1178"/>
      <c r="P417" s="62"/>
      <c r="Q417" s="62"/>
    </row>
    <row r="418" spans="1:17" ht="17.25" hidden="1" customHeight="1" x14ac:dyDescent="0.2">
      <c r="A418" s="60"/>
      <c r="B418" s="43">
        <v>2220</v>
      </c>
      <c r="C418" s="43" t="s">
        <v>356</v>
      </c>
      <c r="D418" s="60">
        <f t="shared" si="18"/>
        <v>0</v>
      </c>
      <c r="E418" s="60">
        <f t="shared" si="18"/>
        <v>0</v>
      </c>
      <c r="F418" s="1186"/>
      <c r="G418" s="1188"/>
      <c r="H418" s="1186"/>
      <c r="I418" s="1188"/>
      <c r="J418" s="1186"/>
      <c r="K418" s="1187"/>
      <c r="L418" s="1177"/>
      <c r="M418" s="1178"/>
      <c r="N418" s="1177"/>
      <c r="O418" s="1178"/>
      <c r="P418" s="62"/>
      <c r="Q418" s="62"/>
    </row>
    <row r="419" spans="1:17" ht="17.25" hidden="1" customHeight="1" x14ac:dyDescent="0.2">
      <c r="A419" s="60"/>
      <c r="B419" s="43">
        <v>2230</v>
      </c>
      <c r="C419" s="43" t="s">
        <v>76</v>
      </c>
      <c r="D419" s="60">
        <f t="shared" si="18"/>
        <v>0</v>
      </c>
      <c r="E419" s="60">
        <f t="shared" si="18"/>
        <v>0</v>
      </c>
      <c r="F419" s="1186"/>
      <c r="G419" s="1188"/>
      <c r="H419" s="1186"/>
      <c r="I419" s="1188"/>
      <c r="J419" s="1186"/>
      <c r="K419" s="1187"/>
      <c r="L419" s="1177"/>
      <c r="M419" s="1178"/>
      <c r="N419" s="1177"/>
      <c r="O419" s="1178"/>
      <c r="P419" s="62"/>
      <c r="Q419" s="62"/>
    </row>
    <row r="420" spans="1:17" ht="17.25" hidden="1" customHeight="1" x14ac:dyDescent="0.2">
      <c r="A420" s="60"/>
      <c r="B420" s="43">
        <v>2240</v>
      </c>
      <c r="C420" s="43" t="s">
        <v>77</v>
      </c>
      <c r="D420" s="60">
        <f t="shared" si="18"/>
        <v>0</v>
      </c>
      <c r="E420" s="60">
        <f t="shared" si="18"/>
        <v>0</v>
      </c>
      <c r="F420" s="1186"/>
      <c r="G420" s="1188"/>
      <c r="H420" s="1186"/>
      <c r="I420" s="1188"/>
      <c r="J420" s="1186"/>
      <c r="K420" s="1187"/>
      <c r="L420" s="1177"/>
      <c r="M420" s="1178"/>
      <c r="N420" s="1177"/>
      <c r="O420" s="1178"/>
      <c r="P420" s="62"/>
      <c r="Q420" s="62"/>
    </row>
    <row r="421" spans="1:17" ht="17.25" hidden="1" customHeight="1" x14ac:dyDescent="0.2">
      <c r="A421" s="60"/>
      <c r="B421" s="43">
        <v>2250</v>
      </c>
      <c r="C421" s="43" t="s">
        <v>357</v>
      </c>
      <c r="D421" s="60">
        <f t="shared" si="18"/>
        <v>0</v>
      </c>
      <c r="E421" s="60">
        <f t="shared" si="18"/>
        <v>0</v>
      </c>
      <c r="F421" s="1186"/>
      <c r="G421" s="1188"/>
      <c r="H421" s="1186"/>
      <c r="I421" s="1188"/>
      <c r="J421" s="1186"/>
      <c r="K421" s="1187"/>
      <c r="L421" s="1177"/>
      <c r="M421" s="1178"/>
      <c r="N421" s="1177"/>
      <c r="O421" s="1178"/>
      <c r="P421" s="62"/>
      <c r="Q421" s="62"/>
    </row>
    <row r="422" spans="1:17" ht="17.25" hidden="1" customHeight="1" x14ac:dyDescent="0.2">
      <c r="A422" s="60"/>
      <c r="B422" s="43">
        <v>2270</v>
      </c>
      <c r="C422" s="43" t="s">
        <v>358</v>
      </c>
      <c r="D422" s="60">
        <f t="shared" si="18"/>
        <v>0</v>
      </c>
      <c r="E422" s="60">
        <f t="shared" si="18"/>
        <v>0</v>
      </c>
      <c r="F422" s="1186"/>
      <c r="G422" s="1188"/>
      <c r="H422" s="1186"/>
      <c r="I422" s="1188"/>
      <c r="J422" s="1186"/>
      <c r="K422" s="1187"/>
      <c r="L422" s="1177"/>
      <c r="M422" s="1178"/>
      <c r="N422" s="1177"/>
      <c r="O422" s="1178"/>
      <c r="P422" s="62"/>
      <c r="Q422" s="62"/>
    </row>
    <row r="423" spans="1:17" ht="17.25" hidden="1" customHeight="1" x14ac:dyDescent="0.2">
      <c r="A423" s="60"/>
      <c r="B423" s="43">
        <v>2271</v>
      </c>
      <c r="C423" s="43" t="s">
        <v>78</v>
      </c>
      <c r="D423" s="60">
        <f t="shared" si="18"/>
        <v>0</v>
      </c>
      <c r="E423" s="60">
        <f t="shared" si="18"/>
        <v>0</v>
      </c>
      <c r="F423" s="1186"/>
      <c r="G423" s="1188"/>
      <c r="H423" s="1186"/>
      <c r="I423" s="1188"/>
      <c r="J423" s="1186"/>
      <c r="K423" s="1187"/>
      <c r="L423" s="1177"/>
      <c r="M423" s="1178"/>
      <c r="N423" s="1177"/>
      <c r="O423" s="1178"/>
      <c r="P423" s="62"/>
      <c r="Q423" s="62"/>
    </row>
    <row r="424" spans="1:17" ht="17.25" hidden="1" customHeight="1" x14ac:dyDescent="0.2">
      <c r="A424" s="60"/>
      <c r="B424" s="43">
        <v>2272</v>
      </c>
      <c r="C424" s="43" t="s">
        <v>79</v>
      </c>
      <c r="D424" s="60">
        <f t="shared" si="18"/>
        <v>0</v>
      </c>
      <c r="E424" s="60">
        <f t="shared" si="18"/>
        <v>0</v>
      </c>
      <c r="F424" s="1186"/>
      <c r="G424" s="1188"/>
      <c r="H424" s="1186"/>
      <c r="I424" s="1188"/>
      <c r="J424" s="1186"/>
      <c r="K424" s="1187"/>
      <c r="L424" s="1177"/>
      <c r="M424" s="1178"/>
      <c r="N424" s="1177"/>
      <c r="O424" s="1178"/>
      <c r="P424" s="62"/>
      <c r="Q424" s="62"/>
    </row>
    <row r="425" spans="1:17" ht="17.25" hidden="1" customHeight="1" x14ac:dyDescent="0.2">
      <c r="A425" s="60"/>
      <c r="B425" s="43">
        <v>2273</v>
      </c>
      <c r="C425" s="43" t="s">
        <v>80</v>
      </c>
      <c r="D425" s="60">
        <f t="shared" si="18"/>
        <v>0</v>
      </c>
      <c r="E425" s="60">
        <f t="shared" si="18"/>
        <v>0</v>
      </c>
      <c r="F425" s="1186"/>
      <c r="G425" s="1188"/>
      <c r="H425" s="1186"/>
      <c r="I425" s="1188"/>
      <c r="J425" s="1186"/>
      <c r="K425" s="1187"/>
      <c r="L425" s="1177"/>
      <c r="M425" s="1178"/>
      <c r="N425" s="1177"/>
      <c r="O425" s="1178"/>
      <c r="P425" s="62"/>
      <c r="Q425" s="62"/>
    </row>
    <row r="426" spans="1:17" ht="17.25" hidden="1" customHeight="1" x14ac:dyDescent="0.2">
      <c r="A426" s="60"/>
      <c r="B426" s="43">
        <v>2274</v>
      </c>
      <c r="C426" s="43" t="s">
        <v>359</v>
      </c>
      <c r="D426" s="60">
        <f t="shared" si="18"/>
        <v>0</v>
      </c>
      <c r="E426" s="60">
        <f t="shared" si="18"/>
        <v>0</v>
      </c>
      <c r="F426" s="1186"/>
      <c r="G426" s="1188"/>
      <c r="H426" s="1186"/>
      <c r="I426" s="1188"/>
      <c r="J426" s="1186"/>
      <c r="K426" s="1187"/>
      <c r="L426" s="1177"/>
      <c r="M426" s="1178"/>
      <c r="N426" s="1177"/>
      <c r="O426" s="1178"/>
      <c r="P426" s="62"/>
      <c r="Q426" s="62"/>
    </row>
    <row r="427" spans="1:17" ht="17.25" hidden="1" customHeight="1" x14ac:dyDescent="0.2">
      <c r="A427" s="60"/>
      <c r="B427" s="43">
        <v>2275</v>
      </c>
      <c r="C427" s="43" t="s">
        <v>81</v>
      </c>
      <c r="D427" s="60">
        <f t="shared" si="18"/>
        <v>0</v>
      </c>
      <c r="E427" s="60">
        <f t="shared" si="18"/>
        <v>0</v>
      </c>
      <c r="F427" s="1186"/>
      <c r="G427" s="1188"/>
      <c r="H427" s="1186"/>
      <c r="I427" s="1188"/>
      <c r="J427" s="1186"/>
      <c r="K427" s="1187"/>
      <c r="L427" s="1177"/>
      <c r="M427" s="1178"/>
      <c r="N427" s="1177"/>
      <c r="O427" s="1178"/>
      <c r="P427" s="62"/>
      <c r="Q427" s="62"/>
    </row>
    <row r="428" spans="1:17" ht="37.5" hidden="1" customHeight="1" x14ac:dyDescent="0.2">
      <c r="A428" s="60"/>
      <c r="B428" s="43">
        <v>2282</v>
      </c>
      <c r="C428" s="44" t="s">
        <v>360</v>
      </c>
      <c r="D428" s="60">
        <f t="shared" si="18"/>
        <v>0</v>
      </c>
      <c r="E428" s="60">
        <f t="shared" si="18"/>
        <v>0</v>
      </c>
      <c r="F428" s="1186"/>
      <c r="G428" s="1188"/>
      <c r="H428" s="1186"/>
      <c r="I428" s="1188"/>
      <c r="J428" s="1186"/>
      <c r="K428" s="1187"/>
      <c r="L428" s="1177"/>
      <c r="M428" s="1178"/>
      <c r="N428" s="1177"/>
      <c r="O428" s="1178"/>
      <c r="P428" s="62"/>
      <c r="Q428" s="62"/>
    </row>
    <row r="429" spans="1:17" ht="31.5" customHeight="1" x14ac:dyDescent="0.25">
      <c r="A429" s="819">
        <v>2610</v>
      </c>
      <c r="B429" s="851"/>
      <c r="C429" s="148" t="s">
        <v>633</v>
      </c>
      <c r="D429" s="60">
        <f t="shared" si="18"/>
        <v>824.5</v>
      </c>
      <c r="E429" s="60">
        <f t="shared" si="18"/>
        <v>824.5</v>
      </c>
      <c r="F429" s="1186">
        <v>0</v>
      </c>
      <c r="G429" s="1188"/>
      <c r="H429" s="1186">
        <v>0</v>
      </c>
      <c r="I429" s="1188"/>
      <c r="J429" s="1186">
        <v>0</v>
      </c>
      <c r="K429" s="1187"/>
      <c r="L429" s="142"/>
      <c r="M429" s="173"/>
      <c r="N429" s="142"/>
      <c r="O429" s="173"/>
      <c r="P429" s="62"/>
      <c r="Q429" s="62"/>
    </row>
    <row r="430" spans="1:17" ht="17.25" hidden="1" customHeight="1" x14ac:dyDescent="0.2">
      <c r="A430" s="60"/>
      <c r="B430" s="43">
        <v>2800</v>
      </c>
      <c r="C430" s="43" t="s">
        <v>361</v>
      </c>
      <c r="D430" s="60">
        <f t="shared" si="18"/>
        <v>0</v>
      </c>
      <c r="E430" s="60">
        <f t="shared" ref="E430:E439" si="19">E360</f>
        <v>0</v>
      </c>
      <c r="F430" s="1186"/>
      <c r="G430" s="1188"/>
      <c r="H430" s="1186"/>
      <c r="I430" s="1188"/>
      <c r="J430" s="1186"/>
      <c r="K430" s="1187"/>
      <c r="L430" s="1177"/>
      <c r="M430" s="1178"/>
      <c r="N430" s="1177"/>
      <c r="O430" s="1178"/>
      <c r="P430" s="62"/>
      <c r="Q430" s="62"/>
    </row>
    <row r="431" spans="1:17" ht="17.25" hidden="1" customHeight="1" x14ac:dyDescent="0.2">
      <c r="A431" s="60"/>
      <c r="B431" s="43">
        <v>3000</v>
      </c>
      <c r="C431" s="43" t="s">
        <v>82</v>
      </c>
      <c r="D431" s="60">
        <f t="shared" si="18"/>
        <v>0</v>
      </c>
      <c r="E431" s="60">
        <f t="shared" si="19"/>
        <v>0</v>
      </c>
      <c r="F431" s="1186"/>
      <c r="G431" s="1188"/>
      <c r="H431" s="1186"/>
      <c r="I431" s="1188"/>
      <c r="J431" s="1186"/>
      <c r="K431" s="1187"/>
      <c r="L431" s="1177"/>
      <c r="M431" s="1178"/>
      <c r="N431" s="1177"/>
      <c r="O431" s="1178"/>
      <c r="P431" s="62"/>
      <c r="Q431" s="62"/>
    </row>
    <row r="432" spans="1:17" ht="24.75" hidden="1" customHeight="1" x14ac:dyDescent="0.2">
      <c r="A432" s="60"/>
      <c r="B432" s="43">
        <v>3110</v>
      </c>
      <c r="C432" s="44" t="s">
        <v>362</v>
      </c>
      <c r="D432" s="60">
        <f t="shared" si="18"/>
        <v>0</v>
      </c>
      <c r="E432" s="60">
        <f t="shared" si="19"/>
        <v>0</v>
      </c>
      <c r="F432" s="1186"/>
      <c r="G432" s="1188"/>
      <c r="H432" s="1186"/>
      <c r="I432" s="1188"/>
      <c r="J432" s="1186"/>
      <c r="K432" s="1187"/>
      <c r="L432" s="1177"/>
      <c r="M432" s="1178"/>
      <c r="N432" s="1177"/>
      <c r="O432" s="1178"/>
      <c r="P432" s="62"/>
      <c r="Q432" s="62"/>
    </row>
    <row r="433" spans="1:17" ht="17.25" hidden="1" customHeight="1" x14ac:dyDescent="0.2">
      <c r="A433" s="60"/>
      <c r="B433" s="43">
        <v>3130</v>
      </c>
      <c r="C433" s="43" t="s">
        <v>83</v>
      </c>
      <c r="D433" s="60">
        <f t="shared" si="18"/>
        <v>0</v>
      </c>
      <c r="E433" s="60">
        <f t="shared" si="19"/>
        <v>0</v>
      </c>
      <c r="F433" s="1186"/>
      <c r="G433" s="1188"/>
      <c r="H433" s="1186"/>
      <c r="I433" s="1188"/>
      <c r="J433" s="1186"/>
      <c r="K433" s="1187"/>
      <c r="L433" s="1177"/>
      <c r="M433" s="1178"/>
      <c r="N433" s="1177"/>
      <c r="O433" s="1178"/>
      <c r="P433" s="62"/>
      <c r="Q433" s="62"/>
    </row>
    <row r="434" spans="1:17" ht="17.25" hidden="1" customHeight="1" x14ac:dyDescent="0.2">
      <c r="A434" s="60"/>
      <c r="B434" s="43">
        <v>3132</v>
      </c>
      <c r="C434" s="43" t="s">
        <v>363</v>
      </c>
      <c r="D434" s="60">
        <f t="shared" si="18"/>
        <v>0</v>
      </c>
      <c r="E434" s="60">
        <f t="shared" si="19"/>
        <v>0</v>
      </c>
      <c r="F434" s="1186"/>
      <c r="G434" s="1188"/>
      <c r="H434" s="1186"/>
      <c r="I434" s="1188"/>
      <c r="J434" s="1186"/>
      <c r="K434" s="1187"/>
      <c r="L434" s="1177"/>
      <c r="M434" s="1178"/>
      <c r="N434" s="1177"/>
      <c r="O434" s="1178"/>
      <c r="P434" s="62"/>
      <c r="Q434" s="62"/>
    </row>
    <row r="435" spans="1:17" ht="17.25" hidden="1" customHeight="1" x14ac:dyDescent="0.2">
      <c r="A435" s="60"/>
      <c r="B435" s="43">
        <v>3140</v>
      </c>
      <c r="C435" s="43" t="s">
        <v>365</v>
      </c>
      <c r="D435" s="60">
        <f t="shared" si="18"/>
        <v>0</v>
      </c>
      <c r="E435" s="60">
        <f t="shared" si="19"/>
        <v>0</v>
      </c>
      <c r="F435" s="1186"/>
      <c r="G435" s="1188"/>
      <c r="H435" s="1186"/>
      <c r="I435" s="1188"/>
      <c r="J435" s="1186"/>
      <c r="K435" s="1187"/>
      <c r="L435" s="1177"/>
      <c r="M435" s="1178"/>
      <c r="N435" s="1177"/>
      <c r="O435" s="1178"/>
      <c r="P435" s="62"/>
      <c r="Q435" s="62"/>
    </row>
    <row r="436" spans="1:17" ht="17.25" hidden="1" customHeight="1" x14ac:dyDescent="0.2">
      <c r="A436" s="60"/>
      <c r="B436" s="43">
        <v>3142</v>
      </c>
      <c r="C436" s="43" t="s">
        <v>364</v>
      </c>
      <c r="D436" s="60">
        <f t="shared" si="18"/>
        <v>0</v>
      </c>
      <c r="E436" s="60">
        <f t="shared" si="19"/>
        <v>0</v>
      </c>
      <c r="F436" s="1186"/>
      <c r="G436" s="1188"/>
      <c r="H436" s="1186"/>
      <c r="I436" s="1188"/>
      <c r="J436" s="1186"/>
      <c r="K436" s="1187"/>
      <c r="L436" s="1177"/>
      <c r="M436" s="1178"/>
      <c r="N436" s="1177"/>
      <c r="O436" s="1178"/>
      <c r="P436" s="62"/>
      <c r="Q436" s="62"/>
    </row>
    <row r="437" spans="1:17" ht="24.75" hidden="1" customHeight="1" x14ac:dyDescent="0.2">
      <c r="A437" s="60"/>
      <c r="B437" s="43">
        <v>3143</v>
      </c>
      <c r="C437" s="44" t="s">
        <v>366</v>
      </c>
      <c r="D437" s="60">
        <f t="shared" si="18"/>
        <v>0</v>
      </c>
      <c r="E437" s="60">
        <f t="shared" si="19"/>
        <v>0</v>
      </c>
      <c r="F437" s="1186"/>
      <c r="G437" s="1188"/>
      <c r="H437" s="1186"/>
      <c r="I437" s="1188"/>
      <c r="J437" s="1186"/>
      <c r="K437" s="1187"/>
      <c r="L437" s="1177"/>
      <c r="M437" s="1178"/>
      <c r="N437" s="1177"/>
      <c r="O437" s="1178"/>
      <c r="P437" s="62"/>
      <c r="Q437" s="62"/>
    </row>
    <row r="438" spans="1:17" ht="27" hidden="1" customHeight="1" x14ac:dyDescent="0.2">
      <c r="A438" s="43"/>
      <c r="B438" s="43">
        <v>3210</v>
      </c>
      <c r="C438" s="44" t="s">
        <v>367</v>
      </c>
      <c r="D438" s="60">
        <f t="shared" si="18"/>
        <v>0</v>
      </c>
      <c r="E438" s="60">
        <f t="shared" si="19"/>
        <v>0</v>
      </c>
      <c r="F438" s="1186"/>
      <c r="G438" s="1188"/>
      <c r="H438" s="1186"/>
      <c r="I438" s="1188"/>
      <c r="J438" s="1186"/>
      <c r="K438" s="1187"/>
      <c r="L438" s="1177"/>
      <c r="M438" s="1178"/>
      <c r="N438" s="1177"/>
      <c r="O438" s="1178"/>
      <c r="P438" s="1210"/>
      <c r="Q438" s="1210"/>
    </row>
    <row r="439" spans="1:17" ht="17.25" customHeight="1" x14ac:dyDescent="0.25">
      <c r="A439" s="641"/>
      <c r="B439" s="642"/>
      <c r="C439" s="92" t="s">
        <v>28</v>
      </c>
      <c r="D439" s="60">
        <f t="shared" si="18"/>
        <v>824.5</v>
      </c>
      <c r="E439" s="60">
        <f t="shared" si="19"/>
        <v>824.5</v>
      </c>
      <c r="F439" s="1189">
        <v>0</v>
      </c>
      <c r="G439" s="1189"/>
      <c r="H439" s="1189">
        <v>0</v>
      </c>
      <c r="I439" s="1189"/>
      <c r="J439" s="1189">
        <v>0</v>
      </c>
      <c r="K439" s="1186"/>
      <c r="L439" s="1177"/>
      <c r="M439" s="1178"/>
      <c r="N439" s="1177"/>
      <c r="O439" s="1178"/>
      <c r="P439" s="1210"/>
      <c r="Q439" s="1210"/>
    </row>
    <row r="440" spans="1:17" ht="17.25" hidden="1" customHeight="1" x14ac:dyDescent="0.3">
      <c r="A440" s="20"/>
      <c r="B440" s="20"/>
      <c r="C440" s="116"/>
      <c r="D440" s="81"/>
      <c r="E440" s="81"/>
      <c r="F440" s="81"/>
      <c r="G440" s="81"/>
      <c r="H440" s="81"/>
      <c r="I440" s="81"/>
      <c r="J440" s="81"/>
      <c r="K440" s="81"/>
      <c r="L440" s="81"/>
      <c r="M440" s="159"/>
      <c r="N440" s="159"/>
      <c r="O440" s="81"/>
      <c r="P440" s="20"/>
      <c r="Q440" s="20"/>
    </row>
    <row r="441" spans="1:17" ht="17.25" hidden="1" customHeight="1" x14ac:dyDescent="0.3">
      <c r="A441" s="104" t="s">
        <v>339</v>
      </c>
      <c r="B441" s="1195" t="s">
        <v>860</v>
      </c>
      <c r="C441" s="1195"/>
      <c r="D441" s="1195"/>
      <c r="E441" s="1195"/>
      <c r="F441" s="1195"/>
      <c r="G441" s="1195"/>
      <c r="H441" s="1195"/>
      <c r="I441" s="1195"/>
      <c r="J441" s="1195"/>
      <c r="K441" s="1195"/>
      <c r="L441" s="1195"/>
      <c r="M441" s="1195"/>
      <c r="N441" s="1195"/>
      <c r="O441" s="1195"/>
      <c r="P441" s="1195"/>
      <c r="Q441" s="1195"/>
    </row>
    <row r="442" spans="1:17" ht="17.25" hidden="1" customHeight="1" x14ac:dyDescent="0.3">
      <c r="A442" s="20"/>
      <c r="B442" s="20"/>
      <c r="C442" s="116"/>
      <c r="D442" s="81"/>
      <c r="E442" s="81"/>
      <c r="F442" s="81"/>
      <c r="G442" s="81"/>
      <c r="H442" s="81"/>
      <c r="I442" s="81"/>
      <c r="J442" s="81"/>
      <c r="K442" s="81"/>
      <c r="L442" s="81"/>
      <c r="M442" s="159"/>
      <c r="N442" s="159"/>
      <c r="O442" s="81"/>
      <c r="P442" s="20"/>
      <c r="Q442" s="20"/>
    </row>
    <row r="443" spans="1:17" ht="69.75" hidden="1" customHeight="1" x14ac:dyDescent="0.2">
      <c r="A443" s="125" t="s">
        <v>341</v>
      </c>
      <c r="B443" s="1193" t="s">
        <v>222</v>
      </c>
      <c r="C443" s="1193"/>
      <c r="D443" s="1213" t="s">
        <v>342</v>
      </c>
      <c r="E443" s="1214"/>
      <c r="F443" s="1213" t="s">
        <v>343</v>
      </c>
      <c r="G443" s="1215"/>
      <c r="H443" s="1214"/>
      <c r="I443" s="1213" t="s">
        <v>344</v>
      </c>
      <c r="J443" s="1214"/>
      <c r="K443" s="1213" t="s">
        <v>345</v>
      </c>
      <c r="L443" s="1215"/>
      <c r="M443" s="1214"/>
      <c r="N443" s="1213" t="s">
        <v>346</v>
      </c>
      <c r="O443" s="1215"/>
      <c r="P443" s="1214"/>
      <c r="Q443" s="20"/>
    </row>
    <row r="444" spans="1:17" ht="17.25" hidden="1" customHeight="1" x14ac:dyDescent="0.2">
      <c r="A444" s="125">
        <v>1</v>
      </c>
      <c r="B444" s="1193">
        <v>2</v>
      </c>
      <c r="C444" s="1193"/>
      <c r="D444" s="1177">
        <v>3</v>
      </c>
      <c r="E444" s="1178"/>
      <c r="F444" s="1177">
        <v>4</v>
      </c>
      <c r="G444" s="1205"/>
      <c r="H444" s="1178"/>
      <c r="I444" s="1177">
        <v>5</v>
      </c>
      <c r="J444" s="1178"/>
      <c r="K444" s="1177">
        <v>6</v>
      </c>
      <c r="L444" s="1205"/>
      <c r="M444" s="1178"/>
      <c r="N444" s="1177">
        <v>7</v>
      </c>
      <c r="O444" s="1205"/>
      <c r="P444" s="1178"/>
      <c r="Q444" s="20"/>
    </row>
    <row r="445" spans="1:17" ht="17.25" hidden="1" customHeight="1" x14ac:dyDescent="0.3">
      <c r="A445" s="125"/>
      <c r="B445" s="1204" t="s">
        <v>223</v>
      </c>
      <c r="C445" s="1204"/>
      <c r="D445" s="1177"/>
      <c r="E445" s="1178"/>
      <c r="F445" s="1177"/>
      <c r="G445" s="1205"/>
      <c r="H445" s="1178"/>
      <c r="I445" s="1177"/>
      <c r="J445" s="1178"/>
      <c r="K445" s="1177"/>
      <c r="L445" s="1205"/>
      <c r="M445" s="1178"/>
      <c r="N445" s="1206"/>
      <c r="O445" s="1206"/>
      <c r="P445" s="1206"/>
      <c r="Q445" s="20"/>
    </row>
    <row r="446" spans="1:17" ht="29.25" hidden="1" customHeight="1" x14ac:dyDescent="0.3">
      <c r="A446" s="125"/>
      <c r="B446" s="1204" t="s">
        <v>347</v>
      </c>
      <c r="C446" s="1204"/>
      <c r="D446" s="1177"/>
      <c r="E446" s="1178"/>
      <c r="F446" s="1177"/>
      <c r="G446" s="1205"/>
      <c r="H446" s="1178"/>
      <c r="I446" s="1177"/>
      <c r="J446" s="1178"/>
      <c r="K446" s="1177"/>
      <c r="L446" s="1205"/>
      <c r="M446" s="1178"/>
      <c r="N446" s="1206"/>
      <c r="O446" s="1206"/>
      <c r="P446" s="1206"/>
      <c r="Q446" s="20"/>
    </row>
    <row r="447" spans="1:17" ht="17.25" hidden="1" customHeight="1" x14ac:dyDescent="0.3">
      <c r="A447" s="125"/>
      <c r="B447" s="1204" t="s">
        <v>28</v>
      </c>
      <c r="C447" s="1204"/>
      <c r="D447" s="1177"/>
      <c r="E447" s="1178"/>
      <c r="F447" s="1177"/>
      <c r="G447" s="1205"/>
      <c r="H447" s="1178"/>
      <c r="I447" s="1177"/>
      <c r="J447" s="1178"/>
      <c r="K447" s="1177"/>
      <c r="L447" s="1205"/>
      <c r="M447" s="1178"/>
      <c r="N447" s="1206"/>
      <c r="O447" s="1206"/>
      <c r="P447" s="1206"/>
      <c r="Q447" s="20"/>
    </row>
    <row r="448" spans="1:17" ht="17.25" customHeight="1" x14ac:dyDescent="0.3">
      <c r="A448" s="20"/>
      <c r="B448" s="20"/>
      <c r="C448" s="116"/>
      <c r="D448" s="81"/>
      <c r="E448" s="81"/>
      <c r="F448" s="81"/>
      <c r="G448" s="81"/>
      <c r="H448" s="81"/>
      <c r="I448" s="81"/>
      <c r="J448" s="81"/>
      <c r="K448" s="81"/>
      <c r="L448" s="81"/>
      <c r="M448" s="159"/>
      <c r="N448" s="159"/>
      <c r="O448" s="81"/>
      <c r="P448" s="20"/>
      <c r="Q448" s="20"/>
    </row>
    <row r="449" spans="1:17" ht="17.25" customHeight="1" x14ac:dyDescent="0.3">
      <c r="A449" s="104" t="s">
        <v>922</v>
      </c>
      <c r="B449" s="1195" t="s">
        <v>1115</v>
      </c>
      <c r="C449" s="1195"/>
      <c r="D449" s="1195"/>
      <c r="E449" s="1195"/>
      <c r="F449" s="1195"/>
      <c r="G449" s="1195"/>
      <c r="H449" s="1195"/>
      <c r="I449" s="1195"/>
      <c r="J449" s="1195"/>
      <c r="K449" s="1195"/>
      <c r="L449" s="1195"/>
      <c r="M449" s="1195"/>
      <c r="N449" s="1195"/>
      <c r="O449" s="1195"/>
      <c r="P449" s="1195"/>
      <c r="Q449" s="1195"/>
    </row>
    <row r="450" spans="1:17" ht="17.25" customHeight="1" x14ac:dyDescent="0.3">
      <c r="A450" s="20"/>
      <c r="B450" s="20"/>
      <c r="C450" s="116"/>
      <c r="D450" s="81"/>
      <c r="E450" s="81"/>
      <c r="F450" s="81"/>
      <c r="G450" s="81"/>
      <c r="H450" s="81"/>
      <c r="I450" s="81"/>
      <c r="J450" s="81"/>
      <c r="K450" s="81"/>
      <c r="L450" s="81"/>
      <c r="M450" s="159"/>
      <c r="N450" s="159"/>
      <c r="O450" s="81"/>
      <c r="P450" s="20"/>
      <c r="Q450" s="20"/>
    </row>
    <row r="451" spans="1:17" ht="57" customHeight="1" x14ac:dyDescent="0.3">
      <c r="A451" s="377">
        <v>15</v>
      </c>
      <c r="B451" s="1207" t="s">
        <v>873</v>
      </c>
      <c r="C451" s="1207"/>
      <c r="D451" s="1207"/>
      <c r="E451" s="1207"/>
      <c r="F451" s="1207"/>
      <c r="G451" s="1207"/>
      <c r="H451" s="1207"/>
      <c r="I451" s="1207"/>
      <c r="J451" s="1207"/>
      <c r="K451" s="1207"/>
      <c r="L451" s="1207"/>
      <c r="M451" s="1207"/>
      <c r="N451" s="1207"/>
      <c r="O451" s="1207"/>
      <c r="P451" s="1207"/>
      <c r="Q451" s="1207"/>
    </row>
    <row r="452" spans="1:17" ht="17.25" hidden="1" customHeight="1" x14ac:dyDescent="0.3">
      <c r="A452" s="20"/>
      <c r="B452" s="20"/>
      <c r="C452" s="116"/>
      <c r="D452" s="81"/>
      <c r="E452" s="81"/>
      <c r="F452" s="81"/>
      <c r="G452" s="81"/>
      <c r="H452" s="81"/>
      <c r="I452" s="81"/>
      <c r="J452" s="81"/>
      <c r="K452" s="81"/>
      <c r="L452" s="81"/>
      <c r="M452" s="159"/>
      <c r="N452" s="159"/>
      <c r="O452" s="81"/>
      <c r="P452" s="20"/>
      <c r="Q452" s="20"/>
    </row>
    <row r="453" spans="1:17" ht="4.5" customHeight="1" x14ac:dyDescent="0.3">
      <c r="A453" s="20"/>
      <c r="B453" s="20"/>
      <c r="C453" s="116"/>
      <c r="D453" s="81"/>
      <c r="E453" s="81"/>
      <c r="F453" s="81"/>
      <c r="G453" s="81"/>
      <c r="H453" s="81"/>
      <c r="I453" s="81"/>
      <c r="J453" s="81"/>
      <c r="K453" s="81"/>
      <c r="L453" s="81"/>
      <c r="M453" s="159"/>
      <c r="N453" s="159"/>
      <c r="O453" s="81"/>
      <c r="P453" s="20"/>
      <c r="Q453" s="20"/>
    </row>
    <row r="454" spans="1:17" ht="3.75" customHeight="1" x14ac:dyDescent="0.2"/>
    <row r="456" spans="1:17" ht="12.75" customHeight="1" x14ac:dyDescent="0.25">
      <c r="C456" s="8" t="s">
        <v>49</v>
      </c>
      <c r="F456" s="95"/>
      <c r="G456" s="95"/>
      <c r="H456" s="95"/>
      <c r="L456" s="94" t="s">
        <v>351</v>
      </c>
      <c r="M456" s="95"/>
      <c r="N456" s="95"/>
    </row>
    <row r="457" spans="1:17" ht="12.75" customHeight="1" x14ac:dyDescent="0.2">
      <c r="L457" s="788" t="s">
        <v>51</v>
      </c>
      <c r="M457" s="788"/>
      <c r="N457" s="788"/>
    </row>
    <row r="458" spans="1:17" ht="9.75" customHeight="1" x14ac:dyDescent="0.2"/>
    <row r="459" spans="1:17" ht="20.65" customHeight="1" x14ac:dyDescent="0.25">
      <c r="C459" s="8" t="s">
        <v>227</v>
      </c>
      <c r="F459" s="95"/>
      <c r="G459" s="95"/>
      <c r="H459" s="95"/>
      <c r="L459" s="94" t="s">
        <v>53</v>
      </c>
      <c r="M459" s="95"/>
      <c r="N459" s="95"/>
    </row>
    <row r="460" spans="1:17" ht="12.75" customHeight="1" x14ac:dyDescent="0.2">
      <c r="L460" s="788" t="s">
        <v>51</v>
      </c>
      <c r="M460" s="788"/>
      <c r="N460" s="788"/>
    </row>
  </sheetData>
  <sheetProtection selectLockedCells="1" selectUnlockedCells="1"/>
  <mergeCells count="1309">
    <mergeCell ref="A209:B209"/>
    <mergeCell ref="P222:Q222"/>
    <mergeCell ref="P223:Q223"/>
    <mergeCell ref="A247:B247"/>
    <mergeCell ref="A201:B201"/>
    <mergeCell ref="C123:G123"/>
    <mergeCell ref="M123:N123"/>
    <mergeCell ref="C124:G124"/>
    <mergeCell ref="M124:N124"/>
    <mergeCell ref="C127:G127"/>
    <mergeCell ref="M127:N127"/>
    <mergeCell ref="A218:B218"/>
    <mergeCell ref="A219:B219"/>
    <mergeCell ref="A220:B220"/>
    <mergeCell ref="A221:B221"/>
    <mergeCell ref="A222:B222"/>
    <mergeCell ref="A223:B223"/>
    <mergeCell ref="A212:B212"/>
    <mergeCell ref="A213:B213"/>
    <mergeCell ref="A214:B214"/>
    <mergeCell ref="A215:B215"/>
    <mergeCell ref="A216:B216"/>
    <mergeCell ref="A217:B217"/>
    <mergeCell ref="J217:K217"/>
    <mergeCell ref="J218:K218"/>
    <mergeCell ref="J219:K219"/>
    <mergeCell ref="J220:K220"/>
    <mergeCell ref="L214:N214"/>
    <mergeCell ref="L215:N215"/>
    <mergeCell ref="J214:K214"/>
    <mergeCell ref="J215:K215"/>
    <mergeCell ref="A206:B206"/>
    <mergeCell ref="A207:B207"/>
    <mergeCell ref="J202:K202"/>
    <mergeCell ref="J203:K203"/>
    <mergeCell ref="J204:K204"/>
    <mergeCell ref="J205:K205"/>
    <mergeCell ref="J206:K206"/>
    <mergeCell ref="J207:K207"/>
    <mergeCell ref="I221:K221"/>
    <mergeCell ref="J198:K198"/>
    <mergeCell ref="J199:K199"/>
    <mergeCell ref="J201:K201"/>
    <mergeCell ref="P198:Q198"/>
    <mergeCell ref="P199:Q199"/>
    <mergeCell ref="P203:Q203"/>
    <mergeCell ref="P204:Q204"/>
    <mergeCell ref="P205:Q205"/>
    <mergeCell ref="P206:Q206"/>
    <mergeCell ref="P202:Q202"/>
    <mergeCell ref="P207:Q207"/>
    <mergeCell ref="P208:Q208"/>
    <mergeCell ref="P219:Q219"/>
    <mergeCell ref="P220:Q220"/>
    <mergeCell ref="A202:B202"/>
    <mergeCell ref="A203:B203"/>
    <mergeCell ref="A204:B204"/>
    <mergeCell ref="A205:B205"/>
    <mergeCell ref="O221:Q221"/>
    <mergeCell ref="O201:Q201"/>
    <mergeCell ref="F215:H215"/>
    <mergeCell ref="F213:H213"/>
    <mergeCell ref="F204:H204"/>
    <mergeCell ref="L210:N210"/>
    <mergeCell ref="A103:B103"/>
    <mergeCell ref="A104:B104"/>
    <mergeCell ref="A105:B105"/>
    <mergeCell ref="A109:B110"/>
    <mergeCell ref="A100:B100"/>
    <mergeCell ref="A101:B101"/>
    <mergeCell ref="B107:Q107"/>
    <mergeCell ref="C109:G110"/>
    <mergeCell ref="C104:D104"/>
    <mergeCell ref="P104:Q104"/>
    <mergeCell ref="C105:D105"/>
    <mergeCell ref="P105:Q105"/>
    <mergeCell ref="H109:K109"/>
    <mergeCell ref="L109:Q109"/>
    <mergeCell ref="C103:D103"/>
    <mergeCell ref="P103:Q103"/>
    <mergeCell ref="M112:N112"/>
    <mergeCell ref="P112:Q112"/>
    <mergeCell ref="A24:Q24"/>
    <mergeCell ref="A26:Q26"/>
    <mergeCell ref="A18:Q18"/>
    <mergeCell ref="A79:B79"/>
    <mergeCell ref="A85:B86"/>
    <mergeCell ref="A87:B87"/>
    <mergeCell ref="A88:B88"/>
    <mergeCell ref="A90:B90"/>
    <mergeCell ref="M90:N90"/>
    <mergeCell ref="A72:B72"/>
    <mergeCell ref="A74:B74"/>
    <mergeCell ref="A75:B75"/>
    <mergeCell ref="A76:B76"/>
    <mergeCell ref="A77:B77"/>
    <mergeCell ref="A78:B78"/>
    <mergeCell ref="A44:B44"/>
    <mergeCell ref="A45:B45"/>
    <mergeCell ref="A46:B46"/>
    <mergeCell ref="A64:B64"/>
    <mergeCell ref="A68:B69"/>
    <mergeCell ref="A70:B70"/>
    <mergeCell ref="M89:N89"/>
    <mergeCell ref="M45:N45"/>
    <mergeCell ref="M50:N50"/>
    <mergeCell ref="M51:N51"/>
    <mergeCell ref="M52:N52"/>
    <mergeCell ref="M53:N53"/>
    <mergeCell ref="M54:N54"/>
    <mergeCell ref="M55:N55"/>
    <mergeCell ref="M56:N56"/>
    <mergeCell ref="M57:N57"/>
    <mergeCell ref="M58:N58"/>
    <mergeCell ref="L211:N211"/>
    <mergeCell ref="L212:N212"/>
    <mergeCell ref="L213:N213"/>
    <mergeCell ref="A256:C256"/>
    <mergeCell ref="L208:N208"/>
    <mergeCell ref="L209:N209"/>
    <mergeCell ref="L222:N222"/>
    <mergeCell ref="A244:B244"/>
    <mergeCell ref="I244:K244"/>
    <mergeCell ref="L244:N244"/>
    <mergeCell ref="O244:Q244"/>
    <mergeCell ref="A245:B245"/>
    <mergeCell ref="F245:H245"/>
    <mergeCell ref="I245:K245"/>
    <mergeCell ref="L245:N245"/>
    <mergeCell ref="O245:Q245"/>
    <mergeCell ref="A246:B246"/>
    <mergeCell ref="F246:H246"/>
    <mergeCell ref="I246:K246"/>
    <mergeCell ref="F243:H243"/>
    <mergeCell ref="I243:K243"/>
    <mergeCell ref="L243:N243"/>
    <mergeCell ref="O243:Q243"/>
    <mergeCell ref="J222:K222"/>
    <mergeCell ref="J223:K223"/>
    <mergeCell ref="L216:N216"/>
    <mergeCell ref="L217:N217"/>
    <mergeCell ref="L218:N218"/>
    <mergeCell ref="L219:N219"/>
    <mergeCell ref="L223:N223"/>
    <mergeCell ref="A208:B208"/>
    <mergeCell ref="I211:K211"/>
    <mergeCell ref="F216:H216"/>
    <mergeCell ref="F217:H217"/>
    <mergeCell ref="L224:N224"/>
    <mergeCell ref="L225:N225"/>
    <mergeCell ref="L226:N226"/>
    <mergeCell ref="L227:N227"/>
    <mergeCell ref="I227:K227"/>
    <mergeCell ref="I233:K233"/>
    <mergeCell ref="L233:N233"/>
    <mergeCell ref="O233:Q233"/>
    <mergeCell ref="L204:N204"/>
    <mergeCell ref="L205:N205"/>
    <mergeCell ref="L206:N206"/>
    <mergeCell ref="L207:N207"/>
    <mergeCell ref="P226:Q226"/>
    <mergeCell ref="P228:Q228"/>
    <mergeCell ref="P229:Q229"/>
    <mergeCell ref="P230:Q230"/>
    <mergeCell ref="J230:K230"/>
    <mergeCell ref="O227:Q227"/>
    <mergeCell ref="P224:Q224"/>
    <mergeCell ref="P225:Q225"/>
    <mergeCell ref="P213:Q213"/>
    <mergeCell ref="P214:Q214"/>
    <mergeCell ref="P215:Q215"/>
    <mergeCell ref="P216:Q216"/>
    <mergeCell ref="P217:Q217"/>
    <mergeCell ref="P218:Q218"/>
    <mergeCell ref="J224:K224"/>
    <mergeCell ref="J213:K213"/>
    <mergeCell ref="J216:K216"/>
    <mergeCell ref="P212:Q212"/>
    <mergeCell ref="L228:N228"/>
    <mergeCell ref="L229:N229"/>
    <mergeCell ref="L230:N230"/>
    <mergeCell ref="A252:C253"/>
    <mergeCell ref="A254:C254"/>
    <mergeCell ref="A230:B230"/>
    <mergeCell ref="A234:B234"/>
    <mergeCell ref="A224:B224"/>
    <mergeCell ref="A225:B225"/>
    <mergeCell ref="A226:B226"/>
    <mergeCell ref="A227:B227"/>
    <mergeCell ref="A228:B228"/>
    <mergeCell ref="A229:B229"/>
    <mergeCell ref="L246:N246"/>
    <mergeCell ref="J226:K226"/>
    <mergeCell ref="J228:K228"/>
    <mergeCell ref="J229:K229"/>
    <mergeCell ref="A237:B237"/>
    <mergeCell ref="A242:B242"/>
    <mergeCell ref="F242:H242"/>
    <mergeCell ref="A243:B243"/>
    <mergeCell ref="O232:Q232"/>
    <mergeCell ref="A255:C255"/>
    <mergeCell ref="O237:Q237"/>
    <mergeCell ref="O238:Q238"/>
    <mergeCell ref="O239:Q239"/>
    <mergeCell ref="O240:Q240"/>
    <mergeCell ref="O241:Q241"/>
    <mergeCell ref="L242:N242"/>
    <mergeCell ref="O242:Q242"/>
    <mergeCell ref="A233:B233"/>
    <mergeCell ref="F233:H233"/>
    <mergeCell ref="J208:K208"/>
    <mergeCell ref="J209:K209"/>
    <mergeCell ref="J210:K210"/>
    <mergeCell ref="J212:K212"/>
    <mergeCell ref="F227:H227"/>
    <mergeCell ref="F228:H228"/>
    <mergeCell ref="F229:H229"/>
    <mergeCell ref="F230:H230"/>
    <mergeCell ref="F214:H214"/>
    <mergeCell ref="I237:K237"/>
    <mergeCell ref="L237:N237"/>
    <mergeCell ref="I238:K238"/>
    <mergeCell ref="L238:N238"/>
    <mergeCell ref="I239:K239"/>
    <mergeCell ref="L239:N239"/>
    <mergeCell ref="L232:N232"/>
    <mergeCell ref="A210:B210"/>
    <mergeCell ref="A211:B211"/>
    <mergeCell ref="J225:K225"/>
    <mergeCell ref="L220:N220"/>
    <mergeCell ref="L221:N221"/>
    <mergeCell ref="A309:B309"/>
    <mergeCell ref="G297:I297"/>
    <mergeCell ref="J297:K297"/>
    <mergeCell ref="I240:K240"/>
    <mergeCell ref="L240:N240"/>
    <mergeCell ref="I241:K241"/>
    <mergeCell ref="L241:N241"/>
    <mergeCell ref="I242:K242"/>
    <mergeCell ref="D306:D307"/>
    <mergeCell ref="G306:H306"/>
    <mergeCell ref="G293:I293"/>
    <mergeCell ref="J293:O293"/>
    <mergeCell ref="L252:M252"/>
    <mergeCell ref="F244:H244"/>
    <mergeCell ref="A257:C257"/>
    <mergeCell ref="A258:C258"/>
    <mergeCell ref="A259:C259"/>
    <mergeCell ref="D252:E252"/>
    <mergeCell ref="F252:G252"/>
    <mergeCell ref="N262:P262"/>
    <mergeCell ref="B264:Q264"/>
    <mergeCell ref="B269:C269"/>
    <mergeCell ref="B270:C270"/>
    <mergeCell ref="B271:C271"/>
    <mergeCell ref="F267:G267"/>
    <mergeCell ref="O246:Q246"/>
    <mergeCell ref="O247:Q247"/>
    <mergeCell ref="A260:C260"/>
    <mergeCell ref="A261:C261"/>
    <mergeCell ref="H267:I267"/>
    <mergeCell ref="J267:K267"/>
    <mergeCell ref="L267:L268"/>
    <mergeCell ref="B272:C272"/>
    <mergeCell ref="F221:H221"/>
    <mergeCell ref="F222:H222"/>
    <mergeCell ref="F223:H223"/>
    <mergeCell ref="F224:H224"/>
    <mergeCell ref="F225:H225"/>
    <mergeCell ref="F226:H226"/>
    <mergeCell ref="F234:H234"/>
    <mergeCell ref="P266:Q266"/>
    <mergeCell ref="D267:E267"/>
    <mergeCell ref="M267:M268"/>
    <mergeCell ref="N267:N268"/>
    <mergeCell ref="F237:H237"/>
    <mergeCell ref="A238:B238"/>
    <mergeCell ref="F238:H238"/>
    <mergeCell ref="A239:B239"/>
    <mergeCell ref="F239:H239"/>
    <mergeCell ref="A240:B240"/>
    <mergeCell ref="F240:H240"/>
    <mergeCell ref="A241:B241"/>
    <mergeCell ref="F241:H241"/>
    <mergeCell ref="L247:N247"/>
    <mergeCell ref="A248:B248"/>
    <mergeCell ref="F248:H248"/>
    <mergeCell ref="A266:A268"/>
    <mergeCell ref="B266:C268"/>
    <mergeCell ref="D266:G266"/>
    <mergeCell ref="H266:K266"/>
    <mergeCell ref="L266:M266"/>
    <mergeCell ref="N266:O266"/>
    <mergeCell ref="O267:O268"/>
    <mergeCell ref="P267:P268"/>
    <mergeCell ref="F208:H208"/>
    <mergeCell ref="F220:H220"/>
    <mergeCell ref="F209:H209"/>
    <mergeCell ref="F210:H210"/>
    <mergeCell ref="F211:H211"/>
    <mergeCell ref="F212:H212"/>
    <mergeCell ref="F218:H218"/>
    <mergeCell ref="F219:H219"/>
    <mergeCell ref="F201:H201"/>
    <mergeCell ref="F202:H202"/>
    <mergeCell ref="M149:N149"/>
    <mergeCell ref="P149:Q149"/>
    <mergeCell ref="F182:G182"/>
    <mergeCell ref="N182:O182"/>
    <mergeCell ref="B155:Q155"/>
    <mergeCell ref="B156:Q156"/>
    <mergeCell ref="A158:B159"/>
    <mergeCell ref="C158:C159"/>
    <mergeCell ref="D158:D159"/>
    <mergeCell ref="E158:E159"/>
    <mergeCell ref="F158:I158"/>
    <mergeCell ref="J158:M158"/>
    <mergeCell ref="N158:Q158"/>
    <mergeCell ref="F159:G159"/>
    <mergeCell ref="J159:K159"/>
    <mergeCell ref="N159:O159"/>
    <mergeCell ref="A160:B160"/>
    <mergeCell ref="F160:G160"/>
    <mergeCell ref="J160:K160"/>
    <mergeCell ref="O211:Q211"/>
    <mergeCell ref="P209:Q209"/>
    <mergeCell ref="P210:Q210"/>
    <mergeCell ref="M41:N41"/>
    <mergeCell ref="P41:Q41"/>
    <mergeCell ref="M42:N42"/>
    <mergeCell ref="P42:Q42"/>
    <mergeCell ref="M43:N43"/>
    <mergeCell ref="P43:Q43"/>
    <mergeCell ref="M44:N44"/>
    <mergeCell ref="P44:Q44"/>
    <mergeCell ref="P64:Q64"/>
    <mergeCell ref="L65:Q65"/>
    <mergeCell ref="B66:Q66"/>
    <mergeCell ref="P67:Q67"/>
    <mergeCell ref="C68:G69"/>
    <mergeCell ref="H68:K68"/>
    <mergeCell ref="F205:H205"/>
    <mergeCell ref="F206:H206"/>
    <mergeCell ref="F207:H207"/>
    <mergeCell ref="A41:B41"/>
    <mergeCell ref="A42:B42"/>
    <mergeCell ref="A43:B43"/>
    <mergeCell ref="M59:N59"/>
    <mergeCell ref="M64:N64"/>
    <mergeCell ref="C73:G73"/>
    <mergeCell ref="P45:Q45"/>
    <mergeCell ref="M46:N46"/>
    <mergeCell ref="P46:Q46"/>
    <mergeCell ref="M47:N47"/>
    <mergeCell ref="M48:N48"/>
    <mergeCell ref="M49:N49"/>
    <mergeCell ref="A111:B111"/>
    <mergeCell ref="A124:B124"/>
    <mergeCell ref="A127:B127"/>
    <mergeCell ref="L1:M1"/>
    <mergeCell ref="L4:Q4"/>
    <mergeCell ref="B9:K9"/>
    <mergeCell ref="B10:K10"/>
    <mergeCell ref="L10:Q10"/>
    <mergeCell ref="B12:K12"/>
    <mergeCell ref="D36:G36"/>
    <mergeCell ref="H36:K36"/>
    <mergeCell ref="L36:Q36"/>
    <mergeCell ref="M37:N37"/>
    <mergeCell ref="P37:Q37"/>
    <mergeCell ref="M38:N38"/>
    <mergeCell ref="P38:Q38"/>
    <mergeCell ref="M39:N39"/>
    <mergeCell ref="P39:Q39"/>
    <mergeCell ref="M40:N40"/>
    <mergeCell ref="P40:Q40"/>
    <mergeCell ref="A25:Q25"/>
    <mergeCell ref="A38:B38"/>
    <mergeCell ref="A40:B40"/>
    <mergeCell ref="B33:Q33"/>
    <mergeCell ref="A36:B37"/>
    <mergeCell ref="P35:Q35"/>
    <mergeCell ref="C36:C37"/>
    <mergeCell ref="B15:J15"/>
    <mergeCell ref="B16:K16"/>
    <mergeCell ref="L13:Q13"/>
    <mergeCell ref="L16:Q16"/>
    <mergeCell ref="B20:Q20"/>
    <mergeCell ref="B32:Q32"/>
    <mergeCell ref="A22:Q22"/>
    <mergeCell ref="A23:Q23"/>
    <mergeCell ref="L68:Q68"/>
    <mergeCell ref="M69:N69"/>
    <mergeCell ref="P69:Q69"/>
    <mergeCell ref="C70:G70"/>
    <mergeCell ref="M70:N70"/>
    <mergeCell ref="P70:Q70"/>
    <mergeCell ref="C71:G71"/>
    <mergeCell ref="M71:N71"/>
    <mergeCell ref="P71:Q71"/>
    <mergeCell ref="C72:G72"/>
    <mergeCell ref="M72:N72"/>
    <mergeCell ref="P72:Q72"/>
    <mergeCell ref="M73:N73"/>
    <mergeCell ref="P73:Q73"/>
    <mergeCell ref="C74:G74"/>
    <mergeCell ref="M74:N74"/>
    <mergeCell ref="P74:Q74"/>
    <mergeCell ref="C75:G75"/>
    <mergeCell ref="M75:N75"/>
    <mergeCell ref="P75:Q75"/>
    <mergeCell ref="C76:G76"/>
    <mergeCell ref="M76:N76"/>
    <mergeCell ref="P76:Q76"/>
    <mergeCell ref="C77:G77"/>
    <mergeCell ref="M77:N77"/>
    <mergeCell ref="P77:Q77"/>
    <mergeCell ref="L85:Q85"/>
    <mergeCell ref="M86:N86"/>
    <mergeCell ref="O86:P86"/>
    <mergeCell ref="C78:G78"/>
    <mergeCell ref="M78:N78"/>
    <mergeCell ref="P78:Q78"/>
    <mergeCell ref="C79:G79"/>
    <mergeCell ref="M79:N79"/>
    <mergeCell ref="P79:Q79"/>
    <mergeCell ref="M87:N87"/>
    <mergeCell ref="O87:P87"/>
    <mergeCell ref="M88:N88"/>
    <mergeCell ref="O88:P88"/>
    <mergeCell ref="B81:Q81"/>
    <mergeCell ref="B83:Q83"/>
    <mergeCell ref="P84:Q84"/>
    <mergeCell ref="C85:C86"/>
    <mergeCell ref="D85:G85"/>
    <mergeCell ref="H85:K85"/>
    <mergeCell ref="P99:Q99"/>
    <mergeCell ref="C100:D100"/>
    <mergeCell ref="P100:Q100"/>
    <mergeCell ref="C101:D101"/>
    <mergeCell ref="P101:Q101"/>
    <mergeCell ref="C102:D102"/>
    <mergeCell ref="P102:Q102"/>
    <mergeCell ref="M98:Q98"/>
    <mergeCell ref="B96:Q96"/>
    <mergeCell ref="C98:D99"/>
    <mergeCell ref="E98:H98"/>
    <mergeCell ref="I98:L98"/>
    <mergeCell ref="O90:P90"/>
    <mergeCell ref="O89:P89"/>
    <mergeCell ref="A98:B99"/>
    <mergeCell ref="A102:B102"/>
    <mergeCell ref="C115:G115"/>
    <mergeCell ref="M115:N115"/>
    <mergeCell ref="P115:Q115"/>
    <mergeCell ref="M110:N110"/>
    <mergeCell ref="P110:Q110"/>
    <mergeCell ref="C111:G111"/>
    <mergeCell ref="M111:N111"/>
    <mergeCell ref="P111:Q111"/>
    <mergeCell ref="C112:G112"/>
    <mergeCell ref="A112:B112"/>
    <mergeCell ref="C116:G116"/>
    <mergeCell ref="M116:N116"/>
    <mergeCell ref="P116:Q116"/>
    <mergeCell ref="M121:N121"/>
    <mergeCell ref="P121:Q121"/>
    <mergeCell ref="C122:G122"/>
    <mergeCell ref="M122:N122"/>
    <mergeCell ref="P122:Q122"/>
    <mergeCell ref="L120:Q120"/>
    <mergeCell ref="A120:B121"/>
    <mergeCell ref="A122:B122"/>
    <mergeCell ref="B118:Q118"/>
    <mergeCell ref="C120:G121"/>
    <mergeCell ref="H120:K120"/>
    <mergeCell ref="C113:G113"/>
    <mergeCell ref="M113:N113"/>
    <mergeCell ref="P113:Q113"/>
    <mergeCell ref="C114:G114"/>
    <mergeCell ref="M114:N114"/>
    <mergeCell ref="P114:Q114"/>
    <mergeCell ref="P124:Q124"/>
    <mergeCell ref="C125:G125"/>
    <mergeCell ref="M125:N125"/>
    <mergeCell ref="P125:Q125"/>
    <mergeCell ref="C126:G126"/>
    <mergeCell ref="M126:N126"/>
    <mergeCell ref="P126:Q126"/>
    <mergeCell ref="P127:Q127"/>
    <mergeCell ref="P123:Q123"/>
    <mergeCell ref="B129:Q129"/>
    <mergeCell ref="B131:Q131"/>
    <mergeCell ref="A133:A134"/>
    <mergeCell ref="B133:D134"/>
    <mergeCell ref="E133:H133"/>
    <mergeCell ref="I133:L133"/>
    <mergeCell ref="M133:Q133"/>
    <mergeCell ref="P134:Q134"/>
    <mergeCell ref="A123:B123"/>
    <mergeCell ref="B135:D135"/>
    <mergeCell ref="P135:Q135"/>
    <mergeCell ref="B136:D136"/>
    <mergeCell ref="P136:Q136"/>
    <mergeCell ref="B137:D137"/>
    <mergeCell ref="P137:Q137"/>
    <mergeCell ref="B138:D138"/>
    <mergeCell ref="P138:Q138"/>
    <mergeCell ref="B139:D139"/>
    <mergeCell ref="P139:Q139"/>
    <mergeCell ref="B140:D140"/>
    <mergeCell ref="P140:Q140"/>
    <mergeCell ref="B141:D141"/>
    <mergeCell ref="P141:Q141"/>
    <mergeCell ref="C142:D142"/>
    <mergeCell ref="E142:F142"/>
    <mergeCell ref="B143:Q143"/>
    <mergeCell ref="A145:B146"/>
    <mergeCell ref="C145:G146"/>
    <mergeCell ref="H145:K145"/>
    <mergeCell ref="L145:Q145"/>
    <mergeCell ref="M146:N146"/>
    <mergeCell ref="P146:Q146"/>
    <mergeCell ref="A147:B147"/>
    <mergeCell ref="C147:G147"/>
    <mergeCell ref="M147:N147"/>
    <mergeCell ref="P147:Q147"/>
    <mergeCell ref="B195:Q195"/>
    <mergeCell ref="A197:B198"/>
    <mergeCell ref="C197:C198"/>
    <mergeCell ref="D197:D198"/>
    <mergeCell ref="E197:E198"/>
    <mergeCell ref="A148:B148"/>
    <mergeCell ref="C148:G148"/>
    <mergeCell ref="C149:G149"/>
    <mergeCell ref="A150:B150"/>
    <mergeCell ref="C150:G150"/>
    <mergeCell ref="M150:N150"/>
    <mergeCell ref="P150:Q150"/>
    <mergeCell ref="A151:B151"/>
    <mergeCell ref="C151:G151"/>
    <mergeCell ref="A152:B152"/>
    <mergeCell ref="C152:G152"/>
    <mergeCell ref="A153:B153"/>
    <mergeCell ref="C153:G153"/>
    <mergeCell ref="M153:N153"/>
    <mergeCell ref="P153:Q153"/>
    <mergeCell ref="C154:D154"/>
    <mergeCell ref="E154:F154"/>
    <mergeCell ref="G154:H154"/>
    <mergeCell ref="I154:J154"/>
    <mergeCell ref="K154:L154"/>
    <mergeCell ref="N165:O165"/>
    <mergeCell ref="N166:O166"/>
    <mergeCell ref="N167:O167"/>
    <mergeCell ref="N168:O168"/>
    <mergeCell ref="N169:O169"/>
    <mergeCell ref="N160:O160"/>
    <mergeCell ref="A161:B161"/>
    <mergeCell ref="F161:G161"/>
    <mergeCell ref="J161:K161"/>
    <mergeCell ref="N161:O161"/>
    <mergeCell ref="L201:N201"/>
    <mergeCell ref="L202:N202"/>
    <mergeCell ref="L203:N203"/>
    <mergeCell ref="P173:Q173"/>
    <mergeCell ref="N189:O189"/>
    <mergeCell ref="F184:G184"/>
    <mergeCell ref="H184:I184"/>
    <mergeCell ref="J184:K184"/>
    <mergeCell ref="F203:H203"/>
    <mergeCell ref="D200:Q200"/>
    <mergeCell ref="P163:Q163"/>
    <mergeCell ref="N173:O173"/>
    <mergeCell ref="J163:K163"/>
    <mergeCell ref="L163:M163"/>
    <mergeCell ref="N163:O163"/>
    <mergeCell ref="D162:Q162"/>
    <mergeCell ref="F163:G163"/>
    <mergeCell ref="H163:I163"/>
    <mergeCell ref="N170:O170"/>
    <mergeCell ref="N171:O171"/>
    <mergeCell ref="P190:Q190"/>
    <mergeCell ref="P184:Q184"/>
    <mergeCell ref="I248:K248"/>
    <mergeCell ref="L248:N248"/>
    <mergeCell ref="O248:Q248"/>
    <mergeCell ref="H252:I252"/>
    <mergeCell ref="J252:K252"/>
    <mergeCell ref="F197:K197"/>
    <mergeCell ref="L197:Q197"/>
    <mergeCell ref="F198:H198"/>
    <mergeCell ref="L198:N198"/>
    <mergeCell ref="A199:B199"/>
    <mergeCell ref="A162:B162"/>
    <mergeCell ref="N183:O183"/>
    <mergeCell ref="A173:B173"/>
    <mergeCell ref="F173:G173"/>
    <mergeCell ref="H173:I173"/>
    <mergeCell ref="J173:K173"/>
    <mergeCell ref="L173:M173"/>
    <mergeCell ref="A163:B163"/>
    <mergeCell ref="A182:B182"/>
    <mergeCell ref="A174:B174"/>
    <mergeCell ref="L184:M184"/>
    <mergeCell ref="F189:G189"/>
    <mergeCell ref="A193:B193"/>
    <mergeCell ref="F193:G193"/>
    <mergeCell ref="N193:O193"/>
    <mergeCell ref="F190:G190"/>
    <mergeCell ref="J190:K190"/>
    <mergeCell ref="L190:M190"/>
    <mergeCell ref="N190:O190"/>
    <mergeCell ref="A192:B192"/>
    <mergeCell ref="N172:O172"/>
    <mergeCell ref="N164:O164"/>
    <mergeCell ref="L323:M323"/>
    <mergeCell ref="N323:O323"/>
    <mergeCell ref="P323:Q323"/>
    <mergeCell ref="B324:C324"/>
    <mergeCell ref="D324:E324"/>
    <mergeCell ref="F199:H199"/>
    <mergeCell ref="L199:N199"/>
    <mergeCell ref="A342:B342"/>
    <mergeCell ref="A343:B343"/>
    <mergeCell ref="A359:B359"/>
    <mergeCell ref="A200:B200"/>
    <mergeCell ref="A232:B232"/>
    <mergeCell ref="F232:H232"/>
    <mergeCell ref="I232:K232"/>
    <mergeCell ref="I234:K234"/>
    <mergeCell ref="L234:N234"/>
    <mergeCell ref="O234:Q234"/>
    <mergeCell ref="A235:B235"/>
    <mergeCell ref="F235:H235"/>
    <mergeCell ref="I235:K235"/>
    <mergeCell ref="L235:N235"/>
    <mergeCell ref="O235:Q235"/>
    <mergeCell ref="A236:B236"/>
    <mergeCell ref="F236:H236"/>
    <mergeCell ref="I236:K236"/>
    <mergeCell ref="L236:N236"/>
    <mergeCell ref="O236:Q236"/>
    <mergeCell ref="F247:H247"/>
    <mergeCell ref="I247:K247"/>
    <mergeCell ref="B279:Q279"/>
    <mergeCell ref="A281:A282"/>
    <mergeCell ref="B281:D282"/>
    <mergeCell ref="E281:F282"/>
    <mergeCell ref="B283:D283"/>
    <mergeCell ref="E283:F283"/>
    <mergeCell ref="G281:I281"/>
    <mergeCell ref="J281:L281"/>
    <mergeCell ref="M281:O281"/>
    <mergeCell ref="B284:D284"/>
    <mergeCell ref="E284:F284"/>
    <mergeCell ref="G284:I284"/>
    <mergeCell ref="P294:Q294"/>
    <mergeCell ref="P296:Q296"/>
    <mergeCell ref="P295:Q295"/>
    <mergeCell ref="A315:B315"/>
    <mergeCell ref="M306:N306"/>
    <mergeCell ref="L299:M299"/>
    <mergeCell ref="N299:O299"/>
    <mergeCell ref="J300:K300"/>
    <mergeCell ref="L300:M300"/>
    <mergeCell ref="N300:O300"/>
    <mergeCell ref="P298:Q298"/>
    <mergeCell ref="P299:Q299"/>
    <mergeCell ref="P300:Q300"/>
    <mergeCell ref="A310:B310"/>
    <mergeCell ref="A311:B311"/>
    <mergeCell ref="I306:J306"/>
    <mergeCell ref="K306:L306"/>
    <mergeCell ref="L294:M294"/>
    <mergeCell ref="A306:B307"/>
    <mergeCell ref="A308:B308"/>
    <mergeCell ref="Q267:Q268"/>
    <mergeCell ref="B273:C273"/>
    <mergeCell ref="B274:C274"/>
    <mergeCell ref="B275:C275"/>
    <mergeCell ref="C276:Q276"/>
    <mergeCell ref="B277:Q277"/>
    <mergeCell ref="A313:B313"/>
    <mergeCell ref="A314:B314"/>
    <mergeCell ref="A404:B404"/>
    <mergeCell ref="B285:D285"/>
    <mergeCell ref="E285:F285"/>
    <mergeCell ref="B286:D286"/>
    <mergeCell ref="E286:F286"/>
    <mergeCell ref="B297:D297"/>
    <mergeCell ref="E297:F297"/>
    <mergeCell ref="P297:Q297"/>
    <mergeCell ref="G298:I298"/>
    <mergeCell ref="J298:K298"/>
    <mergeCell ref="L298:M298"/>
    <mergeCell ref="N298:O298"/>
    <mergeCell ref="B299:D299"/>
    <mergeCell ref="E299:F299"/>
    <mergeCell ref="G299:I299"/>
    <mergeCell ref="J299:K299"/>
    <mergeCell ref="F324:G324"/>
    <mergeCell ref="H324:I324"/>
    <mergeCell ref="J324:K324"/>
    <mergeCell ref="L324:M324"/>
    <mergeCell ref="N324:O324"/>
    <mergeCell ref="P324:Q324"/>
    <mergeCell ref="B325:C325"/>
    <mergeCell ref="D325:E325"/>
    <mergeCell ref="A411:B411"/>
    <mergeCell ref="N294:O294"/>
    <mergeCell ref="B287:D287"/>
    <mergeCell ref="E287:F287"/>
    <mergeCell ref="G287:I287"/>
    <mergeCell ref="B288:D288"/>
    <mergeCell ref="E288:F288"/>
    <mergeCell ref="N295:O295"/>
    <mergeCell ref="J296:K296"/>
    <mergeCell ref="A378:B378"/>
    <mergeCell ref="B291:O291"/>
    <mergeCell ref="A293:A294"/>
    <mergeCell ref="B293:D294"/>
    <mergeCell ref="E293:F294"/>
    <mergeCell ref="J294:K294"/>
    <mergeCell ref="A408:B410"/>
    <mergeCell ref="A394:B394"/>
    <mergeCell ref="A312:B312"/>
    <mergeCell ref="C306:C307"/>
    <mergeCell ref="E306:F306"/>
    <mergeCell ref="B295:D295"/>
    <mergeCell ref="E295:F295"/>
    <mergeCell ref="J295:K295"/>
    <mergeCell ref="L295:M295"/>
    <mergeCell ref="L297:M297"/>
    <mergeCell ref="N297:O297"/>
    <mergeCell ref="B296:D296"/>
    <mergeCell ref="E296:F296"/>
    <mergeCell ref="L296:M296"/>
    <mergeCell ref="N296:O296"/>
    <mergeCell ref="B298:D298"/>
    <mergeCell ref="E298:F298"/>
    <mergeCell ref="A412:B412"/>
    <mergeCell ref="A413:B413"/>
    <mergeCell ref="A429:B429"/>
    <mergeCell ref="A439:B439"/>
    <mergeCell ref="B300:D300"/>
    <mergeCell ref="B302:Q302"/>
    <mergeCell ref="B304:Q304"/>
    <mergeCell ref="E300:F300"/>
    <mergeCell ref="A320:A321"/>
    <mergeCell ref="B320:C321"/>
    <mergeCell ref="D320:I320"/>
    <mergeCell ref="J320:O320"/>
    <mergeCell ref="P320:Q321"/>
    <mergeCell ref="D321:E321"/>
    <mergeCell ref="F321:G321"/>
    <mergeCell ref="H321:I321"/>
    <mergeCell ref="J321:K321"/>
    <mergeCell ref="L321:M321"/>
    <mergeCell ref="N321:O321"/>
    <mergeCell ref="B322:C322"/>
    <mergeCell ref="D322:E322"/>
    <mergeCell ref="F322:G322"/>
    <mergeCell ref="H322:I322"/>
    <mergeCell ref="J322:K322"/>
    <mergeCell ref="L322:M322"/>
    <mergeCell ref="N322:O322"/>
    <mergeCell ref="P322:Q322"/>
    <mergeCell ref="B323:C323"/>
    <mergeCell ref="D323:E323"/>
    <mergeCell ref="F323:G323"/>
    <mergeCell ref="H323:I323"/>
    <mergeCell ref="J323:K323"/>
    <mergeCell ref="F325:G325"/>
    <mergeCell ref="H325:I325"/>
    <mergeCell ref="J325:K325"/>
    <mergeCell ref="L325:M325"/>
    <mergeCell ref="N325:O325"/>
    <mergeCell ref="P325:Q325"/>
    <mergeCell ref="B326:C326"/>
    <mergeCell ref="D326:E326"/>
    <mergeCell ref="F326:G326"/>
    <mergeCell ref="H326:I326"/>
    <mergeCell ref="J326:K326"/>
    <mergeCell ref="L326:M326"/>
    <mergeCell ref="N326:O326"/>
    <mergeCell ref="P326:Q326"/>
    <mergeCell ref="B327:C327"/>
    <mergeCell ref="D327:E327"/>
    <mergeCell ref="F327:G327"/>
    <mergeCell ref="H327:I327"/>
    <mergeCell ref="J327:K327"/>
    <mergeCell ref="L327:M327"/>
    <mergeCell ref="N327:O327"/>
    <mergeCell ref="P327:Q327"/>
    <mergeCell ref="N329:O329"/>
    <mergeCell ref="P329:Q329"/>
    <mergeCell ref="B328:C328"/>
    <mergeCell ref="D328:E328"/>
    <mergeCell ref="F328:G328"/>
    <mergeCell ref="H328:I328"/>
    <mergeCell ref="J328:K328"/>
    <mergeCell ref="L328:M328"/>
    <mergeCell ref="J341:K341"/>
    <mergeCell ref="L341:M341"/>
    <mergeCell ref="N328:O328"/>
    <mergeCell ref="P328:Q328"/>
    <mergeCell ref="B329:C329"/>
    <mergeCell ref="D329:E329"/>
    <mergeCell ref="F329:G329"/>
    <mergeCell ref="H329:I329"/>
    <mergeCell ref="J329:K329"/>
    <mergeCell ref="L329:M329"/>
    <mergeCell ref="N341:O341"/>
    <mergeCell ref="B331:Q331"/>
    <mergeCell ref="B333:Q333"/>
    <mergeCell ref="B335:Q335"/>
    <mergeCell ref="H338:I340"/>
    <mergeCell ref="A338:B340"/>
    <mergeCell ref="A341:B341"/>
    <mergeCell ref="E338:E340"/>
    <mergeCell ref="F338:G340"/>
    <mergeCell ref="F343:G343"/>
    <mergeCell ref="F344:G344"/>
    <mergeCell ref="J338:K340"/>
    <mergeCell ref="L338:O339"/>
    <mergeCell ref="P338:Q340"/>
    <mergeCell ref="L340:M340"/>
    <mergeCell ref="N340:O340"/>
    <mergeCell ref="F341:G341"/>
    <mergeCell ref="H341:I341"/>
    <mergeCell ref="N342:O342"/>
    <mergeCell ref="P341:Q341"/>
    <mergeCell ref="F368:G368"/>
    <mergeCell ref="H368:I368"/>
    <mergeCell ref="J368:K368"/>
    <mergeCell ref="L368:M368"/>
    <mergeCell ref="N368:O368"/>
    <mergeCell ref="P368:Q368"/>
    <mergeCell ref="F346:G346"/>
    <mergeCell ref="F347:G347"/>
    <mergeCell ref="F348:G348"/>
    <mergeCell ref="F353:G353"/>
    <mergeCell ref="F354:G354"/>
    <mergeCell ref="H365:I365"/>
    <mergeCell ref="J359:K359"/>
    <mergeCell ref="J363:K363"/>
    <mergeCell ref="J364:K364"/>
    <mergeCell ref="J352:K352"/>
    <mergeCell ref="H343:I343"/>
    <mergeCell ref="H344:I344"/>
    <mergeCell ref="H342:I342"/>
    <mergeCell ref="L353:M353"/>
    <mergeCell ref="J365:K365"/>
    <mergeCell ref="H411:I411"/>
    <mergeCell ref="J411:K411"/>
    <mergeCell ref="L411:M411"/>
    <mergeCell ref="N411:O411"/>
    <mergeCell ref="P411:Q411"/>
    <mergeCell ref="F369:G369"/>
    <mergeCell ref="H369:I369"/>
    <mergeCell ref="J369:K369"/>
    <mergeCell ref="L369:M369"/>
    <mergeCell ref="N369:O369"/>
    <mergeCell ref="P369:Q369"/>
    <mergeCell ref="M383:N383"/>
    <mergeCell ref="M379:N379"/>
    <mergeCell ref="M380:N380"/>
    <mergeCell ref="M381:N381"/>
    <mergeCell ref="P373:P374"/>
    <mergeCell ref="Q373:Q374"/>
    <mergeCell ref="M378:N378"/>
    <mergeCell ref="D373:H373"/>
    <mergeCell ref="I373:N373"/>
    <mergeCell ref="O373:O374"/>
    <mergeCell ref="M382:N382"/>
    <mergeCell ref="D374:D375"/>
    <mergeCell ref="F374:G374"/>
    <mergeCell ref="H374:H375"/>
    <mergeCell ref="I374:I375"/>
    <mergeCell ref="M393:N393"/>
    <mergeCell ref="M395:N395"/>
    <mergeCell ref="M396:N396"/>
    <mergeCell ref="M397:N397"/>
    <mergeCell ref="M398:N398"/>
    <mergeCell ref="M394:N394"/>
    <mergeCell ref="I445:J445"/>
    <mergeCell ref="K445:M445"/>
    <mergeCell ref="N445:P445"/>
    <mergeCell ref="F438:G438"/>
    <mergeCell ref="H438:I438"/>
    <mergeCell ref="J438:K438"/>
    <mergeCell ref="L438:M438"/>
    <mergeCell ref="N438:O438"/>
    <mergeCell ref="P438:Q438"/>
    <mergeCell ref="F169:G169"/>
    <mergeCell ref="F172:G172"/>
    <mergeCell ref="B441:Q441"/>
    <mergeCell ref="B443:C443"/>
    <mergeCell ref="D443:E443"/>
    <mergeCell ref="F443:H443"/>
    <mergeCell ref="I443:J443"/>
    <mergeCell ref="K443:M443"/>
    <mergeCell ref="N443:P443"/>
    <mergeCell ref="B444:C444"/>
    <mergeCell ref="D444:E444"/>
    <mergeCell ref="F444:H444"/>
    <mergeCell ref="I444:J444"/>
    <mergeCell ref="K444:M444"/>
    <mergeCell ref="N444:P444"/>
    <mergeCell ref="L408:M410"/>
    <mergeCell ref="J353:K353"/>
    <mergeCell ref="H345:I345"/>
    <mergeCell ref="H346:I346"/>
    <mergeCell ref="L346:M346"/>
    <mergeCell ref="N408:O410"/>
    <mergeCell ref="P408:Q410"/>
    <mergeCell ref="F411:G411"/>
    <mergeCell ref="J164:K164"/>
    <mergeCell ref="J165:K165"/>
    <mergeCell ref="J166:K166"/>
    <mergeCell ref="J167:K167"/>
    <mergeCell ref="J168:K168"/>
    <mergeCell ref="J169:K169"/>
    <mergeCell ref="F439:G439"/>
    <mergeCell ref="H439:I439"/>
    <mergeCell ref="J439:K439"/>
    <mergeCell ref="L439:M439"/>
    <mergeCell ref="N439:O439"/>
    <mergeCell ref="P439:Q439"/>
    <mergeCell ref="H347:I347"/>
    <mergeCell ref="F357:G357"/>
    <mergeCell ref="F358:G358"/>
    <mergeCell ref="F363:G363"/>
    <mergeCell ref="H349:I349"/>
    <mergeCell ref="H350:I350"/>
    <mergeCell ref="H351:I351"/>
    <mergeCell ref="H352:I352"/>
    <mergeCell ref="H353:I353"/>
    <mergeCell ref="F366:G366"/>
    <mergeCell ref="F351:G351"/>
    <mergeCell ref="F352:G352"/>
    <mergeCell ref="M404:N404"/>
    <mergeCell ref="B406:Q406"/>
    <mergeCell ref="C408:C410"/>
    <mergeCell ref="D408:D410"/>
    <mergeCell ref="E408:E410"/>
    <mergeCell ref="F408:G410"/>
    <mergeCell ref="H408:I410"/>
    <mergeCell ref="J408:K410"/>
    <mergeCell ref="L460:N460"/>
    <mergeCell ref="B447:C447"/>
    <mergeCell ref="D447:E447"/>
    <mergeCell ref="F447:H447"/>
    <mergeCell ref="I447:J447"/>
    <mergeCell ref="F345:G345"/>
    <mergeCell ref="K447:M447"/>
    <mergeCell ref="N447:P447"/>
    <mergeCell ref="B446:C446"/>
    <mergeCell ref="D446:E446"/>
    <mergeCell ref="F362:G362"/>
    <mergeCell ref="F359:G359"/>
    <mergeCell ref="B449:Q449"/>
    <mergeCell ref="B451:Q451"/>
    <mergeCell ref="L457:N457"/>
    <mergeCell ref="F446:H446"/>
    <mergeCell ref="I446:J446"/>
    <mergeCell ref="K446:M446"/>
    <mergeCell ref="N446:P446"/>
    <mergeCell ref="F355:G355"/>
    <mergeCell ref="F356:G356"/>
    <mergeCell ref="F349:G349"/>
    <mergeCell ref="F350:G350"/>
    <mergeCell ref="F360:G360"/>
    <mergeCell ref="F361:G361"/>
    <mergeCell ref="F367:G367"/>
    <mergeCell ref="J374:J375"/>
    <mergeCell ref="K374:L374"/>
    <mergeCell ref="M377:N377"/>
    <mergeCell ref="B445:C445"/>
    <mergeCell ref="D445:E445"/>
    <mergeCell ref="F445:H445"/>
    <mergeCell ref="H354:I354"/>
    <mergeCell ref="H355:I355"/>
    <mergeCell ref="H356:I356"/>
    <mergeCell ref="H357:I357"/>
    <mergeCell ref="J348:K348"/>
    <mergeCell ref="J351:K351"/>
    <mergeCell ref="H361:I361"/>
    <mergeCell ref="H362:I362"/>
    <mergeCell ref="H363:I363"/>
    <mergeCell ref="H364:I364"/>
    <mergeCell ref="H358:I358"/>
    <mergeCell ref="H360:I360"/>
    <mergeCell ref="H359:I359"/>
    <mergeCell ref="H348:I348"/>
    <mergeCell ref="J357:K357"/>
    <mergeCell ref="J354:K354"/>
    <mergeCell ref="J355:K355"/>
    <mergeCell ref="J356:K356"/>
    <mergeCell ref="J342:K342"/>
    <mergeCell ref="L342:M342"/>
    <mergeCell ref="L343:M343"/>
    <mergeCell ref="L344:M344"/>
    <mergeCell ref="L345:M345"/>
    <mergeCell ref="L364:M364"/>
    <mergeCell ref="L365:M365"/>
    <mergeCell ref="L366:M366"/>
    <mergeCell ref="L354:M354"/>
    <mergeCell ref="L355:M355"/>
    <mergeCell ref="L356:M356"/>
    <mergeCell ref="L357:M357"/>
    <mergeCell ref="L358:M358"/>
    <mergeCell ref="L360:M360"/>
    <mergeCell ref="L359:M359"/>
    <mergeCell ref="L361:M361"/>
    <mergeCell ref="L362:M362"/>
    <mergeCell ref="L363:M363"/>
    <mergeCell ref="L348:M348"/>
    <mergeCell ref="L349:M349"/>
    <mergeCell ref="L350:M350"/>
    <mergeCell ref="L351:M351"/>
    <mergeCell ref="J343:K343"/>
    <mergeCell ref="J344:K344"/>
    <mergeCell ref="J345:K345"/>
    <mergeCell ref="J346:K346"/>
    <mergeCell ref="J347:K347"/>
    <mergeCell ref="J358:K358"/>
    <mergeCell ref="J360:K360"/>
    <mergeCell ref="J361:K361"/>
    <mergeCell ref="J362:K362"/>
    <mergeCell ref="L352:M352"/>
    <mergeCell ref="L347:M347"/>
    <mergeCell ref="J349:K349"/>
    <mergeCell ref="J350:K350"/>
    <mergeCell ref="P360:Q360"/>
    <mergeCell ref="P361:Q361"/>
    <mergeCell ref="P359:Q359"/>
    <mergeCell ref="P362:Q362"/>
    <mergeCell ref="P363:Q363"/>
    <mergeCell ref="P364:Q364"/>
    <mergeCell ref="P365:Q365"/>
    <mergeCell ref="N343:O343"/>
    <mergeCell ref="N344:O344"/>
    <mergeCell ref="N345:O345"/>
    <mergeCell ref="N346:O346"/>
    <mergeCell ref="N347:O347"/>
    <mergeCell ref="N351:O351"/>
    <mergeCell ref="N348:O348"/>
    <mergeCell ref="N349:O349"/>
    <mergeCell ref="N350:O350"/>
    <mergeCell ref="N352:O352"/>
    <mergeCell ref="N353:O353"/>
    <mergeCell ref="N354:O354"/>
    <mergeCell ref="N355:O355"/>
    <mergeCell ref="N356:O356"/>
    <mergeCell ref="N357:O357"/>
    <mergeCell ref="N358:O358"/>
    <mergeCell ref="N360:O360"/>
    <mergeCell ref="P342:Q342"/>
    <mergeCell ref="P343:Q343"/>
    <mergeCell ref="P344:Q344"/>
    <mergeCell ref="P345:Q345"/>
    <mergeCell ref="P346:Q346"/>
    <mergeCell ref="P347:Q347"/>
    <mergeCell ref="P348:Q348"/>
    <mergeCell ref="P349:Q349"/>
    <mergeCell ref="P350:Q350"/>
    <mergeCell ref="P351:Q351"/>
    <mergeCell ref="P352:Q352"/>
    <mergeCell ref="P353:Q353"/>
    <mergeCell ref="P354:Q354"/>
    <mergeCell ref="P355:Q355"/>
    <mergeCell ref="P356:Q356"/>
    <mergeCell ref="P357:Q357"/>
    <mergeCell ref="P358:Q358"/>
    <mergeCell ref="P366:Q366"/>
    <mergeCell ref="P367:Q367"/>
    <mergeCell ref="L367:M367"/>
    <mergeCell ref="M374:N375"/>
    <mergeCell ref="M376:N376"/>
    <mergeCell ref="B371:Q371"/>
    <mergeCell ref="M386:N386"/>
    <mergeCell ref="M387:N387"/>
    <mergeCell ref="H367:I367"/>
    <mergeCell ref="M384:N384"/>
    <mergeCell ref="M385:N385"/>
    <mergeCell ref="E374:E375"/>
    <mergeCell ref="M388:N388"/>
    <mergeCell ref="M389:N389"/>
    <mergeCell ref="M390:N390"/>
    <mergeCell ref="M391:N391"/>
    <mergeCell ref="M392:N392"/>
    <mergeCell ref="J367:K367"/>
    <mergeCell ref="C373:C375"/>
    <mergeCell ref="A376:B376"/>
    <mergeCell ref="A377:B377"/>
    <mergeCell ref="A369:B369"/>
    <mergeCell ref="A373:B375"/>
    <mergeCell ref="N366:O366"/>
    <mergeCell ref="N367:O367"/>
    <mergeCell ref="J366:K366"/>
    <mergeCell ref="H366:I366"/>
    <mergeCell ref="M399:N399"/>
    <mergeCell ref="M400:N400"/>
    <mergeCell ref="M401:N401"/>
    <mergeCell ref="M402:N402"/>
    <mergeCell ref="M403:N403"/>
    <mergeCell ref="F164:G164"/>
    <mergeCell ref="F165:G165"/>
    <mergeCell ref="F166:G166"/>
    <mergeCell ref="F167:G167"/>
    <mergeCell ref="F168:G168"/>
    <mergeCell ref="F188:G188"/>
    <mergeCell ref="N174:O174"/>
    <mergeCell ref="N175:O175"/>
    <mergeCell ref="N176:O176"/>
    <mergeCell ref="N177:O177"/>
    <mergeCell ref="N178:O178"/>
    <mergeCell ref="N179:O179"/>
    <mergeCell ref="N188:O188"/>
    <mergeCell ref="N191:O191"/>
    <mergeCell ref="N192:O192"/>
    <mergeCell ref="N180:O180"/>
    <mergeCell ref="N181:O181"/>
    <mergeCell ref="N185:O185"/>
    <mergeCell ref="N186:O186"/>
    <mergeCell ref="N187:O187"/>
    <mergeCell ref="N184:O184"/>
    <mergeCell ref="N361:O361"/>
    <mergeCell ref="N362:O362"/>
    <mergeCell ref="N363:O363"/>
    <mergeCell ref="N364:O364"/>
    <mergeCell ref="N359:O359"/>
    <mergeCell ref="N365:O365"/>
    <mergeCell ref="F412:G412"/>
    <mergeCell ref="F413:G413"/>
    <mergeCell ref="F414:G414"/>
    <mergeCell ref="A170:B170"/>
    <mergeCell ref="A171:B171"/>
    <mergeCell ref="A172:B172"/>
    <mergeCell ref="F170:G170"/>
    <mergeCell ref="F171:G171"/>
    <mergeCell ref="F364:G364"/>
    <mergeCell ref="F365:G365"/>
    <mergeCell ref="F415:G415"/>
    <mergeCell ref="F416:G416"/>
    <mergeCell ref="F417:G417"/>
    <mergeCell ref="F418:G418"/>
    <mergeCell ref="F419:G419"/>
    <mergeCell ref="F420:G420"/>
    <mergeCell ref="F421:G421"/>
    <mergeCell ref="F179:G179"/>
    <mergeCell ref="A183:B183"/>
    <mergeCell ref="A175:B175"/>
    <mergeCell ref="A176:B176"/>
    <mergeCell ref="F191:G191"/>
    <mergeCell ref="F192:G192"/>
    <mergeCell ref="F180:G180"/>
    <mergeCell ref="F181:G181"/>
    <mergeCell ref="F185:G185"/>
    <mergeCell ref="F186:G186"/>
    <mergeCell ref="F187:G187"/>
    <mergeCell ref="F183:G183"/>
    <mergeCell ref="F342:G342"/>
    <mergeCell ref="C338:C340"/>
    <mergeCell ref="D338:D340"/>
    <mergeCell ref="F422:G422"/>
    <mergeCell ref="F423:G423"/>
    <mergeCell ref="F424:G424"/>
    <mergeCell ref="F425:G425"/>
    <mergeCell ref="F426:G426"/>
    <mergeCell ref="F427:G427"/>
    <mergeCell ref="F428:G428"/>
    <mergeCell ref="F430:G430"/>
    <mergeCell ref="F431:G431"/>
    <mergeCell ref="F432:G432"/>
    <mergeCell ref="F433:G433"/>
    <mergeCell ref="F429:G429"/>
    <mergeCell ref="F434:G434"/>
    <mergeCell ref="F435:G435"/>
    <mergeCell ref="F436:G436"/>
    <mergeCell ref="F437:G437"/>
    <mergeCell ref="H412:I412"/>
    <mergeCell ref="H413:I413"/>
    <mergeCell ref="H414:I414"/>
    <mergeCell ref="H415:I415"/>
    <mergeCell ref="H416:I416"/>
    <mergeCell ref="H417:I417"/>
    <mergeCell ref="H418:I418"/>
    <mergeCell ref="H419:I419"/>
    <mergeCell ref="H420:I420"/>
    <mergeCell ref="H421:I421"/>
    <mergeCell ref="H422:I422"/>
    <mergeCell ref="H423:I423"/>
    <mergeCell ref="H424:I424"/>
    <mergeCell ref="H425:I425"/>
    <mergeCell ref="H426:I426"/>
    <mergeCell ref="H427:I427"/>
    <mergeCell ref="H428:I428"/>
    <mergeCell ref="H430:I430"/>
    <mergeCell ref="H429:I429"/>
    <mergeCell ref="H431:I431"/>
    <mergeCell ref="H432:I432"/>
    <mergeCell ref="H433:I433"/>
    <mergeCell ref="H434:I434"/>
    <mergeCell ref="H435:I435"/>
    <mergeCell ref="H436:I436"/>
    <mergeCell ref="H437:I437"/>
    <mergeCell ref="J412:K412"/>
    <mergeCell ref="J413:K413"/>
    <mergeCell ref="J414:K414"/>
    <mergeCell ref="J415:K415"/>
    <mergeCell ref="J416:K416"/>
    <mergeCell ref="J417:K417"/>
    <mergeCell ref="J418:K418"/>
    <mergeCell ref="J419:K419"/>
    <mergeCell ref="J420:K420"/>
    <mergeCell ref="J421:K421"/>
    <mergeCell ref="J422:K422"/>
    <mergeCell ref="J423:K423"/>
    <mergeCell ref="J424:K424"/>
    <mergeCell ref="J425:K425"/>
    <mergeCell ref="J426:K426"/>
    <mergeCell ref="J427:K427"/>
    <mergeCell ref="J428:K428"/>
    <mergeCell ref="J430:K430"/>
    <mergeCell ref="J431:K431"/>
    <mergeCell ref="J432:K432"/>
    <mergeCell ref="J433:K433"/>
    <mergeCell ref="J429:K429"/>
    <mergeCell ref="J434:K434"/>
    <mergeCell ref="J435:K435"/>
    <mergeCell ref="J436:K436"/>
    <mergeCell ref="J437:K437"/>
    <mergeCell ref="L412:M412"/>
    <mergeCell ref="L413:M413"/>
    <mergeCell ref="L414:M414"/>
    <mergeCell ref="L415:M415"/>
    <mergeCell ref="L416:M416"/>
    <mergeCell ref="L417:M417"/>
    <mergeCell ref="L418:M418"/>
    <mergeCell ref="L419:M419"/>
    <mergeCell ref="L420:M420"/>
    <mergeCell ref="L421:M421"/>
    <mergeCell ref="L422:M422"/>
    <mergeCell ref="L423:M423"/>
    <mergeCell ref="L424:M424"/>
    <mergeCell ref="L425:M425"/>
    <mergeCell ref="L426:M426"/>
    <mergeCell ref="L427:M427"/>
    <mergeCell ref="L428:M428"/>
    <mergeCell ref="L430:M430"/>
    <mergeCell ref="L431:M431"/>
    <mergeCell ref="L432:M432"/>
    <mergeCell ref="L433:M433"/>
    <mergeCell ref="L434:M434"/>
    <mergeCell ref="L435:M435"/>
    <mergeCell ref="L436:M436"/>
    <mergeCell ref="L437:M437"/>
    <mergeCell ref="N412:O412"/>
    <mergeCell ref="N413:O413"/>
    <mergeCell ref="N414:O414"/>
    <mergeCell ref="N415:O415"/>
    <mergeCell ref="N416:O416"/>
    <mergeCell ref="N417:O417"/>
    <mergeCell ref="N418:O418"/>
    <mergeCell ref="N419:O419"/>
    <mergeCell ref="N420:O420"/>
    <mergeCell ref="N433:O433"/>
    <mergeCell ref="N421:O421"/>
    <mergeCell ref="N422:O422"/>
    <mergeCell ref="N423:O423"/>
    <mergeCell ref="N424:O424"/>
    <mergeCell ref="N425:O425"/>
    <mergeCell ref="N426:O426"/>
    <mergeCell ref="N435:O435"/>
    <mergeCell ref="N436:O436"/>
    <mergeCell ref="N437:O437"/>
    <mergeCell ref="A164:B164"/>
    <mergeCell ref="A165:B165"/>
    <mergeCell ref="A166:B166"/>
    <mergeCell ref="A167:B167"/>
    <mergeCell ref="A168:B168"/>
    <mergeCell ref="A169:B169"/>
    <mergeCell ref="N427:O427"/>
    <mergeCell ref="A177:B177"/>
    <mergeCell ref="A178:B178"/>
    <mergeCell ref="A179:B179"/>
    <mergeCell ref="A180:B180"/>
    <mergeCell ref="A181:B181"/>
    <mergeCell ref="N434:O434"/>
    <mergeCell ref="N428:O428"/>
    <mergeCell ref="N430:O430"/>
    <mergeCell ref="N431:O431"/>
    <mergeCell ref="N432:O432"/>
    <mergeCell ref="A185:B185"/>
    <mergeCell ref="A186:B186"/>
    <mergeCell ref="A187:B187"/>
    <mergeCell ref="A188:B188"/>
    <mergeCell ref="A191:B191"/>
    <mergeCell ref="A190:B190"/>
    <mergeCell ref="A189:B189"/>
    <mergeCell ref="A184:B184"/>
    <mergeCell ref="F174:G174"/>
    <mergeCell ref="F175:G175"/>
    <mergeCell ref="F176:G176"/>
    <mergeCell ref="F177:G177"/>
    <mergeCell ref="F178:G178"/>
  </mergeCells>
  <pageMargins left="0.39374999999999999" right="0.2" top="0.22013888888888888" bottom="0.2298611111111111" header="0.51180555555555551" footer="0.51180555555555551"/>
  <pageSetup paperSize="9" scale="77" firstPageNumber="0" orientation="landscape" horizontalDpi="300" verticalDpi="300" r:id="rId1"/>
  <headerFooter alignWithMargins="0"/>
  <rowBreaks count="10" manualBreakCount="10">
    <brk id="31" max="15" man="1"/>
    <brk id="82" max="16" man="1"/>
    <brk id="117" max="16" man="1"/>
    <brk id="153" max="16" man="1"/>
    <brk id="176" max="16" man="1"/>
    <brk id="185" max="16" man="1"/>
    <brk id="205" max="16" man="1"/>
    <brk id="218" max="16" man="1"/>
    <brk id="230" max="16" man="1"/>
    <brk id="285"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12</vt:i4>
      </vt:variant>
    </vt:vector>
  </HeadingPairs>
  <TitlesOfParts>
    <vt:vector size="24" baseType="lpstr">
      <vt:lpstr>101000pdtl  (2)</vt:lpstr>
      <vt:lpstr>10000 звед</vt:lpstr>
      <vt:lpstr>додаток 1</vt:lpstr>
      <vt:lpstr>1010160 ПК (2)</vt:lpstr>
      <vt:lpstr>1014060 ПК</vt:lpstr>
      <vt:lpstr>1011100 ШК</vt:lpstr>
      <vt:lpstr>1014080 УПР (2)</vt:lpstr>
      <vt:lpstr>1014080 УПР</vt:lpstr>
      <vt:lpstr>1014070 Кіно</vt:lpstr>
      <vt:lpstr>1016030 Парк</vt:lpstr>
      <vt:lpstr>2414030</vt:lpstr>
      <vt:lpstr>1100001</vt:lpstr>
      <vt:lpstr>'10000 звед'!Область_печати</vt:lpstr>
      <vt:lpstr>'101000pdtl  (2)'!Область_печати</vt:lpstr>
      <vt:lpstr>'1010160 ПК (2)'!Область_печати</vt:lpstr>
      <vt:lpstr>'1011100 ШК'!Область_печати</vt:lpstr>
      <vt:lpstr>'1014060 ПК'!Область_печати</vt:lpstr>
      <vt:lpstr>'1014070 Кіно'!Область_печати</vt:lpstr>
      <vt:lpstr>'1014080 УПР'!Область_печати</vt:lpstr>
      <vt:lpstr>'1014080 УПР (2)'!Область_печати</vt:lpstr>
      <vt:lpstr>'1016030 Парк'!Область_печати</vt:lpstr>
      <vt:lpstr>'1100001'!Область_печати</vt:lpstr>
      <vt:lpstr>'2414030'!Область_печати</vt:lpstr>
      <vt:lpstr>'додаток 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work-pc</dc:creator>
  <cp:lastModifiedBy>PC</cp:lastModifiedBy>
  <cp:lastPrinted>2019-05-16T08:50:17Z</cp:lastPrinted>
  <dcterms:created xsi:type="dcterms:W3CDTF">2017-07-27T13:02:09Z</dcterms:created>
  <dcterms:modified xsi:type="dcterms:W3CDTF">2019-06-06T07:30:55Z</dcterms:modified>
</cp:coreProperties>
</file>