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'1,2,3,4,5,6'!$A$1:$O$191</definedName>
  </definedNames>
  <calcPr calcId="124519"/>
</workbook>
</file>

<file path=xl/calcChain.xml><?xml version="1.0" encoding="utf-8"?>
<calcChain xmlns="http://schemas.openxmlformats.org/spreadsheetml/2006/main">
  <c r="G165" i="1"/>
  <c r="H165"/>
  <c r="J165"/>
  <c r="K165"/>
  <c r="M165"/>
  <c r="N165"/>
  <c r="D165"/>
  <c r="E165"/>
  <c r="E172"/>
  <c r="E175" s="1"/>
  <c r="G172"/>
  <c r="G175" s="1"/>
  <c r="H172"/>
  <c r="H175" s="1"/>
  <c r="J172"/>
  <c r="J175" s="1"/>
  <c r="K172"/>
  <c r="K175" s="1"/>
  <c r="M172"/>
  <c r="M175" s="1"/>
  <c r="N172"/>
  <c r="N175" s="1"/>
  <c r="D172"/>
  <c r="D175" s="1"/>
  <c r="O174"/>
  <c r="O173"/>
  <c r="O172" s="1"/>
  <c r="O175" s="1"/>
  <c r="L174"/>
  <c r="L173"/>
  <c r="L172" s="1"/>
  <c r="L175" s="1"/>
  <c r="I174"/>
  <c r="I173"/>
  <c r="I172" s="1"/>
  <c r="I175" s="1"/>
  <c r="F174"/>
  <c r="F173"/>
  <c r="F172" s="1"/>
  <c r="F175" s="1"/>
  <c r="E164"/>
  <c r="G164"/>
  <c r="J164"/>
  <c r="J169" s="1"/>
  <c r="K164"/>
  <c r="M164"/>
  <c r="N164"/>
  <c r="N169" s="1"/>
  <c r="D164"/>
  <c r="D169" s="1"/>
  <c r="H164"/>
  <c r="O168"/>
  <c r="L168"/>
  <c r="I168"/>
  <c r="F168"/>
  <c r="O167"/>
  <c r="L167"/>
  <c r="I167"/>
  <c r="F167"/>
  <c r="O166"/>
  <c r="O165" s="1"/>
  <c r="O164" s="1"/>
  <c r="L166"/>
  <c r="L165" s="1"/>
  <c r="L164" s="1"/>
  <c r="L169" s="1"/>
  <c r="I166"/>
  <c r="F166"/>
  <c r="F165" s="1"/>
  <c r="F164" s="1"/>
  <c r="F169" s="1"/>
  <c r="E112"/>
  <c r="F112"/>
  <c r="G112"/>
  <c r="H112"/>
  <c r="J112"/>
  <c r="K112"/>
  <c r="M112"/>
  <c r="N112"/>
  <c r="D112"/>
  <c r="I165" l="1"/>
  <c r="I164" s="1"/>
  <c r="I169" s="1"/>
  <c r="O169"/>
  <c r="M169"/>
  <c r="K169"/>
  <c r="G169"/>
  <c r="E169"/>
  <c r="H169"/>
  <c r="O159" l="1"/>
  <c r="O160"/>
  <c r="O154"/>
  <c r="O155"/>
  <c r="O156"/>
  <c r="O157"/>
  <c r="O158"/>
  <c r="O151"/>
  <c r="O152"/>
  <c r="O153"/>
  <c r="O147"/>
  <c r="O146"/>
  <c r="J83" l="1"/>
  <c r="O141"/>
  <c r="O142"/>
  <c r="O143"/>
  <c r="O144"/>
  <c r="O145"/>
  <c r="O137"/>
  <c r="O138"/>
  <c r="O139"/>
  <c r="O140"/>
  <c r="O133"/>
  <c r="O134"/>
  <c r="O135"/>
  <c r="O136"/>
  <c r="O132"/>
  <c r="N150"/>
  <c r="O150" s="1"/>
  <c r="N148"/>
  <c r="O148" s="1"/>
  <c r="N149"/>
  <c r="O149" s="1"/>
  <c r="L160"/>
  <c r="L154"/>
  <c r="L155"/>
  <c r="L156"/>
  <c r="L157"/>
  <c r="L158"/>
  <c r="L159"/>
  <c r="L151"/>
  <c r="L152"/>
  <c r="L153"/>
  <c r="L142"/>
  <c r="L143"/>
  <c r="L144"/>
  <c r="L145"/>
  <c r="L146"/>
  <c r="L147"/>
  <c r="L138"/>
  <c r="L139"/>
  <c r="L140"/>
  <c r="L141"/>
  <c r="L133"/>
  <c r="L134"/>
  <c r="L135"/>
  <c r="L136"/>
  <c r="L137"/>
  <c r="L132"/>
  <c r="K150"/>
  <c r="L150" s="1"/>
  <c r="K149"/>
  <c r="L149" s="1"/>
  <c r="K148"/>
  <c r="L148" s="1"/>
  <c r="L121"/>
  <c r="L123"/>
  <c r="L124"/>
  <c r="L125"/>
  <c r="L120"/>
  <c r="N126"/>
  <c r="O121"/>
  <c r="O122"/>
  <c r="O123"/>
  <c r="O124"/>
  <c r="O125"/>
  <c r="O126"/>
  <c r="O120"/>
  <c r="O131" l="1"/>
  <c r="N131"/>
  <c r="K126"/>
  <c r="L126" s="1"/>
  <c r="K122"/>
  <c r="L122" s="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32"/>
  <c r="G131"/>
  <c r="H131"/>
  <c r="J131"/>
  <c r="K131"/>
  <c r="L131"/>
  <c r="M131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32"/>
  <c r="D131"/>
  <c r="E131"/>
  <c r="O119"/>
  <c r="O118" s="1"/>
  <c r="E119"/>
  <c r="E118" s="1"/>
  <c r="G119"/>
  <c r="G118" s="1"/>
  <c r="H119"/>
  <c r="H118" s="1"/>
  <c r="J119"/>
  <c r="J118" s="1"/>
  <c r="K119"/>
  <c r="K118" s="1"/>
  <c r="M119"/>
  <c r="M118" s="1"/>
  <c r="N119"/>
  <c r="N118" s="1"/>
  <c r="D119"/>
  <c r="D118" s="1"/>
  <c r="I126"/>
  <c r="F123"/>
  <c r="F124"/>
  <c r="F125"/>
  <c r="F126"/>
  <c r="F122"/>
  <c r="G127"/>
  <c r="H127"/>
  <c r="J127"/>
  <c r="K127"/>
  <c r="M127"/>
  <c r="N127"/>
  <c r="E127"/>
  <c r="D127"/>
  <c r="I123"/>
  <c r="I124"/>
  <c r="I125"/>
  <c r="I121"/>
  <c r="I122"/>
  <c r="F121"/>
  <c r="I120"/>
  <c r="F120"/>
  <c r="E115"/>
  <c r="F115"/>
  <c r="G115"/>
  <c r="H115"/>
  <c r="J115"/>
  <c r="K115"/>
  <c r="M115"/>
  <c r="D115"/>
  <c r="O114"/>
  <c r="L114"/>
  <c r="I114"/>
  <c r="I113"/>
  <c r="L113"/>
  <c r="L103"/>
  <c r="L100"/>
  <c r="L97"/>
  <c r="L94"/>
  <c r="L91"/>
  <c r="L88"/>
  <c r="L86"/>
  <c r="L83"/>
  <c r="L68"/>
  <c r="F37"/>
  <c r="H37"/>
  <c r="I37"/>
  <c r="K37"/>
  <c r="E37"/>
  <c r="J36"/>
  <c r="J37" s="1"/>
  <c r="G36"/>
  <c r="G37" s="1"/>
  <c r="L36"/>
  <c r="M36" s="1"/>
  <c r="M37" s="1"/>
  <c r="K19"/>
  <c r="J28"/>
  <c r="I27"/>
  <c r="J27" s="1"/>
  <c r="I26"/>
  <c r="L27"/>
  <c r="K27"/>
  <c r="K28"/>
  <c r="L25"/>
  <c r="L28"/>
  <c r="L24"/>
  <c r="H29"/>
  <c r="G27"/>
  <c r="G28"/>
  <c r="F29"/>
  <c r="L80"/>
  <c r="L77"/>
  <c r="L75"/>
  <c r="L72"/>
  <c r="L65"/>
  <c r="L59"/>
  <c r="L53"/>
  <c r="L48"/>
  <c r="L56"/>
  <c r="L51"/>
  <c r="D130" l="1"/>
  <c r="D161"/>
  <c r="M161"/>
  <c r="M130"/>
  <c r="K161"/>
  <c r="K130"/>
  <c r="H130"/>
  <c r="H161"/>
  <c r="I112"/>
  <c r="D178"/>
  <c r="M178"/>
  <c r="L115"/>
  <c r="L112"/>
  <c r="E161"/>
  <c r="E130"/>
  <c r="L130"/>
  <c r="L161"/>
  <c r="J130"/>
  <c r="J178" s="1"/>
  <c r="J161"/>
  <c r="G161"/>
  <c r="G130"/>
  <c r="G178" s="1"/>
  <c r="N130"/>
  <c r="N161"/>
  <c r="N178"/>
  <c r="K178"/>
  <c r="H178"/>
  <c r="E178"/>
  <c r="O130"/>
  <c r="O161"/>
  <c r="I115"/>
  <c r="I127"/>
  <c r="L127"/>
  <c r="F131"/>
  <c r="I131"/>
  <c r="L26"/>
  <c r="I29"/>
  <c r="O127"/>
  <c r="F127"/>
  <c r="I119"/>
  <c r="I118" s="1"/>
  <c r="N115"/>
  <c r="F119"/>
  <c r="F118" s="1"/>
  <c r="O113"/>
  <c r="M27"/>
  <c r="M28"/>
  <c r="L37"/>
  <c r="L29"/>
  <c r="K25"/>
  <c r="J25"/>
  <c r="K24"/>
  <c r="J24"/>
  <c r="G24"/>
  <c r="L62"/>
  <c r="K26"/>
  <c r="E29"/>
  <c r="J26"/>
  <c r="E19"/>
  <c r="J19"/>
  <c r="I19"/>
  <c r="F130" l="1"/>
  <c r="F161"/>
  <c r="F178"/>
  <c r="O115"/>
  <c r="O112"/>
  <c r="O178" s="1"/>
  <c r="I161"/>
  <c r="I130"/>
  <c r="I178" s="1"/>
  <c r="J29"/>
  <c r="K29"/>
  <c r="M19"/>
  <c r="M25"/>
  <c r="G25"/>
  <c r="M24" l="1"/>
  <c r="G26"/>
  <c r="G29" s="1"/>
  <c r="M26" l="1"/>
  <c r="M29" s="1"/>
  <c r="L119"/>
  <c r="L118" s="1"/>
  <c r="L178" s="1"/>
</calcChain>
</file>

<file path=xl/sharedStrings.xml><?xml version="1.0" encoding="utf-8"?>
<sst xmlns="http://schemas.openxmlformats.org/spreadsheetml/2006/main" count="423" uniqueCount="190">
  <si>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</si>
  <si>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</si>
  <si>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</si>
  <si>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</si>
  <si>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</si>
  <si>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</si>
  <si>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</si>
  <si>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</si>
  <si>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</si>
  <si>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</si>
  <si>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</si>
  <si>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</si>
  <si>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</si>
  <si>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</si>
  <si>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</si>
  <si>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</si>
  <si>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</si>
  <si>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</si>
  <si>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</si>
  <si>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</si>
  <si>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</si>
  <si>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</si>
  <si>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</si>
  <si>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</si>
  <si>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</si>
  <si>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</si>
  <si>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</si>
  <si>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</si>
  <si>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</si>
  <si>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</si>
  <si>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</si>
  <si>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</si>
  <si>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</si>
  <si>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</si>
  <si>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</si>
  <si>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</si>
  <si>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</si>
  <si>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</si>
  <si>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</si>
  <si>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</si>
  <si>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</si>
  <si>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</si>
  <si>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</si>
  <si>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</si>
  <si>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</si>
  <si>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</si>
  <si>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</si>
  <si>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</si>
  <si>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</si>
  <si>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</si>
  <si>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</si>
  <si>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</si>
  <si>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</si>
  <si>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</si>
  <si>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</si>
  <si>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</si>
  <si>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</si>
  <si>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</si>
  <si>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</si>
  <si>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</si>
  <si>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</si>
  <si>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</si>
  <si>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</si>
  <si>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</si>
  <si>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</si>
  <si>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0300000</t>
  </si>
  <si>
    <t>0310000</t>
  </si>
  <si>
    <t>Борецька Н.В.</t>
  </si>
  <si>
    <t>тис.грн.</t>
  </si>
  <si>
    <t>%</t>
  </si>
  <si>
    <t>0490</t>
  </si>
  <si>
    <t>Сухомлин С.І.</t>
  </si>
  <si>
    <t>0316310</t>
  </si>
  <si>
    <t>Реалізація заходів щодо інвестиційного розвитку територій</t>
  </si>
  <si>
    <t>продукту</t>
  </si>
  <si>
    <t>од.</t>
  </si>
  <si>
    <t>ефективності</t>
  </si>
  <si>
    <t>Обсяг витрат на будівництво світлофорних об'єктів</t>
  </si>
  <si>
    <t>проетно-кошторисна документація</t>
  </si>
  <si>
    <t>грн.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</si>
  <si>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</si>
  <si>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</si>
  <si>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</si>
  <si>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</si>
  <si>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</si>
  <si>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Завдання 1. Проектування реконструкції майдану Соборного в м. Житомирі</t>
  </si>
  <si>
    <t>5.</t>
  </si>
  <si>
    <t>"Програма організації безпеки руху транспорту та пішоходів в м. Житомирі на 2015-2017 роки" (із змінами)</t>
  </si>
  <si>
    <t>Обсяг витрат на виготовлення проектно-кошторисної документації "Організація дорожнього руху на майдані Соборному в м. Житомирі (в частині реконструкції організації кругового руху)"</t>
  </si>
  <si>
    <t>рішення міської ради, розрахунок до кошторису</t>
  </si>
  <si>
    <t>Кількість проектно-кошторисної документації "Організація дорожнього руху на майдані Соборному в м. Житомирі (в частині реконструкції організації кругового руху)"</t>
  </si>
  <si>
    <t>Середні витрати на виготовлення однієї проектно-кошторисної документації "Організація дорожнього руху на майдані Соборному в м. Житомирі (в частині реконструкції організації кругового руху)"</t>
  </si>
  <si>
    <t>п.1.1./п.2.1.</t>
  </si>
  <si>
    <t>Рівень готовності проектно-кошторисної документації "Організація дорожнього руху на майдані Соборному в м. Житомирі (в частині реконструкції організації кругового руху)"</t>
  </si>
  <si>
    <t xml:space="preserve">розрахунково </t>
  </si>
  <si>
    <t>Завдання 2. Проектування удосконалення організації дорожнього руху</t>
  </si>
  <si>
    <t xml:space="preserve">Кількість проектно-кошторисної документації </t>
  </si>
  <si>
    <t>Середні витрати на виготовлення однієї проектно-кошторисної документації</t>
  </si>
  <si>
    <t>Обсяг витрат на виготовлення проектно-кошторисної документації "Організація дорожнього руху по вул. Івана Мазепи та вул. Східній в частині реконструкції та впровадження одностороннього руху транспорту", "Будівництво острівців безпеки для пішоходів по проспекту Миру в м. Житомирі", "Будівництво острівців безпеки для пішоходів по проспекту Незалежності в м. Житомирі"</t>
  </si>
  <si>
    <t>Рівень готовності проектно-кошторисної документації "Організація дорожнього руху по вул. Івана Мазепи та вул. Східній в частині реконструкції та впровадження одностороннього руху транспорту", "Будівництво острівців безпеки для пішоходів по проспекту Миру в м. Житомирі", "Будівництво острівців безпеки для пішоходів по проспекту Незалежності в м. Житомирі"</t>
  </si>
  <si>
    <t xml:space="preserve">Завдання 3. Забезпечення будівництва світлофорних об'єктів </t>
  </si>
  <si>
    <t>Середні витрати на заміну будівництво одного світлофорного об'єкту</t>
  </si>
  <si>
    <t>Рівень готовності будівництва світлофорних об'єктів "Зелена хвиля"</t>
  </si>
  <si>
    <t>Завдання 4. Забезпечення капітального будівництва світлофорних об'єктів "Зелена хвиля"</t>
  </si>
  <si>
    <t>Обсяг витрат на забезпечення капітального будівництва світлофорних об'єктів</t>
  </si>
  <si>
    <t>Середні витрати на будівництво одного світлофорного об'єкту</t>
  </si>
  <si>
    <t xml:space="preserve">Рівень готовності будівництва світлофорних об'єктів </t>
  </si>
  <si>
    <t>Завдання 5. Забезпечення реконструкції організації дорожнього руху (в частині реконструкції зміни напрямків руху), в т.ч. виготовлення проектно-кошторисної документації</t>
  </si>
  <si>
    <t>Кількість об'єктів по яким робиться реконструкція організації дорожнього руху (в частині реконструкції зміни напрямків руху)</t>
  </si>
  <si>
    <t>Середні витрати на 1 об'єкт реконструкції організації дорожнього руху (в частині реконструкції зміни напрямків руху)</t>
  </si>
  <si>
    <t>Рівень готовності реконструкції організації дорожнього руху (в частині реконструкції зміни напрямків руху)</t>
  </si>
  <si>
    <t>1.1.</t>
  </si>
  <si>
    <t>2.1.</t>
  </si>
  <si>
    <t>3.1.</t>
  </si>
  <si>
    <t>4.1.</t>
  </si>
  <si>
    <t>Організація, незалежна зміна дорожнього руху на майдані Соборному в м. Житомирі (в частині реконструкції організації кругового руху), в т.ч. виготовлення ПКД</t>
  </si>
  <si>
    <t>Організація дорожнього руху по вул. Івана Мазепи та вул. Східній в частині реконструкції та впровадження одностороннього руху транспорту, в т.ч. виготовлення ПКД</t>
  </si>
  <si>
    <r>
      <t xml:space="preserve">Інвестиційний проект 2  </t>
    </r>
    <r>
      <rPr>
        <i/>
        <sz val="10"/>
        <color indexed="8"/>
        <rFont val="Times New Roman"/>
        <family val="1"/>
        <charset val="204"/>
      </rPr>
      <t>Організація дорожнього руху, зменшення травматизму, смертності пішоходів та водіїв, усунення причин та умов ДТП</t>
    </r>
  </si>
  <si>
    <t>Будівництво світлофорних об'єктів в т.ч.:</t>
  </si>
  <si>
    <t>по вул. Вітрука,33</t>
  </si>
  <si>
    <t>на перехресті вул. Новосінна-Чехова</t>
  </si>
  <si>
    <t>на перехресті вулиці Покровська,265</t>
  </si>
  <si>
    <t>вул. Київське шоссе 126</t>
  </si>
  <si>
    <t>вул. Чуднівська 113</t>
  </si>
  <si>
    <t>перехрестя просп. Миру та вул. Богунської</t>
  </si>
  <si>
    <t>на перехресті вулиць Східної та Київської; на перехресті вулиць Східної та Грушевського; на перехресті вулиць Східної та проспекту Незалежності; на перехресті вулиць Східної та Бориса Тена; на перехресті вулиць Мазепи та Грушевського; на перехресті вулиць Мазепи та Київської</t>
  </si>
  <si>
    <t>Будівництво світлофорних об'єктів на перехресті вулиць:</t>
  </si>
  <si>
    <t>вул. Східна-проспект Незалежності</t>
  </si>
  <si>
    <t>вул. Східна-вул. Грушевського</t>
  </si>
  <si>
    <t>вул. Східна-вул. Київська</t>
  </si>
  <si>
    <t>вул. Східна-вул. Гоголівська</t>
  </si>
  <si>
    <t>вул. Східна-вул. Б.Тена</t>
  </si>
  <si>
    <t>вул. Східна-вул. Шевченка</t>
  </si>
  <si>
    <t>вул. Східна-вул. Корольова</t>
  </si>
  <si>
    <t>вул. Івана Мазепи та вул. Грушевського</t>
  </si>
  <si>
    <t>вул. Івана Мазепи та вул. Київська</t>
  </si>
  <si>
    <t>вул. Івана Мазепи та вул. Гоголівська</t>
  </si>
  <si>
    <t>вул. Івана Мазепи та вул. Б.Тена</t>
  </si>
  <si>
    <t>вул. Івана Мазепи та вул. Шевченка</t>
  </si>
  <si>
    <t>вул. Івана Мазепи та вул. Корольова</t>
  </si>
  <si>
    <t>вул. Покровська та вул. Героїв Чорнобиля</t>
  </si>
  <si>
    <t>вул. Східна-вул. Героїв Крут</t>
  </si>
  <si>
    <t>вул. Східна-вул. Домбровського</t>
  </si>
  <si>
    <t>вул. Івана Мазепи та вул. Домбровського</t>
  </si>
  <si>
    <t>вул. Івана Мазепи та вул. Героїв Крут</t>
  </si>
  <si>
    <t>вул. Івана Мазепи та проспекту Незалежності</t>
  </si>
  <si>
    <t>вул. Київська та вул. Театральна</t>
  </si>
  <si>
    <t>вул. Київська та вул. Покровська</t>
  </si>
  <si>
    <t>вул. Київська та вул. Небесної сотні</t>
  </si>
  <si>
    <t>вул. Київська та вул. Хлібна</t>
  </si>
  <si>
    <t>вул. Київська та вул. Князів Острозьких</t>
  </si>
  <si>
    <t>вул. В.Бердичівська та вул. Театральна</t>
  </si>
  <si>
    <t>вул. В.Бердичівська та вул. Михайлівська</t>
  </si>
  <si>
    <t>вул. В.Бердичівська та вул. Івана Кочерги</t>
  </si>
  <si>
    <t>вул. В.Бердичівська та вул. Івана Франка</t>
  </si>
  <si>
    <t>вул. В.Бердичівська та вул. Шевченка</t>
  </si>
  <si>
    <t xml:space="preserve"> За двома проектам роботи були перенесені на 2018 р., у зв'язку з проведенням повторної експертизи в УМВС. На один проект не знайдено проектанта, який зміг би виконати проект за даним напрямком. </t>
  </si>
  <si>
    <t>Відхилення виникло, у зв'язку з відсутністю фінансування у 2017 р., зміною графіка виконання робіт, відсутністю виконавців робіт.</t>
  </si>
  <si>
    <t>Пояснення щодо причин розбіжностей між затвердженими та досягнутими результативними показниками виникли: у зв'язку з виготовленням проекту  на меншую суму, ніж було розрахунково заплановано.</t>
  </si>
  <si>
    <t>Пояснення щодо причин розбіжностей між затвердженими та досягнутими результативними показниками виникли: у зв'язку з виготовленням проекту за меншую суму, ніж було розрахунково заплановано.</t>
  </si>
  <si>
    <t xml:space="preserve">Пояснення щодо причин розбіжностей між затвердженими та досягнутими результативними показниками: договора на 2 проектно-кошторисні документації по "Будівництво острівців безпеки…" планується укласти, виконати по ним роботи та оплатити їх у 2018 р. Роботи були перенесені, у зв'язку з виникненням необхідності у проведенні повторної експертизи в УМВС, у зв'язку із зауваженнями зі сторони Замовника до проектів. На виготовлення проектно-кошторисної документації "Організація дорожнього руху по вул. Івана Мазепи та вул. Східній ..." не знайдено проектанта, який зміг би виконати проект за даним напрямком. </t>
  </si>
  <si>
    <t>Пояснення щодо причин розбіжностей між затвердженими та досягнутими результативними показниками виникли: у зв'язку з відсутністю готової  проектно-кошторисної документації.</t>
  </si>
  <si>
    <t>Пояснення щодо причин розбіжностей між затвердженими та досягнутими результативними показниками: 2 проекта планується виконати у 2018 році.</t>
  </si>
  <si>
    <t>Пояснення щодо причин розбіжностей між затвердженими та досягнутими результативними показниками виникли у зв'язку з тим, що  наприкінці 2017 р. не було фінансування по спеціальному фонду, у зв'язку з відсутністю коштів в міському бюджеті.</t>
  </si>
  <si>
    <t>Пояснення щодо причин розбіжностей між затвердженими та досягнутими результативними показниками виникли у зв'язку з тим, що у 2017 р. була проплачена попередня оплата (30%) вартості будівництва світлофорних об'єктів. Роботи по будівництву світлофорного об'єкту (кінцева оплата), технічний нагляд та авторський нагляд по об'єктам не були проплачені, у зв'язку з відсутністю фінансування наприкінці 2017 р. по спеціальному фонду (відсутність коштів в міському бюджеті). Об'єкти завершені та введені в експлуатацію.</t>
  </si>
  <si>
    <t>Пояснення щодо причин розбіжностей між затвердженими та досягнутими результативними показниками виникли у зв'язку з тим, що у 2017 р. були проплачено повністю роботи по будівництву світлофорного об'єкту на перехресті Покровська,265 (об'єкт введен в експлуатацію), а по 6 об'єктам було проплачено лише роботи по виготовленню проектно-кошторисної документації. Роботи по будівництву, технічний нагляд та авторський нагляд по 6 об'єктам не були проплачені, у зв'язку з відсутністю фінансування наприкінці 2017 р. по спеціальному фонду.</t>
  </si>
  <si>
    <t>Пояснення щодо причин розбіжностей між затвердженими та досягнутими результативними показниками виникли у зв'язку з тим, що роботи по об'єктам не проводились у 2017 р.</t>
  </si>
  <si>
    <t>Пояснення щодо причин розбіжностей між затвердженими та досягнутими результативними показниками: реконструкція по об'єктам не проводилася в 2017 р.</t>
  </si>
  <si>
    <t>Відхилення виникло, у зв'язку з відсутністю фінансування у 2017 р.(відсутність коштів у міському бюджеті).</t>
  </si>
  <si>
    <t>Вартість робіт по виготовленню проектно-кошторисної документації була меншою, ніж було розрахунково заплановано.</t>
  </si>
  <si>
    <t xml:space="preserve">Організація дорожнього руху </t>
  </si>
  <si>
    <t>Організація місць паркування (в частині реконструкції організації дорожнього руху), в т.ч. ПКД</t>
  </si>
  <si>
    <t>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руху), в т. виготовлення ПКД</t>
  </si>
  <si>
    <t>Обсяг витрат на виготовлення проектів, в т.ч. виконання робіт "Організація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руху"), "Організація дорожнього руху по вул. Козацькій в м. Житомирі (вул. Вільський Шлях до Проспекту Миру в частині реконструкції зміни напрямків руху)</t>
  </si>
  <si>
    <t>Організація дорожнього руху по вул. Козацькій в м. Житомирі (вул. Вільський Шлях до Проспекту Миру в частині реконструкції зміни напрямків руху), в т.ч. виготовлення ПКД</t>
  </si>
  <si>
    <t>Будівництво острівців безпеки для пішоходів по проспекту Миру в м. Житомирі, в т.ч. ПКД.</t>
  </si>
  <si>
    <t>Будівництво острівців безпеки для пішоходів по проспекту Незалежності в м. Житомирі, в т.ч. ПКД.</t>
  </si>
  <si>
    <t>Завдання 3. Забезпечення будівництва світлофорних об'єктів</t>
  </si>
  <si>
    <t>Не відбувся тендер (відсутній підрядник)</t>
  </si>
  <si>
    <t xml:space="preserve">Пояснення щодо причин розбіжностей між затвердженими та досягнутими результативними показниками проектно-кошторисна документація не виготовлена ( проектант відмовився коригувати ПКД)                                                                                                                                                                                                                                </t>
  </si>
  <si>
    <t>Кількість світлофорних об'єктів, що планується побудувати</t>
  </si>
  <si>
    <t>Пояснення щодо причин розбіжностей між затвердженими та досягнутими результативними показниками: тендер на проведення робіт не відбувся (відсутній підрядник)</t>
  </si>
  <si>
    <r>
      <rPr>
        <sz val="11"/>
        <color indexed="8"/>
        <rFont val="Times New Roman"/>
        <family val="1"/>
        <charset val="204"/>
      </rPr>
      <t xml:space="preserve">Інвестиційний проект 1 </t>
    </r>
    <r>
      <rPr>
        <i/>
        <sz val="11"/>
        <color indexed="8"/>
        <rFont val="Times New Roman"/>
        <family val="1"/>
        <charset val="204"/>
      </rPr>
      <t>Організація, незалежна зміна дорожнього руху транспорту та пішоходів, зменшення заторів на дорогах, зменшення випадків травматизму на дорогах</t>
    </r>
  </si>
  <si>
    <r>
      <rPr>
        <sz val="11"/>
        <color indexed="8"/>
        <rFont val="Times New Roman"/>
        <family val="1"/>
        <charset val="204"/>
      </rPr>
      <t xml:space="preserve">Інвестиційний проект 3 </t>
    </r>
    <r>
      <rPr>
        <i/>
        <sz val="11"/>
        <color indexed="8"/>
        <rFont val="Times New Roman"/>
        <family val="1"/>
        <charset val="204"/>
      </rPr>
      <t>"Зелена хвиля"-збільшення пропускної спроможності вулиць, зменшення заторів на дорогах</t>
    </r>
  </si>
  <si>
    <r>
      <t xml:space="preserve">Інвестиційний проект 4  </t>
    </r>
    <r>
      <rPr>
        <i/>
        <sz val="11"/>
        <color indexed="8"/>
        <rFont val="Times New Roman"/>
        <family val="1"/>
        <charset val="204"/>
      </rPr>
      <t>Визначення місць паркування в м. Житомирі та запровадження одностороннього руху на зазначених вулицях міста</t>
    </r>
  </si>
  <si>
    <r>
      <t xml:space="preserve">Інвестиційний проект 5  </t>
    </r>
    <r>
      <rPr>
        <i/>
        <sz val="11"/>
        <color indexed="8"/>
        <rFont val="Times New Roman"/>
        <family val="1"/>
        <charset val="204"/>
      </rPr>
      <t>Будівництво острівців безпеки для пішоходів на вулицях м. Житомира</t>
    </r>
  </si>
  <si>
    <t>Пояснення щодо розбіжностей між фактичними надходженнями і тими, що затверджені паспортами бюджетної програми: фінансування у жовтні-грудні 2017 р. не було (відсутні кошти в міському бюджеті). Планується погасити заборгованість 2017 р. у 2018 році.</t>
  </si>
  <si>
    <t>Пояснення щодо розбіжностей між фактичними надходженнями і тими, що затверджені паспортами бюджетної програми: тендер у 2017 році не відбувся-відсутній підрядник.</t>
  </si>
  <si>
    <t xml:space="preserve">Пояснення щодо розбіжностей між фактичними надходженнями і тими, що затверджені паспортами бюджетної програми: за даними  проектами роботи були перенесені на 2018 р., у зв'язку з проведенням повторної експертизи в УМВС. </t>
  </si>
  <si>
    <t>Пояснення щодо розбіжностей між фактичними надходженнями і тими, що затверджені паспортами бюджетної програми:  не знайдено проектанта, який зміг би виконати проектно-кошторисну документацію по об'єкту "Організація дорожнього руху по вул. Івана Мазепи та вул. Східній в частині реконструкції та впровадження одностороннього руху транспорту".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</si>
</sst>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i/>
      <sz val="9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i/>
      <sz val="12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3"/>
      <name val="Arial Cyr"/>
      <family val="2"/>
      <charset val="204"/>
    </font>
    <font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Arial Cyr"/>
      <family val="2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/>
    <xf numFmtId="0" fontId="1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17" fillId="0" borderId="0" xfId="0" applyFont="1"/>
    <xf numFmtId="0" fontId="20" fillId="0" borderId="0" xfId="0" applyFont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17" fillId="0" borderId="0" xfId="0" applyNumberFormat="1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0" xfId="0" applyFont="1" applyProtection="1"/>
    <xf numFmtId="0" fontId="17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17" fillId="0" borderId="0" xfId="0" applyFont="1" applyProtection="1">
      <protection locked="0"/>
    </xf>
    <xf numFmtId="0" fontId="25" fillId="0" borderId="0" xfId="0" applyFont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29" fillId="0" borderId="0" xfId="0" applyFo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horizontal="center"/>
    </xf>
    <xf numFmtId="49" fontId="30" fillId="0" borderId="9" xfId="0" applyNumberFormat="1" applyFont="1" applyBorder="1" applyAlignment="1" applyProtection="1"/>
    <xf numFmtId="49" fontId="32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 wrapText="1"/>
    </xf>
    <xf numFmtId="49" fontId="1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9" fontId="13" fillId="0" borderId="8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37" fillId="0" borderId="8" xfId="0" applyFont="1" applyBorder="1" applyAlignment="1">
      <alignment horizontal="left" vertical="top" wrapText="1"/>
    </xf>
    <xf numFmtId="49" fontId="13" fillId="0" borderId="26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9" fontId="23" fillId="0" borderId="8" xfId="0" applyNumberFormat="1" applyFont="1" applyBorder="1" applyAlignment="1" applyProtection="1">
      <alignment horizontal="center" vertical="center" wrapText="1"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Protection="1"/>
    <xf numFmtId="0" fontId="34" fillId="0" borderId="8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164" fontId="20" fillId="0" borderId="6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/>
    <xf numFmtId="0" fontId="19" fillId="2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2" xfId="0" applyNumberFormat="1" applyFont="1" applyFill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1" fillId="2" borderId="0" xfId="0" applyFont="1" applyFill="1" applyProtection="1">
      <protection locked="0"/>
    </xf>
    <xf numFmtId="0" fontId="7" fillId="2" borderId="8" xfId="0" applyFont="1" applyFill="1" applyBorder="1" applyProtection="1">
      <protection locked="0"/>
    </xf>
    <xf numFmtId="4" fontId="7" fillId="2" borderId="8" xfId="0" applyNumberFormat="1" applyFont="1" applyFill="1" applyBorder="1" applyProtection="1">
      <protection locked="0"/>
    </xf>
    <xf numFmtId="4" fontId="7" fillId="2" borderId="8" xfId="0" applyNumberFormat="1" applyFont="1" applyFill="1" applyBorder="1" applyAlignment="1" applyProtection="1">
      <alignment horizontal="center" vertical="center"/>
      <protection locked="0"/>
    </xf>
    <xf numFmtId="4" fontId="7" fillId="2" borderId="8" xfId="0" applyNumberFormat="1" applyFont="1" applyFill="1" applyBorder="1" applyAlignment="1" applyProtection="1">
      <alignment horizontal="center"/>
      <protection locked="0"/>
    </xf>
    <xf numFmtId="4" fontId="11" fillId="2" borderId="18" xfId="0" applyNumberFormat="1" applyFont="1" applyFill="1" applyBorder="1" applyAlignment="1" applyProtection="1">
      <alignment horizontal="center"/>
      <protection locked="0"/>
    </xf>
    <xf numFmtId="4" fontId="7" fillId="2" borderId="22" xfId="0" applyNumberFormat="1" applyFont="1" applyFill="1" applyBorder="1" applyAlignment="1" applyProtection="1">
      <alignment horizontal="center" vertical="center"/>
      <protection locked="0"/>
    </xf>
    <xf numFmtId="4" fontId="7" fillId="2" borderId="18" xfId="0" applyNumberFormat="1" applyFont="1" applyFill="1" applyBorder="1" applyAlignment="1" applyProtection="1">
      <alignment horizontal="center"/>
      <protection locked="0"/>
    </xf>
    <xf numFmtId="4" fontId="7" fillId="2" borderId="22" xfId="0" applyNumberFormat="1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Border="1" applyProtection="1"/>
    <xf numFmtId="0" fontId="17" fillId="2" borderId="0" xfId="0" applyFont="1" applyFill="1" applyProtection="1"/>
    <xf numFmtId="0" fontId="30" fillId="2" borderId="0" xfId="0" applyFont="1" applyFill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/>
    <xf numFmtId="0" fontId="2" fillId="2" borderId="0" xfId="0" applyFont="1" applyFill="1" applyBorder="1" applyProtection="1"/>
    <xf numFmtId="0" fontId="31" fillId="2" borderId="0" xfId="0" applyFont="1" applyFill="1" applyAlignment="1" applyProtection="1"/>
    <xf numFmtId="49" fontId="32" fillId="2" borderId="9" xfId="0" applyNumberFormat="1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Protection="1">
      <protection locked="0"/>
    </xf>
    <xf numFmtId="0" fontId="2" fillId="2" borderId="0" xfId="0" applyFont="1" applyFill="1" applyProtection="1"/>
    <xf numFmtId="0" fontId="1" fillId="2" borderId="0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Protection="1"/>
    <xf numFmtId="0" fontId="1" fillId="2" borderId="8" xfId="0" applyFont="1" applyFill="1" applyBorder="1" applyProtection="1"/>
    <xf numFmtId="0" fontId="11" fillId="2" borderId="8" xfId="0" applyFont="1" applyFill="1" applyBorder="1" applyAlignment="1" applyProtection="1">
      <alignment horizontal="center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164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164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164" fontId="1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Protection="1"/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 wrapText="1"/>
    </xf>
    <xf numFmtId="0" fontId="17" fillId="2" borderId="0" xfId="0" applyFont="1" applyFill="1"/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7" fillId="2" borderId="8" xfId="0" applyFont="1" applyFill="1" applyBorder="1" applyAlignment="1" applyProtection="1">
      <alignment vertical="top" wrapText="1"/>
    </xf>
    <xf numFmtId="0" fontId="7" fillId="2" borderId="8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44" fillId="0" borderId="5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2" borderId="10" xfId="0" applyFont="1" applyFill="1" applyBorder="1" applyAlignment="1" applyProtection="1">
      <alignment horizontal="left" vertical="center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8" fillId="0" borderId="8" xfId="0" applyFont="1" applyBorder="1" applyAlignment="1" applyProtection="1">
      <alignment horizontal="left" vertical="center" wrapText="1"/>
      <protection locked="0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21" xfId="0" applyFont="1" applyBorder="1" applyAlignment="1"/>
    <xf numFmtId="0" fontId="39" fillId="0" borderId="20" xfId="0" applyFont="1" applyBorder="1" applyAlignment="1"/>
    <xf numFmtId="0" fontId="28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/>
    </xf>
    <xf numFmtId="0" fontId="41" fillId="0" borderId="25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4" fontId="7" fillId="0" borderId="16" xfId="0" applyNumberFormat="1" applyFont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4" fontId="7" fillId="0" borderId="19" xfId="0" applyNumberFormat="1" applyFont="1" applyBorder="1" applyAlignment="1" applyProtection="1">
      <alignment horizontal="center" vertical="center" wrapText="1"/>
      <protection locked="0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4" fontId="7" fillId="0" borderId="19" xfId="0" applyNumberFormat="1" applyFont="1" applyBorder="1" applyAlignment="1" applyProtection="1">
      <alignment horizontal="center" wrapText="1"/>
      <protection locked="0"/>
    </xf>
    <xf numFmtId="4" fontId="7" fillId="0" borderId="20" xfId="0" applyNumberFormat="1" applyFont="1" applyBorder="1" applyAlignment="1" applyProtection="1">
      <alignment horizontal="center" wrapText="1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>
      <alignment horizontal="left" wrapText="1"/>
    </xf>
    <xf numFmtId="0" fontId="7" fillId="0" borderId="8" xfId="0" applyFont="1" applyBorder="1" applyAlignment="1" applyProtection="1">
      <alignment horizontal="center"/>
      <protection locked="0"/>
    </xf>
    <xf numFmtId="0" fontId="27" fillId="0" borderId="8" xfId="0" applyFont="1" applyBorder="1" applyAlignment="1">
      <alignment horizontal="left" vertical="top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32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18" fillId="0" borderId="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43" fillId="0" borderId="20" xfId="0" applyFont="1" applyBorder="1" applyAlignment="1">
      <alignment horizontal="left" vertical="top" wrapText="1"/>
    </xf>
    <xf numFmtId="4" fontId="11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/>
    <xf numFmtId="0" fontId="20" fillId="0" borderId="27" xfId="0" applyFont="1" applyBorder="1" applyAlignment="1" applyProtection="1">
      <alignment horizontal="left" vertical="center" wrapText="1"/>
    </xf>
    <xf numFmtId="0" fontId="20" fillId="0" borderId="28" xfId="0" applyFont="1" applyBorder="1" applyAlignment="1" applyProtection="1">
      <alignment horizontal="left" vertical="center" wrapText="1"/>
    </xf>
    <xf numFmtId="0" fontId="20" fillId="0" borderId="29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39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39" fillId="0" borderId="21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left" wrapText="1"/>
    </xf>
    <xf numFmtId="0" fontId="36" fillId="0" borderId="20" xfId="0" applyFont="1" applyBorder="1" applyAlignment="1">
      <alignment horizontal="center" wrapText="1"/>
    </xf>
    <xf numFmtId="0" fontId="36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16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 applyProtection="1">
      <alignment horizontal="center" wrapText="1"/>
      <protection locked="0"/>
    </xf>
    <xf numFmtId="4" fontId="7" fillId="0" borderId="15" xfId="0" applyNumberFormat="1" applyFont="1" applyBorder="1" applyAlignment="1" applyProtection="1">
      <alignment horizontal="center" wrapText="1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top" wrapText="1"/>
    </xf>
    <xf numFmtId="0" fontId="39" fillId="0" borderId="21" xfId="0" applyFont="1" applyBorder="1" applyAlignment="1">
      <alignment vertical="top"/>
    </xf>
    <xf numFmtId="0" fontId="39" fillId="0" borderId="20" xfId="0" applyFont="1" applyBorder="1" applyAlignment="1">
      <alignment vertical="top"/>
    </xf>
    <xf numFmtId="0" fontId="39" fillId="0" borderId="20" xfId="0" applyFont="1" applyBorder="1" applyAlignment="1">
      <alignment horizontal="left" wrapText="1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2" fontId="36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top" wrapText="1"/>
    </xf>
    <xf numFmtId="0" fontId="36" fillId="0" borderId="21" xfId="0" applyFont="1" applyBorder="1" applyAlignment="1"/>
    <xf numFmtId="0" fontId="36" fillId="0" borderId="2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topLeftCell="B172" zoomScale="60" workbookViewId="0">
      <selection activeCell="J88" sqref="J88:K88"/>
    </sheetView>
  </sheetViews>
  <sheetFormatPr defaultRowHeight="16.5"/>
  <cols>
    <col min="1" max="1" width="8.57031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17" customWidth="1"/>
    <col min="6" max="6" width="14.28515625" style="1" customWidth="1"/>
    <col min="7" max="7" width="9.85546875" style="1" customWidth="1"/>
    <col min="8" max="8" width="14.140625" style="117" customWidth="1"/>
    <col min="9" max="9" width="10" style="1" customWidth="1"/>
    <col min="10" max="10" width="14" style="1" customWidth="1"/>
    <col min="11" max="11" width="9.85546875" style="117" customWidth="1"/>
    <col min="12" max="12" width="14" style="1" customWidth="1"/>
    <col min="13" max="13" width="9.28515625" style="1" customWidth="1"/>
    <col min="14" max="14" width="32" style="117" customWidth="1"/>
    <col min="15" max="16384" width="9.140625" style="1"/>
  </cols>
  <sheetData>
    <row r="1" spans="1:15">
      <c r="K1" s="222" t="s">
        <v>0</v>
      </c>
      <c r="L1" s="222"/>
      <c r="M1" s="222"/>
      <c r="N1" s="157"/>
      <c r="O1" s="2"/>
    </row>
    <row r="2" spans="1:15" ht="16.7" customHeight="1">
      <c r="K2" s="149" t="s">
        <v>1</v>
      </c>
      <c r="L2" s="3"/>
      <c r="M2" s="2"/>
      <c r="N2" s="157"/>
      <c r="O2" s="2"/>
    </row>
    <row r="3" spans="1:15" ht="14.1" customHeight="1">
      <c r="K3" s="272" t="s">
        <v>80</v>
      </c>
      <c r="L3" s="272"/>
      <c r="M3" s="272"/>
      <c r="N3" s="157"/>
      <c r="O3" s="2"/>
    </row>
    <row r="4" spans="1:15">
      <c r="K4" s="150"/>
      <c r="L4" s="2"/>
      <c r="M4" s="2"/>
      <c r="N4" s="157"/>
      <c r="O4" s="2"/>
    </row>
    <row r="5" spans="1:15" ht="20.100000000000001" customHeight="1">
      <c r="K5" s="149"/>
      <c r="L5" s="2"/>
      <c r="M5" s="2"/>
      <c r="N5" s="157"/>
      <c r="O5" s="2"/>
    </row>
    <row r="6" spans="1:15" ht="27" customHeight="1">
      <c r="A6" s="51"/>
      <c r="B6" s="51"/>
      <c r="C6" s="51"/>
      <c r="D6" s="52"/>
      <c r="E6" s="174"/>
      <c r="F6" s="52"/>
      <c r="G6" s="52"/>
      <c r="H6" s="146" t="s">
        <v>2</v>
      </c>
      <c r="I6" s="52"/>
      <c r="J6" s="52"/>
      <c r="K6" s="151"/>
      <c r="L6" s="53"/>
      <c r="M6" s="51"/>
    </row>
    <row r="7" spans="1:15" ht="32.25" customHeight="1">
      <c r="A7" s="273" t="s">
        <v>3</v>
      </c>
      <c r="B7" s="273"/>
      <c r="C7" s="273"/>
      <c r="D7" s="273"/>
      <c r="E7" s="273"/>
      <c r="F7" s="273"/>
      <c r="G7" s="273"/>
      <c r="H7" s="273"/>
      <c r="I7" s="273"/>
      <c r="J7" s="273"/>
      <c r="K7" s="152" t="s">
        <v>4</v>
      </c>
      <c r="L7" s="54" t="s">
        <v>5</v>
      </c>
      <c r="M7" s="55" t="s">
        <v>81</v>
      </c>
    </row>
    <row r="8" spans="1:15" ht="21.95" customHeight="1">
      <c r="A8" s="28" t="s">
        <v>6</v>
      </c>
      <c r="B8" s="64" t="s">
        <v>65</v>
      </c>
      <c r="C8" s="15"/>
      <c r="D8" s="275" t="s">
        <v>82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</row>
    <row r="9" spans="1:15" ht="15" customHeight="1">
      <c r="A9" s="16"/>
      <c r="B9" s="65" t="s">
        <v>7</v>
      </c>
      <c r="C9" s="66"/>
      <c r="D9" s="222" t="s">
        <v>8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5" ht="20.65" customHeight="1">
      <c r="A10" s="16" t="s">
        <v>9</v>
      </c>
      <c r="B10" s="64" t="s">
        <v>66</v>
      </c>
      <c r="C10" s="5"/>
      <c r="D10" s="26" t="s">
        <v>82</v>
      </c>
      <c r="E10" s="118"/>
      <c r="F10" s="26"/>
      <c r="G10" s="26"/>
      <c r="H10" s="118"/>
      <c r="I10" s="26"/>
      <c r="J10" s="26"/>
      <c r="K10" s="153"/>
      <c r="L10" s="27"/>
      <c r="M10" s="27"/>
      <c r="N10" s="158"/>
    </row>
    <row r="11" spans="1:15" ht="15" customHeight="1">
      <c r="A11" s="16"/>
      <c r="B11" s="67" t="s">
        <v>7</v>
      </c>
      <c r="C11" s="67"/>
      <c r="D11" s="222" t="s">
        <v>10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</row>
    <row r="12" spans="1:15" ht="17.25" customHeight="1">
      <c r="A12" s="16" t="s">
        <v>11</v>
      </c>
      <c r="B12" s="64" t="s">
        <v>72</v>
      </c>
      <c r="C12" s="75" t="s">
        <v>70</v>
      </c>
      <c r="D12" s="220" t="s">
        <v>73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</row>
    <row r="13" spans="1:15" ht="20.65" customHeight="1">
      <c r="A13" s="16"/>
      <c r="B13" s="67" t="s">
        <v>7</v>
      </c>
      <c r="C13" s="76" t="s">
        <v>12</v>
      </c>
      <c r="D13" s="222" t="s">
        <v>13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5" ht="27.75" customHeight="1">
      <c r="A14" s="29" t="s">
        <v>14</v>
      </c>
      <c r="B14" s="257" t="s">
        <v>15</v>
      </c>
      <c r="C14" s="257"/>
      <c r="D14" s="257"/>
      <c r="E14" s="257"/>
      <c r="F14" s="257"/>
      <c r="G14" s="257"/>
      <c r="H14" s="257"/>
      <c r="I14" s="257"/>
      <c r="J14" s="6"/>
      <c r="K14" s="154"/>
      <c r="L14" s="6"/>
    </row>
    <row r="15" spans="1:15">
      <c r="A15" s="4"/>
      <c r="B15" s="4"/>
      <c r="C15" s="4"/>
      <c r="D15" s="265"/>
      <c r="E15" s="265"/>
      <c r="F15" s="274"/>
      <c r="G15" s="274"/>
      <c r="H15" s="274"/>
      <c r="I15" s="274"/>
      <c r="J15" s="265"/>
      <c r="K15" s="265"/>
      <c r="L15" s="7" t="s">
        <v>16</v>
      </c>
    </row>
    <row r="16" spans="1:15" ht="30.95" customHeight="1">
      <c r="A16" s="259" t="s">
        <v>17</v>
      </c>
      <c r="B16" s="259"/>
      <c r="C16" s="259"/>
      <c r="D16" s="259"/>
      <c r="E16" s="259"/>
      <c r="F16" s="287" t="s">
        <v>63</v>
      </c>
      <c r="G16" s="288"/>
      <c r="H16" s="288"/>
      <c r="I16" s="288"/>
      <c r="J16" s="259" t="s">
        <v>18</v>
      </c>
      <c r="K16" s="259"/>
      <c r="L16" s="259"/>
      <c r="M16" s="259"/>
    </row>
    <row r="17" spans="1:14" ht="45" customHeight="1">
      <c r="A17" s="258" t="s">
        <v>19</v>
      </c>
      <c r="B17" s="258"/>
      <c r="C17" s="258" t="s">
        <v>20</v>
      </c>
      <c r="D17" s="258"/>
      <c r="E17" s="175" t="s">
        <v>21</v>
      </c>
      <c r="F17" s="289" t="s">
        <v>19</v>
      </c>
      <c r="G17" s="290"/>
      <c r="H17" s="119" t="s">
        <v>20</v>
      </c>
      <c r="I17" s="8" t="s">
        <v>21</v>
      </c>
      <c r="J17" s="17" t="s">
        <v>19</v>
      </c>
      <c r="K17" s="258" t="s">
        <v>20</v>
      </c>
      <c r="L17" s="258"/>
      <c r="M17" s="18" t="s">
        <v>21</v>
      </c>
    </row>
    <row r="18" spans="1:14" ht="13.5" customHeight="1">
      <c r="A18" s="281">
        <v>1</v>
      </c>
      <c r="B18" s="282"/>
      <c r="C18" s="281">
        <v>2</v>
      </c>
      <c r="D18" s="282"/>
      <c r="E18" s="176">
        <v>3</v>
      </c>
      <c r="F18" s="283">
        <v>4</v>
      </c>
      <c r="G18" s="283"/>
      <c r="H18" s="123">
        <v>5</v>
      </c>
      <c r="I18" s="47">
        <v>6</v>
      </c>
      <c r="J18" s="48">
        <v>7</v>
      </c>
      <c r="K18" s="281">
        <v>8</v>
      </c>
      <c r="L18" s="282"/>
      <c r="M18" s="49">
        <v>9</v>
      </c>
    </row>
    <row r="19" spans="1:14" ht="23.25" customHeight="1">
      <c r="A19" s="260">
        <v>0</v>
      </c>
      <c r="B19" s="260"/>
      <c r="C19" s="260">
        <v>2686.3</v>
      </c>
      <c r="D19" s="260"/>
      <c r="E19" s="177">
        <f>SUM(A19:D19)</f>
        <v>2686.3</v>
      </c>
      <c r="F19" s="291">
        <v>0</v>
      </c>
      <c r="G19" s="291"/>
      <c r="H19" s="124">
        <v>814.4</v>
      </c>
      <c r="I19" s="68">
        <f>SUM(F19:H19)</f>
        <v>814.4</v>
      </c>
      <c r="J19" s="69">
        <f>A19-F19</f>
        <v>0</v>
      </c>
      <c r="K19" s="292">
        <f>H19-C19</f>
        <v>-1871.9</v>
      </c>
      <c r="L19" s="292"/>
      <c r="M19" s="70">
        <f>J19+K19</f>
        <v>-1871.9</v>
      </c>
      <c r="N19" s="159"/>
    </row>
    <row r="20" spans="1:14" ht="35.25" customHeight="1">
      <c r="A20" s="29" t="s">
        <v>22</v>
      </c>
      <c r="B20" s="286" t="s">
        <v>23</v>
      </c>
      <c r="C20" s="286"/>
      <c r="D20" s="286"/>
      <c r="E20" s="286"/>
      <c r="F20" s="286"/>
      <c r="G20" s="286"/>
      <c r="H20" s="286"/>
      <c r="I20" s="286"/>
      <c r="J20" s="286"/>
      <c r="K20" s="154"/>
      <c r="L20" s="6"/>
      <c r="M20" s="6"/>
    </row>
    <row r="21" spans="1:14" ht="21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7" t="s">
        <v>16</v>
      </c>
    </row>
    <row r="22" spans="1:14" ht="55.5" customHeight="1">
      <c r="A22" s="264" t="s">
        <v>24</v>
      </c>
      <c r="B22" s="264" t="s">
        <v>25</v>
      </c>
      <c r="C22" s="264" t="s">
        <v>26</v>
      </c>
      <c r="D22" s="264" t="s">
        <v>83</v>
      </c>
      <c r="E22" s="264" t="s">
        <v>27</v>
      </c>
      <c r="F22" s="264"/>
      <c r="G22" s="264"/>
      <c r="H22" s="264" t="s">
        <v>28</v>
      </c>
      <c r="I22" s="264"/>
      <c r="J22" s="264"/>
      <c r="K22" s="264" t="s">
        <v>18</v>
      </c>
      <c r="L22" s="264"/>
      <c r="M22" s="284"/>
      <c r="N22" s="293" t="s">
        <v>84</v>
      </c>
    </row>
    <row r="23" spans="1:14" ht="62.25" customHeight="1">
      <c r="A23" s="264"/>
      <c r="B23" s="264"/>
      <c r="C23" s="264"/>
      <c r="D23" s="264"/>
      <c r="E23" s="178" t="s">
        <v>19</v>
      </c>
      <c r="F23" s="8" t="s">
        <v>20</v>
      </c>
      <c r="G23" s="8" t="s">
        <v>21</v>
      </c>
      <c r="H23" s="119" t="s">
        <v>19</v>
      </c>
      <c r="I23" s="8" t="s">
        <v>20</v>
      </c>
      <c r="J23" s="8" t="s">
        <v>21</v>
      </c>
      <c r="K23" s="119" t="s">
        <v>19</v>
      </c>
      <c r="L23" s="8" t="s">
        <v>20</v>
      </c>
      <c r="M23" s="86" t="s">
        <v>21</v>
      </c>
      <c r="N23" s="294"/>
    </row>
    <row r="24" spans="1:14" ht="95.25" customHeight="1">
      <c r="A24" s="56" t="s">
        <v>6</v>
      </c>
      <c r="B24" s="73" t="s">
        <v>72</v>
      </c>
      <c r="C24" s="73" t="s">
        <v>70</v>
      </c>
      <c r="D24" s="202" t="s">
        <v>85</v>
      </c>
      <c r="E24" s="179">
        <v>0</v>
      </c>
      <c r="F24" s="77">
        <v>35</v>
      </c>
      <c r="G24" s="77">
        <f>SUM(E24:F24)</f>
        <v>35</v>
      </c>
      <c r="H24" s="120">
        <v>0</v>
      </c>
      <c r="I24" s="77">
        <v>34.4</v>
      </c>
      <c r="J24" s="77">
        <f t="shared" ref="J24" si="0">SUM(H24:I24)</f>
        <v>34.4</v>
      </c>
      <c r="K24" s="120">
        <f t="shared" ref="K24" si="1">E24-H24</f>
        <v>0</v>
      </c>
      <c r="L24" s="77">
        <f>I24-F24</f>
        <v>-0.60000000000000142</v>
      </c>
      <c r="M24" s="87">
        <f>K24+L24</f>
        <v>-0.60000000000000142</v>
      </c>
      <c r="N24" s="203" t="s">
        <v>169</v>
      </c>
    </row>
    <row r="25" spans="1:14" s="205" customFormat="1" ht="145.5" customHeight="1">
      <c r="A25" s="56" t="s">
        <v>9</v>
      </c>
      <c r="B25" s="73" t="s">
        <v>72</v>
      </c>
      <c r="C25" s="73" t="s">
        <v>70</v>
      </c>
      <c r="D25" s="202" t="s">
        <v>95</v>
      </c>
      <c r="E25" s="179">
        <v>0</v>
      </c>
      <c r="F25" s="77">
        <v>162</v>
      </c>
      <c r="G25" s="77">
        <f>SUM(E25:F25)</f>
        <v>162</v>
      </c>
      <c r="H25" s="120">
        <v>0</v>
      </c>
      <c r="I25" s="77">
        <v>0</v>
      </c>
      <c r="J25" s="77">
        <f t="shared" ref="J25" si="2">SUM(H25:I25)</f>
        <v>0</v>
      </c>
      <c r="K25" s="120">
        <f t="shared" ref="K25" si="3">E25-H25</f>
        <v>0</v>
      </c>
      <c r="L25" s="77">
        <f t="shared" ref="L25:L28" si="4">I25-F25</f>
        <v>-162</v>
      </c>
      <c r="M25" s="87">
        <f>K25+L25</f>
        <v>-162</v>
      </c>
      <c r="N25" s="204" t="s">
        <v>156</v>
      </c>
    </row>
    <row r="26" spans="1:14" s="205" customFormat="1" ht="80.25" customHeight="1">
      <c r="A26" s="56" t="s">
        <v>11</v>
      </c>
      <c r="B26" s="73" t="s">
        <v>72</v>
      </c>
      <c r="C26" s="73" t="s">
        <v>70</v>
      </c>
      <c r="D26" s="202" t="s">
        <v>177</v>
      </c>
      <c r="E26" s="179">
        <v>0</v>
      </c>
      <c r="F26" s="77">
        <v>831.9</v>
      </c>
      <c r="G26" s="77">
        <f>SUM(E26:F26)</f>
        <v>831.9</v>
      </c>
      <c r="H26" s="120">
        <v>0</v>
      </c>
      <c r="I26" s="77">
        <f>(115111.92+30000+304131.08)/1000</f>
        <v>449.24299999999999</v>
      </c>
      <c r="J26" s="77">
        <f t="shared" ref="J26:J28" si="5">SUM(H26:I26)</f>
        <v>449.24299999999999</v>
      </c>
      <c r="K26" s="120">
        <f t="shared" ref="K26:K28" si="6">E26-H26</f>
        <v>0</v>
      </c>
      <c r="L26" s="77">
        <f t="shared" si="4"/>
        <v>-382.65699999999998</v>
      </c>
      <c r="M26" s="87">
        <f>K26+L26</f>
        <v>-382.65699999999998</v>
      </c>
      <c r="N26" s="204" t="s">
        <v>168</v>
      </c>
    </row>
    <row r="27" spans="1:14" s="205" customFormat="1" ht="93.75" customHeight="1">
      <c r="A27" s="200" t="s">
        <v>14</v>
      </c>
      <c r="B27" s="73" t="s">
        <v>72</v>
      </c>
      <c r="C27" s="73" t="s">
        <v>70</v>
      </c>
      <c r="D27" s="202" t="s">
        <v>103</v>
      </c>
      <c r="E27" s="180">
        <v>0</v>
      </c>
      <c r="F27" s="74">
        <v>1131.9000000000001</v>
      </c>
      <c r="G27" s="77">
        <f t="shared" ref="G27:G28" si="7">SUM(E27:F27)</f>
        <v>1131.9000000000001</v>
      </c>
      <c r="H27" s="121">
        <v>0</v>
      </c>
      <c r="I27" s="74">
        <f>330730.26/1000</f>
        <v>330.73025999999999</v>
      </c>
      <c r="J27" s="77">
        <f t="shared" si="5"/>
        <v>330.73025999999999</v>
      </c>
      <c r="K27" s="120">
        <f t="shared" si="6"/>
        <v>0</v>
      </c>
      <c r="L27" s="77">
        <f t="shared" si="4"/>
        <v>-801.16974000000005</v>
      </c>
      <c r="M27" s="87">
        <f t="shared" ref="M27:M28" si="8">K27+L27</f>
        <v>-801.16974000000005</v>
      </c>
      <c r="N27" s="204" t="s">
        <v>168</v>
      </c>
    </row>
    <row r="28" spans="1:14" s="205" customFormat="1" ht="163.5" customHeight="1">
      <c r="A28" s="200" t="s">
        <v>86</v>
      </c>
      <c r="B28" s="73" t="s">
        <v>72</v>
      </c>
      <c r="C28" s="73" t="s">
        <v>70</v>
      </c>
      <c r="D28" s="202" t="s">
        <v>107</v>
      </c>
      <c r="E28" s="180">
        <v>0</v>
      </c>
      <c r="F28" s="74">
        <v>525.5</v>
      </c>
      <c r="G28" s="77">
        <f t="shared" si="7"/>
        <v>525.5</v>
      </c>
      <c r="H28" s="121">
        <v>0</v>
      </c>
      <c r="I28" s="74">
        <v>0</v>
      </c>
      <c r="J28" s="77">
        <f t="shared" si="5"/>
        <v>0</v>
      </c>
      <c r="K28" s="120">
        <f t="shared" si="6"/>
        <v>0</v>
      </c>
      <c r="L28" s="77">
        <f t="shared" si="4"/>
        <v>-525.5</v>
      </c>
      <c r="M28" s="87">
        <f t="shared" si="8"/>
        <v>-525.5</v>
      </c>
      <c r="N28" s="204" t="s">
        <v>178</v>
      </c>
    </row>
    <row r="29" spans="1:14" ht="33.75" customHeight="1">
      <c r="A29" s="19"/>
      <c r="B29" s="19"/>
      <c r="C29" s="19"/>
      <c r="D29" s="20" t="s">
        <v>34</v>
      </c>
      <c r="E29" s="180">
        <f t="shared" ref="E29" si="9">SUM(E26:E26)</f>
        <v>0</v>
      </c>
      <c r="F29" s="74">
        <f>SUM(F24:F28)</f>
        <v>2686.3</v>
      </c>
      <c r="G29" s="74">
        <f>SUM(G24:G28)</f>
        <v>2686.3</v>
      </c>
      <c r="H29" s="121">
        <f>SUM(H24:H28)</f>
        <v>0</v>
      </c>
      <c r="I29" s="74">
        <f>SUM(I24:I28)</f>
        <v>814.37325999999996</v>
      </c>
      <c r="J29" s="74">
        <f t="shared" ref="J29:M29" si="10">SUM(J24:J28)</f>
        <v>814.37325999999996</v>
      </c>
      <c r="K29" s="121">
        <f t="shared" si="10"/>
        <v>0</v>
      </c>
      <c r="L29" s="74">
        <f t="shared" si="10"/>
        <v>-1871.9267399999999</v>
      </c>
      <c r="M29" s="74">
        <f t="shared" si="10"/>
        <v>-1871.9267399999999</v>
      </c>
      <c r="N29" s="121"/>
    </row>
    <row r="30" spans="1:14" ht="19.350000000000001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</row>
    <row r="31" spans="1:14" ht="33" customHeight="1">
      <c r="A31" s="25" t="s">
        <v>29</v>
      </c>
      <c r="B31" s="21" t="s">
        <v>30</v>
      </c>
      <c r="C31" s="22"/>
      <c r="D31" s="23"/>
      <c r="E31" s="181"/>
      <c r="F31" s="24"/>
      <c r="G31" s="24"/>
      <c r="H31" s="122"/>
      <c r="I31" s="6"/>
      <c r="J31" s="6"/>
      <c r="K31" s="154"/>
      <c r="L31" s="6"/>
      <c r="M31" s="6"/>
    </row>
    <row r="32" spans="1:14" ht="14.25" customHeigh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9" t="s">
        <v>16</v>
      </c>
    </row>
    <row r="33" spans="1:14" ht="48.75" customHeight="1">
      <c r="A33" s="276" t="s">
        <v>31</v>
      </c>
      <c r="B33" s="276"/>
      <c r="C33" s="276"/>
      <c r="D33" s="276"/>
      <c r="E33" s="266" t="s">
        <v>27</v>
      </c>
      <c r="F33" s="267"/>
      <c r="G33" s="267"/>
      <c r="H33" s="267" t="s">
        <v>32</v>
      </c>
      <c r="I33" s="267"/>
      <c r="J33" s="267"/>
      <c r="K33" s="267" t="s">
        <v>18</v>
      </c>
      <c r="L33" s="267"/>
      <c r="M33" s="268"/>
      <c r="N33" s="293" t="s">
        <v>84</v>
      </c>
    </row>
    <row r="34" spans="1:14" ht="51" customHeight="1">
      <c r="A34" s="276"/>
      <c r="B34" s="276"/>
      <c r="C34" s="276"/>
      <c r="D34" s="276"/>
      <c r="E34" s="182" t="s">
        <v>19</v>
      </c>
      <c r="F34" s="10" t="s">
        <v>20</v>
      </c>
      <c r="G34" s="10" t="s">
        <v>21</v>
      </c>
      <c r="H34" s="119" t="s">
        <v>19</v>
      </c>
      <c r="I34" s="10" t="s">
        <v>20</v>
      </c>
      <c r="J34" s="10" t="s">
        <v>21</v>
      </c>
      <c r="K34" s="119" t="s">
        <v>19</v>
      </c>
      <c r="L34" s="10" t="s">
        <v>20</v>
      </c>
      <c r="M34" s="88" t="s">
        <v>21</v>
      </c>
      <c r="N34" s="294"/>
    </row>
    <row r="35" spans="1:14" ht="13.5" customHeight="1">
      <c r="A35" s="278">
        <v>1</v>
      </c>
      <c r="B35" s="279"/>
      <c r="C35" s="279"/>
      <c r="D35" s="280"/>
      <c r="E35" s="183">
        <v>2</v>
      </c>
      <c r="F35" s="46">
        <v>3</v>
      </c>
      <c r="G35" s="46">
        <v>4</v>
      </c>
      <c r="H35" s="147">
        <v>5</v>
      </c>
      <c r="I35" s="46">
        <v>6</v>
      </c>
      <c r="J35" s="46">
        <v>7</v>
      </c>
      <c r="K35" s="147">
        <v>8</v>
      </c>
      <c r="L35" s="46">
        <v>9</v>
      </c>
      <c r="M35" s="89">
        <v>10</v>
      </c>
      <c r="N35" s="161">
        <v>11</v>
      </c>
    </row>
    <row r="36" spans="1:14" ht="90.75" customHeight="1">
      <c r="A36" s="277" t="s">
        <v>87</v>
      </c>
      <c r="B36" s="277"/>
      <c r="C36" s="277"/>
      <c r="D36" s="277"/>
      <c r="E36" s="124">
        <v>0</v>
      </c>
      <c r="F36" s="90">
        <v>2686.3</v>
      </c>
      <c r="G36" s="68">
        <f>E36+F36</f>
        <v>2686.3</v>
      </c>
      <c r="H36" s="148">
        <v>0</v>
      </c>
      <c r="I36" s="90">
        <v>814.4</v>
      </c>
      <c r="J36" s="68">
        <f>H36+I36</f>
        <v>814.4</v>
      </c>
      <c r="K36" s="155">
        <v>0</v>
      </c>
      <c r="L36" s="68">
        <f>I36-F36</f>
        <v>-1871.9</v>
      </c>
      <c r="M36" s="91">
        <f>K36+L36</f>
        <v>-1871.9</v>
      </c>
      <c r="N36" s="206" t="s">
        <v>157</v>
      </c>
    </row>
    <row r="37" spans="1:14">
      <c r="A37" s="262" t="s">
        <v>34</v>
      </c>
      <c r="B37" s="262"/>
      <c r="C37" s="262"/>
      <c r="D37" s="262"/>
      <c r="E37" s="180">
        <f>E36</f>
        <v>0</v>
      </c>
      <c r="F37" s="74">
        <f t="shared" ref="F37:M37" si="11">F36</f>
        <v>2686.3</v>
      </c>
      <c r="G37" s="74">
        <f t="shared" si="11"/>
        <v>2686.3</v>
      </c>
      <c r="H37" s="121">
        <f t="shared" si="11"/>
        <v>0</v>
      </c>
      <c r="I37" s="74">
        <f t="shared" si="11"/>
        <v>814.4</v>
      </c>
      <c r="J37" s="74">
        <f t="shared" si="11"/>
        <v>814.4</v>
      </c>
      <c r="K37" s="121">
        <f t="shared" si="11"/>
        <v>0</v>
      </c>
      <c r="L37" s="74">
        <f t="shared" si="11"/>
        <v>-1871.9</v>
      </c>
      <c r="M37" s="74">
        <f t="shared" si="11"/>
        <v>-1871.9</v>
      </c>
      <c r="N37" s="160"/>
    </row>
    <row r="39" spans="1:14">
      <c r="A39" s="30" t="s">
        <v>35</v>
      </c>
      <c r="B39" s="31"/>
      <c r="C39" s="31"/>
      <c r="D39" s="31"/>
      <c r="E39" s="125"/>
      <c r="F39" s="32"/>
      <c r="G39" s="32"/>
      <c r="H39" s="126"/>
      <c r="I39" s="12"/>
      <c r="J39" s="12"/>
      <c r="K39" s="126"/>
      <c r="L39" s="12"/>
    </row>
    <row r="40" spans="1:14">
      <c r="A40" s="11"/>
      <c r="B40" s="11"/>
      <c r="C40" s="11"/>
      <c r="D40" s="11"/>
      <c r="E40" s="126"/>
      <c r="F40" s="12"/>
      <c r="G40" s="12"/>
      <c r="H40" s="126"/>
      <c r="I40" s="12"/>
      <c r="J40" s="12"/>
      <c r="K40" s="126"/>
      <c r="L40" s="12"/>
    </row>
    <row r="41" spans="1:14">
      <c r="A41" s="269"/>
      <c r="B41" s="269"/>
      <c r="C41" s="269"/>
      <c r="D41" s="269"/>
      <c r="E41" s="127"/>
      <c r="F41" s="13"/>
      <c r="G41" s="13"/>
      <c r="H41" s="127"/>
      <c r="I41" s="13"/>
      <c r="J41" s="13"/>
      <c r="K41" s="127"/>
      <c r="L41" s="13"/>
    </row>
    <row r="42" spans="1:14" ht="12.75" customHeight="1">
      <c r="A42" s="270" t="s">
        <v>36</v>
      </c>
      <c r="B42" s="297" t="s">
        <v>25</v>
      </c>
      <c r="C42" s="299" t="s">
        <v>37</v>
      </c>
      <c r="D42" s="299"/>
      <c r="E42" s="271" t="s">
        <v>38</v>
      </c>
      <c r="F42" s="299" t="s">
        <v>39</v>
      </c>
      <c r="G42" s="299"/>
      <c r="H42" s="305" t="s">
        <v>40</v>
      </c>
      <c r="I42" s="306"/>
      <c r="J42" s="304" t="s">
        <v>41</v>
      </c>
      <c r="K42" s="304"/>
      <c r="L42" s="300" t="s">
        <v>42</v>
      </c>
      <c r="M42" s="300"/>
    </row>
    <row r="43" spans="1:14" ht="54" customHeight="1">
      <c r="A43" s="270"/>
      <c r="B43" s="298"/>
      <c r="C43" s="299"/>
      <c r="D43" s="299"/>
      <c r="E43" s="271"/>
      <c r="F43" s="299"/>
      <c r="G43" s="299"/>
      <c r="H43" s="307"/>
      <c r="I43" s="308"/>
      <c r="J43" s="304"/>
      <c r="K43" s="304"/>
      <c r="L43" s="300"/>
      <c r="M43" s="300"/>
    </row>
    <row r="44" spans="1:14" ht="13.5" customHeight="1">
      <c r="A44" s="45">
        <v>1</v>
      </c>
      <c r="B44" s="37">
        <v>2</v>
      </c>
      <c r="C44" s="283">
        <v>3</v>
      </c>
      <c r="D44" s="283"/>
      <c r="E44" s="184">
        <v>4</v>
      </c>
      <c r="F44" s="283">
        <v>5</v>
      </c>
      <c r="G44" s="283"/>
      <c r="H44" s="309">
        <v>6</v>
      </c>
      <c r="I44" s="309"/>
      <c r="J44" s="302">
        <v>7</v>
      </c>
      <c r="K44" s="302"/>
      <c r="L44" s="303">
        <v>8</v>
      </c>
      <c r="M44" s="303"/>
    </row>
    <row r="45" spans="1:14">
      <c r="A45" s="44"/>
      <c r="B45" s="50"/>
      <c r="C45" s="301" t="s">
        <v>33</v>
      </c>
      <c r="D45" s="301"/>
      <c r="E45" s="128"/>
      <c r="F45" s="241"/>
      <c r="G45" s="241"/>
      <c r="H45" s="241"/>
      <c r="I45" s="241"/>
      <c r="J45" s="241"/>
      <c r="K45" s="241"/>
      <c r="L45" s="241"/>
      <c r="M45" s="241"/>
    </row>
    <row r="46" spans="1:14" s="205" customFormat="1" ht="57.75" customHeight="1">
      <c r="A46" s="201"/>
      <c r="B46" s="81" t="s">
        <v>72</v>
      </c>
      <c r="C46" s="313" t="s">
        <v>85</v>
      </c>
      <c r="D46" s="313"/>
      <c r="E46" s="207"/>
      <c r="F46" s="300"/>
      <c r="G46" s="300"/>
      <c r="H46" s="300"/>
      <c r="I46" s="300"/>
      <c r="J46" s="300"/>
      <c r="K46" s="300"/>
      <c r="L46" s="300"/>
      <c r="M46" s="300"/>
      <c r="N46" s="208"/>
    </row>
    <row r="47" spans="1:14">
      <c r="A47" s="93" t="s">
        <v>6</v>
      </c>
      <c r="B47" s="80"/>
      <c r="C47" s="295" t="s">
        <v>58</v>
      </c>
      <c r="D47" s="295"/>
      <c r="E47" s="129"/>
      <c r="F47" s="296"/>
      <c r="G47" s="296"/>
      <c r="H47" s="241"/>
      <c r="I47" s="241"/>
      <c r="J47" s="261"/>
      <c r="K47" s="261"/>
      <c r="L47" s="261"/>
      <c r="M47" s="261"/>
    </row>
    <row r="48" spans="1:14" ht="121.5" customHeight="1">
      <c r="A48" s="94" t="s">
        <v>111</v>
      </c>
      <c r="B48" s="81" t="s">
        <v>72</v>
      </c>
      <c r="C48" s="246" t="s">
        <v>88</v>
      </c>
      <c r="D48" s="247"/>
      <c r="E48" s="130" t="s">
        <v>68</v>
      </c>
      <c r="F48" s="255" t="s">
        <v>89</v>
      </c>
      <c r="G48" s="256"/>
      <c r="H48" s="250">
        <v>35</v>
      </c>
      <c r="I48" s="251"/>
      <c r="J48" s="245">
        <v>34.4</v>
      </c>
      <c r="K48" s="245"/>
      <c r="L48" s="245">
        <f>J48-H48</f>
        <v>-0.60000000000000142</v>
      </c>
      <c r="M48" s="245"/>
    </row>
    <row r="49" spans="1:13" ht="36.75" customHeight="1">
      <c r="A49" s="94"/>
      <c r="B49" s="81"/>
      <c r="C49" s="216" t="s">
        <v>159</v>
      </c>
      <c r="D49" s="217"/>
      <c r="E49" s="218"/>
      <c r="F49" s="218"/>
      <c r="G49" s="218"/>
      <c r="H49" s="218"/>
      <c r="I49" s="218"/>
      <c r="J49" s="218"/>
      <c r="K49" s="218"/>
      <c r="L49" s="218"/>
      <c r="M49" s="219"/>
    </row>
    <row r="50" spans="1:13" ht="21" customHeight="1">
      <c r="A50" s="93" t="s">
        <v>9</v>
      </c>
      <c r="B50" s="82"/>
      <c r="C50" s="229" t="s">
        <v>74</v>
      </c>
      <c r="D50" s="242"/>
      <c r="E50" s="131"/>
      <c r="F50" s="236"/>
      <c r="G50" s="237"/>
      <c r="H50" s="243"/>
      <c r="I50" s="244"/>
      <c r="J50" s="245"/>
      <c r="K50" s="245"/>
      <c r="L50" s="245"/>
      <c r="M50" s="245"/>
    </row>
    <row r="51" spans="1:13" ht="107.25" customHeight="1">
      <c r="A51" s="94" t="s">
        <v>112</v>
      </c>
      <c r="B51" s="85" t="s">
        <v>72</v>
      </c>
      <c r="C51" s="246" t="s">
        <v>90</v>
      </c>
      <c r="D51" s="247"/>
      <c r="E51" s="130" t="s">
        <v>75</v>
      </c>
      <c r="F51" s="231" t="s">
        <v>78</v>
      </c>
      <c r="G51" s="232"/>
      <c r="H51" s="319">
        <v>1</v>
      </c>
      <c r="I51" s="320"/>
      <c r="J51" s="248">
        <v>1</v>
      </c>
      <c r="K51" s="248"/>
      <c r="L51" s="248">
        <f>H51-J51</f>
        <v>0</v>
      </c>
      <c r="M51" s="248"/>
    </row>
    <row r="52" spans="1:13" ht="21" customHeight="1">
      <c r="A52" s="93" t="s">
        <v>11</v>
      </c>
      <c r="B52" s="82"/>
      <c r="C52" s="229" t="s">
        <v>76</v>
      </c>
      <c r="D52" s="230"/>
      <c r="E52" s="131"/>
      <c r="F52" s="236"/>
      <c r="G52" s="237"/>
      <c r="H52" s="238"/>
      <c r="I52" s="239"/>
      <c r="J52" s="233"/>
      <c r="K52" s="233"/>
      <c r="L52" s="233"/>
      <c r="M52" s="233"/>
    </row>
    <row r="53" spans="1:13" ht="123" customHeight="1">
      <c r="A53" s="93" t="s">
        <v>113</v>
      </c>
      <c r="B53" s="81" t="s">
        <v>72</v>
      </c>
      <c r="C53" s="246" t="s">
        <v>91</v>
      </c>
      <c r="D53" s="247"/>
      <c r="E53" s="130" t="s">
        <v>68</v>
      </c>
      <c r="F53" s="231" t="s">
        <v>92</v>
      </c>
      <c r="G53" s="249"/>
      <c r="H53" s="250">
        <v>35</v>
      </c>
      <c r="I53" s="252"/>
      <c r="J53" s="250">
        <v>34.4</v>
      </c>
      <c r="K53" s="251"/>
      <c r="L53" s="250">
        <f>J53-H53</f>
        <v>-0.60000000000000142</v>
      </c>
      <c r="M53" s="251"/>
    </row>
    <row r="54" spans="1:13" ht="36.75" customHeight="1">
      <c r="A54" s="95"/>
      <c r="B54" s="78"/>
      <c r="C54" s="216" t="s">
        <v>158</v>
      </c>
      <c r="D54" s="217"/>
      <c r="E54" s="218"/>
      <c r="F54" s="218"/>
      <c r="G54" s="218"/>
      <c r="H54" s="218"/>
      <c r="I54" s="218"/>
      <c r="J54" s="218"/>
      <c r="K54" s="218"/>
      <c r="L54" s="218"/>
      <c r="M54" s="219"/>
    </row>
    <row r="55" spans="1:13">
      <c r="A55" s="96" t="s">
        <v>14</v>
      </c>
      <c r="B55" s="79"/>
      <c r="C55" s="314" t="s">
        <v>59</v>
      </c>
      <c r="D55" s="314"/>
      <c r="E55" s="132"/>
      <c r="F55" s="316"/>
      <c r="G55" s="316"/>
      <c r="H55" s="317"/>
      <c r="I55" s="317"/>
      <c r="J55" s="318"/>
      <c r="K55" s="318"/>
      <c r="L55" s="318"/>
      <c r="M55" s="318"/>
    </row>
    <row r="56" spans="1:13" ht="127.5" customHeight="1">
      <c r="A56" s="93" t="s">
        <v>114</v>
      </c>
      <c r="B56" s="81" t="s">
        <v>72</v>
      </c>
      <c r="C56" s="253" t="s">
        <v>93</v>
      </c>
      <c r="D56" s="315"/>
      <c r="E56" s="130" t="s">
        <v>69</v>
      </c>
      <c r="F56" s="231" t="s">
        <v>94</v>
      </c>
      <c r="G56" s="232"/>
      <c r="H56" s="300">
        <v>100</v>
      </c>
      <c r="I56" s="300"/>
      <c r="J56" s="245">
        <v>100</v>
      </c>
      <c r="K56" s="245"/>
      <c r="L56" s="245">
        <f>H56-J56</f>
        <v>0</v>
      </c>
      <c r="M56" s="245"/>
    </row>
    <row r="57" spans="1:13" ht="57.75" customHeight="1">
      <c r="A57" s="93"/>
      <c r="B57" s="81"/>
      <c r="C57" s="240" t="s">
        <v>95</v>
      </c>
      <c r="D57" s="240"/>
      <c r="E57" s="131"/>
      <c r="F57" s="236"/>
      <c r="G57" s="237"/>
      <c r="H57" s="241"/>
      <c r="I57" s="241"/>
      <c r="J57" s="238"/>
      <c r="K57" s="239"/>
      <c r="L57" s="238"/>
      <c r="M57" s="239"/>
    </row>
    <row r="58" spans="1:13" ht="18.75" customHeight="1">
      <c r="A58" s="93" t="s">
        <v>6</v>
      </c>
      <c r="B58" s="81"/>
      <c r="C58" s="234" t="s">
        <v>58</v>
      </c>
      <c r="D58" s="235"/>
      <c r="E58" s="131"/>
      <c r="F58" s="236"/>
      <c r="G58" s="237"/>
      <c r="H58" s="233"/>
      <c r="I58" s="233"/>
      <c r="J58" s="233"/>
      <c r="K58" s="233"/>
      <c r="L58" s="238"/>
      <c r="M58" s="239"/>
    </row>
    <row r="59" spans="1:13" ht="226.5" customHeight="1">
      <c r="A59" s="93" t="s">
        <v>111</v>
      </c>
      <c r="B59" s="81" t="s">
        <v>72</v>
      </c>
      <c r="C59" s="253" t="s">
        <v>98</v>
      </c>
      <c r="D59" s="254"/>
      <c r="E59" s="130" t="s">
        <v>68</v>
      </c>
      <c r="F59" s="255" t="s">
        <v>89</v>
      </c>
      <c r="G59" s="256"/>
      <c r="H59" s="245">
        <v>162</v>
      </c>
      <c r="I59" s="245"/>
      <c r="J59" s="245">
        <v>0</v>
      </c>
      <c r="K59" s="245"/>
      <c r="L59" s="245">
        <f>J59-H59</f>
        <v>-162</v>
      </c>
      <c r="M59" s="245"/>
    </row>
    <row r="60" spans="1:13" ht="84.75" customHeight="1">
      <c r="A60" s="93"/>
      <c r="B60" s="81"/>
      <c r="C60" s="216" t="s">
        <v>160</v>
      </c>
      <c r="D60" s="217"/>
      <c r="E60" s="218"/>
      <c r="F60" s="218"/>
      <c r="G60" s="218"/>
      <c r="H60" s="218"/>
      <c r="I60" s="218"/>
      <c r="J60" s="218"/>
      <c r="K60" s="218"/>
      <c r="L60" s="218"/>
      <c r="M60" s="219"/>
    </row>
    <row r="61" spans="1:13" ht="21" customHeight="1">
      <c r="A61" s="94" t="s">
        <v>9</v>
      </c>
      <c r="B61" s="81"/>
      <c r="C61" s="229" t="s">
        <v>74</v>
      </c>
      <c r="D61" s="230"/>
      <c r="E61" s="131"/>
      <c r="F61" s="231"/>
      <c r="G61" s="232"/>
      <c r="H61" s="233"/>
      <c r="I61" s="233"/>
      <c r="J61" s="233"/>
      <c r="K61" s="233"/>
      <c r="L61" s="233"/>
      <c r="M61" s="233"/>
    </row>
    <row r="62" spans="1:13" ht="33.75" customHeight="1">
      <c r="A62" s="97" t="s">
        <v>112</v>
      </c>
      <c r="B62" s="81" t="s">
        <v>72</v>
      </c>
      <c r="C62" s="223" t="s">
        <v>96</v>
      </c>
      <c r="D62" s="224"/>
      <c r="E62" s="133" t="s">
        <v>75</v>
      </c>
      <c r="F62" s="225" t="s">
        <v>78</v>
      </c>
      <c r="G62" s="226"/>
      <c r="H62" s="227">
        <v>3</v>
      </c>
      <c r="I62" s="227"/>
      <c r="J62" s="227">
        <v>0</v>
      </c>
      <c r="K62" s="227"/>
      <c r="L62" s="228">
        <f>J62-H62</f>
        <v>-3</v>
      </c>
      <c r="M62" s="228"/>
    </row>
    <row r="63" spans="1:13" ht="41.25" customHeight="1">
      <c r="A63" s="95"/>
      <c r="B63" s="82"/>
      <c r="C63" s="361" t="s">
        <v>162</v>
      </c>
      <c r="D63" s="362"/>
      <c r="E63" s="362"/>
      <c r="F63" s="362"/>
      <c r="G63" s="362"/>
      <c r="H63" s="362"/>
      <c r="I63" s="362"/>
      <c r="J63" s="362"/>
      <c r="K63" s="362"/>
      <c r="L63" s="362"/>
      <c r="M63" s="363"/>
    </row>
    <row r="64" spans="1:13" ht="16.5" customHeight="1">
      <c r="A64" s="98" t="s">
        <v>11</v>
      </c>
      <c r="B64" s="92"/>
      <c r="C64" s="348" t="s">
        <v>76</v>
      </c>
      <c r="D64" s="349"/>
      <c r="E64" s="134"/>
      <c r="F64" s="354"/>
      <c r="G64" s="355"/>
      <c r="H64" s="358"/>
      <c r="I64" s="359"/>
      <c r="J64" s="358"/>
      <c r="K64" s="359"/>
      <c r="L64" s="356"/>
      <c r="M64" s="357"/>
    </row>
    <row r="65" spans="1:14" ht="58.5" customHeight="1">
      <c r="A65" s="95" t="s">
        <v>113</v>
      </c>
      <c r="B65" s="81" t="s">
        <v>72</v>
      </c>
      <c r="C65" s="350" t="s">
        <v>97</v>
      </c>
      <c r="D65" s="351"/>
      <c r="E65" s="130" t="s">
        <v>68</v>
      </c>
      <c r="F65" s="231" t="s">
        <v>92</v>
      </c>
      <c r="G65" s="249"/>
      <c r="H65" s="250">
        <v>54</v>
      </c>
      <c r="I65" s="251"/>
      <c r="J65" s="250">
        <v>0</v>
      </c>
      <c r="K65" s="251"/>
      <c r="L65" s="250">
        <f>J65-H65</f>
        <v>-54</v>
      </c>
      <c r="M65" s="251"/>
    </row>
    <row r="66" spans="1:14" ht="33.75" customHeight="1">
      <c r="A66" s="95"/>
      <c r="B66" s="82"/>
      <c r="C66" s="216" t="s">
        <v>161</v>
      </c>
      <c r="D66" s="217"/>
      <c r="E66" s="218"/>
      <c r="F66" s="218"/>
      <c r="G66" s="218"/>
      <c r="H66" s="218"/>
      <c r="I66" s="218"/>
      <c r="J66" s="218"/>
      <c r="K66" s="218"/>
      <c r="L66" s="218"/>
      <c r="M66" s="219"/>
    </row>
    <row r="67" spans="1:14" ht="20.25" customHeight="1">
      <c r="A67" s="95" t="s">
        <v>14</v>
      </c>
      <c r="B67" s="82"/>
      <c r="C67" s="339" t="s">
        <v>59</v>
      </c>
      <c r="D67" s="340"/>
      <c r="E67" s="131"/>
      <c r="F67" s="236"/>
      <c r="G67" s="237"/>
      <c r="H67" s="333"/>
      <c r="I67" s="334"/>
      <c r="J67" s="333"/>
      <c r="K67" s="334"/>
      <c r="L67" s="238"/>
      <c r="M67" s="239"/>
    </row>
    <row r="68" spans="1:14" s="205" customFormat="1" ht="212.25" customHeight="1">
      <c r="A68" s="99" t="s">
        <v>114</v>
      </c>
      <c r="B68" s="81" t="s">
        <v>72</v>
      </c>
      <c r="C68" s="352" t="s">
        <v>99</v>
      </c>
      <c r="D68" s="353"/>
      <c r="E68" s="133" t="s">
        <v>69</v>
      </c>
      <c r="F68" s="225" t="s">
        <v>94</v>
      </c>
      <c r="G68" s="226"/>
      <c r="H68" s="335">
        <v>100</v>
      </c>
      <c r="I68" s="336"/>
      <c r="J68" s="335">
        <v>0</v>
      </c>
      <c r="K68" s="336"/>
      <c r="L68" s="335">
        <f>J68-H68</f>
        <v>-100</v>
      </c>
      <c r="M68" s="336"/>
      <c r="N68" s="208"/>
    </row>
    <row r="69" spans="1:14" ht="45" customHeight="1">
      <c r="A69" s="99"/>
      <c r="B69" s="82"/>
      <c r="C69" s="361" t="s">
        <v>179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3"/>
    </row>
    <row r="70" spans="1:14" ht="54.75" customHeight="1">
      <c r="A70" s="95"/>
      <c r="B70" s="82"/>
      <c r="C70" s="337" t="s">
        <v>100</v>
      </c>
      <c r="D70" s="338"/>
      <c r="E70" s="131"/>
      <c r="F70" s="236"/>
      <c r="G70" s="237"/>
      <c r="H70" s="333"/>
      <c r="I70" s="334"/>
      <c r="J70" s="333"/>
      <c r="K70" s="334"/>
      <c r="L70" s="238"/>
      <c r="M70" s="239"/>
    </row>
    <row r="71" spans="1:14" ht="18" customHeight="1">
      <c r="A71" s="95" t="s">
        <v>6</v>
      </c>
      <c r="B71" s="82"/>
      <c r="C71" s="339" t="s">
        <v>58</v>
      </c>
      <c r="D71" s="340"/>
      <c r="E71" s="131"/>
      <c r="F71" s="236"/>
      <c r="G71" s="237"/>
      <c r="H71" s="333"/>
      <c r="I71" s="334"/>
      <c r="J71" s="333"/>
      <c r="K71" s="334"/>
      <c r="L71" s="238"/>
      <c r="M71" s="239"/>
    </row>
    <row r="72" spans="1:14" ht="52.5" customHeight="1">
      <c r="A72" s="95" t="s">
        <v>111</v>
      </c>
      <c r="B72" s="82" t="s">
        <v>72</v>
      </c>
      <c r="C72" s="341" t="s">
        <v>77</v>
      </c>
      <c r="D72" s="342"/>
      <c r="E72" s="130" t="s">
        <v>68</v>
      </c>
      <c r="F72" s="255" t="s">
        <v>89</v>
      </c>
      <c r="G72" s="256"/>
      <c r="H72" s="343">
        <v>831.9</v>
      </c>
      <c r="I72" s="344"/>
      <c r="J72" s="343">
        <v>449.2</v>
      </c>
      <c r="K72" s="344"/>
      <c r="L72" s="250">
        <f>J72-H72</f>
        <v>-382.7</v>
      </c>
      <c r="M72" s="251"/>
    </row>
    <row r="73" spans="1:14" ht="37.5" customHeight="1">
      <c r="A73" s="95"/>
      <c r="B73" s="83"/>
      <c r="C73" s="216" t="s">
        <v>163</v>
      </c>
      <c r="D73" s="217"/>
      <c r="E73" s="218"/>
      <c r="F73" s="218"/>
      <c r="G73" s="218"/>
      <c r="H73" s="218"/>
      <c r="I73" s="218"/>
      <c r="J73" s="218"/>
      <c r="K73" s="218"/>
      <c r="L73" s="218"/>
      <c r="M73" s="219"/>
    </row>
    <row r="74" spans="1:14" ht="16.5" customHeight="1">
      <c r="A74" s="95" t="s">
        <v>9</v>
      </c>
      <c r="B74" s="82"/>
      <c r="C74" s="339" t="s">
        <v>74</v>
      </c>
      <c r="D74" s="360"/>
      <c r="E74" s="131"/>
      <c r="F74" s="236"/>
      <c r="G74" s="237"/>
      <c r="H74" s="333"/>
      <c r="I74" s="334"/>
      <c r="J74" s="333"/>
      <c r="K74" s="334"/>
      <c r="L74" s="238"/>
      <c r="M74" s="239"/>
    </row>
    <row r="75" spans="1:14" ht="43.5" customHeight="1">
      <c r="A75" s="95" t="s">
        <v>112</v>
      </c>
      <c r="B75" s="82" t="s">
        <v>72</v>
      </c>
      <c r="C75" s="350" t="s">
        <v>180</v>
      </c>
      <c r="D75" s="351"/>
      <c r="E75" s="133" t="s">
        <v>75</v>
      </c>
      <c r="F75" s="225" t="s">
        <v>78</v>
      </c>
      <c r="G75" s="226"/>
      <c r="H75" s="343">
        <v>7</v>
      </c>
      <c r="I75" s="344"/>
      <c r="J75" s="343">
        <v>7</v>
      </c>
      <c r="K75" s="344"/>
      <c r="L75" s="343">
        <f>J75-H75</f>
        <v>0</v>
      </c>
      <c r="M75" s="344"/>
    </row>
    <row r="76" spans="1:14" ht="15.75" customHeight="1">
      <c r="A76" s="95" t="s">
        <v>11</v>
      </c>
      <c r="B76" s="82"/>
      <c r="C76" s="339" t="s">
        <v>76</v>
      </c>
      <c r="D76" s="345"/>
      <c r="E76" s="135"/>
      <c r="F76" s="236"/>
      <c r="G76" s="346"/>
      <c r="H76" s="333"/>
      <c r="I76" s="347"/>
      <c r="J76" s="333"/>
      <c r="K76" s="347"/>
      <c r="L76" s="238"/>
      <c r="M76" s="347"/>
    </row>
    <row r="77" spans="1:14" ht="57" customHeight="1">
      <c r="A77" s="95" t="s">
        <v>113</v>
      </c>
      <c r="B77" s="82" t="s">
        <v>72</v>
      </c>
      <c r="C77" s="350" t="s">
        <v>101</v>
      </c>
      <c r="D77" s="364"/>
      <c r="E77" s="130" t="s">
        <v>79</v>
      </c>
      <c r="F77" s="365" t="s">
        <v>92</v>
      </c>
      <c r="G77" s="366"/>
      <c r="H77" s="365">
        <v>118842.86</v>
      </c>
      <c r="I77" s="366"/>
      <c r="J77" s="343">
        <v>64171.42</v>
      </c>
      <c r="K77" s="252"/>
      <c r="L77" s="250">
        <f>J77-H77</f>
        <v>-54671.44</v>
      </c>
      <c r="M77" s="252"/>
    </row>
    <row r="78" spans="1:14" ht="80.25" customHeight="1">
      <c r="A78" s="95"/>
      <c r="B78" s="82"/>
      <c r="C78" s="216" t="s">
        <v>165</v>
      </c>
      <c r="D78" s="217"/>
      <c r="E78" s="218"/>
      <c r="F78" s="218"/>
      <c r="G78" s="218"/>
      <c r="H78" s="218"/>
      <c r="I78" s="218"/>
      <c r="J78" s="218"/>
      <c r="K78" s="218"/>
      <c r="L78" s="218"/>
      <c r="M78" s="219"/>
    </row>
    <row r="79" spans="1:14" ht="16.5" customHeight="1">
      <c r="A79" s="95" t="s">
        <v>14</v>
      </c>
      <c r="B79" s="82"/>
      <c r="C79" s="339" t="s">
        <v>59</v>
      </c>
      <c r="D79" s="345"/>
      <c r="E79" s="131"/>
      <c r="F79" s="236"/>
      <c r="G79" s="346"/>
      <c r="H79" s="333"/>
      <c r="I79" s="347"/>
      <c r="J79" s="333"/>
      <c r="K79" s="347"/>
      <c r="L79" s="238"/>
      <c r="M79" s="347"/>
    </row>
    <row r="80" spans="1:14" s="205" customFormat="1" ht="40.5" customHeight="1">
      <c r="A80" s="95" t="s">
        <v>114</v>
      </c>
      <c r="B80" s="82" t="s">
        <v>72</v>
      </c>
      <c r="C80" s="341" t="s">
        <v>106</v>
      </c>
      <c r="D80" s="342"/>
      <c r="E80" s="133" t="s">
        <v>69</v>
      </c>
      <c r="F80" s="225" t="s">
        <v>94</v>
      </c>
      <c r="G80" s="226"/>
      <c r="H80" s="335">
        <v>100</v>
      </c>
      <c r="I80" s="336"/>
      <c r="J80" s="250">
        <v>100</v>
      </c>
      <c r="K80" s="251"/>
      <c r="L80" s="250">
        <f>J80-H80</f>
        <v>0</v>
      </c>
      <c r="M80" s="251"/>
      <c r="N80" s="208"/>
    </row>
    <row r="81" spans="1:13" ht="67.5" customHeight="1">
      <c r="A81" s="95"/>
      <c r="B81" s="82"/>
      <c r="C81" s="337" t="s">
        <v>103</v>
      </c>
      <c r="D81" s="338"/>
      <c r="E81" s="131"/>
      <c r="F81" s="236"/>
      <c r="G81" s="237"/>
      <c r="H81" s="333"/>
      <c r="I81" s="334"/>
      <c r="J81" s="333"/>
      <c r="K81" s="334"/>
      <c r="L81" s="238"/>
      <c r="M81" s="239"/>
    </row>
    <row r="82" spans="1:13" ht="20.25" customHeight="1">
      <c r="A82" s="95" t="s">
        <v>6</v>
      </c>
      <c r="B82" s="82"/>
      <c r="C82" s="339" t="s">
        <v>58</v>
      </c>
      <c r="D82" s="340"/>
      <c r="E82" s="131"/>
      <c r="F82" s="236"/>
      <c r="G82" s="237"/>
      <c r="H82" s="333"/>
      <c r="I82" s="334"/>
      <c r="J82" s="333"/>
      <c r="K82" s="334"/>
      <c r="L82" s="238"/>
      <c r="M82" s="239"/>
    </row>
    <row r="83" spans="1:13" ht="54" customHeight="1">
      <c r="A83" s="95" t="s">
        <v>111</v>
      </c>
      <c r="B83" s="82" t="s">
        <v>72</v>
      </c>
      <c r="C83" s="341" t="s">
        <v>104</v>
      </c>
      <c r="D83" s="342"/>
      <c r="E83" s="130" t="s">
        <v>68</v>
      </c>
      <c r="F83" s="255" t="s">
        <v>89</v>
      </c>
      <c r="G83" s="256"/>
      <c r="H83" s="343">
        <v>1131.9000000000001</v>
      </c>
      <c r="I83" s="344"/>
      <c r="J83" s="250">
        <f>330730.26/1000</f>
        <v>330.73025999999999</v>
      </c>
      <c r="K83" s="251"/>
      <c r="L83" s="250">
        <f>J83-H83</f>
        <v>-801.16974000000005</v>
      </c>
      <c r="M83" s="251"/>
    </row>
    <row r="84" spans="1:13" ht="38.25" customHeight="1">
      <c r="A84" s="95"/>
      <c r="B84" s="83"/>
      <c r="C84" s="216" t="s">
        <v>163</v>
      </c>
      <c r="D84" s="217"/>
      <c r="E84" s="218"/>
      <c r="F84" s="218"/>
      <c r="G84" s="218"/>
      <c r="H84" s="218"/>
      <c r="I84" s="218"/>
      <c r="J84" s="218"/>
      <c r="K84" s="218"/>
      <c r="L84" s="218"/>
      <c r="M84" s="219"/>
    </row>
    <row r="85" spans="1:13" ht="14.25" customHeight="1">
      <c r="A85" s="95" t="s">
        <v>9</v>
      </c>
      <c r="B85" s="82"/>
      <c r="C85" s="339" t="s">
        <v>74</v>
      </c>
      <c r="D85" s="360"/>
      <c r="E85" s="131"/>
      <c r="F85" s="236"/>
      <c r="G85" s="237"/>
      <c r="H85" s="333"/>
      <c r="I85" s="334"/>
      <c r="J85" s="333"/>
      <c r="K85" s="334"/>
      <c r="L85" s="238"/>
      <c r="M85" s="239"/>
    </row>
    <row r="86" spans="1:13" ht="35.25" customHeight="1">
      <c r="A86" s="95" t="s">
        <v>112</v>
      </c>
      <c r="B86" s="82" t="s">
        <v>72</v>
      </c>
      <c r="C86" s="350" t="s">
        <v>180</v>
      </c>
      <c r="D86" s="351"/>
      <c r="E86" s="133" t="s">
        <v>75</v>
      </c>
      <c r="F86" s="225" t="s">
        <v>78</v>
      </c>
      <c r="G86" s="226"/>
      <c r="H86" s="343">
        <v>3</v>
      </c>
      <c r="I86" s="344"/>
      <c r="J86" s="343">
        <v>3</v>
      </c>
      <c r="K86" s="344"/>
      <c r="L86" s="343">
        <f>J86-H86</f>
        <v>0</v>
      </c>
      <c r="M86" s="344"/>
    </row>
    <row r="87" spans="1:13" ht="17.25" customHeight="1">
      <c r="A87" s="95" t="s">
        <v>11</v>
      </c>
      <c r="B87" s="82"/>
      <c r="C87" s="339" t="s">
        <v>76</v>
      </c>
      <c r="D87" s="345"/>
      <c r="E87" s="135"/>
      <c r="F87" s="236"/>
      <c r="G87" s="346"/>
      <c r="H87" s="333"/>
      <c r="I87" s="347"/>
      <c r="J87" s="333"/>
      <c r="K87" s="347"/>
      <c r="L87" s="238"/>
      <c r="M87" s="347"/>
    </row>
    <row r="88" spans="1:13" ht="51.75" customHeight="1">
      <c r="A88" s="95" t="s">
        <v>113</v>
      </c>
      <c r="B88" s="82" t="s">
        <v>72</v>
      </c>
      <c r="C88" s="341" t="s">
        <v>105</v>
      </c>
      <c r="D88" s="367"/>
      <c r="E88" s="130" t="s">
        <v>79</v>
      </c>
      <c r="F88" s="365" t="s">
        <v>92</v>
      </c>
      <c r="G88" s="366"/>
      <c r="H88" s="365">
        <v>377300</v>
      </c>
      <c r="I88" s="366"/>
      <c r="J88" s="343">
        <v>110243.42</v>
      </c>
      <c r="K88" s="252"/>
      <c r="L88" s="250">
        <f>J88-H88</f>
        <v>-267056.58</v>
      </c>
      <c r="M88" s="252"/>
    </row>
    <row r="89" spans="1:13" ht="72.75" customHeight="1">
      <c r="A89" s="95"/>
      <c r="B89" s="82"/>
      <c r="C89" s="216" t="s">
        <v>164</v>
      </c>
      <c r="D89" s="217"/>
      <c r="E89" s="218"/>
      <c r="F89" s="218"/>
      <c r="G89" s="218"/>
      <c r="H89" s="218"/>
      <c r="I89" s="218"/>
      <c r="J89" s="218"/>
      <c r="K89" s="218"/>
      <c r="L89" s="218"/>
      <c r="M89" s="219"/>
    </row>
    <row r="90" spans="1:13" ht="20.25" customHeight="1">
      <c r="A90" s="95" t="s">
        <v>14</v>
      </c>
      <c r="B90" s="82"/>
      <c r="C90" s="339" t="s">
        <v>59</v>
      </c>
      <c r="D90" s="345"/>
      <c r="E90" s="131"/>
      <c r="F90" s="236"/>
      <c r="G90" s="346"/>
      <c r="H90" s="333"/>
      <c r="I90" s="347"/>
      <c r="J90" s="333"/>
      <c r="K90" s="347"/>
      <c r="L90" s="238"/>
      <c r="M90" s="347"/>
    </row>
    <row r="91" spans="1:13" ht="58.5" customHeight="1">
      <c r="A91" s="95" t="s">
        <v>114</v>
      </c>
      <c r="B91" s="82" t="s">
        <v>72</v>
      </c>
      <c r="C91" s="350" t="s">
        <v>102</v>
      </c>
      <c r="D91" s="351"/>
      <c r="E91" s="133" t="s">
        <v>69</v>
      </c>
      <c r="F91" s="225" t="s">
        <v>94</v>
      </c>
      <c r="G91" s="226"/>
      <c r="H91" s="335">
        <v>100</v>
      </c>
      <c r="I91" s="336"/>
      <c r="J91" s="250">
        <v>100</v>
      </c>
      <c r="K91" s="251"/>
      <c r="L91" s="250">
        <f>J91-H91</f>
        <v>0</v>
      </c>
      <c r="M91" s="251"/>
    </row>
    <row r="92" spans="1:13" ht="123.75" customHeight="1">
      <c r="A92" s="95"/>
      <c r="B92" s="82"/>
      <c r="C92" s="337" t="s">
        <v>107</v>
      </c>
      <c r="D92" s="338"/>
      <c r="E92" s="131"/>
      <c r="F92" s="236"/>
      <c r="G92" s="237"/>
      <c r="H92" s="333"/>
      <c r="I92" s="334"/>
      <c r="J92" s="333"/>
      <c r="K92" s="334"/>
      <c r="L92" s="238"/>
      <c r="M92" s="239"/>
    </row>
    <row r="93" spans="1:13" ht="15.75" customHeight="1">
      <c r="A93" s="95" t="s">
        <v>6</v>
      </c>
      <c r="B93" s="82"/>
      <c r="C93" s="339" t="s">
        <v>58</v>
      </c>
      <c r="D93" s="340"/>
      <c r="E93" s="131"/>
      <c r="F93" s="236"/>
      <c r="G93" s="237"/>
      <c r="H93" s="333"/>
      <c r="I93" s="334"/>
      <c r="J93" s="333"/>
      <c r="K93" s="334"/>
      <c r="L93" s="238"/>
      <c r="M93" s="239"/>
    </row>
    <row r="94" spans="1:13" ht="225.75" customHeight="1">
      <c r="A94" s="95" t="s">
        <v>111</v>
      </c>
      <c r="B94" s="82" t="s">
        <v>72</v>
      </c>
      <c r="C94" s="341" t="s">
        <v>173</v>
      </c>
      <c r="D94" s="342"/>
      <c r="E94" s="130" t="s">
        <v>68</v>
      </c>
      <c r="F94" s="255" t="s">
        <v>89</v>
      </c>
      <c r="G94" s="256"/>
      <c r="H94" s="250">
        <v>525.5</v>
      </c>
      <c r="I94" s="251"/>
      <c r="J94" s="250">
        <v>0</v>
      </c>
      <c r="K94" s="251"/>
      <c r="L94" s="250">
        <f>J94-H94</f>
        <v>-525.5</v>
      </c>
      <c r="M94" s="251"/>
    </row>
    <row r="95" spans="1:13" ht="38.25" customHeight="1">
      <c r="A95" s="95"/>
      <c r="B95" s="83"/>
      <c r="C95" s="234" t="s">
        <v>181</v>
      </c>
      <c r="D95" s="368"/>
      <c r="E95" s="369"/>
      <c r="F95" s="369"/>
      <c r="G95" s="369"/>
      <c r="H95" s="369"/>
      <c r="I95" s="369"/>
      <c r="J95" s="369"/>
      <c r="K95" s="369"/>
      <c r="L95" s="369"/>
      <c r="M95" s="370"/>
    </row>
    <row r="96" spans="1:13" ht="18.75" customHeight="1">
      <c r="A96" s="95" t="s">
        <v>9</v>
      </c>
      <c r="B96" s="82"/>
      <c r="C96" s="339" t="s">
        <v>74</v>
      </c>
      <c r="D96" s="360"/>
      <c r="E96" s="131"/>
      <c r="F96" s="236"/>
      <c r="G96" s="237"/>
      <c r="H96" s="333"/>
      <c r="I96" s="334"/>
      <c r="J96" s="333"/>
      <c r="K96" s="334"/>
      <c r="L96" s="238"/>
      <c r="M96" s="239"/>
    </row>
    <row r="97" spans="1:16" ht="88.5" customHeight="1">
      <c r="A97" s="95" t="s">
        <v>112</v>
      </c>
      <c r="B97" s="82" t="s">
        <v>72</v>
      </c>
      <c r="C97" s="350" t="s">
        <v>108</v>
      </c>
      <c r="D97" s="351"/>
      <c r="E97" s="133" t="s">
        <v>75</v>
      </c>
      <c r="F97" s="225" t="s">
        <v>78</v>
      </c>
      <c r="G97" s="226"/>
      <c r="H97" s="343">
        <v>2</v>
      </c>
      <c r="I97" s="344"/>
      <c r="J97" s="343">
        <v>0</v>
      </c>
      <c r="K97" s="344"/>
      <c r="L97" s="343">
        <f>J97-H97</f>
        <v>-2</v>
      </c>
      <c r="M97" s="344"/>
    </row>
    <row r="98" spans="1:16" ht="34.5" customHeight="1">
      <c r="A98" s="95"/>
      <c r="B98" s="82"/>
      <c r="C98" s="361" t="s">
        <v>167</v>
      </c>
      <c r="D98" s="362"/>
      <c r="E98" s="362"/>
      <c r="F98" s="362"/>
      <c r="G98" s="362"/>
      <c r="H98" s="362"/>
      <c r="I98" s="362"/>
      <c r="J98" s="362"/>
      <c r="K98" s="362"/>
      <c r="L98" s="362"/>
      <c r="M98" s="363"/>
    </row>
    <row r="99" spans="1:16" ht="21.75" customHeight="1">
      <c r="A99" s="95" t="s">
        <v>11</v>
      </c>
      <c r="B99" s="82"/>
      <c r="C99" s="339" t="s">
        <v>76</v>
      </c>
      <c r="D99" s="345"/>
      <c r="E99" s="135"/>
      <c r="F99" s="236"/>
      <c r="G99" s="346"/>
      <c r="H99" s="333"/>
      <c r="I99" s="347"/>
      <c r="J99" s="333"/>
      <c r="K99" s="347"/>
      <c r="L99" s="238"/>
      <c r="M99" s="347"/>
    </row>
    <row r="100" spans="1:16" ht="93.75" customHeight="1">
      <c r="A100" s="95" t="s">
        <v>113</v>
      </c>
      <c r="B100" s="82" t="s">
        <v>72</v>
      </c>
      <c r="C100" s="341" t="s">
        <v>109</v>
      </c>
      <c r="D100" s="367"/>
      <c r="E100" s="130" t="s">
        <v>79</v>
      </c>
      <c r="F100" s="365" t="s">
        <v>92</v>
      </c>
      <c r="G100" s="366"/>
      <c r="H100" s="365">
        <v>262750</v>
      </c>
      <c r="I100" s="366"/>
      <c r="J100" s="365">
        <v>0</v>
      </c>
      <c r="K100" s="366"/>
      <c r="L100" s="365">
        <f>J100-H100</f>
        <v>-262750</v>
      </c>
      <c r="M100" s="366"/>
    </row>
    <row r="101" spans="1:16" ht="35.25" customHeight="1">
      <c r="A101" s="95"/>
      <c r="B101" s="82"/>
      <c r="C101" s="216" t="s">
        <v>166</v>
      </c>
      <c r="D101" s="217"/>
      <c r="E101" s="218"/>
      <c r="F101" s="218"/>
      <c r="G101" s="218"/>
      <c r="H101" s="218"/>
      <c r="I101" s="218"/>
      <c r="J101" s="218"/>
      <c r="K101" s="218"/>
      <c r="L101" s="218"/>
      <c r="M101" s="219"/>
    </row>
    <row r="102" spans="1:16" ht="19.5" customHeight="1">
      <c r="A102" s="95" t="s">
        <v>14</v>
      </c>
      <c r="B102" s="82"/>
      <c r="C102" s="339" t="s">
        <v>59</v>
      </c>
      <c r="D102" s="345"/>
      <c r="E102" s="131"/>
      <c r="F102" s="236"/>
      <c r="G102" s="346"/>
      <c r="H102" s="333"/>
      <c r="I102" s="347"/>
      <c r="J102" s="333"/>
      <c r="K102" s="347"/>
      <c r="L102" s="238"/>
      <c r="M102" s="347"/>
    </row>
    <row r="103" spans="1:16" ht="69.75" customHeight="1">
      <c r="A103" s="95" t="s">
        <v>114</v>
      </c>
      <c r="B103" s="82" t="s">
        <v>72</v>
      </c>
      <c r="C103" s="350" t="s">
        <v>110</v>
      </c>
      <c r="D103" s="351"/>
      <c r="E103" s="133" t="s">
        <v>69</v>
      </c>
      <c r="F103" s="225" t="s">
        <v>94</v>
      </c>
      <c r="G103" s="226"/>
      <c r="H103" s="335">
        <v>100</v>
      </c>
      <c r="I103" s="336"/>
      <c r="J103" s="250">
        <v>0</v>
      </c>
      <c r="K103" s="251"/>
      <c r="L103" s="250">
        <f>J103-H103</f>
        <v>-100</v>
      </c>
      <c r="M103" s="251"/>
    </row>
    <row r="104" spans="1:16" ht="35.25" customHeight="1">
      <c r="A104" s="95"/>
      <c r="B104" s="84"/>
      <c r="C104" s="216" t="s">
        <v>166</v>
      </c>
      <c r="D104" s="217"/>
      <c r="E104" s="218"/>
      <c r="F104" s="218"/>
      <c r="G104" s="218"/>
      <c r="H104" s="218"/>
      <c r="I104" s="218"/>
      <c r="J104" s="218"/>
      <c r="K104" s="218"/>
      <c r="L104" s="218"/>
      <c r="M104" s="219"/>
    </row>
    <row r="105" spans="1:16" s="14" customFormat="1" ht="12.75" customHeight="1">
      <c r="A105" s="332" t="s">
        <v>54</v>
      </c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</row>
    <row r="106" spans="1:16" s="14" customFormat="1" ht="12.75" customHeight="1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</row>
    <row r="107" spans="1:16" s="14" customFormat="1" ht="12.75" customHeight="1">
      <c r="A107" s="23"/>
      <c r="B107" s="34"/>
      <c r="C107" s="34"/>
      <c r="D107" s="34"/>
      <c r="E107" s="136"/>
      <c r="F107" s="34"/>
      <c r="G107" s="34"/>
      <c r="H107" s="136"/>
      <c r="I107" s="34"/>
      <c r="J107" s="34"/>
      <c r="K107" s="136"/>
      <c r="L107" s="34"/>
      <c r="M107" s="34"/>
      <c r="N107" s="136"/>
      <c r="O107" s="35" t="s">
        <v>16</v>
      </c>
      <c r="P107" s="23"/>
    </row>
    <row r="108" spans="1:16" s="14" customFormat="1" ht="48.2" customHeight="1">
      <c r="A108" s="325" t="s">
        <v>43</v>
      </c>
      <c r="B108" s="325" t="s">
        <v>44</v>
      </c>
      <c r="C108" s="325" t="s">
        <v>25</v>
      </c>
      <c r="D108" s="325" t="s">
        <v>45</v>
      </c>
      <c r="E108" s="325"/>
      <c r="F108" s="325"/>
      <c r="G108" s="325" t="s">
        <v>60</v>
      </c>
      <c r="H108" s="325"/>
      <c r="I108" s="325"/>
      <c r="J108" s="325" t="s">
        <v>61</v>
      </c>
      <c r="K108" s="325"/>
      <c r="L108" s="325"/>
      <c r="M108" s="325" t="s">
        <v>62</v>
      </c>
      <c r="N108" s="325"/>
      <c r="O108" s="325"/>
      <c r="P108" s="23"/>
    </row>
    <row r="109" spans="1:16" s="14" customFormat="1" ht="51.4" customHeight="1">
      <c r="A109" s="325"/>
      <c r="B109" s="325"/>
      <c r="C109" s="325"/>
      <c r="D109" s="36" t="s">
        <v>19</v>
      </c>
      <c r="E109" s="185" t="s">
        <v>20</v>
      </c>
      <c r="F109" s="36" t="s">
        <v>21</v>
      </c>
      <c r="G109" s="36" t="s">
        <v>19</v>
      </c>
      <c r="H109" s="137" t="s">
        <v>20</v>
      </c>
      <c r="I109" s="36" t="s">
        <v>21</v>
      </c>
      <c r="J109" s="36" t="s">
        <v>19</v>
      </c>
      <c r="K109" s="137" t="s">
        <v>20</v>
      </c>
      <c r="L109" s="36" t="s">
        <v>21</v>
      </c>
      <c r="M109" s="36" t="s">
        <v>19</v>
      </c>
      <c r="N109" s="137" t="s">
        <v>20</v>
      </c>
      <c r="O109" s="36" t="s">
        <v>21</v>
      </c>
      <c r="P109" s="23"/>
    </row>
    <row r="110" spans="1:16" s="14" customFormat="1" ht="16.7" customHeight="1">
      <c r="A110" s="57">
        <v>1</v>
      </c>
      <c r="B110" s="60">
        <v>2</v>
      </c>
      <c r="C110" s="60" t="s">
        <v>11</v>
      </c>
      <c r="D110" s="57">
        <v>4</v>
      </c>
      <c r="E110" s="186">
        <v>5</v>
      </c>
      <c r="F110" s="57">
        <v>6</v>
      </c>
      <c r="G110" s="57">
        <v>7</v>
      </c>
      <c r="H110" s="138">
        <v>8</v>
      </c>
      <c r="I110" s="57">
        <v>9</v>
      </c>
      <c r="J110" s="57">
        <v>10</v>
      </c>
      <c r="K110" s="138">
        <v>11</v>
      </c>
      <c r="L110" s="57">
        <v>12</v>
      </c>
      <c r="M110" s="57">
        <v>13</v>
      </c>
      <c r="N110" s="138">
        <v>14</v>
      </c>
      <c r="O110" s="57">
        <v>15</v>
      </c>
      <c r="P110" s="23"/>
    </row>
    <row r="111" spans="1:16" s="14" customFormat="1" ht="21" customHeight="1">
      <c r="A111" s="58"/>
      <c r="B111" s="63" t="s">
        <v>33</v>
      </c>
      <c r="C111" s="63"/>
      <c r="D111" s="59" t="s">
        <v>46</v>
      </c>
      <c r="E111" s="187" t="s">
        <v>46</v>
      </c>
      <c r="F111" s="38" t="s">
        <v>46</v>
      </c>
      <c r="G111" s="38" t="s">
        <v>46</v>
      </c>
      <c r="H111" s="139" t="s">
        <v>46</v>
      </c>
      <c r="I111" s="38" t="s">
        <v>46</v>
      </c>
      <c r="J111" s="38" t="s">
        <v>46</v>
      </c>
      <c r="K111" s="139" t="s">
        <v>46</v>
      </c>
      <c r="L111" s="38" t="s">
        <v>46</v>
      </c>
      <c r="M111" s="38" t="s">
        <v>46</v>
      </c>
      <c r="N111" s="139" t="s">
        <v>46</v>
      </c>
      <c r="O111" s="38" t="s">
        <v>46</v>
      </c>
      <c r="P111" s="23"/>
    </row>
    <row r="112" spans="1:16" s="14" customFormat="1" ht="201.75" customHeight="1">
      <c r="A112" s="38"/>
      <c r="B112" s="209" t="s">
        <v>182</v>
      </c>
      <c r="C112" s="102" t="s">
        <v>72</v>
      </c>
      <c r="D112" s="103">
        <f>SUM(D113:D114)</f>
        <v>0</v>
      </c>
      <c r="E112" s="188">
        <f t="shared" ref="E112:O112" si="12">SUM(E113:E114)</f>
        <v>0</v>
      </c>
      <c r="F112" s="103">
        <f t="shared" si="12"/>
        <v>0</v>
      </c>
      <c r="G112" s="103">
        <f t="shared" si="12"/>
        <v>0</v>
      </c>
      <c r="H112" s="140">
        <f t="shared" si="12"/>
        <v>127</v>
      </c>
      <c r="I112" s="103">
        <f t="shared" si="12"/>
        <v>127</v>
      </c>
      <c r="J112" s="103">
        <f t="shared" si="12"/>
        <v>0</v>
      </c>
      <c r="K112" s="140">
        <f t="shared" si="12"/>
        <v>34.4</v>
      </c>
      <c r="L112" s="103">
        <f t="shared" si="12"/>
        <v>34.4</v>
      </c>
      <c r="M112" s="103">
        <f t="shared" si="12"/>
        <v>0</v>
      </c>
      <c r="N112" s="140">
        <f t="shared" si="12"/>
        <v>0</v>
      </c>
      <c r="O112" s="103">
        <f t="shared" si="12"/>
        <v>0</v>
      </c>
      <c r="P112" s="23"/>
    </row>
    <row r="113" spans="1:16" s="14" customFormat="1" ht="153.75" customHeight="1">
      <c r="A113" s="38"/>
      <c r="B113" s="210" t="s">
        <v>115</v>
      </c>
      <c r="C113" s="101"/>
      <c r="D113" s="103">
        <v>0</v>
      </c>
      <c r="E113" s="188">
        <v>0</v>
      </c>
      <c r="F113" s="103">
        <v>0</v>
      </c>
      <c r="G113" s="103">
        <v>0</v>
      </c>
      <c r="H113" s="140">
        <v>35</v>
      </c>
      <c r="I113" s="103">
        <f>G113+H113</f>
        <v>35</v>
      </c>
      <c r="J113" s="103">
        <v>0</v>
      </c>
      <c r="K113" s="140">
        <v>34.4</v>
      </c>
      <c r="L113" s="103">
        <f>J113+K113</f>
        <v>34.4</v>
      </c>
      <c r="M113" s="103">
        <v>0</v>
      </c>
      <c r="N113" s="140">
        <v>0</v>
      </c>
      <c r="O113" s="103">
        <f>M113+N113</f>
        <v>0</v>
      </c>
      <c r="P113" s="23"/>
    </row>
    <row r="114" spans="1:16" s="14" customFormat="1" ht="172.5" customHeight="1">
      <c r="A114" s="38"/>
      <c r="B114" s="210" t="s">
        <v>116</v>
      </c>
      <c r="C114" s="101"/>
      <c r="D114" s="103">
        <v>0</v>
      </c>
      <c r="E114" s="188">
        <v>0</v>
      </c>
      <c r="F114" s="103">
        <v>0</v>
      </c>
      <c r="G114" s="103">
        <v>0</v>
      </c>
      <c r="H114" s="140">
        <v>92</v>
      </c>
      <c r="I114" s="103">
        <f>G114+H114</f>
        <v>92</v>
      </c>
      <c r="J114" s="103">
        <v>0</v>
      </c>
      <c r="K114" s="140">
        <v>0</v>
      </c>
      <c r="L114" s="103">
        <f>J114+K114</f>
        <v>0</v>
      </c>
      <c r="M114" s="103">
        <v>0</v>
      </c>
      <c r="N114" s="140">
        <v>0</v>
      </c>
      <c r="O114" s="103">
        <f>M114+N114</f>
        <v>0</v>
      </c>
      <c r="P114" s="23"/>
    </row>
    <row r="115" spans="1:16" s="14" customFormat="1" ht="33.75" customHeight="1">
      <c r="A115" s="104">
        <v>602400</v>
      </c>
      <c r="B115" s="71" t="s">
        <v>48</v>
      </c>
      <c r="C115" s="62"/>
      <c r="D115" s="103">
        <f>D113+D114</f>
        <v>0</v>
      </c>
      <c r="E115" s="188">
        <f t="shared" ref="E115:O115" si="13">E113+E114</f>
        <v>0</v>
      </c>
      <c r="F115" s="103">
        <f t="shared" si="13"/>
        <v>0</v>
      </c>
      <c r="G115" s="103">
        <f t="shared" si="13"/>
        <v>0</v>
      </c>
      <c r="H115" s="140">
        <f t="shared" si="13"/>
        <v>127</v>
      </c>
      <c r="I115" s="103">
        <f t="shared" si="13"/>
        <v>127</v>
      </c>
      <c r="J115" s="103">
        <f t="shared" si="13"/>
        <v>0</v>
      </c>
      <c r="K115" s="140">
        <f t="shared" si="13"/>
        <v>34.4</v>
      </c>
      <c r="L115" s="103">
        <f t="shared" si="13"/>
        <v>34.4</v>
      </c>
      <c r="M115" s="103">
        <f t="shared" si="13"/>
        <v>0</v>
      </c>
      <c r="N115" s="140">
        <f t="shared" si="13"/>
        <v>0</v>
      </c>
      <c r="O115" s="103">
        <f t="shared" si="13"/>
        <v>0</v>
      </c>
      <c r="P115" s="23"/>
    </row>
    <row r="116" spans="1:16" s="14" customFormat="1" ht="46.5" customHeight="1">
      <c r="A116" s="38"/>
      <c r="B116" s="72" t="s">
        <v>64</v>
      </c>
      <c r="C116" s="39"/>
      <c r="D116" s="38" t="s">
        <v>47</v>
      </c>
      <c r="E116" s="187" t="s">
        <v>46</v>
      </c>
      <c r="F116" s="38"/>
      <c r="G116" s="38" t="s">
        <v>47</v>
      </c>
      <c r="H116" s="139" t="s">
        <v>46</v>
      </c>
      <c r="I116" s="38" t="s">
        <v>46</v>
      </c>
      <c r="J116" s="38" t="s">
        <v>47</v>
      </c>
      <c r="K116" s="139" t="s">
        <v>46</v>
      </c>
      <c r="L116" s="38" t="s">
        <v>46</v>
      </c>
      <c r="M116" s="38" t="s">
        <v>47</v>
      </c>
      <c r="N116" s="139" t="s">
        <v>46</v>
      </c>
      <c r="O116" s="38" t="s">
        <v>46</v>
      </c>
      <c r="P116" s="23"/>
    </row>
    <row r="117" spans="1:16" s="14" customFormat="1" ht="39" customHeight="1">
      <c r="A117" s="58"/>
      <c r="B117" s="322" t="s">
        <v>189</v>
      </c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4"/>
      <c r="P117" s="23"/>
    </row>
    <row r="118" spans="1:16" s="14" customFormat="1" ht="124.5" customHeight="1">
      <c r="A118" s="38"/>
      <c r="B118" s="100" t="s">
        <v>117</v>
      </c>
      <c r="C118" s="102" t="s">
        <v>72</v>
      </c>
      <c r="D118" s="107">
        <f>D119</f>
        <v>0</v>
      </c>
      <c r="E118" s="189">
        <f t="shared" ref="E118:O118" si="14">E119</f>
        <v>563</v>
      </c>
      <c r="F118" s="107">
        <f t="shared" si="14"/>
        <v>563</v>
      </c>
      <c r="G118" s="107">
        <f t="shared" si="14"/>
        <v>0</v>
      </c>
      <c r="H118" s="141">
        <f t="shared" si="14"/>
        <v>831.9</v>
      </c>
      <c r="I118" s="107">
        <f t="shared" si="14"/>
        <v>831.9</v>
      </c>
      <c r="J118" s="107">
        <f t="shared" si="14"/>
        <v>0</v>
      </c>
      <c r="K118" s="141">
        <f t="shared" si="14"/>
        <v>449.24299999999999</v>
      </c>
      <c r="L118" s="107">
        <f t="shared" si="14"/>
        <v>449.24299999999999</v>
      </c>
      <c r="M118" s="107">
        <f t="shared" si="14"/>
        <v>0</v>
      </c>
      <c r="N118" s="141">
        <f t="shared" si="14"/>
        <v>369.09999999999997</v>
      </c>
      <c r="O118" s="107">
        <f t="shared" si="14"/>
        <v>369.09999999999997</v>
      </c>
      <c r="P118" s="23"/>
    </row>
    <row r="119" spans="1:16" s="14" customFormat="1" ht="47.25" customHeight="1">
      <c r="A119" s="38"/>
      <c r="B119" s="211" t="s">
        <v>118</v>
      </c>
      <c r="C119" s="106"/>
      <c r="D119" s="107">
        <f>SUM(D120:D126)</f>
        <v>0</v>
      </c>
      <c r="E119" s="189">
        <f t="shared" ref="E119:N119" si="15">SUM(E120:E126)</f>
        <v>563</v>
      </c>
      <c r="F119" s="107">
        <f t="shared" si="15"/>
        <v>563</v>
      </c>
      <c r="G119" s="107">
        <f t="shared" si="15"/>
        <v>0</v>
      </c>
      <c r="H119" s="141">
        <f t="shared" si="15"/>
        <v>831.9</v>
      </c>
      <c r="I119" s="107">
        <f t="shared" si="15"/>
        <v>831.9</v>
      </c>
      <c r="J119" s="107">
        <f t="shared" si="15"/>
        <v>0</v>
      </c>
      <c r="K119" s="141">
        <f t="shared" si="15"/>
        <v>449.24299999999999</v>
      </c>
      <c r="L119" s="107">
        <f t="shared" si="15"/>
        <v>449.24299999999999</v>
      </c>
      <c r="M119" s="107">
        <f t="shared" si="15"/>
        <v>0</v>
      </c>
      <c r="N119" s="141">
        <f t="shared" si="15"/>
        <v>369.09999999999997</v>
      </c>
      <c r="O119" s="107">
        <f>SUM(O120:O126)</f>
        <v>369.09999999999997</v>
      </c>
      <c r="P119" s="23"/>
    </row>
    <row r="120" spans="1:16" s="14" customFormat="1" ht="20.25" customHeight="1">
      <c r="A120" s="38"/>
      <c r="B120" s="105" t="s">
        <v>119</v>
      </c>
      <c r="C120" s="106"/>
      <c r="D120" s="107">
        <v>0</v>
      </c>
      <c r="E120" s="190">
        <v>282</v>
      </c>
      <c r="F120" s="108">
        <f>D120+E120</f>
        <v>282</v>
      </c>
      <c r="G120" s="108">
        <v>0</v>
      </c>
      <c r="H120" s="142">
        <v>0</v>
      </c>
      <c r="I120" s="108">
        <f>G120+H120</f>
        <v>0</v>
      </c>
      <c r="J120" s="108">
        <v>0</v>
      </c>
      <c r="K120" s="142">
        <v>0</v>
      </c>
      <c r="L120" s="107">
        <f>J120+K120</f>
        <v>0</v>
      </c>
      <c r="M120" s="108">
        <v>0</v>
      </c>
      <c r="N120" s="142">
        <v>0</v>
      </c>
      <c r="O120" s="108">
        <f>M120+N120</f>
        <v>0</v>
      </c>
      <c r="P120" s="23"/>
    </row>
    <row r="121" spans="1:16" s="14" customFormat="1" ht="26.25" customHeight="1">
      <c r="A121" s="38"/>
      <c r="B121" s="105" t="s">
        <v>120</v>
      </c>
      <c r="C121" s="106"/>
      <c r="D121" s="107">
        <v>0</v>
      </c>
      <c r="E121" s="190">
        <v>281</v>
      </c>
      <c r="F121" s="108">
        <f>D121+E121</f>
        <v>281</v>
      </c>
      <c r="G121" s="108">
        <v>0</v>
      </c>
      <c r="H121" s="142">
        <v>0</v>
      </c>
      <c r="I121" s="108">
        <f t="shared" ref="I121:I126" si="16">G121+H121</f>
        <v>0</v>
      </c>
      <c r="J121" s="108">
        <v>0</v>
      </c>
      <c r="K121" s="142">
        <v>0</v>
      </c>
      <c r="L121" s="107">
        <f t="shared" ref="L121:L127" si="17">J121+K121</f>
        <v>0</v>
      </c>
      <c r="M121" s="108">
        <v>0</v>
      </c>
      <c r="N121" s="142">
        <v>0</v>
      </c>
      <c r="O121" s="108">
        <f t="shared" ref="O121:O127" si="18">M121+N121</f>
        <v>0</v>
      </c>
      <c r="P121" s="23"/>
    </row>
    <row r="122" spans="1:16" s="14" customFormat="1" ht="26.25" customHeight="1">
      <c r="A122" s="38"/>
      <c r="B122" s="105" t="s">
        <v>121</v>
      </c>
      <c r="C122" s="106"/>
      <c r="D122" s="107">
        <v>0</v>
      </c>
      <c r="E122" s="190">
        <v>0</v>
      </c>
      <c r="F122" s="108">
        <f>D122+E122</f>
        <v>0</v>
      </c>
      <c r="G122" s="108">
        <v>0</v>
      </c>
      <c r="H122" s="142">
        <v>423.7</v>
      </c>
      <c r="I122" s="108">
        <f t="shared" si="16"/>
        <v>423.7</v>
      </c>
      <c r="J122" s="108">
        <v>0</v>
      </c>
      <c r="K122" s="142">
        <f>(115111.92+267467.48+29492.4+5766+1405.2)/1000</f>
        <v>419.24299999999999</v>
      </c>
      <c r="L122" s="107">
        <f t="shared" si="17"/>
        <v>419.24299999999999</v>
      </c>
      <c r="M122" s="108">
        <v>0</v>
      </c>
      <c r="N122" s="142">
        <v>0</v>
      </c>
      <c r="O122" s="108">
        <f t="shared" si="18"/>
        <v>0</v>
      </c>
      <c r="P122" s="23"/>
    </row>
    <row r="123" spans="1:16" s="14" customFormat="1" ht="27" customHeight="1">
      <c r="A123" s="38"/>
      <c r="B123" s="105" t="s">
        <v>122</v>
      </c>
      <c r="C123" s="106"/>
      <c r="D123" s="107">
        <v>0</v>
      </c>
      <c r="E123" s="190">
        <v>0</v>
      </c>
      <c r="F123" s="108">
        <f t="shared" ref="F123:F126" si="19">D123+E123</f>
        <v>0</v>
      </c>
      <c r="G123" s="108">
        <v>0</v>
      </c>
      <c r="H123" s="142">
        <v>28.2</v>
      </c>
      <c r="I123" s="108">
        <f t="shared" si="16"/>
        <v>28.2</v>
      </c>
      <c r="J123" s="108">
        <v>0</v>
      </c>
      <c r="K123" s="142">
        <v>0</v>
      </c>
      <c r="L123" s="107">
        <f t="shared" si="17"/>
        <v>0</v>
      </c>
      <c r="M123" s="108">
        <v>0</v>
      </c>
      <c r="N123" s="142">
        <v>28.2</v>
      </c>
      <c r="O123" s="108">
        <f t="shared" si="18"/>
        <v>28.2</v>
      </c>
      <c r="P123" s="23"/>
    </row>
    <row r="124" spans="1:16" s="14" customFormat="1" ht="18" customHeight="1">
      <c r="A124" s="38"/>
      <c r="B124" s="105" t="s">
        <v>123</v>
      </c>
      <c r="C124" s="106"/>
      <c r="D124" s="107">
        <v>0</v>
      </c>
      <c r="E124" s="190">
        <v>0</v>
      </c>
      <c r="F124" s="108">
        <f t="shared" si="19"/>
        <v>0</v>
      </c>
      <c r="G124" s="108">
        <v>0</v>
      </c>
      <c r="H124" s="142">
        <v>25</v>
      </c>
      <c r="I124" s="108">
        <f t="shared" si="16"/>
        <v>25</v>
      </c>
      <c r="J124" s="108">
        <v>0</v>
      </c>
      <c r="K124" s="142">
        <v>0</v>
      </c>
      <c r="L124" s="107">
        <f t="shared" si="17"/>
        <v>0</v>
      </c>
      <c r="M124" s="108">
        <v>0</v>
      </c>
      <c r="N124" s="142">
        <v>25</v>
      </c>
      <c r="O124" s="108">
        <f t="shared" si="18"/>
        <v>25</v>
      </c>
      <c r="P124" s="23"/>
    </row>
    <row r="125" spans="1:16" s="14" customFormat="1" ht="42" customHeight="1">
      <c r="A125" s="38"/>
      <c r="B125" s="105" t="s">
        <v>124</v>
      </c>
      <c r="C125" s="106"/>
      <c r="D125" s="107">
        <v>0</v>
      </c>
      <c r="E125" s="190">
        <v>0</v>
      </c>
      <c r="F125" s="108">
        <f t="shared" si="19"/>
        <v>0</v>
      </c>
      <c r="G125" s="108">
        <v>0</v>
      </c>
      <c r="H125" s="142">
        <v>25</v>
      </c>
      <c r="I125" s="108">
        <f t="shared" si="16"/>
        <v>25</v>
      </c>
      <c r="J125" s="108">
        <v>0</v>
      </c>
      <c r="K125" s="142">
        <v>0</v>
      </c>
      <c r="L125" s="107">
        <f t="shared" si="17"/>
        <v>0</v>
      </c>
      <c r="M125" s="108">
        <v>0</v>
      </c>
      <c r="N125" s="142">
        <v>25</v>
      </c>
      <c r="O125" s="108">
        <f t="shared" si="18"/>
        <v>25</v>
      </c>
      <c r="P125" s="23"/>
    </row>
    <row r="126" spans="1:16" s="14" customFormat="1" ht="194.25" customHeight="1">
      <c r="A126" s="38"/>
      <c r="B126" s="105" t="s">
        <v>125</v>
      </c>
      <c r="C126" s="106"/>
      <c r="D126" s="107">
        <v>0</v>
      </c>
      <c r="E126" s="190">
        <v>0</v>
      </c>
      <c r="F126" s="108">
        <f t="shared" si="19"/>
        <v>0</v>
      </c>
      <c r="G126" s="108">
        <v>0</v>
      </c>
      <c r="H126" s="142">
        <v>330</v>
      </c>
      <c r="I126" s="108">
        <f t="shared" si="16"/>
        <v>330</v>
      </c>
      <c r="J126" s="108">
        <v>0</v>
      </c>
      <c r="K126" s="142">
        <f>30000/1000</f>
        <v>30</v>
      </c>
      <c r="L126" s="107">
        <f>J126+K126</f>
        <v>30</v>
      </c>
      <c r="M126" s="108">
        <v>0</v>
      </c>
      <c r="N126" s="142">
        <f>290.9</f>
        <v>290.89999999999998</v>
      </c>
      <c r="O126" s="108">
        <f t="shared" si="18"/>
        <v>290.89999999999998</v>
      </c>
      <c r="P126" s="23"/>
    </row>
    <row r="127" spans="1:16" s="14" customFormat="1" ht="42.75" customHeight="1">
      <c r="A127" s="104">
        <v>602400</v>
      </c>
      <c r="B127" s="113" t="s">
        <v>48</v>
      </c>
      <c r="C127" s="163"/>
      <c r="D127" s="103">
        <f>SUM(D120:D126)</f>
        <v>0</v>
      </c>
      <c r="E127" s="188">
        <f>SUM(E120:E126)</f>
        <v>563</v>
      </c>
      <c r="F127" s="103">
        <f>SUM(F120:F126)</f>
        <v>563</v>
      </c>
      <c r="G127" s="103">
        <f t="shared" ref="G127:N127" si="20">SUM(G120:G126)</f>
        <v>0</v>
      </c>
      <c r="H127" s="140">
        <f t="shared" si="20"/>
        <v>831.9</v>
      </c>
      <c r="I127" s="103">
        <f t="shared" si="20"/>
        <v>831.9</v>
      </c>
      <c r="J127" s="103">
        <f t="shared" si="20"/>
        <v>0</v>
      </c>
      <c r="K127" s="140">
        <f t="shared" si="20"/>
        <v>449.24299999999999</v>
      </c>
      <c r="L127" s="107">
        <f t="shared" si="17"/>
        <v>449.24299999999999</v>
      </c>
      <c r="M127" s="103">
        <f t="shared" si="20"/>
        <v>0</v>
      </c>
      <c r="N127" s="140">
        <f t="shared" si="20"/>
        <v>369.09999999999997</v>
      </c>
      <c r="O127" s="108">
        <f t="shared" si="18"/>
        <v>369.09999999999997</v>
      </c>
      <c r="P127" s="23"/>
    </row>
    <row r="128" spans="1:16" s="14" customFormat="1" ht="42" customHeight="1">
      <c r="A128" s="58"/>
      <c r="B128" s="165" t="s">
        <v>64</v>
      </c>
      <c r="C128" s="166"/>
      <c r="D128" s="167" t="s">
        <v>47</v>
      </c>
      <c r="E128" s="191">
        <v>0</v>
      </c>
      <c r="F128" s="169">
        <v>0</v>
      </c>
      <c r="G128" s="169" t="s">
        <v>47</v>
      </c>
      <c r="H128" s="172">
        <v>0</v>
      </c>
      <c r="I128" s="169">
        <v>0</v>
      </c>
      <c r="J128" s="169" t="s">
        <v>47</v>
      </c>
      <c r="K128" s="172">
        <v>0</v>
      </c>
      <c r="L128" s="169">
        <v>0</v>
      </c>
      <c r="M128" s="169" t="s">
        <v>47</v>
      </c>
      <c r="N128" s="172">
        <v>0</v>
      </c>
      <c r="O128" s="169">
        <v>0</v>
      </c>
      <c r="P128" s="23"/>
    </row>
    <row r="129" spans="1:16" s="14" customFormat="1" ht="42" customHeight="1">
      <c r="A129" s="58"/>
      <c r="B129" s="326" t="s">
        <v>186</v>
      </c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23"/>
    </row>
    <row r="130" spans="1:16" s="14" customFormat="1" ht="135" customHeight="1">
      <c r="A130" s="58"/>
      <c r="B130" s="209" t="s">
        <v>183</v>
      </c>
      <c r="C130" s="102" t="s">
        <v>72</v>
      </c>
      <c r="D130" s="107">
        <f>D131</f>
        <v>0</v>
      </c>
      <c r="E130" s="189">
        <f t="shared" ref="E130:O130" si="21">E131</f>
        <v>5370.0999999999949</v>
      </c>
      <c r="F130" s="107">
        <f t="shared" si="21"/>
        <v>5370.0999999999949</v>
      </c>
      <c r="G130" s="107">
        <f t="shared" si="21"/>
        <v>0</v>
      </c>
      <c r="H130" s="141">
        <f t="shared" si="21"/>
        <v>1131.9000000000001</v>
      </c>
      <c r="I130" s="107">
        <f t="shared" si="21"/>
        <v>1131.9000000000001</v>
      </c>
      <c r="J130" s="107">
        <f t="shared" si="21"/>
        <v>0</v>
      </c>
      <c r="K130" s="141">
        <f t="shared" si="21"/>
        <v>330.73025999999999</v>
      </c>
      <c r="L130" s="107">
        <f t="shared" si="21"/>
        <v>330.73025999999999</v>
      </c>
      <c r="M130" s="107">
        <f t="shared" si="21"/>
        <v>0</v>
      </c>
      <c r="N130" s="141">
        <f t="shared" si="21"/>
        <v>791.33389999999986</v>
      </c>
      <c r="O130" s="107">
        <f t="shared" si="21"/>
        <v>791.33389999999986</v>
      </c>
      <c r="P130" s="23"/>
    </row>
    <row r="131" spans="1:16" s="199" customFormat="1" ht="68.25" customHeight="1">
      <c r="A131" s="196"/>
      <c r="B131" s="212" t="s">
        <v>126</v>
      </c>
      <c r="C131" s="197"/>
      <c r="D131" s="140">
        <f>SUM(D132:D160)</f>
        <v>0</v>
      </c>
      <c r="E131" s="187">
        <f>SUM(E132:E160)</f>
        <v>5370.0999999999949</v>
      </c>
      <c r="F131" s="139">
        <f t="shared" ref="F131:M131" si="22">SUM(F132:F160)</f>
        <v>5370.0999999999949</v>
      </c>
      <c r="G131" s="140">
        <f t="shared" si="22"/>
        <v>0</v>
      </c>
      <c r="H131" s="140">
        <f t="shared" si="22"/>
        <v>1131.9000000000001</v>
      </c>
      <c r="I131" s="140">
        <f t="shared" si="22"/>
        <v>1131.9000000000001</v>
      </c>
      <c r="J131" s="140">
        <f t="shared" si="22"/>
        <v>0</v>
      </c>
      <c r="K131" s="140">
        <f t="shared" si="22"/>
        <v>330.73025999999999</v>
      </c>
      <c r="L131" s="140">
        <f t="shared" si="22"/>
        <v>330.73025999999999</v>
      </c>
      <c r="M131" s="140">
        <f t="shared" si="22"/>
        <v>0</v>
      </c>
      <c r="N131" s="140">
        <f t="shared" ref="N131" si="23">SUM(N132:N160)</f>
        <v>791.33389999999986</v>
      </c>
      <c r="O131" s="140">
        <f t="shared" ref="O131" si="24">SUM(O132:O160)</f>
        <v>791.33389999999986</v>
      </c>
      <c r="P131" s="198"/>
    </row>
    <row r="132" spans="1:16" s="14" customFormat="1" ht="29.25" customHeight="1">
      <c r="A132" s="58"/>
      <c r="B132" s="114" t="s">
        <v>127</v>
      </c>
      <c r="C132" s="112"/>
      <c r="D132" s="115">
        <v>0</v>
      </c>
      <c r="E132" s="187">
        <v>352.9</v>
      </c>
      <c r="F132" s="103">
        <f>D132+E132</f>
        <v>352.9</v>
      </c>
      <c r="G132" s="103">
        <v>0</v>
      </c>
      <c r="H132" s="140">
        <v>0</v>
      </c>
      <c r="I132" s="103">
        <f>G132+H132</f>
        <v>0</v>
      </c>
      <c r="J132" s="103">
        <v>0</v>
      </c>
      <c r="K132" s="140">
        <v>0</v>
      </c>
      <c r="L132" s="103">
        <f>J132+K132</f>
        <v>0</v>
      </c>
      <c r="M132" s="103">
        <v>0</v>
      </c>
      <c r="N132" s="162">
        <v>0</v>
      </c>
      <c r="O132" s="116">
        <f>M132+N132</f>
        <v>0</v>
      </c>
      <c r="P132" s="23"/>
    </row>
    <row r="133" spans="1:16" s="14" customFormat="1" ht="25.5" customHeight="1">
      <c r="A133" s="58"/>
      <c r="B133" s="114" t="s">
        <v>128</v>
      </c>
      <c r="C133" s="112"/>
      <c r="D133" s="115">
        <v>0</v>
      </c>
      <c r="E133" s="187">
        <v>355.4</v>
      </c>
      <c r="F133" s="103">
        <f t="shared" ref="F133:F160" si="25">D133+E133</f>
        <v>355.4</v>
      </c>
      <c r="G133" s="103">
        <v>0</v>
      </c>
      <c r="H133" s="140">
        <v>0</v>
      </c>
      <c r="I133" s="103">
        <f t="shared" ref="I133:I160" si="26">G133+H133</f>
        <v>0</v>
      </c>
      <c r="J133" s="103">
        <v>0</v>
      </c>
      <c r="K133" s="140">
        <v>0</v>
      </c>
      <c r="L133" s="103">
        <f t="shared" ref="L133:L159" si="27">J133+K133</f>
        <v>0</v>
      </c>
      <c r="M133" s="103">
        <v>0</v>
      </c>
      <c r="N133" s="162">
        <v>0</v>
      </c>
      <c r="O133" s="116">
        <f t="shared" ref="O133:O147" si="28">M133+N133</f>
        <v>0</v>
      </c>
      <c r="P133" s="23"/>
    </row>
    <row r="134" spans="1:16" s="14" customFormat="1" ht="42" customHeight="1">
      <c r="A134" s="58"/>
      <c r="B134" s="114" t="s">
        <v>129</v>
      </c>
      <c r="C134" s="112"/>
      <c r="D134" s="115">
        <v>0</v>
      </c>
      <c r="E134" s="187">
        <v>358.5</v>
      </c>
      <c r="F134" s="103">
        <f t="shared" si="25"/>
        <v>358.5</v>
      </c>
      <c r="G134" s="103">
        <v>0</v>
      </c>
      <c r="H134" s="140">
        <v>0</v>
      </c>
      <c r="I134" s="103">
        <f t="shared" si="26"/>
        <v>0</v>
      </c>
      <c r="J134" s="103">
        <v>0</v>
      </c>
      <c r="K134" s="140">
        <v>0</v>
      </c>
      <c r="L134" s="103">
        <f t="shared" si="27"/>
        <v>0</v>
      </c>
      <c r="M134" s="103">
        <v>0</v>
      </c>
      <c r="N134" s="162">
        <v>0</v>
      </c>
      <c r="O134" s="116">
        <f t="shared" si="28"/>
        <v>0</v>
      </c>
      <c r="P134" s="23"/>
    </row>
    <row r="135" spans="1:16" s="14" customFormat="1" ht="42" customHeight="1">
      <c r="A135" s="58"/>
      <c r="B135" s="114" t="s">
        <v>130</v>
      </c>
      <c r="C135" s="112"/>
      <c r="D135" s="115">
        <v>0</v>
      </c>
      <c r="E135" s="187">
        <v>335.3</v>
      </c>
      <c r="F135" s="103">
        <f t="shared" si="25"/>
        <v>335.3</v>
      </c>
      <c r="G135" s="103">
        <v>0</v>
      </c>
      <c r="H135" s="140">
        <v>0</v>
      </c>
      <c r="I135" s="103">
        <f t="shared" si="26"/>
        <v>0</v>
      </c>
      <c r="J135" s="103">
        <v>0</v>
      </c>
      <c r="K135" s="140">
        <v>0</v>
      </c>
      <c r="L135" s="103">
        <f t="shared" si="27"/>
        <v>0</v>
      </c>
      <c r="M135" s="103">
        <v>0</v>
      </c>
      <c r="N135" s="162">
        <v>0</v>
      </c>
      <c r="O135" s="116">
        <f t="shared" si="28"/>
        <v>0</v>
      </c>
      <c r="P135" s="23"/>
    </row>
    <row r="136" spans="1:16" s="14" customFormat="1" ht="42" customHeight="1">
      <c r="A136" s="58"/>
      <c r="B136" s="114" t="s">
        <v>131</v>
      </c>
      <c r="C136" s="112"/>
      <c r="D136" s="115">
        <v>0</v>
      </c>
      <c r="E136" s="187">
        <v>349.4</v>
      </c>
      <c r="F136" s="103">
        <f t="shared" si="25"/>
        <v>349.4</v>
      </c>
      <c r="G136" s="103">
        <v>0</v>
      </c>
      <c r="H136" s="140">
        <v>0</v>
      </c>
      <c r="I136" s="103">
        <f t="shared" si="26"/>
        <v>0</v>
      </c>
      <c r="J136" s="103">
        <v>0</v>
      </c>
      <c r="K136" s="140">
        <v>0</v>
      </c>
      <c r="L136" s="103">
        <f t="shared" si="27"/>
        <v>0</v>
      </c>
      <c r="M136" s="103">
        <v>0</v>
      </c>
      <c r="N136" s="162">
        <v>0</v>
      </c>
      <c r="O136" s="116">
        <f t="shared" si="28"/>
        <v>0</v>
      </c>
      <c r="P136" s="23"/>
    </row>
    <row r="137" spans="1:16" s="14" customFormat="1" ht="42" customHeight="1">
      <c r="A137" s="58"/>
      <c r="B137" s="114" t="s">
        <v>132</v>
      </c>
      <c r="C137" s="112"/>
      <c r="D137" s="115">
        <v>0</v>
      </c>
      <c r="E137" s="187">
        <v>355.1</v>
      </c>
      <c r="F137" s="103">
        <f t="shared" si="25"/>
        <v>355.1</v>
      </c>
      <c r="G137" s="103">
        <v>0</v>
      </c>
      <c r="H137" s="140">
        <v>0</v>
      </c>
      <c r="I137" s="103">
        <f t="shared" si="26"/>
        <v>0</v>
      </c>
      <c r="J137" s="103">
        <v>0</v>
      </c>
      <c r="K137" s="140">
        <v>0</v>
      </c>
      <c r="L137" s="103">
        <f t="shared" si="27"/>
        <v>0</v>
      </c>
      <c r="M137" s="103">
        <v>0</v>
      </c>
      <c r="N137" s="162">
        <v>0</v>
      </c>
      <c r="O137" s="116">
        <f>M137+N137</f>
        <v>0</v>
      </c>
      <c r="P137" s="23"/>
    </row>
    <row r="138" spans="1:16" s="14" customFormat="1" ht="42" customHeight="1">
      <c r="A138" s="58"/>
      <c r="B138" s="114" t="s">
        <v>133</v>
      </c>
      <c r="C138" s="112"/>
      <c r="D138" s="115">
        <v>0</v>
      </c>
      <c r="E138" s="187">
        <v>341.9</v>
      </c>
      <c r="F138" s="103">
        <f t="shared" si="25"/>
        <v>341.9</v>
      </c>
      <c r="G138" s="103">
        <v>0</v>
      </c>
      <c r="H138" s="140">
        <v>0</v>
      </c>
      <c r="I138" s="103">
        <f t="shared" si="26"/>
        <v>0</v>
      </c>
      <c r="J138" s="103">
        <v>0</v>
      </c>
      <c r="K138" s="140">
        <v>0</v>
      </c>
      <c r="L138" s="103">
        <f>J138+K138</f>
        <v>0</v>
      </c>
      <c r="M138" s="103">
        <v>0</v>
      </c>
      <c r="N138" s="162">
        <v>0</v>
      </c>
      <c r="O138" s="116">
        <f t="shared" si="28"/>
        <v>0</v>
      </c>
      <c r="P138" s="23"/>
    </row>
    <row r="139" spans="1:16" s="14" customFormat="1" ht="42" customHeight="1">
      <c r="A139" s="58"/>
      <c r="B139" s="114" t="s">
        <v>134</v>
      </c>
      <c r="C139" s="112"/>
      <c r="D139" s="115">
        <v>0</v>
      </c>
      <c r="E139" s="187">
        <v>348.4</v>
      </c>
      <c r="F139" s="103">
        <f t="shared" si="25"/>
        <v>348.4</v>
      </c>
      <c r="G139" s="103">
        <v>0</v>
      </c>
      <c r="H139" s="140">
        <v>0</v>
      </c>
      <c r="I139" s="103">
        <f t="shared" si="26"/>
        <v>0</v>
      </c>
      <c r="J139" s="103">
        <v>0</v>
      </c>
      <c r="K139" s="140">
        <v>0</v>
      </c>
      <c r="L139" s="103">
        <f t="shared" si="27"/>
        <v>0</v>
      </c>
      <c r="M139" s="103">
        <v>0</v>
      </c>
      <c r="N139" s="162">
        <v>0</v>
      </c>
      <c r="O139" s="116">
        <f t="shared" si="28"/>
        <v>0</v>
      </c>
      <c r="P139" s="23"/>
    </row>
    <row r="140" spans="1:16" s="14" customFormat="1" ht="42" customHeight="1">
      <c r="A140" s="58"/>
      <c r="B140" s="114" t="s">
        <v>135</v>
      </c>
      <c r="C140" s="112"/>
      <c r="D140" s="115">
        <v>0</v>
      </c>
      <c r="E140" s="187">
        <v>347.9</v>
      </c>
      <c r="F140" s="103">
        <f t="shared" si="25"/>
        <v>347.9</v>
      </c>
      <c r="G140" s="103">
        <v>0</v>
      </c>
      <c r="H140" s="140">
        <v>0</v>
      </c>
      <c r="I140" s="103">
        <f t="shared" si="26"/>
        <v>0</v>
      </c>
      <c r="J140" s="103">
        <v>0</v>
      </c>
      <c r="K140" s="140">
        <v>0</v>
      </c>
      <c r="L140" s="103">
        <f t="shared" si="27"/>
        <v>0</v>
      </c>
      <c r="M140" s="103">
        <v>0</v>
      </c>
      <c r="N140" s="162">
        <v>0</v>
      </c>
      <c r="O140" s="116">
        <f t="shared" si="28"/>
        <v>0</v>
      </c>
      <c r="P140" s="23"/>
    </row>
    <row r="141" spans="1:16" s="14" customFormat="1" ht="42" customHeight="1">
      <c r="A141" s="58"/>
      <c r="B141" s="114" t="s">
        <v>136</v>
      </c>
      <c r="C141" s="112"/>
      <c r="D141" s="115">
        <v>0</v>
      </c>
      <c r="E141" s="187">
        <v>333.2</v>
      </c>
      <c r="F141" s="103">
        <f t="shared" si="25"/>
        <v>333.2</v>
      </c>
      <c r="G141" s="103">
        <v>0</v>
      </c>
      <c r="H141" s="140">
        <v>0</v>
      </c>
      <c r="I141" s="103">
        <f t="shared" si="26"/>
        <v>0</v>
      </c>
      <c r="J141" s="103">
        <v>0</v>
      </c>
      <c r="K141" s="140">
        <v>0</v>
      </c>
      <c r="L141" s="103">
        <f t="shared" si="27"/>
        <v>0</v>
      </c>
      <c r="M141" s="103">
        <v>0</v>
      </c>
      <c r="N141" s="162">
        <v>0</v>
      </c>
      <c r="O141" s="116">
        <f>M141+N141</f>
        <v>0</v>
      </c>
      <c r="P141" s="23"/>
    </row>
    <row r="142" spans="1:16" s="14" customFormat="1" ht="42" customHeight="1">
      <c r="A142" s="58"/>
      <c r="B142" s="114" t="s">
        <v>137</v>
      </c>
      <c r="C142" s="112"/>
      <c r="D142" s="115">
        <v>0</v>
      </c>
      <c r="E142" s="187">
        <v>369.4</v>
      </c>
      <c r="F142" s="103">
        <f t="shared" si="25"/>
        <v>369.4</v>
      </c>
      <c r="G142" s="103">
        <v>0</v>
      </c>
      <c r="H142" s="140">
        <v>0</v>
      </c>
      <c r="I142" s="103">
        <f t="shared" si="26"/>
        <v>0</v>
      </c>
      <c r="J142" s="103">
        <v>0</v>
      </c>
      <c r="K142" s="140">
        <v>0</v>
      </c>
      <c r="L142" s="103">
        <f>J142+K142</f>
        <v>0</v>
      </c>
      <c r="M142" s="103">
        <v>0</v>
      </c>
      <c r="N142" s="162">
        <v>0</v>
      </c>
      <c r="O142" s="116">
        <f t="shared" si="28"/>
        <v>0</v>
      </c>
      <c r="P142" s="23"/>
    </row>
    <row r="143" spans="1:16" s="14" customFormat="1" ht="42" customHeight="1">
      <c r="A143" s="58"/>
      <c r="B143" s="114" t="s">
        <v>138</v>
      </c>
      <c r="C143" s="112"/>
      <c r="D143" s="115">
        <v>0</v>
      </c>
      <c r="E143" s="187">
        <v>333.7</v>
      </c>
      <c r="F143" s="103">
        <f t="shared" si="25"/>
        <v>333.7</v>
      </c>
      <c r="G143" s="103">
        <v>0</v>
      </c>
      <c r="H143" s="140">
        <v>0</v>
      </c>
      <c r="I143" s="103">
        <f t="shared" si="26"/>
        <v>0</v>
      </c>
      <c r="J143" s="103">
        <v>0</v>
      </c>
      <c r="K143" s="140">
        <v>0</v>
      </c>
      <c r="L143" s="103">
        <f t="shared" si="27"/>
        <v>0</v>
      </c>
      <c r="M143" s="103">
        <v>0</v>
      </c>
      <c r="N143" s="162">
        <v>0</v>
      </c>
      <c r="O143" s="116">
        <f t="shared" si="28"/>
        <v>0</v>
      </c>
      <c r="P143" s="23"/>
    </row>
    <row r="144" spans="1:16" s="14" customFormat="1" ht="42" customHeight="1">
      <c r="A144" s="58"/>
      <c r="B144" s="114" t="s">
        <v>139</v>
      </c>
      <c r="C144" s="112"/>
      <c r="D144" s="115">
        <v>0</v>
      </c>
      <c r="E144" s="187">
        <v>679.9</v>
      </c>
      <c r="F144" s="103">
        <f t="shared" si="25"/>
        <v>679.9</v>
      </c>
      <c r="G144" s="103">
        <v>0</v>
      </c>
      <c r="H144" s="140">
        <v>0</v>
      </c>
      <c r="I144" s="103">
        <f t="shared" si="26"/>
        <v>0</v>
      </c>
      <c r="J144" s="103">
        <v>0</v>
      </c>
      <c r="K144" s="140">
        <v>0</v>
      </c>
      <c r="L144" s="103">
        <f t="shared" si="27"/>
        <v>0</v>
      </c>
      <c r="M144" s="103">
        <v>0</v>
      </c>
      <c r="N144" s="162">
        <v>0</v>
      </c>
      <c r="O144" s="116">
        <f t="shared" si="28"/>
        <v>0</v>
      </c>
      <c r="P144" s="23"/>
    </row>
    <row r="145" spans="1:16" s="14" customFormat="1" ht="42" customHeight="1">
      <c r="A145" s="58"/>
      <c r="B145" s="114" t="s">
        <v>140</v>
      </c>
      <c r="C145" s="112"/>
      <c r="D145" s="115">
        <v>0</v>
      </c>
      <c r="E145" s="187">
        <v>333.1</v>
      </c>
      <c r="F145" s="103">
        <f t="shared" si="25"/>
        <v>333.1</v>
      </c>
      <c r="G145" s="103">
        <v>0</v>
      </c>
      <c r="H145" s="140">
        <v>0</v>
      </c>
      <c r="I145" s="103">
        <f t="shared" si="26"/>
        <v>0</v>
      </c>
      <c r="J145" s="103">
        <v>0</v>
      </c>
      <c r="K145" s="140">
        <v>0</v>
      </c>
      <c r="L145" s="103">
        <f t="shared" si="27"/>
        <v>0</v>
      </c>
      <c r="M145" s="103">
        <v>0</v>
      </c>
      <c r="N145" s="162">
        <v>0</v>
      </c>
      <c r="O145" s="116">
        <f t="shared" si="28"/>
        <v>0</v>
      </c>
      <c r="P145" s="23"/>
    </row>
    <row r="146" spans="1:16" s="14" customFormat="1" ht="42" customHeight="1">
      <c r="A146" s="58"/>
      <c r="B146" s="114" t="s">
        <v>141</v>
      </c>
      <c r="C146" s="112"/>
      <c r="D146" s="115">
        <v>0</v>
      </c>
      <c r="E146" s="187">
        <v>8.4</v>
      </c>
      <c r="F146" s="103">
        <f t="shared" si="25"/>
        <v>8.4</v>
      </c>
      <c r="G146" s="103">
        <v>0</v>
      </c>
      <c r="H146" s="140">
        <v>0</v>
      </c>
      <c r="I146" s="103">
        <f t="shared" si="26"/>
        <v>0</v>
      </c>
      <c r="J146" s="103">
        <v>0</v>
      </c>
      <c r="K146" s="140">
        <v>0</v>
      </c>
      <c r="L146" s="103">
        <f t="shared" si="27"/>
        <v>0</v>
      </c>
      <c r="M146" s="103">
        <v>0</v>
      </c>
      <c r="N146" s="162">
        <v>0</v>
      </c>
      <c r="O146" s="116">
        <f t="shared" si="28"/>
        <v>0</v>
      </c>
      <c r="P146" s="23"/>
    </row>
    <row r="147" spans="1:16" s="14" customFormat="1" ht="42" customHeight="1">
      <c r="A147" s="58"/>
      <c r="B147" s="114" t="s">
        <v>142</v>
      </c>
      <c r="C147" s="112"/>
      <c r="D147" s="115">
        <v>0</v>
      </c>
      <c r="E147" s="187">
        <v>8.4</v>
      </c>
      <c r="F147" s="103">
        <f t="shared" si="25"/>
        <v>8.4</v>
      </c>
      <c r="G147" s="103">
        <v>0</v>
      </c>
      <c r="H147" s="140">
        <v>0</v>
      </c>
      <c r="I147" s="103">
        <f t="shared" si="26"/>
        <v>0</v>
      </c>
      <c r="J147" s="103">
        <v>0</v>
      </c>
      <c r="K147" s="140">
        <v>0</v>
      </c>
      <c r="L147" s="103">
        <f t="shared" si="27"/>
        <v>0</v>
      </c>
      <c r="M147" s="103">
        <v>0</v>
      </c>
      <c r="N147" s="162">
        <v>0</v>
      </c>
      <c r="O147" s="116">
        <f t="shared" si="28"/>
        <v>0</v>
      </c>
      <c r="P147" s="23"/>
    </row>
    <row r="148" spans="1:16" s="14" customFormat="1" ht="42" customHeight="1">
      <c r="A148" s="58"/>
      <c r="B148" s="114" t="s">
        <v>143</v>
      </c>
      <c r="C148" s="112"/>
      <c r="D148" s="115">
        <v>0</v>
      </c>
      <c r="E148" s="187">
        <v>8.4</v>
      </c>
      <c r="F148" s="103">
        <f t="shared" si="25"/>
        <v>8.4</v>
      </c>
      <c r="G148" s="103">
        <v>0</v>
      </c>
      <c r="H148" s="140">
        <v>420.8</v>
      </c>
      <c r="I148" s="103">
        <f t="shared" si="26"/>
        <v>420.8</v>
      </c>
      <c r="J148" s="103">
        <v>0</v>
      </c>
      <c r="K148" s="140">
        <f>122977.86/1000</f>
        <v>122.97786000000001</v>
      </c>
      <c r="L148" s="103">
        <f>J148+K148</f>
        <v>122.97786000000001</v>
      </c>
      <c r="M148" s="103">
        <v>0</v>
      </c>
      <c r="N148" s="162">
        <f>(286948.34+6236+900)/1000</f>
        <v>294.08434</v>
      </c>
      <c r="O148" s="116">
        <f t="shared" ref="O148:O160" si="29">M148+N148</f>
        <v>294.08434</v>
      </c>
      <c r="P148" s="23"/>
    </row>
    <row r="149" spans="1:16" s="14" customFormat="1" ht="42" customHeight="1">
      <c r="A149" s="58"/>
      <c r="B149" s="114" t="s">
        <v>144</v>
      </c>
      <c r="C149" s="112"/>
      <c r="D149" s="115">
        <v>0</v>
      </c>
      <c r="E149" s="187">
        <v>8.4</v>
      </c>
      <c r="F149" s="103">
        <f t="shared" si="25"/>
        <v>8.4</v>
      </c>
      <c r="G149" s="103">
        <v>0</v>
      </c>
      <c r="H149" s="140">
        <v>327.3</v>
      </c>
      <c r="I149" s="103">
        <f t="shared" si="26"/>
        <v>327.3</v>
      </c>
      <c r="J149" s="103">
        <v>0</v>
      </c>
      <c r="K149" s="140">
        <f>95595.72/1000</f>
        <v>95.59572</v>
      </c>
      <c r="L149" s="103">
        <f t="shared" si="27"/>
        <v>95.59572</v>
      </c>
      <c r="M149" s="103">
        <v>0</v>
      </c>
      <c r="N149" s="162">
        <f>(223056.68+4883+900)/1000</f>
        <v>228.83967999999999</v>
      </c>
      <c r="O149" s="116">
        <f t="shared" si="29"/>
        <v>228.83967999999999</v>
      </c>
      <c r="P149" s="23"/>
    </row>
    <row r="150" spans="1:16" s="14" customFormat="1" ht="42" customHeight="1">
      <c r="A150" s="58"/>
      <c r="B150" s="114" t="s">
        <v>145</v>
      </c>
      <c r="C150" s="112"/>
      <c r="D150" s="115">
        <v>0</v>
      </c>
      <c r="E150" s="187">
        <v>8.4</v>
      </c>
      <c r="F150" s="103">
        <f t="shared" si="25"/>
        <v>8.4</v>
      </c>
      <c r="G150" s="103">
        <v>0</v>
      </c>
      <c r="H150" s="140">
        <v>383.8</v>
      </c>
      <c r="I150" s="103">
        <f t="shared" si="26"/>
        <v>383.8</v>
      </c>
      <c r="J150" s="103">
        <v>0</v>
      </c>
      <c r="K150" s="140">
        <f>112156.68/1000</f>
        <v>112.15667999999999</v>
      </c>
      <c r="L150" s="103">
        <f t="shared" si="27"/>
        <v>112.15667999999999</v>
      </c>
      <c r="M150" s="103">
        <v>0</v>
      </c>
      <c r="N150" s="162">
        <f>(261698.92+5810.96+900)/1000</f>
        <v>268.40987999999999</v>
      </c>
      <c r="O150" s="116">
        <f t="shared" si="29"/>
        <v>268.40987999999999</v>
      </c>
      <c r="P150" s="23"/>
    </row>
    <row r="151" spans="1:16" s="14" customFormat="1" ht="42" customHeight="1">
      <c r="A151" s="58"/>
      <c r="B151" s="114" t="s">
        <v>146</v>
      </c>
      <c r="C151" s="112"/>
      <c r="D151" s="115">
        <v>0</v>
      </c>
      <c r="E151" s="187">
        <v>13.4</v>
      </c>
      <c r="F151" s="103">
        <f t="shared" si="25"/>
        <v>13.4</v>
      </c>
      <c r="G151" s="103">
        <v>0</v>
      </c>
      <c r="H151" s="140">
        <v>0</v>
      </c>
      <c r="I151" s="103">
        <f t="shared" si="26"/>
        <v>0</v>
      </c>
      <c r="J151" s="103">
        <v>0</v>
      </c>
      <c r="K151" s="140">
        <v>0</v>
      </c>
      <c r="L151" s="103">
        <f>J151+K151</f>
        <v>0</v>
      </c>
      <c r="M151" s="103">
        <v>0</v>
      </c>
      <c r="N151" s="162">
        <v>0</v>
      </c>
      <c r="O151" s="116">
        <f t="shared" si="29"/>
        <v>0</v>
      </c>
      <c r="P151" s="23"/>
    </row>
    <row r="152" spans="1:16" s="14" customFormat="1" ht="42" customHeight="1">
      <c r="A152" s="58"/>
      <c r="B152" s="114" t="s">
        <v>147</v>
      </c>
      <c r="C152" s="112"/>
      <c r="D152" s="115">
        <v>0</v>
      </c>
      <c r="E152" s="187">
        <v>13.4</v>
      </c>
      <c r="F152" s="103">
        <f t="shared" si="25"/>
        <v>13.4</v>
      </c>
      <c r="G152" s="103">
        <v>0</v>
      </c>
      <c r="H152" s="140">
        <v>0</v>
      </c>
      <c r="I152" s="103">
        <f t="shared" si="26"/>
        <v>0</v>
      </c>
      <c r="J152" s="103">
        <v>0</v>
      </c>
      <c r="K152" s="140">
        <v>0</v>
      </c>
      <c r="L152" s="103">
        <f t="shared" si="27"/>
        <v>0</v>
      </c>
      <c r="M152" s="103">
        <v>0</v>
      </c>
      <c r="N152" s="162">
        <v>0</v>
      </c>
      <c r="O152" s="116">
        <f t="shared" si="29"/>
        <v>0</v>
      </c>
      <c r="P152" s="23"/>
    </row>
    <row r="153" spans="1:16" s="14" customFormat="1" ht="42" customHeight="1">
      <c r="A153" s="58"/>
      <c r="B153" s="114" t="s">
        <v>148</v>
      </c>
      <c r="C153" s="112"/>
      <c r="D153" s="115">
        <v>0</v>
      </c>
      <c r="E153" s="187">
        <v>13.4</v>
      </c>
      <c r="F153" s="103">
        <f t="shared" si="25"/>
        <v>13.4</v>
      </c>
      <c r="G153" s="103">
        <v>0</v>
      </c>
      <c r="H153" s="140">
        <v>0</v>
      </c>
      <c r="I153" s="103">
        <f t="shared" si="26"/>
        <v>0</v>
      </c>
      <c r="J153" s="103">
        <v>0</v>
      </c>
      <c r="K153" s="140">
        <v>0</v>
      </c>
      <c r="L153" s="103">
        <f t="shared" si="27"/>
        <v>0</v>
      </c>
      <c r="M153" s="103">
        <v>0</v>
      </c>
      <c r="N153" s="162">
        <v>0</v>
      </c>
      <c r="O153" s="116">
        <f t="shared" si="29"/>
        <v>0</v>
      </c>
      <c r="P153" s="23"/>
    </row>
    <row r="154" spans="1:16" s="14" customFormat="1" ht="42" customHeight="1">
      <c r="A154" s="58"/>
      <c r="B154" s="114" t="s">
        <v>149</v>
      </c>
      <c r="C154" s="112"/>
      <c r="D154" s="115">
        <v>0</v>
      </c>
      <c r="E154" s="187">
        <v>13.4</v>
      </c>
      <c r="F154" s="103">
        <f t="shared" si="25"/>
        <v>13.4</v>
      </c>
      <c r="G154" s="103">
        <v>0</v>
      </c>
      <c r="H154" s="140">
        <v>0</v>
      </c>
      <c r="I154" s="103">
        <f t="shared" si="26"/>
        <v>0</v>
      </c>
      <c r="J154" s="103">
        <v>0</v>
      </c>
      <c r="K154" s="140">
        <v>0</v>
      </c>
      <c r="L154" s="103">
        <f>J154+K154</f>
        <v>0</v>
      </c>
      <c r="M154" s="103">
        <v>0</v>
      </c>
      <c r="N154" s="162">
        <v>0</v>
      </c>
      <c r="O154" s="116">
        <f t="shared" si="29"/>
        <v>0</v>
      </c>
      <c r="P154" s="23"/>
    </row>
    <row r="155" spans="1:16" s="14" customFormat="1" ht="42" customHeight="1">
      <c r="A155" s="58"/>
      <c r="B155" s="114" t="s">
        <v>150</v>
      </c>
      <c r="C155" s="112"/>
      <c r="D155" s="115">
        <v>0</v>
      </c>
      <c r="E155" s="187">
        <v>13.4</v>
      </c>
      <c r="F155" s="103">
        <f t="shared" si="25"/>
        <v>13.4</v>
      </c>
      <c r="G155" s="103">
        <v>0</v>
      </c>
      <c r="H155" s="140">
        <v>0</v>
      </c>
      <c r="I155" s="103">
        <f t="shared" si="26"/>
        <v>0</v>
      </c>
      <c r="J155" s="103">
        <v>0</v>
      </c>
      <c r="K155" s="140">
        <v>0</v>
      </c>
      <c r="L155" s="103">
        <f t="shared" si="27"/>
        <v>0</v>
      </c>
      <c r="M155" s="103">
        <v>0</v>
      </c>
      <c r="N155" s="162">
        <v>0</v>
      </c>
      <c r="O155" s="116">
        <f t="shared" si="29"/>
        <v>0</v>
      </c>
      <c r="P155" s="23"/>
    </row>
    <row r="156" spans="1:16" s="14" customFormat="1" ht="42" customHeight="1">
      <c r="A156" s="58"/>
      <c r="B156" s="114" t="s">
        <v>151</v>
      </c>
      <c r="C156" s="112"/>
      <c r="D156" s="115">
        <v>0</v>
      </c>
      <c r="E156" s="187">
        <v>13.4</v>
      </c>
      <c r="F156" s="103">
        <f t="shared" si="25"/>
        <v>13.4</v>
      </c>
      <c r="G156" s="103">
        <v>0</v>
      </c>
      <c r="H156" s="140">
        <v>0</v>
      </c>
      <c r="I156" s="103">
        <f t="shared" si="26"/>
        <v>0</v>
      </c>
      <c r="J156" s="103">
        <v>0</v>
      </c>
      <c r="K156" s="140">
        <v>0</v>
      </c>
      <c r="L156" s="103">
        <f t="shared" si="27"/>
        <v>0</v>
      </c>
      <c r="M156" s="103">
        <v>0</v>
      </c>
      <c r="N156" s="162">
        <v>0</v>
      </c>
      <c r="O156" s="116">
        <f t="shared" si="29"/>
        <v>0</v>
      </c>
      <c r="P156" s="23"/>
    </row>
    <row r="157" spans="1:16" s="14" customFormat="1" ht="42" customHeight="1">
      <c r="A157" s="58"/>
      <c r="B157" s="114" t="s">
        <v>152</v>
      </c>
      <c r="C157" s="112"/>
      <c r="D157" s="115">
        <v>0</v>
      </c>
      <c r="E157" s="187">
        <v>13.4</v>
      </c>
      <c r="F157" s="103">
        <f t="shared" si="25"/>
        <v>13.4</v>
      </c>
      <c r="G157" s="103">
        <v>0</v>
      </c>
      <c r="H157" s="140">
        <v>0</v>
      </c>
      <c r="I157" s="103">
        <f t="shared" si="26"/>
        <v>0</v>
      </c>
      <c r="J157" s="103">
        <v>0</v>
      </c>
      <c r="K157" s="140">
        <v>0</v>
      </c>
      <c r="L157" s="103">
        <f t="shared" si="27"/>
        <v>0</v>
      </c>
      <c r="M157" s="103">
        <v>0</v>
      </c>
      <c r="N157" s="162">
        <v>0</v>
      </c>
      <c r="O157" s="116">
        <f t="shared" si="29"/>
        <v>0</v>
      </c>
      <c r="P157" s="23"/>
    </row>
    <row r="158" spans="1:16" s="14" customFormat="1" ht="42" customHeight="1">
      <c r="A158" s="58"/>
      <c r="B158" s="114" t="s">
        <v>153</v>
      </c>
      <c r="C158" s="112"/>
      <c r="D158" s="115">
        <v>0</v>
      </c>
      <c r="E158" s="187">
        <v>13.4</v>
      </c>
      <c r="F158" s="103">
        <f t="shared" si="25"/>
        <v>13.4</v>
      </c>
      <c r="G158" s="103">
        <v>0</v>
      </c>
      <c r="H158" s="140">
        <v>0</v>
      </c>
      <c r="I158" s="103">
        <f t="shared" si="26"/>
        <v>0</v>
      </c>
      <c r="J158" s="103">
        <v>0</v>
      </c>
      <c r="K158" s="140">
        <v>0</v>
      </c>
      <c r="L158" s="103">
        <f t="shared" si="27"/>
        <v>0</v>
      </c>
      <c r="M158" s="103">
        <v>0</v>
      </c>
      <c r="N158" s="162">
        <v>0</v>
      </c>
      <c r="O158" s="116">
        <f t="shared" si="29"/>
        <v>0</v>
      </c>
      <c r="P158" s="23"/>
    </row>
    <row r="159" spans="1:16" s="14" customFormat="1" ht="42" customHeight="1">
      <c r="A159" s="58"/>
      <c r="B159" s="114" t="s">
        <v>154</v>
      </c>
      <c r="C159" s="112"/>
      <c r="D159" s="115">
        <v>0</v>
      </c>
      <c r="E159" s="187">
        <v>13.4</v>
      </c>
      <c r="F159" s="103">
        <f t="shared" si="25"/>
        <v>13.4</v>
      </c>
      <c r="G159" s="103">
        <v>0</v>
      </c>
      <c r="H159" s="140">
        <v>0</v>
      </c>
      <c r="I159" s="103">
        <f t="shared" si="26"/>
        <v>0</v>
      </c>
      <c r="J159" s="103">
        <v>0</v>
      </c>
      <c r="K159" s="140">
        <v>0</v>
      </c>
      <c r="L159" s="103">
        <f t="shared" si="27"/>
        <v>0</v>
      </c>
      <c r="M159" s="103">
        <v>0</v>
      </c>
      <c r="N159" s="162">
        <v>0</v>
      </c>
      <c r="O159" s="116">
        <f t="shared" si="29"/>
        <v>0</v>
      </c>
      <c r="P159" s="23"/>
    </row>
    <row r="160" spans="1:16" s="14" customFormat="1" ht="42" customHeight="1">
      <c r="A160" s="58"/>
      <c r="B160" s="114" t="s">
        <v>155</v>
      </c>
      <c r="C160" s="112"/>
      <c r="D160" s="115">
        <v>0</v>
      </c>
      <c r="E160" s="187">
        <v>13.4</v>
      </c>
      <c r="F160" s="103">
        <f t="shared" si="25"/>
        <v>13.4</v>
      </c>
      <c r="G160" s="103">
        <v>0</v>
      </c>
      <c r="H160" s="140">
        <v>0</v>
      </c>
      <c r="I160" s="103">
        <f t="shared" si="26"/>
        <v>0</v>
      </c>
      <c r="J160" s="103">
        <v>0</v>
      </c>
      <c r="K160" s="140">
        <v>0</v>
      </c>
      <c r="L160" s="103">
        <f>J160+K160</f>
        <v>0</v>
      </c>
      <c r="M160" s="103">
        <v>0</v>
      </c>
      <c r="N160" s="162">
        <v>0</v>
      </c>
      <c r="O160" s="116">
        <f t="shared" si="29"/>
        <v>0</v>
      </c>
      <c r="P160" s="23"/>
    </row>
    <row r="161" spans="1:16" s="14" customFormat="1" ht="42" customHeight="1">
      <c r="A161" s="104">
        <v>602400</v>
      </c>
      <c r="B161" s="113" t="s">
        <v>48</v>
      </c>
      <c r="C161" s="163"/>
      <c r="D161" s="103">
        <f>D131</f>
        <v>0</v>
      </c>
      <c r="E161" s="188">
        <f t="shared" ref="E161:O161" si="30">E131</f>
        <v>5370.0999999999949</v>
      </c>
      <c r="F161" s="103">
        <f t="shared" si="30"/>
        <v>5370.0999999999949</v>
      </c>
      <c r="G161" s="103">
        <f t="shared" si="30"/>
        <v>0</v>
      </c>
      <c r="H161" s="140">
        <f t="shared" si="30"/>
        <v>1131.9000000000001</v>
      </c>
      <c r="I161" s="103">
        <f t="shared" si="30"/>
        <v>1131.9000000000001</v>
      </c>
      <c r="J161" s="103">
        <f t="shared" si="30"/>
        <v>0</v>
      </c>
      <c r="K161" s="140">
        <f t="shared" si="30"/>
        <v>330.73025999999999</v>
      </c>
      <c r="L161" s="103">
        <f t="shared" si="30"/>
        <v>330.73025999999999</v>
      </c>
      <c r="M161" s="103">
        <f t="shared" si="30"/>
        <v>0</v>
      </c>
      <c r="N161" s="140">
        <f t="shared" si="30"/>
        <v>791.33389999999986</v>
      </c>
      <c r="O161" s="103">
        <f t="shared" si="30"/>
        <v>791.33389999999986</v>
      </c>
      <c r="P161" s="23"/>
    </row>
    <row r="162" spans="1:16" s="14" customFormat="1" ht="42" customHeight="1">
      <c r="A162" s="58"/>
      <c r="B162" s="165" t="s">
        <v>64</v>
      </c>
      <c r="C162" s="166"/>
      <c r="D162" s="167" t="s">
        <v>47</v>
      </c>
      <c r="E162" s="192">
        <v>0</v>
      </c>
      <c r="F162" s="168">
        <v>0</v>
      </c>
      <c r="G162" s="169" t="s">
        <v>47</v>
      </c>
      <c r="H162" s="173">
        <v>0</v>
      </c>
      <c r="I162" s="168">
        <v>0</v>
      </c>
      <c r="J162" s="169" t="s">
        <v>47</v>
      </c>
      <c r="K162" s="173">
        <v>0</v>
      </c>
      <c r="L162" s="168">
        <v>0</v>
      </c>
      <c r="M162" s="169" t="s">
        <v>47</v>
      </c>
      <c r="N162" s="173">
        <v>0</v>
      </c>
      <c r="O162" s="168">
        <v>0</v>
      </c>
      <c r="P162" s="23"/>
    </row>
    <row r="163" spans="1:16" s="14" customFormat="1" ht="42" customHeight="1">
      <c r="A163" s="58"/>
      <c r="B163" s="326" t="s">
        <v>186</v>
      </c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23"/>
    </row>
    <row r="164" spans="1:16" s="14" customFormat="1" ht="126.75" customHeight="1">
      <c r="A164" s="58"/>
      <c r="B164" s="213" t="s">
        <v>184</v>
      </c>
      <c r="C164" s="102" t="s">
        <v>72</v>
      </c>
      <c r="D164" s="107">
        <f>D165</f>
        <v>0</v>
      </c>
      <c r="E164" s="189">
        <f t="shared" ref="E164:O164" si="31">E165</f>
        <v>92.800000000000011</v>
      </c>
      <c r="F164" s="107">
        <f t="shared" si="31"/>
        <v>92.800000000000011</v>
      </c>
      <c r="G164" s="107">
        <f t="shared" si="31"/>
        <v>0</v>
      </c>
      <c r="H164" s="141">
        <f t="shared" si="31"/>
        <v>525.5</v>
      </c>
      <c r="I164" s="107">
        <f t="shared" si="31"/>
        <v>525.5</v>
      </c>
      <c r="J164" s="107">
        <f t="shared" si="31"/>
        <v>0</v>
      </c>
      <c r="K164" s="141">
        <f t="shared" si="31"/>
        <v>0</v>
      </c>
      <c r="L164" s="107">
        <f t="shared" si="31"/>
        <v>0</v>
      </c>
      <c r="M164" s="107">
        <f t="shared" si="31"/>
        <v>0</v>
      </c>
      <c r="N164" s="141">
        <f t="shared" si="31"/>
        <v>0</v>
      </c>
      <c r="O164" s="107">
        <f t="shared" si="31"/>
        <v>0</v>
      </c>
      <c r="P164" s="23"/>
    </row>
    <row r="165" spans="1:16" s="14" customFormat="1" ht="36.75" customHeight="1">
      <c r="A165" s="58"/>
      <c r="B165" s="214" t="s">
        <v>170</v>
      </c>
      <c r="C165" s="112"/>
      <c r="D165" s="115">
        <f>D166+D167+D168</f>
        <v>0</v>
      </c>
      <c r="E165" s="193">
        <f>E166+E167+E168</f>
        <v>92.800000000000011</v>
      </c>
      <c r="F165" s="115">
        <f t="shared" ref="F165:O165" si="32">F166+F167+F168</f>
        <v>92.800000000000011</v>
      </c>
      <c r="G165" s="115">
        <f t="shared" si="32"/>
        <v>0</v>
      </c>
      <c r="H165" s="171">
        <f t="shared" si="32"/>
        <v>525.5</v>
      </c>
      <c r="I165" s="115">
        <f t="shared" si="32"/>
        <v>525.5</v>
      </c>
      <c r="J165" s="115">
        <f t="shared" si="32"/>
        <v>0</v>
      </c>
      <c r="K165" s="171">
        <f t="shared" si="32"/>
        <v>0</v>
      </c>
      <c r="L165" s="115">
        <f t="shared" si="32"/>
        <v>0</v>
      </c>
      <c r="M165" s="115">
        <f t="shared" si="32"/>
        <v>0</v>
      </c>
      <c r="N165" s="171">
        <f t="shared" si="32"/>
        <v>0</v>
      </c>
      <c r="O165" s="115">
        <f t="shared" si="32"/>
        <v>0</v>
      </c>
      <c r="P165" s="23"/>
    </row>
    <row r="166" spans="1:16" s="14" customFormat="1" ht="118.5" customHeight="1">
      <c r="A166" s="58"/>
      <c r="B166" s="214" t="s">
        <v>171</v>
      </c>
      <c r="C166" s="112"/>
      <c r="D166" s="115">
        <v>0</v>
      </c>
      <c r="E166" s="188">
        <v>42.9</v>
      </c>
      <c r="F166" s="103">
        <f>D166+E166</f>
        <v>42.9</v>
      </c>
      <c r="G166" s="103">
        <v>0</v>
      </c>
      <c r="H166" s="140">
        <v>0</v>
      </c>
      <c r="I166" s="103">
        <f>G166+H166</f>
        <v>0</v>
      </c>
      <c r="J166" s="103">
        <v>0</v>
      </c>
      <c r="K166" s="140">
        <v>0</v>
      </c>
      <c r="L166" s="103">
        <f>J166+K166</f>
        <v>0</v>
      </c>
      <c r="M166" s="103">
        <v>0</v>
      </c>
      <c r="N166" s="140">
        <v>0</v>
      </c>
      <c r="O166" s="103">
        <f>M166+N166</f>
        <v>0</v>
      </c>
      <c r="P166" s="23"/>
    </row>
    <row r="167" spans="1:16" s="14" customFormat="1" ht="215.25" customHeight="1">
      <c r="A167" s="58"/>
      <c r="B167" s="215" t="s">
        <v>172</v>
      </c>
      <c r="C167" s="112"/>
      <c r="D167" s="115">
        <v>0</v>
      </c>
      <c r="E167" s="188">
        <v>25</v>
      </c>
      <c r="F167" s="103">
        <f>D167+E167</f>
        <v>25</v>
      </c>
      <c r="G167" s="103">
        <v>0</v>
      </c>
      <c r="H167" s="140">
        <v>318.60000000000002</v>
      </c>
      <c r="I167" s="103">
        <f>G167+H167</f>
        <v>318.60000000000002</v>
      </c>
      <c r="J167" s="103">
        <v>0</v>
      </c>
      <c r="K167" s="140">
        <v>0</v>
      </c>
      <c r="L167" s="103">
        <f>J167+K167</f>
        <v>0</v>
      </c>
      <c r="M167" s="103">
        <v>0</v>
      </c>
      <c r="N167" s="140">
        <v>0</v>
      </c>
      <c r="O167" s="103">
        <f>M167+N167</f>
        <v>0</v>
      </c>
      <c r="P167" s="23"/>
    </row>
    <row r="168" spans="1:16" s="14" customFormat="1" ht="177" customHeight="1">
      <c r="A168" s="58"/>
      <c r="B168" s="215" t="s">
        <v>174</v>
      </c>
      <c r="C168" s="112"/>
      <c r="D168" s="115">
        <v>0</v>
      </c>
      <c r="E168" s="188">
        <v>24.9</v>
      </c>
      <c r="F168" s="103">
        <f>D168+E168</f>
        <v>24.9</v>
      </c>
      <c r="G168" s="103">
        <v>0</v>
      </c>
      <c r="H168" s="140">
        <v>206.9</v>
      </c>
      <c r="I168" s="103">
        <f>G168+H168</f>
        <v>206.9</v>
      </c>
      <c r="J168" s="103">
        <v>0</v>
      </c>
      <c r="K168" s="140">
        <v>0</v>
      </c>
      <c r="L168" s="103">
        <f>J168+K168</f>
        <v>0</v>
      </c>
      <c r="M168" s="103">
        <v>0</v>
      </c>
      <c r="N168" s="140">
        <v>0</v>
      </c>
      <c r="O168" s="103">
        <f>M168+N168</f>
        <v>0</v>
      </c>
      <c r="P168" s="23"/>
    </row>
    <row r="169" spans="1:16" s="14" customFormat="1" ht="42" customHeight="1">
      <c r="A169" s="104">
        <v>602400</v>
      </c>
      <c r="B169" s="113" t="s">
        <v>48</v>
      </c>
      <c r="C169" s="163"/>
      <c r="D169" s="103">
        <f>D164</f>
        <v>0</v>
      </c>
      <c r="E169" s="188">
        <f t="shared" ref="E169:O169" si="33">E164</f>
        <v>92.800000000000011</v>
      </c>
      <c r="F169" s="103">
        <f t="shared" si="33"/>
        <v>92.800000000000011</v>
      </c>
      <c r="G169" s="103">
        <f t="shared" si="33"/>
        <v>0</v>
      </c>
      <c r="H169" s="140">
        <f t="shared" si="33"/>
        <v>525.5</v>
      </c>
      <c r="I169" s="103">
        <f t="shared" si="33"/>
        <v>525.5</v>
      </c>
      <c r="J169" s="103">
        <f t="shared" si="33"/>
        <v>0</v>
      </c>
      <c r="K169" s="140">
        <f t="shared" si="33"/>
        <v>0</v>
      </c>
      <c r="L169" s="103">
        <f t="shared" si="33"/>
        <v>0</v>
      </c>
      <c r="M169" s="103">
        <f t="shared" si="33"/>
        <v>0</v>
      </c>
      <c r="N169" s="140">
        <f t="shared" si="33"/>
        <v>0</v>
      </c>
      <c r="O169" s="103">
        <f t="shared" si="33"/>
        <v>0</v>
      </c>
      <c r="P169" s="23"/>
    </row>
    <row r="170" spans="1:16" s="14" customFormat="1" ht="42" customHeight="1">
      <c r="A170" s="58"/>
      <c r="B170" s="111" t="s">
        <v>64</v>
      </c>
      <c r="C170" s="112"/>
      <c r="D170" s="59" t="s">
        <v>47</v>
      </c>
      <c r="E170" s="188">
        <v>0</v>
      </c>
      <c r="F170" s="103">
        <v>0</v>
      </c>
      <c r="G170" s="38" t="s">
        <v>47</v>
      </c>
      <c r="H170" s="140">
        <v>0</v>
      </c>
      <c r="I170" s="103">
        <v>0</v>
      </c>
      <c r="J170" s="38" t="s">
        <v>47</v>
      </c>
      <c r="K170" s="140">
        <v>0</v>
      </c>
      <c r="L170" s="103">
        <v>0</v>
      </c>
      <c r="M170" s="38" t="s">
        <v>47</v>
      </c>
      <c r="N170" s="140">
        <v>0</v>
      </c>
      <c r="O170" s="103">
        <v>0</v>
      </c>
      <c r="P170" s="23"/>
    </row>
    <row r="171" spans="1:16" s="14" customFormat="1" ht="42" customHeight="1">
      <c r="A171" s="58"/>
      <c r="B171" s="329" t="s">
        <v>187</v>
      </c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1"/>
      <c r="P171" s="23"/>
    </row>
    <row r="172" spans="1:16" s="14" customFormat="1" ht="114.75" customHeight="1">
      <c r="A172" s="58"/>
      <c r="B172" s="214" t="s">
        <v>185</v>
      </c>
      <c r="C172" s="102" t="s">
        <v>72</v>
      </c>
      <c r="D172" s="115">
        <f>SUM(D173:D174)</f>
        <v>0</v>
      </c>
      <c r="E172" s="193">
        <f t="shared" ref="E172:O172" si="34">SUM(E173:E174)</f>
        <v>0</v>
      </c>
      <c r="F172" s="115">
        <f t="shared" si="34"/>
        <v>0</v>
      </c>
      <c r="G172" s="115">
        <f t="shared" si="34"/>
        <v>0</v>
      </c>
      <c r="H172" s="171">
        <f t="shared" si="34"/>
        <v>70</v>
      </c>
      <c r="I172" s="115">
        <f t="shared" si="34"/>
        <v>70</v>
      </c>
      <c r="J172" s="115">
        <f t="shared" si="34"/>
        <v>0</v>
      </c>
      <c r="K172" s="171">
        <f t="shared" si="34"/>
        <v>0</v>
      </c>
      <c r="L172" s="115">
        <f t="shared" si="34"/>
        <v>0</v>
      </c>
      <c r="M172" s="115">
        <f t="shared" si="34"/>
        <v>0</v>
      </c>
      <c r="N172" s="171">
        <f t="shared" si="34"/>
        <v>70</v>
      </c>
      <c r="O172" s="115">
        <f t="shared" si="34"/>
        <v>70</v>
      </c>
      <c r="P172" s="23"/>
    </row>
    <row r="173" spans="1:16" s="14" customFormat="1" ht="102.75" customHeight="1">
      <c r="A173" s="58"/>
      <c r="B173" s="214" t="s">
        <v>175</v>
      </c>
      <c r="C173" s="112"/>
      <c r="D173" s="115">
        <v>0</v>
      </c>
      <c r="E173" s="188">
        <v>0</v>
      </c>
      <c r="F173" s="103">
        <f>D173+E173</f>
        <v>0</v>
      </c>
      <c r="G173" s="103">
        <v>0</v>
      </c>
      <c r="H173" s="140">
        <v>35</v>
      </c>
      <c r="I173" s="103">
        <f>G173+H173</f>
        <v>35</v>
      </c>
      <c r="J173" s="103">
        <v>0</v>
      </c>
      <c r="K173" s="140">
        <v>0</v>
      </c>
      <c r="L173" s="103">
        <f>J173+K173</f>
        <v>0</v>
      </c>
      <c r="M173" s="103">
        <v>0</v>
      </c>
      <c r="N173" s="140">
        <v>35</v>
      </c>
      <c r="O173" s="103">
        <f>M173+N173</f>
        <v>35</v>
      </c>
      <c r="P173" s="23"/>
    </row>
    <row r="174" spans="1:16" s="14" customFormat="1" ht="122.25" customHeight="1">
      <c r="A174" s="58"/>
      <c r="B174" s="214" t="s">
        <v>176</v>
      </c>
      <c r="C174" s="112"/>
      <c r="D174" s="115">
        <v>0</v>
      </c>
      <c r="E174" s="188">
        <v>0</v>
      </c>
      <c r="F174" s="103">
        <f>D174+E174</f>
        <v>0</v>
      </c>
      <c r="G174" s="103">
        <v>0</v>
      </c>
      <c r="H174" s="140">
        <v>35</v>
      </c>
      <c r="I174" s="103">
        <f>G174+H174</f>
        <v>35</v>
      </c>
      <c r="J174" s="103">
        <v>0</v>
      </c>
      <c r="K174" s="140">
        <v>0</v>
      </c>
      <c r="L174" s="103">
        <f>J174+K174</f>
        <v>0</v>
      </c>
      <c r="M174" s="103">
        <v>0</v>
      </c>
      <c r="N174" s="140">
        <v>35</v>
      </c>
      <c r="O174" s="103">
        <f>M174+N174</f>
        <v>35</v>
      </c>
      <c r="P174" s="23"/>
    </row>
    <row r="175" spans="1:16" s="14" customFormat="1" ht="42" customHeight="1">
      <c r="A175" s="104">
        <v>602400</v>
      </c>
      <c r="B175" s="113" t="s">
        <v>48</v>
      </c>
      <c r="C175" s="163"/>
      <c r="D175" s="103">
        <f>D172</f>
        <v>0</v>
      </c>
      <c r="E175" s="188">
        <f t="shared" ref="E175:O175" si="35">E172</f>
        <v>0</v>
      </c>
      <c r="F175" s="103">
        <f t="shared" si="35"/>
        <v>0</v>
      </c>
      <c r="G175" s="103">
        <f t="shared" si="35"/>
        <v>0</v>
      </c>
      <c r="H175" s="140">
        <f t="shared" si="35"/>
        <v>70</v>
      </c>
      <c r="I175" s="103">
        <f t="shared" si="35"/>
        <v>70</v>
      </c>
      <c r="J175" s="103">
        <f t="shared" si="35"/>
        <v>0</v>
      </c>
      <c r="K175" s="140">
        <f t="shared" si="35"/>
        <v>0</v>
      </c>
      <c r="L175" s="103">
        <f t="shared" si="35"/>
        <v>0</v>
      </c>
      <c r="M175" s="103">
        <f t="shared" si="35"/>
        <v>0</v>
      </c>
      <c r="N175" s="140">
        <f t="shared" si="35"/>
        <v>70</v>
      </c>
      <c r="O175" s="103">
        <f t="shared" si="35"/>
        <v>70</v>
      </c>
      <c r="P175" s="23"/>
    </row>
    <row r="176" spans="1:16" s="14" customFormat="1" ht="42" customHeight="1">
      <c r="A176" s="164"/>
      <c r="B176" s="165" t="s">
        <v>64</v>
      </c>
      <c r="C176" s="166"/>
      <c r="D176" s="167" t="s">
        <v>47</v>
      </c>
      <c r="E176" s="192">
        <v>0</v>
      </c>
      <c r="F176" s="168">
        <v>0</v>
      </c>
      <c r="G176" s="169" t="s">
        <v>47</v>
      </c>
      <c r="H176" s="173">
        <v>0</v>
      </c>
      <c r="I176" s="168">
        <v>0</v>
      </c>
      <c r="J176" s="169" t="s">
        <v>47</v>
      </c>
      <c r="K176" s="173">
        <v>0</v>
      </c>
      <c r="L176" s="168">
        <v>0</v>
      </c>
      <c r="M176" s="169" t="s">
        <v>47</v>
      </c>
      <c r="N176" s="173">
        <v>0</v>
      </c>
      <c r="O176" s="168">
        <v>0</v>
      </c>
      <c r="P176" s="23"/>
    </row>
    <row r="177" spans="1:16" s="14" customFormat="1" ht="41.25" customHeight="1">
      <c r="A177" s="170"/>
      <c r="B177" s="329" t="s">
        <v>188</v>
      </c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1"/>
      <c r="P177" s="23"/>
    </row>
    <row r="178" spans="1:16" s="14" customFormat="1" ht="22.5" customHeight="1">
      <c r="A178" s="61"/>
      <c r="B178" s="109" t="s">
        <v>34</v>
      </c>
      <c r="C178" s="110"/>
      <c r="D178" s="107">
        <f>D112+D118+D130+D164+D172</f>
        <v>0</v>
      </c>
      <c r="E178" s="189">
        <f t="shared" ref="E178:O178" si="36">E112+E118+E130+E164+E172</f>
        <v>6025.8999999999951</v>
      </c>
      <c r="F178" s="107">
        <f t="shared" si="36"/>
        <v>6025.8999999999951</v>
      </c>
      <c r="G178" s="107">
        <f t="shared" si="36"/>
        <v>0</v>
      </c>
      <c r="H178" s="141">
        <f t="shared" si="36"/>
        <v>2686.3</v>
      </c>
      <c r="I178" s="107">
        <f t="shared" si="36"/>
        <v>2686.3</v>
      </c>
      <c r="J178" s="107">
        <f t="shared" si="36"/>
        <v>0</v>
      </c>
      <c r="K178" s="141">
        <f t="shared" si="36"/>
        <v>814.37325999999996</v>
      </c>
      <c r="L178" s="107">
        <f t="shared" si="36"/>
        <v>814.37325999999996</v>
      </c>
      <c r="M178" s="107">
        <f t="shared" si="36"/>
        <v>0</v>
      </c>
      <c r="N178" s="141">
        <f t="shared" si="36"/>
        <v>1230.4338999999998</v>
      </c>
      <c r="O178" s="107">
        <f t="shared" si="36"/>
        <v>1230.4338999999998</v>
      </c>
      <c r="P178" s="23"/>
    </row>
    <row r="179" spans="1:16" s="14" customFormat="1" ht="12.75" customHeight="1">
      <c r="A179" s="40"/>
      <c r="B179" s="40"/>
      <c r="C179" s="40"/>
      <c r="D179" s="41"/>
      <c r="E179" s="194"/>
      <c r="F179" s="41"/>
      <c r="G179" s="41"/>
      <c r="H179" s="143"/>
      <c r="I179" s="41"/>
      <c r="J179" s="41"/>
      <c r="K179" s="143"/>
      <c r="L179" s="41"/>
      <c r="M179" s="41"/>
      <c r="N179" s="143"/>
      <c r="O179" s="41"/>
      <c r="P179" s="42"/>
    </row>
    <row r="180" spans="1:16" s="14" customFormat="1" ht="14.1" customHeight="1">
      <c r="A180" s="321" t="s">
        <v>55</v>
      </c>
      <c r="B180" s="321"/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</row>
    <row r="181" spans="1:16" s="14" customFormat="1" ht="14.1" customHeight="1">
      <c r="A181" s="321" t="s">
        <v>56</v>
      </c>
      <c r="B181" s="321"/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</row>
    <row r="182" spans="1:16" s="14" customFormat="1" ht="14.1" customHeight="1">
      <c r="A182" s="321" t="s">
        <v>57</v>
      </c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</row>
    <row r="183" spans="1:16" s="14" customFormat="1" ht="14.1" customHeight="1">
      <c r="A183" s="43"/>
      <c r="B183" s="43"/>
      <c r="C183" s="43"/>
      <c r="D183" s="43"/>
      <c r="E183" s="195"/>
      <c r="F183" s="43"/>
      <c r="G183" s="43"/>
      <c r="H183" s="144"/>
      <c r="I183" s="43"/>
      <c r="J183" s="43"/>
      <c r="K183" s="144"/>
      <c r="L183" s="43"/>
      <c r="M183" s="43"/>
      <c r="N183" s="144"/>
      <c r="O183" s="43"/>
      <c r="P183" s="43"/>
    </row>
    <row r="184" spans="1:16" s="14" customFormat="1" ht="14.1" customHeight="1">
      <c r="A184" s="43"/>
      <c r="B184" s="43"/>
      <c r="C184" s="43"/>
      <c r="D184" s="43"/>
      <c r="E184" s="195"/>
      <c r="F184" s="43"/>
      <c r="G184" s="43"/>
      <c r="H184" s="144"/>
      <c r="I184" s="43"/>
      <c r="J184" s="43"/>
      <c r="K184" s="144"/>
      <c r="L184" s="43"/>
      <c r="M184" s="43"/>
      <c r="N184" s="144"/>
      <c r="O184" s="43"/>
      <c r="P184" s="43"/>
    </row>
    <row r="185" spans="1:16" s="14" customFormat="1" ht="14.85" customHeight="1">
      <c r="A185" s="310" t="s">
        <v>49</v>
      </c>
      <c r="B185" s="310"/>
      <c r="C185" s="310"/>
      <c r="D185" s="310"/>
      <c r="E185" s="310"/>
      <c r="F185" s="310"/>
      <c r="G185" s="310"/>
      <c r="H185" s="145"/>
      <c r="I185" s="33"/>
      <c r="J185" s="42"/>
      <c r="K185" s="156"/>
      <c r="L185" s="42"/>
      <c r="M185" s="42"/>
      <c r="N185" s="156"/>
      <c r="O185" s="42"/>
      <c r="P185" s="42"/>
    </row>
    <row r="186" spans="1:16" ht="17.45" customHeight="1">
      <c r="A186" s="310" t="s">
        <v>50</v>
      </c>
      <c r="B186" s="310"/>
      <c r="C186" s="310"/>
      <c r="D186" s="310"/>
      <c r="E186" s="310"/>
      <c r="F186" s="310"/>
      <c r="G186" s="310"/>
      <c r="H186" s="312"/>
      <c r="I186" s="312"/>
      <c r="J186" s="42"/>
      <c r="K186" s="312" t="s">
        <v>71</v>
      </c>
      <c r="L186" s="312"/>
      <c r="M186" s="312"/>
      <c r="N186" s="312"/>
      <c r="O186" s="42"/>
      <c r="P186" s="42"/>
    </row>
    <row r="187" spans="1:16">
      <c r="A187" s="33"/>
      <c r="B187" s="33"/>
      <c r="C187" s="33"/>
      <c r="D187" s="33"/>
      <c r="E187" s="145"/>
      <c r="F187" s="33"/>
      <c r="G187" s="33"/>
      <c r="H187" s="311" t="s">
        <v>51</v>
      </c>
      <c r="I187" s="311"/>
      <c r="J187" s="42"/>
      <c r="K187" s="311" t="s">
        <v>52</v>
      </c>
      <c r="L187" s="311"/>
      <c r="M187" s="311"/>
      <c r="N187" s="311"/>
      <c r="O187" s="42"/>
      <c r="P187" s="42"/>
    </row>
    <row r="188" spans="1:16">
      <c r="A188" s="33"/>
      <c r="B188" s="33"/>
      <c r="C188" s="33"/>
      <c r="D188" s="33"/>
      <c r="E188" s="145"/>
      <c r="F188" s="33"/>
      <c r="G188" s="33"/>
      <c r="H188" s="145"/>
      <c r="I188" s="33"/>
      <c r="J188" s="42"/>
      <c r="K188" s="145"/>
      <c r="L188" s="33"/>
      <c r="M188" s="33"/>
      <c r="N188" s="145"/>
      <c r="O188" s="42"/>
      <c r="P188" s="42"/>
    </row>
    <row r="189" spans="1:16" ht="18.600000000000001" customHeight="1">
      <c r="A189" s="310" t="s">
        <v>53</v>
      </c>
      <c r="B189" s="310"/>
      <c r="C189" s="310"/>
      <c r="D189" s="310"/>
      <c r="E189" s="310"/>
      <c r="F189" s="310"/>
      <c r="G189" s="310"/>
      <c r="H189" s="312"/>
      <c r="I189" s="312"/>
      <c r="J189" s="42"/>
      <c r="K189" s="312" t="s">
        <v>67</v>
      </c>
      <c r="L189" s="312"/>
      <c r="M189" s="312"/>
      <c r="N189" s="312"/>
      <c r="O189" s="42"/>
      <c r="P189" s="42"/>
    </row>
    <row r="190" spans="1:16">
      <c r="A190" s="310" t="s">
        <v>50</v>
      </c>
      <c r="B190" s="310"/>
      <c r="C190" s="310"/>
      <c r="D190" s="310"/>
      <c r="E190" s="310"/>
      <c r="F190" s="310"/>
      <c r="G190" s="310"/>
      <c r="H190" s="311" t="s">
        <v>51</v>
      </c>
      <c r="I190" s="311"/>
      <c r="J190" s="42"/>
      <c r="K190" s="311" t="s">
        <v>52</v>
      </c>
      <c r="L190" s="311"/>
      <c r="M190" s="311"/>
      <c r="N190" s="311"/>
      <c r="O190" s="42"/>
      <c r="P190" s="42"/>
    </row>
    <row r="191" spans="1:16">
      <c r="A191" s="33"/>
      <c r="B191" s="33"/>
      <c r="C191" s="33"/>
      <c r="D191" s="33"/>
      <c r="E191" s="145"/>
      <c r="F191" s="33"/>
      <c r="G191" s="33"/>
      <c r="H191" s="145"/>
      <c r="I191" s="33"/>
      <c r="J191" s="33"/>
      <c r="K191" s="145"/>
      <c r="L191" s="33"/>
      <c r="M191" s="33"/>
      <c r="N191" s="145"/>
      <c r="O191" s="33"/>
      <c r="P191" s="33"/>
    </row>
  </sheetData>
  <sheetProtection selectLockedCells="1" selectUnlockedCells="1"/>
  <mergeCells count="331">
    <mergeCell ref="C103:D103"/>
    <mergeCell ref="F103:G103"/>
    <mergeCell ref="H103:I103"/>
    <mergeCell ref="J103:K103"/>
    <mergeCell ref="L103:M103"/>
    <mergeCell ref="C104:M104"/>
    <mergeCell ref="C98:M98"/>
    <mergeCell ref="C100:D100"/>
    <mergeCell ref="F100:G100"/>
    <mergeCell ref="H100:I100"/>
    <mergeCell ref="J100:K100"/>
    <mergeCell ref="L100:M100"/>
    <mergeCell ref="C101:M101"/>
    <mergeCell ref="C102:D102"/>
    <mergeCell ref="F102:G102"/>
    <mergeCell ref="H102:I102"/>
    <mergeCell ref="J102:K102"/>
    <mergeCell ref="L102:M102"/>
    <mergeCell ref="C97:D97"/>
    <mergeCell ref="F97:G97"/>
    <mergeCell ref="H97:I97"/>
    <mergeCell ref="J97:K97"/>
    <mergeCell ref="L97:M97"/>
    <mergeCell ref="C99:D99"/>
    <mergeCell ref="F99:G99"/>
    <mergeCell ref="H99:I99"/>
    <mergeCell ref="J99:K99"/>
    <mergeCell ref="L99:M99"/>
    <mergeCell ref="C94:D94"/>
    <mergeCell ref="F94:G94"/>
    <mergeCell ref="H94:I94"/>
    <mergeCell ref="J94:K94"/>
    <mergeCell ref="L94:M94"/>
    <mergeCell ref="C95:M95"/>
    <mergeCell ref="C96:D96"/>
    <mergeCell ref="F96:G96"/>
    <mergeCell ref="H96:I96"/>
    <mergeCell ref="J96:K96"/>
    <mergeCell ref="L96:M96"/>
    <mergeCell ref="C92:D92"/>
    <mergeCell ref="F92:G92"/>
    <mergeCell ref="H92:I92"/>
    <mergeCell ref="J92:K92"/>
    <mergeCell ref="L92:M92"/>
    <mergeCell ref="C93:D93"/>
    <mergeCell ref="F93:G93"/>
    <mergeCell ref="H93:I93"/>
    <mergeCell ref="J93:K93"/>
    <mergeCell ref="L93:M93"/>
    <mergeCell ref="C89:M89"/>
    <mergeCell ref="C90:D90"/>
    <mergeCell ref="F90:G90"/>
    <mergeCell ref="H90:I90"/>
    <mergeCell ref="J90:K90"/>
    <mergeCell ref="L90:M90"/>
    <mergeCell ref="C91:D91"/>
    <mergeCell ref="F91:G91"/>
    <mergeCell ref="H91:I91"/>
    <mergeCell ref="J91:K91"/>
    <mergeCell ref="L91:M91"/>
    <mergeCell ref="C87:D87"/>
    <mergeCell ref="F87:G87"/>
    <mergeCell ref="H87:I87"/>
    <mergeCell ref="J87:K87"/>
    <mergeCell ref="L87:M87"/>
    <mergeCell ref="C88:D88"/>
    <mergeCell ref="F88:G88"/>
    <mergeCell ref="H88:I88"/>
    <mergeCell ref="J88:K88"/>
    <mergeCell ref="L88:M88"/>
    <mergeCell ref="C84:M84"/>
    <mergeCell ref="C85:D85"/>
    <mergeCell ref="F85:G85"/>
    <mergeCell ref="H85:I85"/>
    <mergeCell ref="J85:K85"/>
    <mergeCell ref="L85:M85"/>
    <mergeCell ref="C86:D86"/>
    <mergeCell ref="F86:G86"/>
    <mergeCell ref="H86:I86"/>
    <mergeCell ref="J86:K86"/>
    <mergeCell ref="L86:M86"/>
    <mergeCell ref="C82:D82"/>
    <mergeCell ref="F82:G82"/>
    <mergeCell ref="H82:I82"/>
    <mergeCell ref="J82:K82"/>
    <mergeCell ref="L82:M82"/>
    <mergeCell ref="C83:D83"/>
    <mergeCell ref="F83:G83"/>
    <mergeCell ref="H83:I83"/>
    <mergeCell ref="J83:K83"/>
    <mergeCell ref="L83:M83"/>
    <mergeCell ref="N33:N34"/>
    <mergeCell ref="C63:M63"/>
    <mergeCell ref="C69:M69"/>
    <mergeCell ref="C81:D81"/>
    <mergeCell ref="F81:G81"/>
    <mergeCell ref="H81:I81"/>
    <mergeCell ref="J81:K81"/>
    <mergeCell ref="L81:M81"/>
    <mergeCell ref="C78:M78"/>
    <mergeCell ref="C79:D79"/>
    <mergeCell ref="F79:G79"/>
    <mergeCell ref="H79:I79"/>
    <mergeCell ref="J79:K79"/>
    <mergeCell ref="L79:M79"/>
    <mergeCell ref="C80:D80"/>
    <mergeCell ref="F80:G80"/>
    <mergeCell ref="H80:I80"/>
    <mergeCell ref="J80:K80"/>
    <mergeCell ref="L80:M80"/>
    <mergeCell ref="L76:M76"/>
    <mergeCell ref="C77:D77"/>
    <mergeCell ref="F77:G77"/>
    <mergeCell ref="H77:I77"/>
    <mergeCell ref="J77:K77"/>
    <mergeCell ref="L77:M77"/>
    <mergeCell ref="C74:D74"/>
    <mergeCell ref="F74:G74"/>
    <mergeCell ref="H74:I74"/>
    <mergeCell ref="J74:K74"/>
    <mergeCell ref="L74:M74"/>
    <mergeCell ref="C75:D75"/>
    <mergeCell ref="F75:G75"/>
    <mergeCell ref="H75:I75"/>
    <mergeCell ref="J75:K75"/>
    <mergeCell ref="L75:M75"/>
    <mergeCell ref="C60:M60"/>
    <mergeCell ref="C64:D64"/>
    <mergeCell ref="C65:D65"/>
    <mergeCell ref="C67:D67"/>
    <mergeCell ref="C68:D68"/>
    <mergeCell ref="F64:G64"/>
    <mergeCell ref="F65:G65"/>
    <mergeCell ref="F67:G67"/>
    <mergeCell ref="F68:G68"/>
    <mergeCell ref="L64:M64"/>
    <mergeCell ref="L65:M65"/>
    <mergeCell ref="L67:M67"/>
    <mergeCell ref="L68:M68"/>
    <mergeCell ref="J68:K68"/>
    <mergeCell ref="J67:K67"/>
    <mergeCell ref="J65:K65"/>
    <mergeCell ref="J64:K64"/>
    <mergeCell ref="H64:I64"/>
    <mergeCell ref="H65:I65"/>
    <mergeCell ref="A105:P106"/>
    <mergeCell ref="H67:I67"/>
    <mergeCell ref="H68:I68"/>
    <mergeCell ref="C66:M66"/>
    <mergeCell ref="F70:G70"/>
    <mergeCell ref="H70:I70"/>
    <mergeCell ref="J70:K70"/>
    <mergeCell ref="L70:M70"/>
    <mergeCell ref="C70:D70"/>
    <mergeCell ref="C71:D71"/>
    <mergeCell ref="C72:D72"/>
    <mergeCell ref="F72:G72"/>
    <mergeCell ref="H72:I72"/>
    <mergeCell ref="J72:K72"/>
    <mergeCell ref="L72:M72"/>
    <mergeCell ref="F71:G71"/>
    <mergeCell ref="H71:I71"/>
    <mergeCell ref="J71:K71"/>
    <mergeCell ref="L71:M71"/>
    <mergeCell ref="C73:M73"/>
    <mergeCell ref="C76:D76"/>
    <mergeCell ref="F76:G76"/>
    <mergeCell ref="H76:I76"/>
    <mergeCell ref="J76:K76"/>
    <mergeCell ref="A182:P182"/>
    <mergeCell ref="B117:O117"/>
    <mergeCell ref="G108:I108"/>
    <mergeCell ref="J108:L108"/>
    <mergeCell ref="M108:O108"/>
    <mergeCell ref="A185:G185"/>
    <mergeCell ref="A186:G186"/>
    <mergeCell ref="H186:I186"/>
    <mergeCell ref="K186:N186"/>
    <mergeCell ref="A180:P180"/>
    <mergeCell ref="A108:A109"/>
    <mergeCell ref="B108:B109"/>
    <mergeCell ref="C108:C109"/>
    <mergeCell ref="D108:F108"/>
    <mergeCell ref="B129:O129"/>
    <mergeCell ref="B163:O163"/>
    <mergeCell ref="B177:O177"/>
    <mergeCell ref="B171:O171"/>
    <mergeCell ref="J46:K46"/>
    <mergeCell ref="L46:M46"/>
    <mergeCell ref="F46:G46"/>
    <mergeCell ref="A190:G190"/>
    <mergeCell ref="H190:I190"/>
    <mergeCell ref="K190:N190"/>
    <mergeCell ref="H187:I187"/>
    <mergeCell ref="K187:N187"/>
    <mergeCell ref="A189:G189"/>
    <mergeCell ref="H189:I189"/>
    <mergeCell ref="K189:N189"/>
    <mergeCell ref="C46:D46"/>
    <mergeCell ref="J56:K56"/>
    <mergeCell ref="L56:M56"/>
    <mergeCell ref="C55:D55"/>
    <mergeCell ref="C56:D56"/>
    <mergeCell ref="F55:G55"/>
    <mergeCell ref="H55:I55"/>
    <mergeCell ref="F56:G56"/>
    <mergeCell ref="H56:I56"/>
    <mergeCell ref="J55:K55"/>
    <mergeCell ref="L55:M55"/>
    <mergeCell ref="H51:I51"/>
    <mergeCell ref="A181:P181"/>
    <mergeCell ref="C47:D47"/>
    <mergeCell ref="F47:G47"/>
    <mergeCell ref="C48:D48"/>
    <mergeCell ref="H48:I48"/>
    <mergeCell ref="J48:K48"/>
    <mergeCell ref="L48:M48"/>
    <mergeCell ref="F48:G48"/>
    <mergeCell ref="B42:B43"/>
    <mergeCell ref="C44:D44"/>
    <mergeCell ref="F42:G43"/>
    <mergeCell ref="F44:G44"/>
    <mergeCell ref="L42:M43"/>
    <mergeCell ref="F45:G45"/>
    <mergeCell ref="H45:I45"/>
    <mergeCell ref="J45:K45"/>
    <mergeCell ref="L45:M45"/>
    <mergeCell ref="C45:D45"/>
    <mergeCell ref="C42:D43"/>
    <mergeCell ref="J44:K44"/>
    <mergeCell ref="L44:M44"/>
    <mergeCell ref="J42:K43"/>
    <mergeCell ref="H42:I43"/>
    <mergeCell ref="H44:I44"/>
    <mergeCell ref="H46:I46"/>
    <mergeCell ref="K1:M1"/>
    <mergeCell ref="K3:M3"/>
    <mergeCell ref="A7:J7"/>
    <mergeCell ref="D11:N11"/>
    <mergeCell ref="D15:K15"/>
    <mergeCell ref="D8:N8"/>
    <mergeCell ref="D9:N9"/>
    <mergeCell ref="A33:D34"/>
    <mergeCell ref="A36:D36"/>
    <mergeCell ref="A35:D35"/>
    <mergeCell ref="C18:D18"/>
    <mergeCell ref="F18:G18"/>
    <mergeCell ref="K18:L18"/>
    <mergeCell ref="K22:M22"/>
    <mergeCell ref="A30:M30"/>
    <mergeCell ref="B20:J20"/>
    <mergeCell ref="F16:I16"/>
    <mergeCell ref="F17:G17"/>
    <mergeCell ref="F19:G19"/>
    <mergeCell ref="J16:M16"/>
    <mergeCell ref="K17:L17"/>
    <mergeCell ref="K19:L19"/>
    <mergeCell ref="A18:B18"/>
    <mergeCell ref="N22:N23"/>
    <mergeCell ref="B14:I14"/>
    <mergeCell ref="A17:B17"/>
    <mergeCell ref="C17:D17"/>
    <mergeCell ref="A16:E16"/>
    <mergeCell ref="A19:B19"/>
    <mergeCell ref="C19:D19"/>
    <mergeCell ref="H47:I47"/>
    <mergeCell ref="J47:K47"/>
    <mergeCell ref="L47:M47"/>
    <mergeCell ref="A37:D37"/>
    <mergeCell ref="A21:L21"/>
    <mergeCell ref="A22:A23"/>
    <mergeCell ref="B22:B23"/>
    <mergeCell ref="C22:C23"/>
    <mergeCell ref="D22:D23"/>
    <mergeCell ref="E22:G22"/>
    <mergeCell ref="H22:J22"/>
    <mergeCell ref="A32:L32"/>
    <mergeCell ref="E33:G33"/>
    <mergeCell ref="H33:J33"/>
    <mergeCell ref="K33:M33"/>
    <mergeCell ref="A41:D41"/>
    <mergeCell ref="A42:A43"/>
    <mergeCell ref="E42:E43"/>
    <mergeCell ref="C53:D53"/>
    <mergeCell ref="F53:G53"/>
    <mergeCell ref="L53:M53"/>
    <mergeCell ref="J53:K53"/>
    <mergeCell ref="H53:I53"/>
    <mergeCell ref="L57:M57"/>
    <mergeCell ref="C59:D59"/>
    <mergeCell ref="F59:G59"/>
    <mergeCell ref="H59:I59"/>
    <mergeCell ref="J59:K59"/>
    <mergeCell ref="L59:M59"/>
    <mergeCell ref="J57:K57"/>
    <mergeCell ref="C54:M54"/>
    <mergeCell ref="J50:K50"/>
    <mergeCell ref="L50:M50"/>
    <mergeCell ref="C52:D52"/>
    <mergeCell ref="F52:G52"/>
    <mergeCell ref="H52:I52"/>
    <mergeCell ref="J52:K52"/>
    <mergeCell ref="L52:M52"/>
    <mergeCell ref="C51:D51"/>
    <mergeCell ref="F51:G51"/>
    <mergeCell ref="J51:K51"/>
    <mergeCell ref="L51:M51"/>
    <mergeCell ref="C49:M49"/>
    <mergeCell ref="D12:N12"/>
    <mergeCell ref="D13:N13"/>
    <mergeCell ref="C62:D62"/>
    <mergeCell ref="F62:G62"/>
    <mergeCell ref="H62:I62"/>
    <mergeCell ref="J62:K62"/>
    <mergeCell ref="L62:M62"/>
    <mergeCell ref="C61:D61"/>
    <mergeCell ref="F61:G61"/>
    <mergeCell ref="H61:I61"/>
    <mergeCell ref="J61:K61"/>
    <mergeCell ref="L61:M61"/>
    <mergeCell ref="C58:D58"/>
    <mergeCell ref="F58:G58"/>
    <mergeCell ref="H58:I58"/>
    <mergeCell ref="J58:K58"/>
    <mergeCell ref="L58:M58"/>
    <mergeCell ref="C57:D57"/>
    <mergeCell ref="F57:G57"/>
    <mergeCell ref="H57:I57"/>
    <mergeCell ref="C50:D50"/>
    <mergeCell ref="F50:G50"/>
    <mergeCell ref="H50:I50"/>
  </mergeCells>
  <phoneticPr fontId="0" type="noConversion"/>
  <pageMargins left="0.6692913385826772" right="0.39370078740157483" top="0.59055118110236227" bottom="0.39370078740157483" header="0.51181102362204722" footer="0.51181102362204722"/>
  <pageSetup paperSize="9" scale="63" firstPageNumber="0" orientation="landscape" verticalDpi="300" r:id="rId1"/>
  <headerFooter alignWithMargins="0"/>
  <rowBreaks count="3" manualBreakCount="3">
    <brk id="25" max="14" man="1"/>
    <brk id="91" max="14" man="1"/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1,2,3,4,5,6</vt:lpstr>
      <vt:lpstr>'1,2,3,4,5,6'!Область_печати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2018-01-17T09:22:01Z</cp:lastPrinted>
  <dcterms:created xsi:type="dcterms:W3CDTF">2015-01-21T15:14:42Z</dcterms:created>
  <dcterms:modified xsi:type="dcterms:W3CDTF">2018-01-19T09:37:06Z</dcterms:modified>
</cp:coreProperties>
</file>