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</sheets>
  <definedNames>
    <definedName name="_xlnm.Print_Area" localSheetId="4">'ДОДАТОК 2 Ф-2 п. 9'!$A$1:$L$41</definedName>
    <definedName name="_xlnm.Print_Area" localSheetId="5">'ДОДАТОК 2 Ф-2 п.10'!$A$1:$P$12</definedName>
    <definedName name="_xlnm.Print_Area" localSheetId="6">'ДОДАТОК 2 Ф-2 п.11-12'!$A$1:$N$37</definedName>
    <definedName name="_xlnm.Print_Area" localSheetId="1">'ДОДАТОК 2 Ф-2 п.6'!$A$1:$N$54</definedName>
    <definedName name="_xlnm.Print_Area" localSheetId="2">'ДОДАТОК 2 Ф-2 п.7'!$A$1:$N$21</definedName>
    <definedName name="_xlnm.Print_Area" localSheetId="3">'ДОДАТОК 2 Ф-2 п.8'!$A$1:$M$61</definedName>
    <definedName name="_xlnm.Print_Area" localSheetId="0">'ДОДАТОК 2 Форма 2 п.1-5'!$A$1:$N$45</definedName>
    <definedName name="_xlnm.Print_Area" localSheetId="8">'ДОДАТОК 3 Форма 3 (потреба) '!$A$1:$H$80</definedName>
  </definedNames>
  <calcPr fullCalcOnLoad="1"/>
</workbook>
</file>

<file path=xl/sharedStrings.xml><?xml version="1.0" encoding="utf-8"?>
<sst xmlns="http://schemas.openxmlformats.org/spreadsheetml/2006/main" count="699" uniqueCount="258">
  <si>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</si>
  <si>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</si>
  <si>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</si>
  <si>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</si>
  <si>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</si>
  <si>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</si>
  <si>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</si>
  <si>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</si>
  <si>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</si>
  <si>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</si>
  <si>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</si>
  <si>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</si>
  <si>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</si>
  <si>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</si>
  <si>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</si>
  <si>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</si>
  <si>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</si>
  <si>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</si>
  <si>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</si>
  <si>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</si>
  <si>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</si>
  <si>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</si>
  <si>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</si>
  <si>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</si>
  <si>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</si>
  <si>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</si>
  <si>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</si>
  <si>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</si>
  <si>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</si>
  <si>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</si>
  <si>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</si>
  <si>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</si>
  <si>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</si>
  <si>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</si>
  <si>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</si>
  <si>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</si>
  <si>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</si>
  <si>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</si>
  <si>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</si>
  <si>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</si>
  <si>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</si>
  <si>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</si>
  <si>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</si>
  <si>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</si>
  <si>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</si>
  <si>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</si>
  <si>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</si>
  <si>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(проект) </t>
  </si>
  <si>
    <t xml:space="preserve">20__ рік (прогноз) </t>
  </si>
  <si>
    <t>20__ рік (проект)</t>
  </si>
  <si>
    <t>20__ рік (звіт)</t>
  </si>
  <si>
    <t>20__ рік (прогноз)</t>
  </si>
  <si>
    <t>20__рік (звіт)</t>
  </si>
  <si>
    <t>20__рік (проект)</t>
  </si>
  <si>
    <t>20__рік (затверджено)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</si>
  <si>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</si>
  <si>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</si>
  <si>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</si>
  <si>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</si>
  <si>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</si>
  <si>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</si>
  <si>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</si>
  <si>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</si>
  <si>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</si>
  <si>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</si>
  <si>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</si>
  <si>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</si>
  <si>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</si>
  <si>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</si>
  <si>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</si>
  <si>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</si>
  <si>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</si>
  <si>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</si>
  <si>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20__рік (проект) зміни у разі передбачення додаткових коштів</t>
  </si>
  <si>
    <t>20__ рік (прогноз) зміни у разі передбачення додаткових коштів</t>
  </si>
  <si>
    <t>(Код типової відомчої класифікації видатків та кредитування місцевих бюджетів)</t>
  </si>
  <si>
    <t>(грн)</t>
  </si>
  <si>
    <t xml:space="preserve">              (найменування відповідального виконавця)             </t>
  </si>
  <si>
    <t>(найменування бюджетної пограми/підпрограми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</si>
  <si>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</si>
  <si>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     (код Програмної класифікації видатків та кредитування місцевих бюджетів)</t>
  </si>
  <si>
    <t xml:space="preserve">                (код Типової відомчої класифікації видатків та кредитування місцевих бюджетів)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</si>
  <si>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</si>
  <si>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</si>
  <si>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</si>
  <si>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</si>
  <si>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</si>
  <si>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</si>
  <si>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</si>
  <si>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</si>
  <si>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</si>
  <si>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</si>
  <si>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</si>
  <si>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</si>
  <si>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</si>
  <si>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</si>
  <si>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</si>
  <si>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</si>
  <si>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</si>
  <si>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</si>
  <si>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</si>
  <si>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БЮДЖЕТНИЙ ЗАПИТ НА 20__-20__ РОКИ додатковий (Форма 20___-3)</t>
  </si>
  <si>
    <t>1. ______________________________________________________________________ (___)(___)</t>
  </si>
  <si>
    <t xml:space="preserve">              (найменування відповідального виконавця)            </t>
  </si>
  <si>
    <t>2. ______________________________________________________________________ (___)(___)(___)</t>
  </si>
  <si>
    <t>3. _________________________________________________________________________________ (___)(___)(___)(___)(___)(___)(___)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</si>
  <si>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програми/підпрограми</t>
  </si>
  <si>
    <t>20__ рік (прогноз) у межах доведених індикативних прогнозних показників</t>
  </si>
  <si>
    <t>20__ (проект) у межах доведених граничних обсягів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</si>
  <si>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</si>
  <si>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</si>
  <si>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</si>
  <si>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</si>
  <si>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</si>
  <si>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</si>
  <si>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</si>
  <si>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</si>
  <si>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</si>
  <si>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</si>
  <si>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</si>
  <si>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</si>
  <si>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</si>
  <si>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</si>
  <si>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 xml:space="preserve">              (найменування головного розпорядника коштів місцевого бюджету )            </t>
  </si>
  <si>
    <t>4. Додаткові витрати бюджету м.Житомира:</t>
  </si>
  <si>
    <t>Найменування місцевої/регіональної програми</t>
  </si>
  <si>
    <t>12. Об`єкти, які виконуються в межах бюджетної програми/підпрограми за рахунок коштів бюджету розвитку у  20__ - 20___ роках:</t>
  </si>
  <si>
    <t>1) додаткові витрати на 20__ рік за бюджетними програмами/підпрограмами: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</si>
  <si>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</si>
  <si>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програмами/підпрограмами:</t>
    </r>
  </si>
  <si>
    <t>Зміна результативних показників бюджетної порграми/підпрограми у разі передбачення додаткових коштів:</t>
  </si>
  <si>
    <t>БЮДЖЕТНИЙ ЗАПИТ НА 2019-2021 РОКИ індивідуальний (Форма 2019-2)</t>
  </si>
  <si>
    <r>
      <rPr>
        <b/>
        <sz val="12"/>
        <rFont val="Arial Cyr"/>
        <family val="0"/>
      </rPr>
      <t>1</t>
    </r>
    <r>
      <rPr>
        <b/>
        <u val="single"/>
        <sz val="12"/>
        <rFont val="Arial Cyr"/>
        <family val="0"/>
      </rPr>
      <t>. Управління у справах сім'ї, молоді та спорту Житомирської міської ради</t>
    </r>
    <r>
      <rPr>
        <b/>
        <sz val="12"/>
        <rFont val="Arial Cyr"/>
        <family val="0"/>
      </rPr>
      <t xml:space="preserve">                        </t>
    </r>
    <r>
      <rPr>
        <b/>
        <u val="single"/>
        <sz val="12"/>
        <rFont val="Arial Cyr"/>
        <family val="0"/>
      </rPr>
      <t>( 1 )( 1 )</t>
    </r>
  </si>
  <si>
    <t>Підпрограма 1.Утримання та забезпечення діяльності центрів соціальних служб для сім’ї, дітей та молоді</t>
  </si>
  <si>
    <t xml:space="preserve">2017 рік (звіт) </t>
  </si>
  <si>
    <t xml:space="preserve">2018 рік (затверджено) </t>
  </si>
  <si>
    <t xml:space="preserve">2019 рік (проект) </t>
  </si>
  <si>
    <t>Забезпечення соціальної підтримки сім’ям, дітям та молоді вразливих категорій населення, 2019-2021 роки</t>
  </si>
  <si>
    <t xml:space="preserve">2020 рік (прогноз) </t>
  </si>
  <si>
    <t xml:space="preserve">2021 рік (прогноз) </t>
  </si>
  <si>
    <t>Видатки на відрядження</t>
  </si>
  <si>
    <t>Оплата теплопостачання</t>
  </si>
  <si>
    <t>Оплата електроенергії</t>
  </si>
  <si>
    <t>Нарахування на оплату праці</t>
  </si>
  <si>
    <t>Оплата праці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</si>
  <si>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</si>
  <si>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</si>
  <si>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</si>
  <si>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1) видатки за кодами Економічної класифікації видатків бюджету у 2017 - 2019 роках:</t>
  </si>
  <si>
    <t>2018 (затверджено)</t>
  </si>
  <si>
    <t>2) надання кредитів за кодами Класифікації кредитування бюджету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</si>
  <si>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</si>
  <si>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</si>
  <si>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</si>
  <si>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</si>
  <si>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>Завдання 1. 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</si>
  <si>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1) результативні показники бюджетної програми/підпрограми  у 2017 - 2019 роках:</t>
  </si>
  <si>
    <t>2) результативні показники бюджетної програми/підпрограми у 2020 - 2021 роках:</t>
  </si>
  <si>
    <t>2017 рік (звіт)</t>
  </si>
  <si>
    <t>2019 рік (проект)</t>
  </si>
  <si>
    <t>кількість центрів соціальних служб для сім’ї, дітей та молоді</t>
  </si>
  <si>
    <t> од.</t>
  </si>
  <si>
    <t>кількість штатних працівників центрів соціальних служб для сім’ї, дітей та молоді</t>
  </si>
  <si>
    <t>осіб</t>
  </si>
  <si>
    <t>кількість спеціалістів, залучених до заходів</t>
  </si>
  <si>
    <t>кількість закладів, що надають соціальні послуги сім’ям, дітям та молоді, діяльність яких координується центрами соціальних служб для сім’ї, дітей та молоді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</si>
  <si>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t>
  </si>
  <si>
    <t>кількість сімей, дітей та молоді, які отримали соціальні послуги</t>
  </si>
  <si>
    <t>кількість заходів, у тому числі навчальних, центрів соціальних служб для сім’ї, дітей та молоді</t>
  </si>
  <si>
    <t>кількість учасників заходів, у тому числі навчальних, проведених центрами соціальних служб для сім’ї, дітей та молоді</t>
  </si>
  <si>
    <t>середні витрати на утримання одного центру соціальних служб для сім’ї, дітей та молоді</t>
  </si>
  <si>
    <t>грн.</t>
  </si>
  <si>
    <t>середні витрати на забезпечення діяльності одного працівника центру соціальних служб для сім’ї, дітей та молоді</t>
  </si>
  <si>
    <t>середні витрати на здійснення соціального супроводу/супроводження</t>
  </si>
  <si>
    <t>середні витрати на один захід, у тому числі навчальний, проведений центрами соціальних служб для сім’ї, дітей та молоді</t>
  </si>
  <si>
    <t>середні витрати на одного учасника заходів, у тому числі навчальних, проведених центрами соціальних служб для сім’ї, дітей та молоді</t>
  </si>
  <si>
    <t>кількість підготовлених кандидатів в опікуни, піклувальники, прийомні батьки,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батьками-вихователями, усиновлювачами, патронатними вихователями та наставниками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</si>
  <si>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</si>
  <si>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%</t>
  </si>
  <si>
    <t>динаміка** кількості сімей/осіб, яким надано соціальні послуги (порівняно з минулим роком)</t>
  </si>
  <si>
    <t>динаміка** кількості учасників, охоплених заходами, у тому числі навчальними, центрів соціальних служб для сім’ї, дітей та молоді (порівняно з минулим роком)</t>
  </si>
  <si>
    <t>од.</t>
  </si>
  <si>
    <t>2020 рік (прогноз)</t>
  </si>
  <si>
    <t>2021 рік (прогноз)</t>
  </si>
  <si>
    <t>зведення планів по мережі, штатах і контингентах установ, що фінансуються з місцевих бюджетів</t>
  </si>
  <si>
    <t>штатний розпис та угоди</t>
  </si>
  <si>
    <t>звітність з соціальної роботи</t>
  </si>
  <si>
    <t>журнал обліку групових заходів</t>
  </si>
  <si>
    <t>кошторис</t>
  </si>
  <si>
    <t>розрахунок (відношення вират на забезпечення діяльності центру до кількості штатних одиниць)</t>
  </si>
  <si>
    <t>розрахунок (відношення видатків до кількості)</t>
  </si>
  <si>
    <t>розрахунок (відношення кількості людей за 2018 р. в порівнянні з 2017 р.)</t>
  </si>
  <si>
    <t>Рішення сесії Житомирської міської ради від 18.12.2017  №876 «Про затвердження програми підтримки сім’ї, дітей та молоді, забезпечення рівних прав та можливостей жінок і чоловіків на 2018-2020 роки» (зі змінами та доповненнями); Рішення сесії Житомирської міської ради від 18.12.2017р. №881 «Про міський бюджет на 2018 рік» (зі змінами та доповненнями)</t>
  </si>
  <si>
    <t>1. Обов’язкові виплати</t>
  </si>
  <si>
    <t>2. Інші доплати та надбавки</t>
  </si>
  <si>
    <t>3. Премії</t>
  </si>
  <si>
    <t>4. Матеріальна допомога</t>
  </si>
  <si>
    <t>2019 рік</t>
  </si>
  <si>
    <t>2020 рік</t>
  </si>
  <si>
    <t>Кількість закладів, установ</t>
  </si>
  <si>
    <t>Придбання обладнання і предметів довгострокового користування</t>
  </si>
  <si>
    <t>Програма підтримки сім’ї, дітей та молоді, забезпечення рівних прав та можливостей жінок і чоловіків на 2018-2020 роки (зі змінами та доповненнями)</t>
  </si>
  <si>
    <t>Міська комплексна цільова соціальна програма підтримки сімї, дітей та молоді на 2015-2017 роки (зі змінами та доповненнями)</t>
  </si>
  <si>
    <t xml:space="preserve">Рішення сесії Житомирської міської ради від 18.12.2017 №876 </t>
  </si>
  <si>
    <t>Рішення сесії Житомирської міської ради від 11.03.2015 №852</t>
  </si>
  <si>
    <t>Проект програми підтримки сім’ї, дітей та молоді, забезпечення рівних прав та можливостей жінок і чоловіків на 2021-2023 роки</t>
  </si>
  <si>
    <t>13. Аналіз результатів, досягнутих внаслідок використання коштів загального фонду бюджету у 2017 році, очікувані результати у 2018 році, обгрунтування необхідності  передбачення витрат на 2019 -2021 роки.</t>
  </si>
  <si>
    <t>1.1.</t>
  </si>
  <si>
    <t>1.2.</t>
  </si>
  <si>
    <t>1.3.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</si>
  <si>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</si>
  <si>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</si>
  <si>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</si>
  <si>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</si>
  <si>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</si>
  <si>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</si>
  <si>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</si>
  <si>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</si>
  <si>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</si>
  <si>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</si>
  <si>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</si>
  <si>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</si>
  <si>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</si>
  <si>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</si>
  <si>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</si>
  <si>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Інші поточні видатки</t>
  </si>
  <si>
    <t>Ковальчук І.А.</t>
  </si>
  <si>
    <t>Кононенко А.О.</t>
  </si>
  <si>
    <t>кількість послуг, які надані центрами соціальних служб для сімї, дітей та молоді</t>
  </si>
  <si>
    <t>4. Мета та завдання бюджетної програми на 2019 - 2021 роки:</t>
  </si>
  <si>
    <t>3) підстави для реалізації бюджетної програми.</t>
  </si>
  <si>
    <t>2) завдання бюджетної програми;</t>
  </si>
  <si>
    <t xml:space="preserve">1) мета бюджетної програми, строки її реалізації;     </t>
  </si>
  <si>
    <t>1) надходження для виконання бюджетної програми у 2017-2019 роках:</t>
  </si>
  <si>
    <t>5. Надходження для виконання бюджетної програми:</t>
  </si>
  <si>
    <t>2) надходження для виконання бюджетної програми у 2020- 2021 роках:</t>
  </si>
  <si>
    <t>Утримання та забезпечення діяльності центрів соціальних служб для сім’ї, дітей та молоді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</si>
  <si>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</si>
  <si>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1113121 Утримання та забезпечення діяльності центрів соціальних служб для сім’ї, дітей та молоді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</si>
  <si>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</si>
  <si>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</si>
  <si>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2) місцеві/регіональні програми, які виконуються в межах бюджетної програми  у 2020  - 2021  роках:</t>
  </si>
  <si>
    <t>(найменування бюджетної пограми згідно з Типовою програмною класифікацією видатків та кредитування місцевих бюджетів)</t>
  </si>
  <si>
    <t>2018 рік</t>
  </si>
  <si>
    <t>2) кредиторська заборгованість місцевого  бюджету у 2018 - 2019  роках:</t>
  </si>
  <si>
    <t xml:space="preserve">Згідно запланованих видатків на 2019р. по спеціальному фонду плануються видатки на облаштування дитячого будинку сімейного типу.
</t>
  </si>
  <si>
    <t xml:space="preserve">При Центрі у 2017 році працювали такі спеціалізовані служби: Служба соціальної підтримки сімей; Служба соціально-профілактичної роботи; Служба соціального супроводу неповнолітніх та молоді, які перебувають в місцях позбавлення волі та повертаються з них. У 2017 році, як форма роботи Спеціалізованого формування Служби соціальної підтримки сім’ї, працював Сімейний клуб для молодих сімей та сімей з дітьми, працював  Клуб “Вечірня жіноча гімназія”.У 2018 році Центром здійснено роботу з питань створення та функціонування прийомних сімей, дитячих будинків сімейного типу, усиновлення та встановлення опіки: проводити просвітницько – роз’яснювальну роботу щодо створення прийомних сімей, дитячих будинків сімейного типу, патронатних сімей, приймати звернення громадян із зазначених питань; соціальну роботу з жінками, які опинилися у складних життєвих обставинах та мали намір відмовитися від новонародженої дитини; з сім’ями, в яких виховуються діти-сироти та діти, позбавлені батьківського піклування; 
    У 2019 очікується поліпшення надання психологічних, соціально-педагогічних, соціально-медичних, соціально-економічних, інформаційних і юридичних послуг сім’ям, дітям та молоді, які перебувають у складних життєвих обставинах та потребують сторонньої допомоги, шляхом підвищення кваліфікації штатних працівників, фахівців із соціальної роботи, залученням волонтерів, студентів, які проходять практику на базі Центру; охоплення більшої кількості одержувачів послуг. 
</t>
  </si>
  <si>
    <t>14 . Бюджетні зобов’язання у 2017 -2019 роках:</t>
  </si>
  <si>
    <t>1) кредиторська заборгованість  місцевого бюджету  у 2017 році:</t>
  </si>
  <si>
    <t>3) дебіторська заборгованість в 2017-2019  роках:</t>
  </si>
  <si>
    <t>Дебіторська заборгованість на 01.01.2017</t>
  </si>
  <si>
    <t>Дебіторська заборгованість на 01.01.2018</t>
  </si>
  <si>
    <t>Очікувана дебіторська заборгованість на 01.01.2019</t>
  </si>
  <si>
    <t>4) аналіз управління бюджетними зобов’язаннями та пропозиції щодо упорядкування бюджетних зобов’язань у 2020 році.</t>
  </si>
  <si>
    <t>15. Підстави та обґрунтування видатків спеціального фонду на 2017 рік та на 2018 - 2019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</si>
  <si>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r>
      <t xml:space="preserve">3. </t>
    </r>
    <r>
      <rPr>
        <b/>
        <u val="single"/>
        <sz val="12"/>
        <rFont val="Arial Cyr"/>
        <family val="0"/>
      </rPr>
      <t>Утримання та забезпечення діяльності центрів соціальних служб для сім’ї, дітей та молоді</t>
    </r>
    <r>
      <rPr>
        <b/>
        <sz val="12"/>
        <rFont val="Arial Cyr"/>
        <family val="0"/>
      </rPr>
      <t xml:space="preserve">                   </t>
    </r>
    <r>
      <rPr>
        <b/>
        <u val="single"/>
        <sz val="12"/>
        <rFont val="Arial Cyr"/>
        <family val="0"/>
      </rPr>
      <t>( 1 )( 1 )( 1 )( 3 )( 1 )( 2 )( 1 )</t>
    </r>
  </si>
  <si>
    <t xml:space="preserve">              (найменування головного розпорядника коштів місцевого бюджету)             </t>
  </si>
  <si>
    <r>
      <t>2</t>
    </r>
    <r>
      <rPr>
        <b/>
        <u val="single"/>
        <sz val="12"/>
        <rFont val="Arial Cyr"/>
        <family val="0"/>
      </rPr>
      <t>. Житомирський міський центр соціальних служб для сім'ї, дітей та молоді Житомирської міської ради</t>
    </r>
    <r>
      <rPr>
        <b/>
        <sz val="12"/>
        <rFont val="Arial Cyr"/>
        <family val="2"/>
      </rPr>
      <t xml:space="preserve">         </t>
    </r>
    <r>
      <rPr>
        <b/>
        <u val="single"/>
        <sz val="12"/>
        <rFont val="Arial Cyr"/>
        <family val="0"/>
      </rPr>
      <t>( 1 )( 1 )( 1 )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</si>
</sst>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0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8" fillId="0" borderId="0" xfId="0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44"/>
  <sheetViews>
    <sheetView showGridLines="0" tabSelected="1" view="pageBreakPreview" zoomScale="80" zoomScaleSheetLayoutView="80" zoomScalePageLayoutView="0" workbookViewId="0" topLeftCell="A1">
      <selection activeCell="A14" sqref="A14:N14"/>
    </sheetView>
  </sheetViews>
  <sheetFormatPr defaultColWidth="9.00390625" defaultRowHeight="12.75"/>
  <cols>
    <col min="1" max="1" width="10.00390625" style="58" bestFit="1" customWidth="1"/>
    <col min="2" max="2" width="30.00390625" style="58" customWidth="1"/>
    <col min="3" max="3" width="15.00390625" style="58" customWidth="1"/>
    <col min="4" max="4" width="15.75390625" style="58" customWidth="1"/>
    <col min="5" max="6" width="16.00390625" style="58" customWidth="1"/>
    <col min="7" max="7" width="17.00390625" style="58" customWidth="1"/>
    <col min="8" max="8" width="15.75390625" style="58" customWidth="1"/>
    <col min="9" max="9" width="18.75390625" style="58" customWidth="1"/>
    <col min="10" max="10" width="15.375" style="58" customWidth="1"/>
    <col min="11" max="11" width="14.25390625" style="58" customWidth="1"/>
    <col min="12" max="12" width="12.625" style="58" customWidth="1"/>
    <col min="13" max="13" width="16.25390625" style="58" customWidth="1"/>
    <col min="14" max="14" width="15.375" style="58" customWidth="1"/>
    <col min="15" max="15" width="7.375" style="58" customWidth="1"/>
    <col min="16" max="16" width="6.375" style="58" customWidth="1"/>
    <col min="17" max="16384" width="9.125" style="58" customWidth="1"/>
  </cols>
  <sheetData>
    <row r="1" spans="1:8" ht="18">
      <c r="A1" s="167" t="s">
        <v>131</v>
      </c>
      <c r="B1" s="167"/>
      <c r="C1" s="167"/>
      <c r="D1" s="167"/>
      <c r="E1" s="167"/>
      <c r="F1" s="167"/>
      <c r="G1" s="167"/>
      <c r="H1" s="167"/>
    </row>
    <row r="2" spans="1:3" ht="12.75">
      <c r="A2" s="56"/>
      <c r="B2" s="56"/>
      <c r="C2" s="56"/>
    </row>
    <row r="3" spans="1:12" ht="15" customHeight="1">
      <c r="A3" s="172" t="s">
        <v>132</v>
      </c>
      <c r="B3" s="172"/>
      <c r="C3" s="172"/>
      <c r="D3" s="172"/>
      <c r="E3" s="172"/>
      <c r="F3" s="172"/>
      <c r="G3" s="172"/>
      <c r="H3" s="73"/>
      <c r="I3" s="73"/>
      <c r="J3" s="73"/>
      <c r="K3" s="73"/>
      <c r="L3" s="73"/>
    </row>
    <row r="4" spans="1:12" ht="15" customHeight="1">
      <c r="A4" s="170" t="s">
        <v>256</v>
      </c>
      <c r="B4" s="170"/>
      <c r="C4" s="170"/>
      <c r="D4" s="170"/>
      <c r="E4" s="170"/>
      <c r="F4" s="170" t="s">
        <v>81</v>
      </c>
      <c r="G4" s="170"/>
      <c r="H4" s="170"/>
      <c r="I4" s="170"/>
      <c r="J4" s="170"/>
      <c r="K4" s="170"/>
      <c r="L4" s="170"/>
    </row>
    <row r="5" spans="1:14" ht="35.25" customHeight="1">
      <c r="A5" s="178" t="s">
        <v>257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2" ht="15" customHeight="1">
      <c r="A6" s="170" t="s">
        <v>77</v>
      </c>
      <c r="B6" s="170"/>
      <c r="C6" s="170"/>
      <c r="D6" s="170"/>
      <c r="E6" s="170"/>
      <c r="F6" s="170" t="s">
        <v>81</v>
      </c>
      <c r="G6" s="170"/>
      <c r="H6" s="170"/>
      <c r="I6" s="170"/>
      <c r="J6" s="170"/>
      <c r="K6" s="170"/>
      <c r="L6" s="170"/>
    </row>
    <row r="7" spans="1:12" ht="15" customHeight="1">
      <c r="A7" s="101"/>
      <c r="B7" s="101"/>
      <c r="C7" s="101"/>
      <c r="D7" s="101"/>
      <c r="E7" s="101"/>
      <c r="F7" s="74"/>
      <c r="G7" s="74"/>
      <c r="H7" s="74"/>
      <c r="I7" s="74"/>
      <c r="J7" s="74"/>
      <c r="K7" s="74"/>
      <c r="L7" s="73"/>
    </row>
    <row r="8" spans="1:12" ht="15.75" customHeight="1">
      <c r="A8" s="176" t="s">
        <v>255</v>
      </c>
      <c r="B8" s="176"/>
      <c r="C8" s="176"/>
      <c r="D8" s="176"/>
      <c r="E8" s="176"/>
      <c r="F8" s="176"/>
      <c r="G8" s="176"/>
      <c r="H8" s="176"/>
      <c r="I8" s="176"/>
      <c r="J8" s="73"/>
      <c r="K8" s="73"/>
      <c r="L8" s="73"/>
    </row>
    <row r="9" spans="1:12" ht="39" customHeight="1">
      <c r="A9" s="171" t="s">
        <v>242</v>
      </c>
      <c r="B9" s="171"/>
      <c r="C9" s="171"/>
      <c r="D9" s="171"/>
      <c r="E9" s="171"/>
      <c r="F9" s="171" t="s">
        <v>80</v>
      </c>
      <c r="G9" s="171"/>
      <c r="H9" s="171"/>
      <c r="I9" s="171"/>
      <c r="J9" s="171"/>
      <c r="K9" s="171"/>
      <c r="L9" s="73"/>
    </row>
    <row r="10" spans="1:12" ht="15">
      <c r="A10" s="74"/>
      <c r="B10" s="74"/>
      <c r="C10" s="74"/>
      <c r="D10" s="74"/>
      <c r="E10" s="74"/>
      <c r="F10" s="74"/>
      <c r="G10" s="74"/>
      <c r="H10" s="74"/>
      <c r="I10" s="73"/>
      <c r="J10" s="73"/>
      <c r="K10" s="73"/>
      <c r="L10" s="73"/>
    </row>
    <row r="11" spans="1:12" ht="15.75">
      <c r="A11" s="168" t="s">
        <v>229</v>
      </c>
      <c r="B11" s="168"/>
      <c r="C11" s="168"/>
      <c r="D11" s="168"/>
      <c r="E11" s="168"/>
      <c r="F11" s="168"/>
      <c r="G11" s="168"/>
      <c r="H11" s="168"/>
      <c r="I11" s="73"/>
      <c r="J11" s="73"/>
      <c r="K11" s="73"/>
      <c r="L11" s="73"/>
    </row>
    <row r="12" spans="1:12" ht="15.7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.75">
      <c r="A13" s="168" t="s">
        <v>232</v>
      </c>
      <c r="B13" s="168"/>
      <c r="C13" s="168"/>
      <c r="D13" s="168"/>
      <c r="E13" s="168"/>
      <c r="F13" s="73"/>
      <c r="G13" s="73"/>
      <c r="H13" s="73"/>
      <c r="I13" s="73"/>
      <c r="J13" s="73"/>
      <c r="K13" s="73"/>
      <c r="L13" s="73"/>
    </row>
    <row r="14" spans="1:14" ht="15">
      <c r="A14" s="175" t="s">
        <v>137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2" ht="15.75">
      <c r="A16" s="169" t="s">
        <v>231</v>
      </c>
      <c r="B16" s="169"/>
      <c r="C16" s="169"/>
      <c r="D16" s="169"/>
      <c r="E16" s="73"/>
      <c r="F16" s="73"/>
      <c r="G16" s="73"/>
      <c r="H16" s="73"/>
      <c r="I16" s="73"/>
      <c r="J16" s="73"/>
      <c r="K16" s="73"/>
      <c r="L16" s="73"/>
    </row>
    <row r="17" spans="1:14" ht="30" customHeight="1">
      <c r="A17" s="175" t="s">
        <v>237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2" ht="29.25" customHeight="1">
      <c r="A18" s="168" t="s">
        <v>230</v>
      </c>
      <c r="B18" s="168"/>
      <c r="C18" s="168"/>
      <c r="D18" s="168"/>
      <c r="E18" s="73"/>
      <c r="F18" s="73"/>
      <c r="G18" s="73"/>
      <c r="H18" s="73"/>
      <c r="I18" s="73"/>
      <c r="J18" s="73"/>
      <c r="K18" s="73"/>
      <c r="L18" s="73"/>
    </row>
    <row r="19" spans="1:14" ht="28.5" customHeight="1">
      <c r="A19" s="175" t="s">
        <v>192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s="61" customFormat="1" ht="22.5" customHeight="1">
      <c r="A20" s="179" t="s">
        <v>234</v>
      </c>
      <c r="B20" s="179"/>
      <c r="C20" s="179"/>
      <c r="D20" s="179"/>
      <c r="E20" s="179"/>
      <c r="F20" s="179"/>
      <c r="G20" s="75"/>
      <c r="H20" s="75"/>
      <c r="I20" s="75"/>
      <c r="J20" s="75"/>
      <c r="K20" s="75"/>
      <c r="L20" s="75"/>
      <c r="M20" s="75"/>
      <c r="N20" s="75"/>
    </row>
    <row r="21" spans="1:12" ht="15.7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4" s="61" customFormat="1" ht="18.75" customHeight="1">
      <c r="A22" s="174" t="s">
        <v>233</v>
      </c>
      <c r="B22" s="174"/>
      <c r="C22" s="174"/>
      <c r="D22" s="174"/>
      <c r="E22" s="174"/>
      <c r="F22" s="174"/>
      <c r="G22" s="75"/>
      <c r="H22" s="75"/>
      <c r="I22" s="75"/>
      <c r="J22" s="75"/>
      <c r="K22" s="75"/>
      <c r="L22" s="75"/>
      <c r="M22" s="75"/>
      <c r="N22" s="75"/>
    </row>
    <row r="23" spans="1:14" s="61" customFormat="1" ht="12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104" t="s">
        <v>76</v>
      </c>
    </row>
    <row r="24" spans="1:14" ht="22.5" customHeight="1">
      <c r="A24" s="173" t="s">
        <v>31</v>
      </c>
      <c r="B24" s="173" t="s">
        <v>12</v>
      </c>
      <c r="C24" s="173" t="s">
        <v>134</v>
      </c>
      <c r="D24" s="173"/>
      <c r="E24" s="173"/>
      <c r="F24" s="173"/>
      <c r="G24" s="173" t="s">
        <v>135</v>
      </c>
      <c r="H24" s="173"/>
      <c r="I24" s="173"/>
      <c r="J24" s="173"/>
      <c r="K24" s="173" t="s">
        <v>136</v>
      </c>
      <c r="L24" s="173"/>
      <c r="M24" s="173"/>
      <c r="N24" s="173"/>
    </row>
    <row r="25" spans="1:14" ht="30" customHeight="1">
      <c r="A25" s="173"/>
      <c r="B25" s="173"/>
      <c r="C25" s="133" t="s">
        <v>2</v>
      </c>
      <c r="D25" s="133" t="s">
        <v>55</v>
      </c>
      <c r="E25" s="133" t="s">
        <v>119</v>
      </c>
      <c r="F25" s="133" t="s">
        <v>43</v>
      </c>
      <c r="G25" s="133" t="s">
        <v>2</v>
      </c>
      <c r="H25" s="133" t="s">
        <v>55</v>
      </c>
      <c r="I25" s="133" t="s">
        <v>119</v>
      </c>
      <c r="J25" s="133" t="s">
        <v>44</v>
      </c>
      <c r="K25" s="133" t="s">
        <v>2</v>
      </c>
      <c r="L25" s="133" t="s">
        <v>55</v>
      </c>
      <c r="M25" s="133" t="s">
        <v>119</v>
      </c>
      <c r="N25" s="133" t="s">
        <v>45</v>
      </c>
    </row>
    <row r="26" spans="1:14" ht="19.5" customHeight="1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17">
        <v>7</v>
      </c>
      <c r="H26" s="17">
        <v>8</v>
      </c>
      <c r="I26" s="17">
        <v>9</v>
      </c>
      <c r="J26" s="17">
        <v>10</v>
      </c>
      <c r="K26" s="17">
        <v>11</v>
      </c>
      <c r="L26" s="17">
        <v>12</v>
      </c>
      <c r="M26" s="17">
        <v>13</v>
      </c>
      <c r="N26" s="17">
        <v>14</v>
      </c>
    </row>
    <row r="27" spans="1:14" ht="63" customHeight="1">
      <c r="A27" s="140">
        <v>1113121</v>
      </c>
      <c r="B27" s="141" t="s">
        <v>236</v>
      </c>
      <c r="C27" s="145">
        <f>C28</f>
        <v>2854165.47</v>
      </c>
      <c r="D27" s="145">
        <f>D29+D30</f>
        <v>68472.20999999999</v>
      </c>
      <c r="E27" s="145"/>
      <c r="F27" s="145">
        <f>C27+D27</f>
        <v>2922637.68</v>
      </c>
      <c r="G27" s="146">
        <v>3413900</v>
      </c>
      <c r="H27" s="146">
        <f>H29</f>
        <v>249332</v>
      </c>
      <c r="I27" s="146"/>
      <c r="J27" s="146">
        <f>J28+J29</f>
        <v>3663232</v>
      </c>
      <c r="K27" s="146">
        <f>K28</f>
        <v>4129480</v>
      </c>
      <c r="L27" s="146">
        <f>L30</f>
        <v>134000</v>
      </c>
      <c r="M27" s="146"/>
      <c r="N27" s="146">
        <f>K27+L27</f>
        <v>4263480</v>
      </c>
    </row>
    <row r="28" spans="1:14" ht="29.25" customHeight="1">
      <c r="A28" s="142"/>
      <c r="B28" s="141" t="s">
        <v>34</v>
      </c>
      <c r="C28" s="145">
        <v>2854165.47</v>
      </c>
      <c r="D28" s="145" t="s">
        <v>17</v>
      </c>
      <c r="E28" s="145" t="s">
        <v>17</v>
      </c>
      <c r="F28" s="145">
        <f>C28</f>
        <v>2854165.47</v>
      </c>
      <c r="G28" s="146">
        <v>3413900</v>
      </c>
      <c r="H28" s="146" t="s">
        <v>17</v>
      </c>
      <c r="I28" s="146" t="s">
        <v>17</v>
      </c>
      <c r="J28" s="146">
        <f>G28</f>
        <v>3413900</v>
      </c>
      <c r="K28" s="146">
        <v>4129480</v>
      </c>
      <c r="L28" s="146" t="s">
        <v>17</v>
      </c>
      <c r="M28" s="146" t="s">
        <v>17</v>
      </c>
      <c r="N28" s="146">
        <f>K28</f>
        <v>4129480</v>
      </c>
    </row>
    <row r="29" spans="1:14" ht="57">
      <c r="A29" s="140"/>
      <c r="B29" s="141" t="s">
        <v>58</v>
      </c>
      <c r="C29" s="145" t="s">
        <v>17</v>
      </c>
      <c r="D29" s="145"/>
      <c r="E29" s="145"/>
      <c r="F29" s="145">
        <f>D29</f>
        <v>0</v>
      </c>
      <c r="G29" s="146" t="s">
        <v>17</v>
      </c>
      <c r="H29" s="146">
        <v>249332</v>
      </c>
      <c r="I29" s="146"/>
      <c r="J29" s="146">
        <f>H29</f>
        <v>249332</v>
      </c>
      <c r="K29" s="146" t="s">
        <v>17</v>
      </c>
      <c r="L29" s="146"/>
      <c r="M29" s="146"/>
      <c r="N29" s="146"/>
    </row>
    <row r="30" spans="1:14" ht="57">
      <c r="A30" s="141"/>
      <c r="B30" s="141" t="s">
        <v>59</v>
      </c>
      <c r="C30" s="145" t="s">
        <v>17</v>
      </c>
      <c r="D30" s="145">
        <f>48472.21+20000</f>
        <v>68472.20999999999</v>
      </c>
      <c r="E30" s="145"/>
      <c r="F30" s="145">
        <f>D30</f>
        <v>68472.20999999999</v>
      </c>
      <c r="G30" s="146" t="s">
        <v>17</v>
      </c>
      <c r="H30" s="146"/>
      <c r="I30" s="146"/>
      <c r="J30" s="146"/>
      <c r="K30" s="146" t="s">
        <v>17</v>
      </c>
      <c r="L30" s="146">
        <v>134000</v>
      </c>
      <c r="M30" s="146"/>
      <c r="N30" s="146">
        <f>L30</f>
        <v>134000</v>
      </c>
    </row>
    <row r="31" spans="1:14" ht="30.75" customHeight="1">
      <c r="A31" s="140"/>
      <c r="B31" s="141" t="s">
        <v>60</v>
      </c>
      <c r="C31" s="145" t="s">
        <v>17</v>
      </c>
      <c r="D31" s="145"/>
      <c r="E31" s="145"/>
      <c r="F31" s="145"/>
      <c r="G31" s="146" t="s">
        <v>17</v>
      </c>
      <c r="H31" s="146"/>
      <c r="I31" s="146"/>
      <c r="J31" s="146"/>
      <c r="K31" s="146" t="s">
        <v>17</v>
      </c>
      <c r="L31" s="146"/>
      <c r="M31" s="146"/>
      <c r="N31" s="146"/>
    </row>
    <row r="32" spans="1:14" ht="22.5" customHeight="1">
      <c r="A32" s="140"/>
      <c r="B32" s="141" t="s">
        <v>57</v>
      </c>
      <c r="C32" s="145">
        <f>C27</f>
        <v>2854165.47</v>
      </c>
      <c r="D32" s="145">
        <f>D27</f>
        <v>68472.20999999999</v>
      </c>
      <c r="E32" s="145">
        <f aca="true" t="shared" si="0" ref="E32:J32">E27</f>
        <v>0</v>
      </c>
      <c r="F32" s="145">
        <f t="shared" si="0"/>
        <v>2922637.68</v>
      </c>
      <c r="G32" s="145">
        <f t="shared" si="0"/>
        <v>3413900</v>
      </c>
      <c r="H32" s="145">
        <f t="shared" si="0"/>
        <v>249332</v>
      </c>
      <c r="I32" s="145">
        <f t="shared" si="0"/>
        <v>0</v>
      </c>
      <c r="J32" s="145">
        <f t="shared" si="0"/>
        <v>3663232</v>
      </c>
      <c r="K32" s="145">
        <f>K28</f>
        <v>4129480</v>
      </c>
      <c r="L32" s="145">
        <f>L30</f>
        <v>134000</v>
      </c>
      <c r="M32" s="145"/>
      <c r="N32" s="145">
        <f>N28+N30</f>
        <v>4263480</v>
      </c>
    </row>
    <row r="33" spans="1:14" ht="22.5" customHeight="1">
      <c r="A33" s="19"/>
      <c r="B33" s="20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22.5" customHeight="1">
      <c r="A34" s="177" t="s">
        <v>235</v>
      </c>
      <c r="B34" s="177"/>
      <c r="C34" s="177"/>
      <c r="D34" s="177"/>
      <c r="E34" s="177"/>
      <c r="F34" s="177"/>
      <c r="G34" s="177"/>
      <c r="H34" s="177"/>
      <c r="I34" s="177"/>
      <c r="J34" s="177"/>
      <c r="K34" s="47"/>
      <c r="L34" s="47"/>
      <c r="M34" s="47"/>
      <c r="N34" s="47"/>
    </row>
    <row r="35" spans="1:14" ht="14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 t="s">
        <v>76</v>
      </c>
      <c r="L35" s="47"/>
      <c r="M35" s="47"/>
      <c r="N35" s="47"/>
    </row>
    <row r="36" spans="1:14" ht="22.5" customHeight="1">
      <c r="A36" s="173" t="s">
        <v>31</v>
      </c>
      <c r="B36" s="180" t="s">
        <v>32</v>
      </c>
      <c r="C36" s="182" t="s">
        <v>138</v>
      </c>
      <c r="D36" s="183"/>
      <c r="E36" s="183"/>
      <c r="F36" s="184"/>
      <c r="G36" s="182" t="s">
        <v>139</v>
      </c>
      <c r="H36" s="183"/>
      <c r="I36" s="183"/>
      <c r="J36" s="184"/>
      <c r="K36" s="47"/>
      <c r="L36" s="47"/>
      <c r="M36" s="47"/>
      <c r="N36" s="47"/>
    </row>
    <row r="37" spans="1:14" ht="30" customHeight="1">
      <c r="A37" s="173"/>
      <c r="B37" s="181"/>
      <c r="C37" s="39" t="s">
        <v>2</v>
      </c>
      <c r="D37" s="39" t="s">
        <v>55</v>
      </c>
      <c r="E37" s="40" t="s">
        <v>119</v>
      </c>
      <c r="F37" s="40" t="s">
        <v>43</v>
      </c>
      <c r="G37" s="39" t="s">
        <v>2</v>
      </c>
      <c r="H37" s="39" t="s">
        <v>55</v>
      </c>
      <c r="I37" s="40" t="s">
        <v>119</v>
      </c>
      <c r="J37" s="40" t="s">
        <v>44</v>
      </c>
      <c r="K37" s="47"/>
      <c r="L37" s="47"/>
      <c r="M37" s="47"/>
      <c r="N37" s="47"/>
    </row>
    <row r="38" spans="1:14" ht="22.5" customHeight="1">
      <c r="A38" s="17">
        <v>1</v>
      </c>
      <c r="B38" s="17">
        <v>2</v>
      </c>
      <c r="C38" s="43">
        <v>3</v>
      </c>
      <c r="D38" s="43">
        <v>4</v>
      </c>
      <c r="E38" s="43">
        <v>5</v>
      </c>
      <c r="F38" s="43">
        <v>6</v>
      </c>
      <c r="G38" s="43">
        <v>7</v>
      </c>
      <c r="H38" s="43">
        <v>8</v>
      </c>
      <c r="I38" s="43">
        <v>9</v>
      </c>
      <c r="J38" s="17">
        <v>10</v>
      </c>
      <c r="K38" s="19"/>
      <c r="L38" s="19"/>
      <c r="M38" s="19"/>
      <c r="N38" s="19"/>
    </row>
    <row r="39" spans="1:14" ht="62.25" customHeight="1">
      <c r="A39" s="17">
        <v>1113121</v>
      </c>
      <c r="B39" s="18" t="s">
        <v>236</v>
      </c>
      <c r="C39" s="146">
        <f>C40</f>
        <v>4492228.499400001</v>
      </c>
      <c r="D39" s="146"/>
      <c r="E39" s="146"/>
      <c r="F39" s="146">
        <f>C39</f>
        <v>4492228.499400001</v>
      </c>
      <c r="G39" s="146">
        <f>G40</f>
        <v>4815009.965746719</v>
      </c>
      <c r="H39" s="146"/>
      <c r="I39" s="146"/>
      <c r="J39" s="146">
        <f>G39</f>
        <v>4815009.965746719</v>
      </c>
      <c r="K39" s="47"/>
      <c r="L39" s="47"/>
      <c r="M39" s="47"/>
      <c r="N39" s="47"/>
    </row>
    <row r="40" spans="1:14" ht="36" customHeight="1">
      <c r="A40" s="144"/>
      <c r="B40" s="18" t="s">
        <v>34</v>
      </c>
      <c r="C40" s="146">
        <v>4492228.499400001</v>
      </c>
      <c r="D40" s="146" t="s">
        <v>17</v>
      </c>
      <c r="E40" s="146" t="s">
        <v>17</v>
      </c>
      <c r="F40" s="146">
        <f>C40</f>
        <v>4492228.499400001</v>
      </c>
      <c r="G40" s="146">
        <v>4815009.965746719</v>
      </c>
      <c r="H40" s="146" t="s">
        <v>17</v>
      </c>
      <c r="I40" s="146" t="s">
        <v>17</v>
      </c>
      <c r="J40" s="146">
        <f>G40</f>
        <v>4815009.965746719</v>
      </c>
      <c r="K40" s="47"/>
      <c r="L40" s="47"/>
      <c r="M40" s="47"/>
      <c r="N40" s="47"/>
    </row>
    <row r="41" spans="1:14" ht="60" customHeight="1">
      <c r="A41" s="17"/>
      <c r="B41" s="18" t="s">
        <v>58</v>
      </c>
      <c r="C41" s="146" t="s">
        <v>17</v>
      </c>
      <c r="D41" s="146"/>
      <c r="E41" s="146"/>
      <c r="F41" s="146"/>
      <c r="G41" s="146" t="s">
        <v>17</v>
      </c>
      <c r="H41" s="146"/>
      <c r="I41" s="146"/>
      <c r="J41" s="146"/>
      <c r="K41" s="47"/>
      <c r="L41" s="47"/>
      <c r="M41" s="47"/>
      <c r="N41" s="47"/>
    </row>
    <row r="42" spans="1:14" ht="60.75" customHeight="1">
      <c r="A42" s="18"/>
      <c r="B42" s="18" t="s">
        <v>59</v>
      </c>
      <c r="C42" s="146" t="s">
        <v>17</v>
      </c>
      <c r="D42" s="147"/>
      <c r="E42" s="147"/>
      <c r="F42" s="147"/>
      <c r="G42" s="146" t="s">
        <v>17</v>
      </c>
      <c r="H42" s="147"/>
      <c r="I42" s="147"/>
      <c r="J42" s="147"/>
      <c r="K42" s="47"/>
      <c r="L42" s="47"/>
      <c r="M42" s="47"/>
      <c r="N42" s="47"/>
    </row>
    <row r="43" spans="1:14" ht="28.5">
      <c r="A43" s="17"/>
      <c r="B43" s="18" t="s">
        <v>60</v>
      </c>
      <c r="C43" s="146" t="s">
        <v>17</v>
      </c>
      <c r="D43" s="146"/>
      <c r="E43" s="146"/>
      <c r="F43" s="146"/>
      <c r="G43" s="146" t="s">
        <v>17</v>
      </c>
      <c r="H43" s="146"/>
      <c r="I43" s="146"/>
      <c r="J43" s="146"/>
      <c r="K43" s="47"/>
      <c r="L43" s="47"/>
      <c r="M43" s="47"/>
      <c r="N43" s="47"/>
    </row>
    <row r="44" spans="1:14" ht="24" customHeight="1">
      <c r="A44" s="140"/>
      <c r="B44" s="141" t="s">
        <v>57</v>
      </c>
      <c r="C44" s="145">
        <f>C39</f>
        <v>4492228.499400001</v>
      </c>
      <c r="D44" s="145">
        <f aca="true" t="shared" si="1" ref="D44:J44">D39</f>
        <v>0</v>
      </c>
      <c r="E44" s="145">
        <f t="shared" si="1"/>
        <v>0</v>
      </c>
      <c r="F44" s="145">
        <f t="shared" si="1"/>
        <v>4492228.499400001</v>
      </c>
      <c r="G44" s="145">
        <f t="shared" si="1"/>
        <v>4815009.965746719</v>
      </c>
      <c r="H44" s="145">
        <f t="shared" si="1"/>
        <v>0</v>
      </c>
      <c r="I44" s="145">
        <f t="shared" si="1"/>
        <v>0</v>
      </c>
      <c r="J44" s="145">
        <f t="shared" si="1"/>
        <v>4815009.965746719</v>
      </c>
      <c r="K44" s="47"/>
      <c r="L44" s="47"/>
      <c r="M44" s="47"/>
      <c r="N44" s="47"/>
    </row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</sheetData>
  <sheetProtection formatCells="0" selectLockedCells="1"/>
  <mergeCells count="29">
    <mergeCell ref="A34:J34"/>
    <mergeCell ref="A18:D18"/>
    <mergeCell ref="A5:N5"/>
    <mergeCell ref="A20:F20"/>
    <mergeCell ref="C24:F24"/>
    <mergeCell ref="A36:A37"/>
    <mergeCell ref="B36:B37"/>
    <mergeCell ref="C36:F36"/>
    <mergeCell ref="A17:N17"/>
    <mergeCell ref="G36:J36"/>
    <mergeCell ref="G24:J24"/>
    <mergeCell ref="B24:B25"/>
    <mergeCell ref="A6:E6"/>
    <mergeCell ref="A22:F22"/>
    <mergeCell ref="F6:L6"/>
    <mergeCell ref="A19:N19"/>
    <mergeCell ref="K24:N24"/>
    <mergeCell ref="A24:A25"/>
    <mergeCell ref="A14:N14"/>
    <mergeCell ref="A8:I8"/>
    <mergeCell ref="A1:H1"/>
    <mergeCell ref="A13:E13"/>
    <mergeCell ref="A11:H11"/>
    <mergeCell ref="A16:D16"/>
    <mergeCell ref="A4:E4"/>
    <mergeCell ref="A9:E9"/>
    <mergeCell ref="F9:K9"/>
    <mergeCell ref="A3:G3"/>
    <mergeCell ref="F4:L4"/>
  </mergeCells>
  <printOptions/>
  <pageMargins left="0.2755905511811024" right="0.2362204724409449" top="0.3937007874015748" bottom="0.3937007874015748" header="0.1968503937007874" footer="0.2362204724409449"/>
  <pageSetup horizontalDpi="600" verticalDpi="600" orientation="landscape" paperSize="9" scale="60" r:id="rId1"/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58"/>
  <sheetViews>
    <sheetView showGridLines="0" view="pageBreakPreview" zoomScaleSheetLayoutView="100" workbookViewId="0" topLeftCell="A1">
      <selection activeCell="N22" sqref="N22"/>
    </sheetView>
  </sheetViews>
  <sheetFormatPr defaultColWidth="9.00390625" defaultRowHeight="12.75"/>
  <cols>
    <col min="1" max="1" width="15.375" style="22" customWidth="1"/>
    <col min="2" max="2" width="27.87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4" width="12.125" style="22" customWidth="1"/>
    <col min="15" max="16384" width="9.125" style="22" customWidth="1"/>
  </cols>
  <sheetData>
    <row r="2" spans="1:11" ht="25.5" customHeight="1">
      <c r="A2" s="185" t="s">
        <v>110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7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ht="17.25" customHeight="1">
      <c r="A4" s="185" t="s">
        <v>148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4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N5" s="38" t="s">
        <v>76</v>
      </c>
    </row>
    <row r="6" spans="1:14" ht="17.25" customHeight="1">
      <c r="A6" s="173" t="s">
        <v>82</v>
      </c>
      <c r="B6" s="173" t="s">
        <v>12</v>
      </c>
      <c r="C6" s="173" t="s">
        <v>134</v>
      </c>
      <c r="D6" s="173"/>
      <c r="E6" s="173"/>
      <c r="F6" s="173"/>
      <c r="G6" s="173" t="s">
        <v>149</v>
      </c>
      <c r="H6" s="173"/>
      <c r="I6" s="173"/>
      <c r="J6" s="173"/>
      <c r="K6" s="173" t="s">
        <v>136</v>
      </c>
      <c r="L6" s="173"/>
      <c r="M6" s="173"/>
      <c r="N6" s="173"/>
    </row>
    <row r="7" spans="1:14" ht="55.5" customHeight="1">
      <c r="A7" s="173"/>
      <c r="B7" s="173"/>
      <c r="C7" s="133" t="s">
        <v>2</v>
      </c>
      <c r="D7" s="133" t="s">
        <v>55</v>
      </c>
      <c r="E7" s="133" t="s">
        <v>119</v>
      </c>
      <c r="F7" s="133" t="s">
        <v>43</v>
      </c>
      <c r="G7" s="133" t="s">
        <v>2</v>
      </c>
      <c r="H7" s="133" t="s">
        <v>55</v>
      </c>
      <c r="I7" s="133" t="s">
        <v>119</v>
      </c>
      <c r="J7" s="133" t="s">
        <v>44</v>
      </c>
      <c r="K7" s="133" t="s">
        <v>2</v>
      </c>
      <c r="L7" s="133" t="s">
        <v>55</v>
      </c>
      <c r="M7" s="133" t="s">
        <v>119</v>
      </c>
      <c r="N7" s="133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65.25" customHeight="1">
      <c r="A9" s="140">
        <v>1113121</v>
      </c>
      <c r="B9" s="141" t="s">
        <v>236</v>
      </c>
      <c r="C9" s="145">
        <f>SUM(C10:C17)</f>
        <v>2854165.4699999997</v>
      </c>
      <c r="D9" s="145">
        <f>SUM(D10:D19)</f>
        <v>68472.20999999999</v>
      </c>
      <c r="E9" s="145">
        <f>SUM(E10:E17)</f>
        <v>0</v>
      </c>
      <c r="F9" s="145">
        <f>C9+D9</f>
        <v>2922637.6799999997</v>
      </c>
      <c r="G9" s="146">
        <f>SUM(G10:G19)</f>
        <v>3413900</v>
      </c>
      <c r="H9" s="146">
        <f aca="true" t="shared" si="0" ref="H9:N9">SUM(H10:H19)</f>
        <v>249332.2</v>
      </c>
      <c r="I9" s="146">
        <f t="shared" si="0"/>
        <v>0</v>
      </c>
      <c r="J9" s="146">
        <f t="shared" si="0"/>
        <v>3663232.2</v>
      </c>
      <c r="K9" s="146">
        <f>SUM(K10:K19)</f>
        <v>4193414.16</v>
      </c>
      <c r="L9" s="146">
        <f t="shared" si="0"/>
        <v>134000</v>
      </c>
      <c r="M9" s="146">
        <f t="shared" si="0"/>
        <v>0</v>
      </c>
      <c r="N9" s="146">
        <f t="shared" si="0"/>
        <v>4327414.16</v>
      </c>
    </row>
    <row r="10" spans="1:14" ht="14.25" customHeight="1">
      <c r="A10" s="140">
        <v>2110</v>
      </c>
      <c r="B10" s="141" t="s">
        <v>144</v>
      </c>
      <c r="C10" s="145">
        <v>2121250.09</v>
      </c>
      <c r="D10" s="145"/>
      <c r="E10" s="145"/>
      <c r="F10" s="145">
        <f aca="true" t="shared" si="1" ref="F10:F17">C10+D10</f>
        <v>2121250.09</v>
      </c>
      <c r="G10" s="146">
        <v>2442600</v>
      </c>
      <c r="H10" s="146"/>
      <c r="I10" s="146"/>
      <c r="J10" s="146">
        <f>G10+H10</f>
        <v>2442600</v>
      </c>
      <c r="K10" s="146">
        <f>2735700</f>
        <v>2735700</v>
      </c>
      <c r="L10" s="146"/>
      <c r="M10" s="146"/>
      <c r="N10" s="146">
        <f>K10+L10</f>
        <v>2735700</v>
      </c>
    </row>
    <row r="11" spans="1:14" ht="28.5" customHeight="1">
      <c r="A11" s="140">
        <v>2120</v>
      </c>
      <c r="B11" s="141" t="s">
        <v>143</v>
      </c>
      <c r="C11" s="145">
        <v>453809.19</v>
      </c>
      <c r="D11" s="145"/>
      <c r="E11" s="145"/>
      <c r="F11" s="145">
        <f t="shared" si="1"/>
        <v>453809.19</v>
      </c>
      <c r="G11" s="146">
        <v>537400</v>
      </c>
      <c r="H11" s="146"/>
      <c r="I11" s="146"/>
      <c r="J11" s="146">
        <f aca="true" t="shared" si="2" ref="J11:J19">G11+H11</f>
        <v>537400</v>
      </c>
      <c r="K11" s="146">
        <f>601900+28722.38</f>
        <v>630622.38</v>
      </c>
      <c r="L11" s="146"/>
      <c r="M11" s="146"/>
      <c r="N11" s="146">
        <f aca="true" t="shared" si="3" ref="N11:N19">K11+L11</f>
        <v>630622.38</v>
      </c>
    </row>
    <row r="12" spans="1:14" ht="29.25" customHeight="1">
      <c r="A12" s="140">
        <v>2210</v>
      </c>
      <c r="B12" s="141" t="s">
        <v>145</v>
      </c>
      <c r="C12" s="145">
        <v>132015.95</v>
      </c>
      <c r="D12" s="145"/>
      <c r="E12" s="145"/>
      <c r="F12" s="145">
        <f t="shared" si="1"/>
        <v>132015.95</v>
      </c>
      <c r="G12" s="146">
        <v>217200</v>
      </c>
      <c r="H12" s="146">
        <v>185398.2</v>
      </c>
      <c r="I12" s="146"/>
      <c r="J12" s="146">
        <f t="shared" si="2"/>
        <v>402598.2</v>
      </c>
      <c r="K12" s="146">
        <f>399300+109909.93</f>
        <v>509209.93</v>
      </c>
      <c r="L12" s="146"/>
      <c r="M12" s="146"/>
      <c r="N12" s="146">
        <f t="shared" si="3"/>
        <v>509209.93</v>
      </c>
    </row>
    <row r="13" spans="1:14" ht="32.25" customHeight="1">
      <c r="A13" s="140">
        <v>2240</v>
      </c>
      <c r="B13" s="141" t="s">
        <v>146</v>
      </c>
      <c r="C13" s="145">
        <v>57457.46</v>
      </c>
      <c r="D13" s="145"/>
      <c r="E13" s="145"/>
      <c r="F13" s="145">
        <f t="shared" si="1"/>
        <v>57457.46</v>
      </c>
      <c r="G13" s="146">
        <v>75000</v>
      </c>
      <c r="H13" s="146"/>
      <c r="I13" s="146"/>
      <c r="J13" s="146">
        <f t="shared" si="2"/>
        <v>75000</v>
      </c>
      <c r="K13" s="146">
        <f>80600+5067.85</f>
        <v>85667.85</v>
      </c>
      <c r="L13" s="146"/>
      <c r="M13" s="146"/>
      <c r="N13" s="146">
        <f t="shared" si="3"/>
        <v>85667.85</v>
      </c>
    </row>
    <row r="14" spans="1:14" ht="14.25" customHeight="1">
      <c r="A14" s="140">
        <v>2250</v>
      </c>
      <c r="B14" s="141" t="s">
        <v>140</v>
      </c>
      <c r="C14" s="145">
        <v>24480</v>
      </c>
      <c r="D14" s="145"/>
      <c r="E14" s="145"/>
      <c r="F14" s="145">
        <f t="shared" si="1"/>
        <v>24480</v>
      </c>
      <c r="G14" s="146">
        <v>42300</v>
      </c>
      <c r="H14" s="146"/>
      <c r="I14" s="146"/>
      <c r="J14" s="146">
        <f t="shared" si="2"/>
        <v>42300</v>
      </c>
      <c r="K14" s="146">
        <f>45400+3780</f>
        <v>49180</v>
      </c>
      <c r="L14" s="146"/>
      <c r="M14" s="146"/>
      <c r="N14" s="146">
        <f t="shared" si="3"/>
        <v>49180</v>
      </c>
    </row>
    <row r="15" spans="1:14" ht="14.25" customHeight="1">
      <c r="A15" s="140">
        <v>2271</v>
      </c>
      <c r="B15" s="141" t="s">
        <v>141</v>
      </c>
      <c r="C15" s="145">
        <v>50700</v>
      </c>
      <c r="D15" s="145"/>
      <c r="E15" s="145"/>
      <c r="F15" s="145">
        <f t="shared" si="1"/>
        <v>50700</v>
      </c>
      <c r="G15" s="146">
        <v>71900</v>
      </c>
      <c r="H15" s="146"/>
      <c r="I15" s="146"/>
      <c r="J15" s="146">
        <f t="shared" si="2"/>
        <v>71900</v>
      </c>
      <c r="K15" s="146">
        <v>84000</v>
      </c>
      <c r="L15" s="146"/>
      <c r="M15" s="146"/>
      <c r="N15" s="146">
        <f t="shared" si="3"/>
        <v>84000</v>
      </c>
    </row>
    <row r="16" spans="1:14" ht="33.75" customHeight="1">
      <c r="A16" s="140">
        <v>2272</v>
      </c>
      <c r="B16" s="141" t="s">
        <v>147</v>
      </c>
      <c r="C16" s="145">
        <v>1466.61</v>
      </c>
      <c r="D16" s="145"/>
      <c r="E16" s="145"/>
      <c r="F16" s="145">
        <f t="shared" si="1"/>
        <v>1466.61</v>
      </c>
      <c r="G16" s="146">
        <v>4800</v>
      </c>
      <c r="H16" s="146"/>
      <c r="I16" s="146"/>
      <c r="J16" s="146">
        <f t="shared" si="2"/>
        <v>4800</v>
      </c>
      <c r="K16" s="146">
        <v>6200</v>
      </c>
      <c r="L16" s="146"/>
      <c r="M16" s="146"/>
      <c r="N16" s="146">
        <f t="shared" si="3"/>
        <v>6200</v>
      </c>
    </row>
    <row r="17" spans="1:14" ht="14.25" customHeight="1">
      <c r="A17" s="140">
        <v>2273</v>
      </c>
      <c r="B17" s="141" t="s">
        <v>142</v>
      </c>
      <c r="C17" s="145">
        <v>12986.17</v>
      </c>
      <c r="D17" s="145"/>
      <c r="E17" s="145"/>
      <c r="F17" s="145">
        <f t="shared" si="1"/>
        <v>12986.17</v>
      </c>
      <c r="G17" s="146">
        <v>21900</v>
      </c>
      <c r="H17" s="146"/>
      <c r="I17" s="146"/>
      <c r="J17" s="146">
        <f t="shared" si="2"/>
        <v>21900</v>
      </c>
      <c r="K17" s="146">
        <v>28000</v>
      </c>
      <c r="L17" s="146"/>
      <c r="M17" s="146"/>
      <c r="N17" s="146">
        <f t="shared" si="3"/>
        <v>28000</v>
      </c>
    </row>
    <row r="18" spans="1:14" ht="14.25" customHeight="1">
      <c r="A18" s="140">
        <v>2800</v>
      </c>
      <c r="B18" s="141" t="s">
        <v>225</v>
      </c>
      <c r="C18" s="145"/>
      <c r="D18" s="145"/>
      <c r="E18" s="145"/>
      <c r="F18" s="145"/>
      <c r="G18" s="146">
        <v>800</v>
      </c>
      <c r="H18" s="146"/>
      <c r="I18" s="146"/>
      <c r="J18" s="146">
        <f t="shared" si="2"/>
        <v>800</v>
      </c>
      <c r="K18" s="146">
        <v>900</v>
      </c>
      <c r="L18" s="146"/>
      <c r="M18" s="146"/>
      <c r="N18" s="146">
        <f t="shared" si="3"/>
        <v>900</v>
      </c>
    </row>
    <row r="19" spans="1:14" ht="42.75" customHeight="1">
      <c r="A19" s="140">
        <v>3110</v>
      </c>
      <c r="B19" s="141" t="s">
        <v>200</v>
      </c>
      <c r="C19" s="145"/>
      <c r="D19" s="145">
        <f>48472.21+20000</f>
        <v>68472.20999999999</v>
      </c>
      <c r="E19" s="145"/>
      <c r="F19" s="145">
        <f>D19</f>
        <v>68472.20999999999</v>
      </c>
      <c r="G19" s="146">
        <v>0</v>
      </c>
      <c r="H19" s="146">
        <v>63934</v>
      </c>
      <c r="I19" s="146"/>
      <c r="J19" s="146">
        <f t="shared" si="2"/>
        <v>63934</v>
      </c>
      <c r="K19" s="146">
        <f>J19</f>
        <v>63934</v>
      </c>
      <c r="L19" s="146">
        <v>134000</v>
      </c>
      <c r="M19" s="146"/>
      <c r="N19" s="146">
        <f t="shared" si="3"/>
        <v>197934</v>
      </c>
    </row>
    <row r="20" spans="1:14" ht="14.25">
      <c r="A20" s="140"/>
      <c r="B20" s="141" t="s">
        <v>57</v>
      </c>
      <c r="C20" s="145">
        <f>C9</f>
        <v>2854165.4699999997</v>
      </c>
      <c r="D20" s="145">
        <f aca="true" t="shared" si="4" ref="D20:N20">D9</f>
        <v>68472.20999999999</v>
      </c>
      <c r="E20" s="145">
        <f t="shared" si="4"/>
        <v>0</v>
      </c>
      <c r="F20" s="145">
        <f t="shared" si="4"/>
        <v>2922637.6799999997</v>
      </c>
      <c r="G20" s="145">
        <f t="shared" si="4"/>
        <v>3413900</v>
      </c>
      <c r="H20" s="145">
        <f t="shared" si="4"/>
        <v>249332.2</v>
      </c>
      <c r="I20" s="145">
        <f t="shared" si="4"/>
        <v>0</v>
      </c>
      <c r="J20" s="145">
        <f t="shared" si="4"/>
        <v>3663232.2</v>
      </c>
      <c r="K20" s="145">
        <f>K9</f>
        <v>4193414.16</v>
      </c>
      <c r="L20" s="145">
        <f t="shared" si="4"/>
        <v>134000</v>
      </c>
      <c r="M20" s="145">
        <f t="shared" si="4"/>
        <v>0</v>
      </c>
      <c r="N20" s="145">
        <f t="shared" si="4"/>
        <v>4327414.16</v>
      </c>
    </row>
    <row r="21" spans="1:8" ht="15.75">
      <c r="A21" s="37"/>
      <c r="B21" s="37"/>
      <c r="C21" s="37"/>
      <c r="D21" s="37"/>
      <c r="E21" s="37"/>
      <c r="F21" s="37"/>
      <c r="G21" s="37"/>
      <c r="H21" s="37"/>
    </row>
    <row r="22" spans="1:13" ht="15.75" customHeight="1">
      <c r="A22" s="185" t="s">
        <v>150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</row>
    <row r="23" spans="1:14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N23" s="38" t="s">
        <v>76</v>
      </c>
    </row>
    <row r="24" spans="1:14" ht="19.5" customHeight="1">
      <c r="A24" s="173" t="s">
        <v>83</v>
      </c>
      <c r="B24" s="180" t="s">
        <v>12</v>
      </c>
      <c r="C24" s="173" t="s">
        <v>46</v>
      </c>
      <c r="D24" s="173"/>
      <c r="E24" s="173"/>
      <c r="F24" s="173"/>
      <c r="G24" s="173" t="s">
        <v>61</v>
      </c>
      <c r="H24" s="173"/>
      <c r="I24" s="173"/>
      <c r="J24" s="173"/>
      <c r="K24" s="173" t="s">
        <v>47</v>
      </c>
      <c r="L24" s="173"/>
      <c r="M24" s="173"/>
      <c r="N24" s="173"/>
    </row>
    <row r="25" spans="1:14" ht="54.75" customHeight="1">
      <c r="A25" s="173"/>
      <c r="B25" s="181"/>
      <c r="C25" s="39" t="s">
        <v>2</v>
      </c>
      <c r="D25" s="39" t="s">
        <v>55</v>
      </c>
      <c r="E25" s="40" t="s">
        <v>119</v>
      </c>
      <c r="F25" s="40" t="s">
        <v>43</v>
      </c>
      <c r="G25" s="39" t="s">
        <v>2</v>
      </c>
      <c r="H25" s="39" t="s">
        <v>55</v>
      </c>
      <c r="I25" s="40" t="s">
        <v>119</v>
      </c>
      <c r="J25" s="40" t="s">
        <v>44</v>
      </c>
      <c r="K25" s="39" t="s">
        <v>2</v>
      </c>
      <c r="L25" s="39" t="s">
        <v>55</v>
      </c>
      <c r="M25" s="40" t="s">
        <v>119</v>
      </c>
      <c r="N25" s="40" t="s">
        <v>45</v>
      </c>
    </row>
    <row r="26" spans="1:14" ht="14.25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17">
        <v>7</v>
      </c>
      <c r="H26" s="17">
        <v>8</v>
      </c>
      <c r="I26" s="17">
        <v>9</v>
      </c>
      <c r="J26" s="17">
        <v>10</v>
      </c>
      <c r="K26" s="17">
        <v>11</v>
      </c>
      <c r="L26" s="17">
        <v>12</v>
      </c>
      <c r="M26" s="17">
        <v>13</v>
      </c>
      <c r="N26" s="17">
        <v>14</v>
      </c>
    </row>
    <row r="27" spans="1:14" ht="14.25">
      <c r="A27" s="51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4.2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4.25">
      <c r="A29" s="17"/>
      <c r="B29" s="18" t="s">
        <v>57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3" ht="33" customHeight="1">
      <c r="A30" s="185" t="s">
        <v>151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37"/>
      <c r="L30" s="37"/>
      <c r="M30" s="37"/>
    </row>
    <row r="31" spans="1:10" ht="15.75">
      <c r="A31" s="37"/>
      <c r="B31" s="37"/>
      <c r="C31" s="37"/>
      <c r="D31" s="37"/>
      <c r="E31" s="37"/>
      <c r="F31" s="37"/>
      <c r="G31" s="37"/>
      <c r="H31" s="37"/>
      <c r="I31" s="37"/>
      <c r="J31" s="38" t="s">
        <v>76</v>
      </c>
    </row>
    <row r="32" spans="1:10" ht="17.25" customHeight="1">
      <c r="A32" s="173" t="s">
        <v>82</v>
      </c>
      <c r="B32" s="173" t="s">
        <v>32</v>
      </c>
      <c r="C32" s="173" t="s">
        <v>138</v>
      </c>
      <c r="D32" s="173"/>
      <c r="E32" s="173"/>
      <c r="F32" s="173"/>
      <c r="G32" s="173" t="s">
        <v>139</v>
      </c>
      <c r="H32" s="173"/>
      <c r="I32" s="173"/>
      <c r="J32" s="173"/>
    </row>
    <row r="33" spans="1:10" ht="57" customHeight="1">
      <c r="A33" s="173"/>
      <c r="B33" s="173"/>
      <c r="C33" s="133" t="s">
        <v>2</v>
      </c>
      <c r="D33" s="133" t="s">
        <v>55</v>
      </c>
      <c r="E33" s="133" t="s">
        <v>119</v>
      </c>
      <c r="F33" s="133" t="s">
        <v>43</v>
      </c>
      <c r="G33" s="133" t="s">
        <v>2</v>
      </c>
      <c r="H33" s="133" t="s">
        <v>55</v>
      </c>
      <c r="I33" s="133" t="s">
        <v>119</v>
      </c>
      <c r="J33" s="133" t="s">
        <v>44</v>
      </c>
    </row>
    <row r="34" spans="1:10" ht="14.25">
      <c r="A34" s="17">
        <v>1</v>
      </c>
      <c r="B34" s="17">
        <v>2</v>
      </c>
      <c r="C34" s="17">
        <v>3</v>
      </c>
      <c r="D34" s="17">
        <v>4</v>
      </c>
      <c r="E34" s="17">
        <v>5</v>
      </c>
      <c r="F34" s="17">
        <v>6</v>
      </c>
      <c r="G34" s="17">
        <v>7</v>
      </c>
      <c r="H34" s="17">
        <v>8</v>
      </c>
      <c r="I34" s="17">
        <v>9</v>
      </c>
      <c r="J34" s="17">
        <v>10</v>
      </c>
    </row>
    <row r="35" spans="1:10" ht="57">
      <c r="A35" s="140">
        <v>1113121</v>
      </c>
      <c r="B35" s="141" t="s">
        <v>236</v>
      </c>
      <c r="C35" s="146">
        <f>SUM(C36:C44)</f>
        <v>4492228.499400001</v>
      </c>
      <c r="D35" s="146">
        <f>SUM(D36:D44)</f>
        <v>0</v>
      </c>
      <c r="E35" s="146">
        <f>SUM(E36:E44)</f>
        <v>0</v>
      </c>
      <c r="F35" s="146">
        <f>C35+D35</f>
        <v>4492228.499400001</v>
      </c>
      <c r="G35" s="146">
        <f>SUM(G36:G44)</f>
        <v>4815009.965746719</v>
      </c>
      <c r="H35" s="146">
        <f>SUM(H36:H44)</f>
        <v>0</v>
      </c>
      <c r="I35" s="146">
        <f>SUM(I36:I44)</f>
        <v>0</v>
      </c>
      <c r="J35" s="146">
        <f>G35+H35</f>
        <v>4815009.965746719</v>
      </c>
    </row>
    <row r="36" spans="1:10" ht="14.25">
      <c r="A36" s="140">
        <v>2110</v>
      </c>
      <c r="B36" s="141" t="s">
        <v>144</v>
      </c>
      <c r="C36" s="146">
        <f>N10*109.4%</f>
        <v>2992855.8000000003</v>
      </c>
      <c r="D36" s="146"/>
      <c r="E36" s="146"/>
      <c r="F36" s="146">
        <f aca="true" t="shared" si="5" ref="F36:F44">C36+D36</f>
        <v>2992855.8000000003</v>
      </c>
      <c r="G36" s="146">
        <f>F36*107.6%</f>
        <v>3220312.8408</v>
      </c>
      <c r="H36" s="146"/>
      <c r="I36" s="146"/>
      <c r="J36" s="146">
        <f aca="true" t="shared" si="6" ref="J36:J44">G36+H36</f>
        <v>3220312.8408</v>
      </c>
    </row>
    <row r="37" spans="1:10" ht="28.5">
      <c r="A37" s="140">
        <v>2120</v>
      </c>
      <c r="B37" s="141" t="s">
        <v>143</v>
      </c>
      <c r="C37" s="146">
        <f>N11*109.4%</f>
        <v>689900.88372</v>
      </c>
      <c r="D37" s="146"/>
      <c r="E37" s="146"/>
      <c r="F37" s="146">
        <f t="shared" si="5"/>
        <v>689900.88372</v>
      </c>
      <c r="G37" s="146">
        <f>F37*107.6%</f>
        <v>742333.35088272</v>
      </c>
      <c r="H37" s="146"/>
      <c r="I37" s="146"/>
      <c r="J37" s="146">
        <f t="shared" si="6"/>
        <v>742333.35088272</v>
      </c>
    </row>
    <row r="38" spans="1:10" ht="28.5">
      <c r="A38" s="140">
        <v>2210</v>
      </c>
      <c r="B38" s="141" t="s">
        <v>145</v>
      </c>
      <c r="C38" s="146">
        <f>N12*105.6%</f>
        <v>537725.68608</v>
      </c>
      <c r="D38" s="146"/>
      <c r="E38" s="146"/>
      <c r="F38" s="146">
        <f t="shared" si="5"/>
        <v>537725.68608</v>
      </c>
      <c r="G38" s="146">
        <f>F38*105%</f>
        <v>564611.970384</v>
      </c>
      <c r="H38" s="146"/>
      <c r="I38" s="146"/>
      <c r="J38" s="146">
        <f t="shared" si="6"/>
        <v>564611.970384</v>
      </c>
    </row>
    <row r="39" spans="1:10" ht="28.5">
      <c r="A39" s="140">
        <v>2240</v>
      </c>
      <c r="B39" s="141" t="s">
        <v>146</v>
      </c>
      <c r="C39" s="146">
        <f>N13*105.6%</f>
        <v>90465.24960000001</v>
      </c>
      <c r="D39" s="146"/>
      <c r="E39" s="146"/>
      <c r="F39" s="146">
        <f t="shared" si="5"/>
        <v>90465.24960000001</v>
      </c>
      <c r="G39" s="146">
        <f>F39*105%</f>
        <v>94988.51208000001</v>
      </c>
      <c r="H39" s="146"/>
      <c r="I39" s="146"/>
      <c r="J39" s="146">
        <f t="shared" si="6"/>
        <v>94988.51208000001</v>
      </c>
    </row>
    <row r="40" spans="1:10" ht="14.25">
      <c r="A40" s="140">
        <v>2250</v>
      </c>
      <c r="B40" s="141" t="s">
        <v>140</v>
      </c>
      <c r="C40" s="146">
        <f>N14*105.6%</f>
        <v>51934.08</v>
      </c>
      <c r="D40" s="146"/>
      <c r="E40" s="146"/>
      <c r="F40" s="146">
        <f t="shared" si="5"/>
        <v>51934.08</v>
      </c>
      <c r="G40" s="146">
        <f>F40*105%</f>
        <v>54530.78400000001</v>
      </c>
      <c r="H40" s="146"/>
      <c r="I40" s="146"/>
      <c r="J40" s="146">
        <f t="shared" si="6"/>
        <v>54530.78400000001</v>
      </c>
    </row>
    <row r="41" spans="1:10" ht="14.25">
      <c r="A41" s="140">
        <v>2271</v>
      </c>
      <c r="B41" s="141" t="s">
        <v>141</v>
      </c>
      <c r="C41" s="146">
        <f>N15*108.2%</f>
        <v>90888</v>
      </c>
      <c r="D41" s="146"/>
      <c r="E41" s="146"/>
      <c r="F41" s="146">
        <f t="shared" si="5"/>
        <v>90888</v>
      </c>
      <c r="G41" s="146">
        <f>F41*105.9%</f>
        <v>96250.39200000002</v>
      </c>
      <c r="H41" s="146"/>
      <c r="I41" s="146"/>
      <c r="J41" s="146">
        <f t="shared" si="6"/>
        <v>96250.39200000002</v>
      </c>
    </row>
    <row r="42" spans="1:10" ht="28.5">
      <c r="A42" s="140">
        <v>2272</v>
      </c>
      <c r="B42" s="141" t="s">
        <v>147</v>
      </c>
      <c r="C42" s="146">
        <f>N16*108.2%</f>
        <v>6708.400000000001</v>
      </c>
      <c r="D42" s="146"/>
      <c r="E42" s="146"/>
      <c r="F42" s="146">
        <f t="shared" si="5"/>
        <v>6708.400000000001</v>
      </c>
      <c r="G42" s="146">
        <f>F42*105.9%</f>
        <v>7104.195600000002</v>
      </c>
      <c r="H42" s="146"/>
      <c r="I42" s="146"/>
      <c r="J42" s="146">
        <f t="shared" si="6"/>
        <v>7104.195600000002</v>
      </c>
    </row>
    <row r="43" spans="1:10" ht="14.25">
      <c r="A43" s="140">
        <v>2273</v>
      </c>
      <c r="B43" s="141" t="s">
        <v>142</v>
      </c>
      <c r="C43" s="146">
        <f>N17*110%</f>
        <v>30800.000000000004</v>
      </c>
      <c r="D43" s="146"/>
      <c r="E43" s="146"/>
      <c r="F43" s="146">
        <f t="shared" si="5"/>
        <v>30800.000000000004</v>
      </c>
      <c r="G43" s="146">
        <f>F43*110%</f>
        <v>33880.00000000001</v>
      </c>
      <c r="H43" s="146"/>
      <c r="I43" s="146"/>
      <c r="J43" s="146">
        <f t="shared" si="6"/>
        <v>33880.00000000001</v>
      </c>
    </row>
    <row r="44" spans="1:10" ht="14.25">
      <c r="A44" s="140">
        <v>2800</v>
      </c>
      <c r="B44" s="141" t="s">
        <v>225</v>
      </c>
      <c r="C44" s="146">
        <f>N18*105.6%</f>
        <v>950.4000000000001</v>
      </c>
      <c r="D44" s="146"/>
      <c r="E44" s="146"/>
      <c r="F44" s="146">
        <f t="shared" si="5"/>
        <v>950.4000000000001</v>
      </c>
      <c r="G44" s="146">
        <f>F44*105%</f>
        <v>997.9200000000002</v>
      </c>
      <c r="H44" s="146"/>
      <c r="I44" s="146"/>
      <c r="J44" s="146">
        <f t="shared" si="6"/>
        <v>997.9200000000002</v>
      </c>
    </row>
    <row r="45" spans="1:10" ht="14.25">
      <c r="A45" s="140"/>
      <c r="B45" s="141" t="s">
        <v>57</v>
      </c>
      <c r="C45" s="145">
        <f>C35</f>
        <v>4492228.499400001</v>
      </c>
      <c r="D45" s="145">
        <f>D35</f>
        <v>0</v>
      </c>
      <c r="E45" s="145">
        <f>E35</f>
        <v>0</v>
      </c>
      <c r="F45" s="145">
        <f>F35</f>
        <v>4492228.499400001</v>
      </c>
      <c r="G45" s="145">
        <f>G35</f>
        <v>4815009.965746719</v>
      </c>
      <c r="H45" s="145"/>
      <c r="I45" s="145"/>
      <c r="J45" s="145">
        <f>G45+H45</f>
        <v>4815009.965746719</v>
      </c>
    </row>
    <row r="46" spans="1:14" ht="14.25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9.5" customHeight="1">
      <c r="A47" s="185" t="s">
        <v>152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9"/>
      <c r="L47" s="19"/>
      <c r="M47" s="19"/>
      <c r="N47" s="19"/>
    </row>
    <row r="48" spans="1:14" ht="15.75">
      <c r="A48" s="37"/>
      <c r="B48" s="37"/>
      <c r="C48" s="37"/>
      <c r="D48" s="37"/>
      <c r="E48" s="37"/>
      <c r="F48" s="37"/>
      <c r="G48" s="37"/>
      <c r="H48" s="37"/>
      <c r="I48" s="37"/>
      <c r="J48" s="38" t="s">
        <v>76</v>
      </c>
      <c r="K48" s="19"/>
      <c r="L48" s="19"/>
      <c r="M48" s="19"/>
      <c r="N48" s="19"/>
    </row>
    <row r="49" spans="1:14" ht="19.5" customHeight="1">
      <c r="A49" s="173" t="s">
        <v>83</v>
      </c>
      <c r="B49" s="180" t="s">
        <v>32</v>
      </c>
      <c r="C49" s="173" t="s">
        <v>48</v>
      </c>
      <c r="D49" s="173"/>
      <c r="E49" s="173"/>
      <c r="F49" s="173"/>
      <c r="G49" s="173" t="s">
        <v>48</v>
      </c>
      <c r="H49" s="173"/>
      <c r="I49" s="173"/>
      <c r="J49" s="173"/>
      <c r="K49" s="19"/>
      <c r="L49" s="19"/>
      <c r="M49" s="19"/>
      <c r="N49" s="19"/>
    </row>
    <row r="50" spans="1:10" ht="55.5" customHeight="1">
      <c r="A50" s="173"/>
      <c r="B50" s="181"/>
      <c r="C50" s="39" t="s">
        <v>2</v>
      </c>
      <c r="D50" s="39" t="s">
        <v>55</v>
      </c>
      <c r="E50" s="40" t="s">
        <v>119</v>
      </c>
      <c r="F50" s="40" t="s">
        <v>43</v>
      </c>
      <c r="G50" s="39" t="s">
        <v>2</v>
      </c>
      <c r="H50" s="39" t="s">
        <v>55</v>
      </c>
      <c r="I50" s="40" t="s">
        <v>119</v>
      </c>
      <c r="J50" s="40" t="s">
        <v>44</v>
      </c>
    </row>
    <row r="51" spans="1:10" ht="14.25">
      <c r="A51" s="17">
        <v>1</v>
      </c>
      <c r="B51" s="17">
        <v>2</v>
      </c>
      <c r="C51" s="50">
        <v>3</v>
      </c>
      <c r="D51" s="17">
        <v>4</v>
      </c>
      <c r="E51" s="50">
        <v>5</v>
      </c>
      <c r="F51" s="17">
        <v>6</v>
      </c>
      <c r="G51" s="50">
        <v>7</v>
      </c>
      <c r="H51" s="17">
        <v>8</v>
      </c>
      <c r="I51" s="50">
        <v>9</v>
      </c>
      <c r="J51" s="17">
        <v>10</v>
      </c>
    </row>
    <row r="52" spans="1:10" ht="14.25">
      <c r="A52" s="51"/>
      <c r="B52" s="18"/>
      <c r="C52" s="17"/>
      <c r="D52" s="17"/>
      <c r="E52" s="17"/>
      <c r="F52" s="17"/>
      <c r="G52" s="17"/>
      <c r="H52" s="17"/>
      <c r="I52" s="17"/>
      <c r="J52" s="17"/>
    </row>
    <row r="53" spans="1:10" ht="14.25">
      <c r="A53" s="17"/>
      <c r="B53" s="18"/>
      <c r="C53" s="17"/>
      <c r="D53" s="17"/>
      <c r="E53" s="17"/>
      <c r="F53" s="17"/>
      <c r="G53" s="17"/>
      <c r="H53" s="17"/>
      <c r="I53" s="17"/>
      <c r="J53" s="17"/>
    </row>
    <row r="54" spans="1:11" ht="14.25">
      <c r="A54" s="23"/>
      <c r="B54" s="18" t="s">
        <v>57</v>
      </c>
      <c r="C54" s="18"/>
      <c r="D54" s="17"/>
      <c r="E54" s="17"/>
      <c r="F54" s="17"/>
      <c r="G54" s="17"/>
      <c r="H54" s="17"/>
      <c r="I54" s="17"/>
      <c r="J54" s="17"/>
      <c r="K54" s="19"/>
    </row>
    <row r="55" spans="1:10" ht="14.25">
      <c r="A55" s="19"/>
      <c r="B55" s="20"/>
      <c r="C55" s="19"/>
      <c r="D55" s="19"/>
      <c r="E55" s="19"/>
      <c r="F55" s="19"/>
      <c r="G55" s="19"/>
      <c r="H55" s="19"/>
      <c r="I55" s="19"/>
      <c r="J55" s="19"/>
    </row>
    <row r="56" spans="1:10" ht="14.25">
      <c r="A56" s="19"/>
      <c r="B56" s="20"/>
      <c r="C56" s="19"/>
      <c r="D56" s="19"/>
      <c r="E56" s="19"/>
      <c r="F56" s="19"/>
      <c r="G56" s="19"/>
      <c r="H56" s="19"/>
      <c r="I56" s="19"/>
      <c r="J56" s="19"/>
    </row>
    <row r="57" spans="1:10" ht="14.25">
      <c r="A57" s="19"/>
      <c r="B57" s="20"/>
      <c r="C57" s="19"/>
      <c r="D57" s="19"/>
      <c r="E57" s="19"/>
      <c r="F57" s="19"/>
      <c r="G57" s="19"/>
      <c r="H57" s="19"/>
      <c r="I57" s="19"/>
      <c r="J57" s="19"/>
    </row>
    <row r="58" spans="1:8" ht="15.75">
      <c r="A58" s="37"/>
      <c r="B58" s="37"/>
      <c r="C58" s="37"/>
      <c r="D58" s="37"/>
      <c r="E58" s="37"/>
      <c r="F58" s="37"/>
      <c r="G58" s="37"/>
      <c r="H58" s="37"/>
    </row>
  </sheetData>
  <sheetProtection/>
  <mergeCells count="23">
    <mergeCell ref="A2:K2"/>
    <mergeCell ref="A4:M4"/>
    <mergeCell ref="A6:A7"/>
    <mergeCell ref="B6:B7"/>
    <mergeCell ref="C6:F6"/>
    <mergeCell ref="A49:A50"/>
    <mergeCell ref="B49:B50"/>
    <mergeCell ref="C49:F49"/>
    <mergeCell ref="G49:J49"/>
    <mergeCell ref="A30:J30"/>
    <mergeCell ref="B24:B25"/>
    <mergeCell ref="A32:A33"/>
    <mergeCell ref="C24:F24"/>
    <mergeCell ref="G24:J24"/>
    <mergeCell ref="C32:F32"/>
    <mergeCell ref="A47:J47"/>
    <mergeCell ref="G32:J32"/>
    <mergeCell ref="B32:B33"/>
    <mergeCell ref="K6:N6"/>
    <mergeCell ref="A22:M22"/>
    <mergeCell ref="A24:A25"/>
    <mergeCell ref="G6:J6"/>
    <mergeCell ref="K24:N24"/>
  </mergeCells>
  <printOptions/>
  <pageMargins left="0.1968503937007874" right="0.2362204724409449" top="0.2362204724409449" bottom="0.1968503937007874" header="0.1968503937007874" footer="0.1968503937007874"/>
  <pageSetup fitToHeight="2" horizontalDpi="600" verticalDpi="600" orientation="landscape" paperSize="9" scale="71" r:id="rId1"/>
  <rowBreaks count="1" manualBreakCount="1">
    <brk id="2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N21"/>
  <sheetViews>
    <sheetView showGridLines="0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9.125" style="22" customWidth="1"/>
    <col min="2" max="2" width="25.7539062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5" width="13.25390625" style="22" customWidth="1"/>
    <col min="16" max="16384" width="9.125" style="22" customWidth="1"/>
  </cols>
  <sheetData>
    <row r="2" spans="1:11" ht="18.75" customHeight="1">
      <c r="A2" s="185" t="s">
        <v>84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7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ht="17.25" customHeight="1">
      <c r="A4" s="185" t="s">
        <v>153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4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N5" s="38" t="s">
        <v>76</v>
      </c>
    </row>
    <row r="6" spans="1:14" ht="17.25" customHeight="1">
      <c r="A6" s="173" t="s">
        <v>22</v>
      </c>
      <c r="B6" s="173" t="s">
        <v>62</v>
      </c>
      <c r="C6" s="173" t="s">
        <v>134</v>
      </c>
      <c r="D6" s="173"/>
      <c r="E6" s="173"/>
      <c r="F6" s="173"/>
      <c r="G6" s="173" t="s">
        <v>149</v>
      </c>
      <c r="H6" s="173"/>
      <c r="I6" s="173"/>
      <c r="J6" s="173"/>
      <c r="K6" s="173" t="s">
        <v>136</v>
      </c>
      <c r="L6" s="173"/>
      <c r="M6" s="173"/>
      <c r="N6" s="173"/>
    </row>
    <row r="7" spans="1:14" ht="55.5" customHeight="1">
      <c r="A7" s="173"/>
      <c r="B7" s="173"/>
      <c r="C7" s="133" t="s">
        <v>2</v>
      </c>
      <c r="D7" s="133" t="s">
        <v>55</v>
      </c>
      <c r="E7" s="133" t="s">
        <v>119</v>
      </c>
      <c r="F7" s="133" t="s">
        <v>43</v>
      </c>
      <c r="G7" s="133" t="s">
        <v>2</v>
      </c>
      <c r="H7" s="133" t="s">
        <v>55</v>
      </c>
      <c r="I7" s="133" t="s">
        <v>119</v>
      </c>
      <c r="J7" s="133" t="s">
        <v>44</v>
      </c>
      <c r="K7" s="133" t="s">
        <v>2</v>
      </c>
      <c r="L7" s="133" t="s">
        <v>55</v>
      </c>
      <c r="M7" s="133" t="s">
        <v>119</v>
      </c>
      <c r="N7" s="133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78.75" customHeight="1">
      <c r="A9" s="17">
        <v>1113121</v>
      </c>
      <c r="B9" s="18" t="s">
        <v>236</v>
      </c>
      <c r="C9" s="146">
        <f>C10</f>
        <v>2854165.47</v>
      </c>
      <c r="D9" s="145">
        <f>48472.21+20000</f>
        <v>68472.20999999999</v>
      </c>
      <c r="E9" s="146">
        <f>E10</f>
        <v>0</v>
      </c>
      <c r="F9" s="146">
        <f>C9+D9</f>
        <v>2922637.68</v>
      </c>
      <c r="G9" s="146">
        <f>G10</f>
        <v>3413900</v>
      </c>
      <c r="H9" s="146">
        <f>H10</f>
        <v>249332.2</v>
      </c>
      <c r="I9" s="146">
        <f>I10</f>
        <v>0</v>
      </c>
      <c r="J9" s="146">
        <f>G9+H9</f>
        <v>3663232.2</v>
      </c>
      <c r="K9" s="146">
        <f>K10</f>
        <v>4129480</v>
      </c>
      <c r="L9" s="146">
        <f>L10</f>
        <v>134000</v>
      </c>
      <c r="M9" s="146">
        <f>M10</f>
        <v>0</v>
      </c>
      <c r="N9" s="146">
        <f>K9+L9</f>
        <v>4263480</v>
      </c>
    </row>
    <row r="10" spans="1:14" ht="165.75" customHeight="1">
      <c r="A10" s="17"/>
      <c r="B10" s="18" t="s">
        <v>155</v>
      </c>
      <c r="C10" s="146">
        <v>2854165.47</v>
      </c>
      <c r="D10" s="145">
        <f>48472.21+20000</f>
        <v>68472.20999999999</v>
      </c>
      <c r="E10" s="146"/>
      <c r="F10" s="146">
        <f>C10+D10</f>
        <v>2922637.68</v>
      </c>
      <c r="G10" s="146">
        <v>3413900</v>
      </c>
      <c r="H10" s="146">
        <v>249332.2</v>
      </c>
      <c r="I10" s="146"/>
      <c r="J10" s="146">
        <f>G10+H10</f>
        <v>3663232.2</v>
      </c>
      <c r="K10" s="146">
        <v>4129480</v>
      </c>
      <c r="L10" s="146">
        <v>134000</v>
      </c>
      <c r="M10" s="146"/>
      <c r="N10" s="146">
        <f>K10+L10</f>
        <v>4263480</v>
      </c>
    </row>
    <row r="11" spans="1:14" ht="18.75" customHeight="1">
      <c r="A11" s="17"/>
      <c r="B11" s="18" t="s">
        <v>57</v>
      </c>
      <c r="C11" s="146">
        <f>C9</f>
        <v>2854165.47</v>
      </c>
      <c r="D11" s="145">
        <f>48472.21+20000</f>
        <v>68472.20999999999</v>
      </c>
      <c r="E11" s="146">
        <f>E9</f>
        <v>0</v>
      </c>
      <c r="F11" s="146">
        <f>F9</f>
        <v>2922637.68</v>
      </c>
      <c r="G11" s="146">
        <f>G9</f>
        <v>3413900</v>
      </c>
      <c r="H11" s="146">
        <v>0</v>
      </c>
      <c r="I11" s="146">
        <f aca="true" t="shared" si="0" ref="I11:N11">I9</f>
        <v>0</v>
      </c>
      <c r="J11" s="146">
        <f t="shared" si="0"/>
        <v>3663232.2</v>
      </c>
      <c r="K11" s="146">
        <f t="shared" si="0"/>
        <v>4129480</v>
      </c>
      <c r="L11" s="146">
        <f t="shared" si="0"/>
        <v>134000</v>
      </c>
      <c r="M11" s="146">
        <f t="shared" si="0"/>
        <v>0</v>
      </c>
      <c r="N11" s="146">
        <f t="shared" si="0"/>
        <v>4263480</v>
      </c>
    </row>
    <row r="12" spans="1:8" ht="15.75">
      <c r="A12" s="37"/>
      <c r="B12" s="37"/>
      <c r="C12" s="37"/>
      <c r="D12" s="37"/>
      <c r="E12" s="37"/>
      <c r="F12" s="37"/>
      <c r="G12" s="37"/>
      <c r="H12" s="37"/>
    </row>
    <row r="13" spans="1:13" ht="17.25" customHeight="1">
      <c r="A13" s="185" t="s">
        <v>154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1" ht="15.75">
      <c r="A14" s="37"/>
      <c r="B14" s="37"/>
      <c r="C14" s="37"/>
      <c r="D14" s="37"/>
      <c r="E14" s="37"/>
      <c r="F14" s="37"/>
      <c r="G14" s="37"/>
      <c r="H14" s="37"/>
      <c r="I14" s="37"/>
      <c r="J14" s="38" t="s">
        <v>76</v>
      </c>
      <c r="K14" s="37"/>
    </row>
    <row r="15" spans="1:10" ht="17.25" customHeight="1">
      <c r="A15" s="173" t="s">
        <v>22</v>
      </c>
      <c r="B15" s="173" t="s">
        <v>62</v>
      </c>
      <c r="C15" s="173" t="s">
        <v>138</v>
      </c>
      <c r="D15" s="173"/>
      <c r="E15" s="173"/>
      <c r="F15" s="173"/>
      <c r="G15" s="173" t="s">
        <v>139</v>
      </c>
      <c r="H15" s="173"/>
      <c r="I15" s="173"/>
      <c r="J15" s="173"/>
    </row>
    <row r="16" spans="1:10" ht="57" customHeight="1">
      <c r="A16" s="173"/>
      <c r="B16" s="173"/>
      <c r="C16" s="133" t="s">
        <v>2</v>
      </c>
      <c r="D16" s="133" t="s">
        <v>55</v>
      </c>
      <c r="E16" s="133" t="s">
        <v>119</v>
      </c>
      <c r="F16" s="133" t="s">
        <v>43</v>
      </c>
      <c r="G16" s="133" t="s">
        <v>2</v>
      </c>
      <c r="H16" s="133" t="s">
        <v>55</v>
      </c>
      <c r="I16" s="133" t="s">
        <v>119</v>
      </c>
      <c r="J16" s="133" t="s">
        <v>44</v>
      </c>
    </row>
    <row r="17" spans="1:10" ht="14.25">
      <c r="A17" s="21">
        <v>1</v>
      </c>
      <c r="B17" s="17">
        <v>2</v>
      </c>
      <c r="C17" s="21">
        <v>3</v>
      </c>
      <c r="D17" s="17">
        <v>4</v>
      </c>
      <c r="E17" s="21">
        <v>5</v>
      </c>
      <c r="F17" s="17">
        <v>6</v>
      </c>
      <c r="G17" s="21">
        <v>7</v>
      </c>
      <c r="H17" s="17">
        <v>8</v>
      </c>
      <c r="I17" s="21">
        <v>9</v>
      </c>
      <c r="J17" s="17">
        <v>10</v>
      </c>
    </row>
    <row r="18" spans="1:10" ht="81" customHeight="1">
      <c r="A18" s="17">
        <v>1113121</v>
      </c>
      <c r="B18" s="18" t="s">
        <v>133</v>
      </c>
      <c r="C18" s="146">
        <f>C19</f>
        <v>4492228.499400001</v>
      </c>
      <c r="D18" s="146">
        <f>D19</f>
        <v>0</v>
      </c>
      <c r="E18" s="146">
        <f>E19</f>
        <v>0</v>
      </c>
      <c r="F18" s="146">
        <f>C18+D18</f>
        <v>4492228.499400001</v>
      </c>
      <c r="G18" s="146">
        <f>G19</f>
        <v>4815009.965746719</v>
      </c>
      <c r="H18" s="146">
        <f>H19</f>
        <v>0</v>
      </c>
      <c r="I18" s="146">
        <f>I19</f>
        <v>0</v>
      </c>
      <c r="J18" s="146">
        <f>G18+H18</f>
        <v>4815009.965746719</v>
      </c>
    </row>
    <row r="19" spans="1:10" ht="159" customHeight="1">
      <c r="A19" s="17"/>
      <c r="B19" s="18" t="s">
        <v>237</v>
      </c>
      <c r="C19" s="146">
        <v>4492228.499400001</v>
      </c>
      <c r="D19" s="146"/>
      <c r="E19" s="146"/>
      <c r="F19" s="146">
        <f>C19+D19</f>
        <v>4492228.499400001</v>
      </c>
      <c r="G19" s="146">
        <v>4815009.965746719</v>
      </c>
      <c r="H19" s="146"/>
      <c r="I19" s="146"/>
      <c r="J19" s="146">
        <f>G19+H19</f>
        <v>4815009.965746719</v>
      </c>
    </row>
    <row r="20" spans="1:10" ht="14.25">
      <c r="A20" s="17"/>
      <c r="B20" s="18" t="s">
        <v>57</v>
      </c>
      <c r="C20" s="146">
        <f>C18</f>
        <v>4492228.499400001</v>
      </c>
      <c r="D20" s="146">
        <f aca="true" t="shared" si="1" ref="D20:I20">D18</f>
        <v>0</v>
      </c>
      <c r="E20" s="146">
        <f t="shared" si="1"/>
        <v>0</v>
      </c>
      <c r="F20" s="146">
        <f t="shared" si="1"/>
        <v>4492228.499400001</v>
      </c>
      <c r="G20" s="146">
        <f t="shared" si="1"/>
        <v>4815009.965746719</v>
      </c>
      <c r="H20" s="146">
        <f t="shared" si="1"/>
        <v>0</v>
      </c>
      <c r="I20" s="146">
        <f t="shared" si="1"/>
        <v>0</v>
      </c>
      <c r="J20" s="146">
        <f>J18</f>
        <v>4815009.965746719</v>
      </c>
    </row>
    <row r="21" spans="1:14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</sheetData>
  <sheetProtection/>
  <mergeCells count="12">
    <mergeCell ref="C15:F15"/>
    <mergeCell ref="G15:J15"/>
    <mergeCell ref="C6:F6"/>
    <mergeCell ref="G6:J6"/>
    <mergeCell ref="A2:K2"/>
    <mergeCell ref="A6:A7"/>
    <mergeCell ref="B6:B7"/>
    <mergeCell ref="A15:A16"/>
    <mergeCell ref="A13:M13"/>
    <mergeCell ref="K6:N6"/>
    <mergeCell ref="A4:M4"/>
    <mergeCell ref="B15:B16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59"/>
  <sheetViews>
    <sheetView showGridLines="0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9.125" style="28" customWidth="1"/>
    <col min="2" max="2" width="27.125" style="28" customWidth="1"/>
    <col min="3" max="3" width="14.125" style="28" customWidth="1"/>
    <col min="4" max="4" width="14.875" style="28" customWidth="1"/>
    <col min="5" max="7" width="15.375" style="28" customWidth="1"/>
    <col min="8" max="12" width="15.125" style="28" customWidth="1"/>
    <col min="13" max="13" width="15.00390625" style="28" customWidth="1"/>
    <col min="14" max="16384" width="9.125" style="28" customWidth="1"/>
  </cols>
  <sheetData>
    <row r="1" spans="1:15" ht="43.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02"/>
      <c r="K1" s="45"/>
      <c r="L1" s="45"/>
      <c r="M1" s="45"/>
      <c r="N1" s="45"/>
      <c r="O1" s="45"/>
    </row>
    <row r="2" spans="1:15" ht="16.5" customHeight="1">
      <c r="A2" s="185" t="s">
        <v>156</v>
      </c>
      <c r="B2" s="185"/>
      <c r="C2" s="185"/>
      <c r="D2" s="185"/>
      <c r="E2" s="185"/>
      <c r="F2" s="185"/>
      <c r="G2" s="185"/>
      <c r="H2" s="185"/>
      <c r="I2" s="185"/>
      <c r="J2" s="37"/>
      <c r="K2" s="37"/>
      <c r="L2" s="37"/>
      <c r="M2" s="37"/>
      <c r="N2" s="44"/>
      <c r="O2" s="44"/>
    </row>
    <row r="3" ht="12.75">
      <c r="M3" s="105" t="s">
        <v>76</v>
      </c>
    </row>
    <row r="4" spans="1:13" ht="55.5" customHeight="1">
      <c r="A4" s="186" t="s">
        <v>22</v>
      </c>
      <c r="B4" s="186" t="s">
        <v>13</v>
      </c>
      <c r="C4" s="186" t="s">
        <v>21</v>
      </c>
      <c r="D4" s="186" t="s">
        <v>14</v>
      </c>
      <c r="E4" s="188" t="s">
        <v>158</v>
      </c>
      <c r="F4" s="189"/>
      <c r="G4" s="190"/>
      <c r="H4" s="188" t="s">
        <v>111</v>
      </c>
      <c r="I4" s="189"/>
      <c r="J4" s="190"/>
      <c r="K4" s="191" t="s">
        <v>159</v>
      </c>
      <c r="L4" s="191"/>
      <c r="M4" s="191"/>
    </row>
    <row r="5" spans="1:13" s="76" customFormat="1" ht="28.5" customHeight="1">
      <c r="A5" s="187"/>
      <c r="B5" s="187"/>
      <c r="C5" s="187"/>
      <c r="D5" s="187"/>
      <c r="E5" s="49" t="s">
        <v>2</v>
      </c>
      <c r="F5" s="49" t="s">
        <v>38</v>
      </c>
      <c r="G5" s="21" t="s">
        <v>85</v>
      </c>
      <c r="H5" s="49" t="s">
        <v>2</v>
      </c>
      <c r="I5" s="49" t="s">
        <v>38</v>
      </c>
      <c r="J5" s="21" t="s">
        <v>86</v>
      </c>
      <c r="K5" s="49" t="s">
        <v>2</v>
      </c>
      <c r="L5" s="49" t="s">
        <v>38</v>
      </c>
      <c r="M5" s="21" t="s">
        <v>45</v>
      </c>
    </row>
    <row r="6" spans="1:13" s="76" customFormat="1" ht="12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</row>
    <row r="7" spans="1:13" s="77" customFormat="1" ht="51" customHeight="1">
      <c r="A7" s="136">
        <v>1113121</v>
      </c>
      <c r="B7" s="137" t="s">
        <v>236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s="77" customFormat="1" ht="126" customHeight="1">
      <c r="A8" s="21"/>
      <c r="B8" s="137" t="s">
        <v>155</v>
      </c>
      <c r="C8" s="78"/>
      <c r="D8" s="78"/>
      <c r="E8" s="148">
        <v>2854165.47</v>
      </c>
      <c r="F8" s="145">
        <f>48472.21+20000</f>
        <v>68472.20999999999</v>
      </c>
      <c r="G8" s="148">
        <f>E8+F8</f>
        <v>2922637.68</v>
      </c>
      <c r="H8" s="148">
        <v>3413900</v>
      </c>
      <c r="I8" s="148">
        <v>249332.2</v>
      </c>
      <c r="J8" s="148">
        <f>H8+I8</f>
        <v>3663232.2</v>
      </c>
      <c r="K8" s="148">
        <v>4129480</v>
      </c>
      <c r="L8" s="148">
        <v>134000</v>
      </c>
      <c r="M8" s="148">
        <f>K8+L8</f>
        <v>4263480</v>
      </c>
    </row>
    <row r="9" spans="1:13" s="77" customFormat="1" ht="12.75">
      <c r="A9" s="135">
        <v>1</v>
      </c>
      <c r="B9" s="7" t="s">
        <v>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s="77" customFormat="1" ht="102">
      <c r="A10" s="135" t="s">
        <v>207</v>
      </c>
      <c r="B10" s="134" t="s">
        <v>160</v>
      </c>
      <c r="C10" s="78" t="s">
        <v>161</v>
      </c>
      <c r="D10" s="135" t="s">
        <v>184</v>
      </c>
      <c r="E10" s="78">
        <v>1</v>
      </c>
      <c r="F10" s="78"/>
      <c r="G10" s="78">
        <f>E10</f>
        <v>1</v>
      </c>
      <c r="H10" s="78">
        <v>1</v>
      </c>
      <c r="I10" s="78"/>
      <c r="J10" s="78">
        <f>H10</f>
        <v>1</v>
      </c>
      <c r="K10" s="78">
        <v>1</v>
      </c>
      <c r="L10" s="78"/>
      <c r="M10" s="78">
        <v>1</v>
      </c>
    </row>
    <row r="11" spans="1:13" s="77" customFormat="1" ht="40.5" customHeight="1">
      <c r="A11" s="135" t="s">
        <v>208</v>
      </c>
      <c r="B11" s="134" t="s">
        <v>162</v>
      </c>
      <c r="C11" s="78" t="s">
        <v>163</v>
      </c>
      <c r="D11" s="135" t="s">
        <v>185</v>
      </c>
      <c r="E11" s="78">
        <v>30</v>
      </c>
      <c r="F11" s="78"/>
      <c r="G11" s="78">
        <f aca="true" t="shared" si="0" ref="G11:G30">E11</f>
        <v>30</v>
      </c>
      <c r="H11" s="78">
        <v>30</v>
      </c>
      <c r="I11" s="78"/>
      <c r="J11" s="78">
        <f>H11</f>
        <v>30</v>
      </c>
      <c r="K11" s="78">
        <v>30</v>
      </c>
      <c r="L11" s="78"/>
      <c r="M11" s="78">
        <f>K11</f>
        <v>30</v>
      </c>
    </row>
    <row r="12" spans="1:13" s="77" customFormat="1" ht="25.5">
      <c r="A12" s="135" t="s">
        <v>209</v>
      </c>
      <c r="B12" s="134" t="s">
        <v>164</v>
      </c>
      <c r="C12" s="135" t="s">
        <v>163</v>
      </c>
      <c r="D12" s="135" t="s">
        <v>185</v>
      </c>
      <c r="E12" s="78">
        <v>24</v>
      </c>
      <c r="F12" s="78"/>
      <c r="G12" s="78">
        <v>24</v>
      </c>
      <c r="H12" s="78">
        <v>24</v>
      </c>
      <c r="I12" s="78"/>
      <c r="J12" s="78">
        <v>24</v>
      </c>
      <c r="K12" s="78">
        <v>24</v>
      </c>
      <c r="L12" s="78"/>
      <c r="M12" s="78">
        <v>24</v>
      </c>
    </row>
    <row r="13" spans="1:13" s="77" customFormat="1" ht="12.75">
      <c r="A13" s="78">
        <v>2</v>
      </c>
      <c r="B13" s="7" t="s">
        <v>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s="77" customFormat="1" ht="75.75" customHeight="1">
      <c r="A14" s="135" t="s">
        <v>210</v>
      </c>
      <c r="B14" s="96" t="s">
        <v>165</v>
      </c>
      <c r="C14" s="78" t="s">
        <v>161</v>
      </c>
      <c r="D14" s="135" t="s">
        <v>186</v>
      </c>
      <c r="E14" s="78">
        <v>1</v>
      </c>
      <c r="F14" s="78"/>
      <c r="G14" s="78">
        <f t="shared" si="0"/>
        <v>1</v>
      </c>
      <c r="H14" s="78">
        <v>1</v>
      </c>
      <c r="I14" s="78"/>
      <c r="J14" s="78">
        <f>H14</f>
        <v>1</v>
      </c>
      <c r="K14" s="78">
        <v>1</v>
      </c>
      <c r="L14" s="78"/>
      <c r="M14" s="78">
        <f>K14</f>
        <v>1</v>
      </c>
    </row>
    <row r="15" spans="1:13" s="77" customFormat="1" ht="111" customHeight="1">
      <c r="A15" s="135" t="s">
        <v>211</v>
      </c>
      <c r="B15" s="134" t="s">
        <v>166</v>
      </c>
      <c r="C15" s="78" t="s">
        <v>161</v>
      </c>
      <c r="D15" s="135" t="s">
        <v>186</v>
      </c>
      <c r="E15" s="78">
        <v>139</v>
      </c>
      <c r="F15" s="78"/>
      <c r="G15" s="78">
        <f t="shared" si="0"/>
        <v>139</v>
      </c>
      <c r="H15" s="78">
        <v>142</v>
      </c>
      <c r="I15" s="78"/>
      <c r="J15" s="78">
        <f>H15</f>
        <v>142</v>
      </c>
      <c r="K15" s="78">
        <v>146</v>
      </c>
      <c r="L15" s="78"/>
      <c r="M15" s="78">
        <f>K15</f>
        <v>146</v>
      </c>
    </row>
    <row r="16" spans="1:13" s="77" customFormat="1" ht="38.25">
      <c r="A16" s="135" t="s">
        <v>212</v>
      </c>
      <c r="B16" s="96" t="s">
        <v>167</v>
      </c>
      <c r="C16" s="135" t="s">
        <v>163</v>
      </c>
      <c r="D16" s="135" t="s">
        <v>187</v>
      </c>
      <c r="E16" s="78">
        <v>6600</v>
      </c>
      <c r="F16" s="78"/>
      <c r="G16" s="78">
        <f t="shared" si="0"/>
        <v>6600</v>
      </c>
      <c r="H16" s="78">
        <v>6600</v>
      </c>
      <c r="I16" s="78"/>
      <c r="J16" s="78">
        <f>H16</f>
        <v>6600</v>
      </c>
      <c r="K16" s="78">
        <v>7000</v>
      </c>
      <c r="L16" s="78"/>
      <c r="M16" s="78">
        <f>K16</f>
        <v>7000</v>
      </c>
    </row>
    <row r="17" spans="1:13" s="77" customFormat="1" ht="51.75" customHeight="1">
      <c r="A17" s="135" t="s">
        <v>213</v>
      </c>
      <c r="B17" s="134" t="s">
        <v>168</v>
      </c>
      <c r="C17" s="78" t="s">
        <v>161</v>
      </c>
      <c r="D17" s="135" t="s">
        <v>187</v>
      </c>
      <c r="E17" s="78">
        <v>16</v>
      </c>
      <c r="F17" s="78"/>
      <c r="G17" s="78">
        <f t="shared" si="0"/>
        <v>16</v>
      </c>
      <c r="H17" s="78">
        <v>17</v>
      </c>
      <c r="I17" s="78"/>
      <c r="J17" s="78">
        <f>H17</f>
        <v>17</v>
      </c>
      <c r="K17" s="78">
        <v>17</v>
      </c>
      <c r="L17" s="78"/>
      <c r="M17" s="78">
        <f>K17</f>
        <v>17</v>
      </c>
    </row>
    <row r="18" spans="1:13" s="77" customFormat="1" ht="72.75" customHeight="1">
      <c r="A18" s="135" t="s">
        <v>214</v>
      </c>
      <c r="B18" s="96" t="s">
        <v>169</v>
      </c>
      <c r="C18" s="135" t="s">
        <v>163</v>
      </c>
      <c r="D18" s="135" t="s">
        <v>187</v>
      </c>
      <c r="E18" s="78">
        <v>14200</v>
      </c>
      <c r="F18" s="78"/>
      <c r="G18" s="78">
        <f t="shared" si="0"/>
        <v>14200</v>
      </c>
      <c r="H18" s="78">
        <v>14500</v>
      </c>
      <c r="I18" s="78"/>
      <c r="J18" s="78">
        <f>H18</f>
        <v>14500</v>
      </c>
      <c r="K18" s="78">
        <v>14700</v>
      </c>
      <c r="L18" s="78"/>
      <c r="M18" s="78">
        <f>K18</f>
        <v>14700</v>
      </c>
    </row>
    <row r="19" spans="1:13" s="77" customFormat="1" ht="12.75">
      <c r="A19" s="78">
        <v>3</v>
      </c>
      <c r="B19" s="7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s="77" customFormat="1" ht="49.5" customHeight="1">
      <c r="A20" s="135" t="s">
        <v>215</v>
      </c>
      <c r="B20" s="96" t="s">
        <v>170</v>
      </c>
      <c r="C20" s="135" t="s">
        <v>171</v>
      </c>
      <c r="D20" s="135" t="s">
        <v>188</v>
      </c>
      <c r="E20" s="148">
        <v>2854165.47</v>
      </c>
      <c r="F20" s="148"/>
      <c r="G20" s="148">
        <f t="shared" si="0"/>
        <v>2854165.47</v>
      </c>
      <c r="H20" s="148">
        <v>3413900</v>
      </c>
      <c r="I20" s="148"/>
      <c r="J20" s="148">
        <v>3413900</v>
      </c>
      <c r="K20" s="148">
        <v>4129480</v>
      </c>
      <c r="L20" s="148"/>
      <c r="M20" s="148">
        <v>3982000</v>
      </c>
    </row>
    <row r="21" spans="1:13" s="77" customFormat="1" ht="114" customHeight="1">
      <c r="A21" s="139" t="s">
        <v>216</v>
      </c>
      <c r="B21" s="134" t="s">
        <v>172</v>
      </c>
      <c r="C21" s="135" t="s">
        <v>171</v>
      </c>
      <c r="D21" s="135" t="s">
        <v>189</v>
      </c>
      <c r="E21" s="149">
        <f>E20/E11</f>
        <v>95138.849</v>
      </c>
      <c r="F21" s="149"/>
      <c r="G21" s="148">
        <f t="shared" si="0"/>
        <v>95138.849</v>
      </c>
      <c r="H21" s="149">
        <f>H20/H11</f>
        <v>113796.66666666667</v>
      </c>
      <c r="I21" s="149"/>
      <c r="J21" s="148">
        <f>H21</f>
        <v>113796.66666666667</v>
      </c>
      <c r="K21" s="149">
        <f>K20/K11</f>
        <v>137649.33333333334</v>
      </c>
      <c r="L21" s="149"/>
      <c r="M21" s="148">
        <f>K21</f>
        <v>137649.33333333334</v>
      </c>
    </row>
    <row r="22" spans="1:13" s="77" customFormat="1" ht="51">
      <c r="A22" s="139" t="s">
        <v>217</v>
      </c>
      <c r="B22" s="79" t="s">
        <v>173</v>
      </c>
      <c r="C22" s="135" t="s">
        <v>171</v>
      </c>
      <c r="D22" s="135" t="s">
        <v>190</v>
      </c>
      <c r="E22" s="149">
        <f>E20/E15</f>
        <v>20533.5645323741</v>
      </c>
      <c r="F22" s="149"/>
      <c r="G22" s="148">
        <f t="shared" si="0"/>
        <v>20533.5645323741</v>
      </c>
      <c r="H22" s="148">
        <f>H20/H15</f>
        <v>24041.549295774646</v>
      </c>
      <c r="I22" s="148"/>
      <c r="J22" s="148">
        <f>J20/J15</f>
        <v>24041.549295774646</v>
      </c>
      <c r="K22" s="148">
        <f>K20/K15</f>
        <v>28284.109589041094</v>
      </c>
      <c r="L22" s="148"/>
      <c r="M22" s="148">
        <f>M20/M15</f>
        <v>27273.972602739726</v>
      </c>
    </row>
    <row r="23" spans="1:13" s="77" customFormat="1" ht="66.75" customHeight="1">
      <c r="A23" s="139" t="s">
        <v>218</v>
      </c>
      <c r="B23" s="134" t="s">
        <v>174</v>
      </c>
      <c r="C23" s="135" t="s">
        <v>171</v>
      </c>
      <c r="D23" s="135" t="s">
        <v>190</v>
      </c>
      <c r="E23" s="149">
        <f>E20/E17</f>
        <v>178385.341875</v>
      </c>
      <c r="F23" s="149"/>
      <c r="G23" s="148">
        <f t="shared" si="0"/>
        <v>178385.341875</v>
      </c>
      <c r="H23" s="149">
        <f>H20/H17</f>
        <v>200817.64705882352</v>
      </c>
      <c r="I23" s="149"/>
      <c r="J23" s="148">
        <f>H23</f>
        <v>200817.64705882352</v>
      </c>
      <c r="K23" s="148">
        <f>K20/K17</f>
        <v>242910.58823529413</v>
      </c>
      <c r="L23" s="149"/>
      <c r="M23" s="148">
        <f>K23</f>
        <v>242910.58823529413</v>
      </c>
    </row>
    <row r="24" spans="1:13" s="77" customFormat="1" ht="69" customHeight="1">
      <c r="A24" s="139" t="s">
        <v>219</v>
      </c>
      <c r="B24" s="134" t="s">
        <v>175</v>
      </c>
      <c r="C24" s="135" t="s">
        <v>171</v>
      </c>
      <c r="D24" s="135" t="s">
        <v>190</v>
      </c>
      <c r="E24" s="149">
        <f>E23/E18</f>
        <v>12.562348019366198</v>
      </c>
      <c r="F24" s="149"/>
      <c r="G24" s="148">
        <f t="shared" si="0"/>
        <v>12.562348019366198</v>
      </c>
      <c r="H24" s="148">
        <f>H23/H18</f>
        <v>13.849492900608519</v>
      </c>
      <c r="I24" s="148"/>
      <c r="J24" s="148">
        <f>H24</f>
        <v>13.849492900608519</v>
      </c>
      <c r="K24" s="148">
        <f>K23/K18</f>
        <v>16.524529811924772</v>
      </c>
      <c r="L24" s="148"/>
      <c r="M24" s="148">
        <f>K24</f>
        <v>16.524529811924772</v>
      </c>
    </row>
    <row r="25" spans="1:13" s="77" customFormat="1" ht="12.75">
      <c r="A25" s="80">
        <v>4</v>
      </c>
      <c r="B25" s="7" t="s">
        <v>6</v>
      </c>
      <c r="C25" s="81"/>
      <c r="D25" s="81"/>
      <c r="E25" s="130"/>
      <c r="F25" s="130"/>
      <c r="G25" s="78"/>
      <c r="H25" s="130"/>
      <c r="I25" s="130"/>
      <c r="J25" s="78"/>
      <c r="K25" s="130"/>
      <c r="L25" s="130"/>
      <c r="M25" s="78"/>
    </row>
    <row r="26" spans="1:13" s="77" customFormat="1" ht="167.25" customHeight="1">
      <c r="A26" s="139" t="s">
        <v>220</v>
      </c>
      <c r="B26" s="134" t="s">
        <v>176</v>
      </c>
      <c r="C26" s="135" t="s">
        <v>163</v>
      </c>
      <c r="D26" s="135" t="s">
        <v>186</v>
      </c>
      <c r="E26" s="130">
        <v>1</v>
      </c>
      <c r="F26" s="130"/>
      <c r="G26" s="78">
        <f t="shared" si="0"/>
        <v>1</v>
      </c>
      <c r="H26" s="130">
        <v>2</v>
      </c>
      <c r="I26" s="130"/>
      <c r="J26" s="78">
        <f>H26</f>
        <v>2</v>
      </c>
      <c r="K26" s="130">
        <v>2</v>
      </c>
      <c r="L26" s="130"/>
      <c r="M26" s="78">
        <f>K26</f>
        <v>2</v>
      </c>
    </row>
    <row r="27" spans="1:13" s="77" customFormat="1" ht="69.75" customHeight="1">
      <c r="A27" s="139" t="s">
        <v>221</v>
      </c>
      <c r="B27" s="134" t="s">
        <v>177</v>
      </c>
      <c r="C27" s="135" t="s">
        <v>163</v>
      </c>
      <c r="D27" s="135" t="s">
        <v>186</v>
      </c>
      <c r="E27" s="130">
        <v>6</v>
      </c>
      <c r="F27" s="130"/>
      <c r="G27" s="78">
        <f t="shared" si="0"/>
        <v>6</v>
      </c>
      <c r="H27" s="130">
        <v>15</v>
      </c>
      <c r="I27" s="130"/>
      <c r="J27" s="78">
        <f>H27</f>
        <v>15</v>
      </c>
      <c r="K27" s="130">
        <v>17</v>
      </c>
      <c r="L27" s="130"/>
      <c r="M27" s="78">
        <f>K27</f>
        <v>17</v>
      </c>
    </row>
    <row r="28" spans="1:13" s="77" customFormat="1" ht="60" customHeight="1">
      <c r="A28" s="139" t="s">
        <v>222</v>
      </c>
      <c r="B28" s="134" t="s">
        <v>228</v>
      </c>
      <c r="C28" s="135" t="s">
        <v>181</v>
      </c>
      <c r="D28" s="135" t="s">
        <v>186</v>
      </c>
      <c r="E28" s="130">
        <v>35000</v>
      </c>
      <c r="F28" s="130"/>
      <c r="G28" s="78">
        <f t="shared" si="0"/>
        <v>35000</v>
      </c>
      <c r="H28" s="130">
        <v>37000</v>
      </c>
      <c r="I28" s="130"/>
      <c r="J28" s="78">
        <f>H28</f>
        <v>37000</v>
      </c>
      <c r="K28" s="130">
        <v>39000</v>
      </c>
      <c r="L28" s="130"/>
      <c r="M28" s="78">
        <f>K28</f>
        <v>39000</v>
      </c>
    </row>
    <row r="29" spans="1:13" s="77" customFormat="1" ht="83.25" customHeight="1">
      <c r="A29" s="139" t="s">
        <v>223</v>
      </c>
      <c r="B29" s="134" t="s">
        <v>179</v>
      </c>
      <c r="C29" s="135" t="s">
        <v>178</v>
      </c>
      <c r="D29" s="135" t="s">
        <v>191</v>
      </c>
      <c r="E29" s="130">
        <v>3</v>
      </c>
      <c r="F29" s="130"/>
      <c r="G29" s="78">
        <f t="shared" si="0"/>
        <v>3</v>
      </c>
      <c r="H29" s="130">
        <v>3</v>
      </c>
      <c r="I29" s="130"/>
      <c r="J29" s="78">
        <f>H29</f>
        <v>3</v>
      </c>
      <c r="K29" s="130">
        <v>3</v>
      </c>
      <c r="L29" s="130"/>
      <c r="M29" s="78">
        <f>K29</f>
        <v>3</v>
      </c>
    </row>
    <row r="30" spans="1:13" s="77" customFormat="1" ht="78.75" customHeight="1">
      <c r="A30" s="143" t="s">
        <v>224</v>
      </c>
      <c r="B30" s="134" t="s">
        <v>180</v>
      </c>
      <c r="C30" s="135" t="s">
        <v>178</v>
      </c>
      <c r="D30" s="135" t="s">
        <v>191</v>
      </c>
      <c r="E30" s="130">
        <v>3</v>
      </c>
      <c r="F30" s="130"/>
      <c r="G30" s="78">
        <f t="shared" si="0"/>
        <v>3</v>
      </c>
      <c r="H30" s="130">
        <v>3</v>
      </c>
      <c r="I30" s="130"/>
      <c r="J30" s="78">
        <f>H30</f>
        <v>3</v>
      </c>
      <c r="K30" s="130">
        <v>3</v>
      </c>
      <c r="L30" s="130"/>
      <c r="M30" s="78">
        <f>K30</f>
        <v>3</v>
      </c>
    </row>
    <row r="31" spans="1:15" ht="27.75" customHeight="1">
      <c r="A31" s="185" t="s">
        <v>157</v>
      </c>
      <c r="B31" s="185"/>
      <c r="C31" s="185"/>
      <c r="D31" s="185"/>
      <c r="E31" s="185"/>
      <c r="F31" s="185"/>
      <c r="G31" s="185"/>
      <c r="H31" s="185"/>
      <c r="I31" s="185"/>
      <c r="J31" s="37"/>
      <c r="K31" s="37"/>
      <c r="L31" s="37"/>
      <c r="M31" s="37"/>
      <c r="N31" s="44"/>
      <c r="O31" s="44"/>
    </row>
    <row r="32" ht="12.75">
      <c r="J32" s="105" t="s">
        <v>76</v>
      </c>
    </row>
    <row r="33" spans="1:10" ht="16.5" customHeight="1">
      <c r="A33" s="186" t="s">
        <v>22</v>
      </c>
      <c r="B33" s="186" t="s">
        <v>13</v>
      </c>
      <c r="C33" s="186" t="s">
        <v>21</v>
      </c>
      <c r="D33" s="186" t="s">
        <v>14</v>
      </c>
      <c r="E33" s="188" t="s">
        <v>182</v>
      </c>
      <c r="F33" s="189"/>
      <c r="G33" s="190"/>
      <c r="H33" s="191" t="s">
        <v>183</v>
      </c>
      <c r="I33" s="191"/>
      <c r="J33" s="191"/>
    </row>
    <row r="34" spans="1:10" ht="25.5">
      <c r="A34" s="187"/>
      <c r="B34" s="187"/>
      <c r="C34" s="187"/>
      <c r="D34" s="187"/>
      <c r="E34" s="49" t="s">
        <v>2</v>
      </c>
      <c r="F34" s="49" t="s">
        <v>38</v>
      </c>
      <c r="G34" s="21" t="s">
        <v>85</v>
      </c>
      <c r="H34" s="49" t="s">
        <v>2</v>
      </c>
      <c r="I34" s="49" t="s">
        <v>38</v>
      </c>
      <c r="J34" s="21" t="s">
        <v>86</v>
      </c>
    </row>
    <row r="35" spans="1:10" s="77" customFormat="1" ht="12.75" customHeight="1">
      <c r="A35" s="49">
        <v>1</v>
      </c>
      <c r="B35" s="49">
        <v>2</v>
      </c>
      <c r="C35" s="49">
        <v>3</v>
      </c>
      <c r="D35" s="49">
        <v>4</v>
      </c>
      <c r="E35" s="49">
        <v>5</v>
      </c>
      <c r="F35" s="49">
        <v>6</v>
      </c>
      <c r="G35" s="49">
        <v>7</v>
      </c>
      <c r="H35" s="49">
        <v>8</v>
      </c>
      <c r="I35" s="49">
        <v>9</v>
      </c>
      <c r="J35" s="49">
        <v>10</v>
      </c>
    </row>
    <row r="36" spans="1:10" s="77" customFormat="1" ht="56.25" customHeight="1">
      <c r="A36" s="136">
        <v>1113121</v>
      </c>
      <c r="B36" s="137" t="s">
        <v>236</v>
      </c>
      <c r="C36" s="78"/>
      <c r="D36" s="49"/>
      <c r="E36" s="49"/>
      <c r="F36" s="49"/>
      <c r="G36" s="49"/>
      <c r="H36" s="49"/>
      <c r="I36" s="49"/>
      <c r="J36" s="49"/>
    </row>
    <row r="37" spans="1:10" s="77" customFormat="1" ht="127.5" customHeight="1">
      <c r="A37" s="21"/>
      <c r="B37" s="137" t="s">
        <v>155</v>
      </c>
      <c r="C37" s="78"/>
      <c r="D37" s="49"/>
      <c r="E37" s="150">
        <v>4492228.499400001</v>
      </c>
      <c r="F37" s="150"/>
      <c r="G37" s="150">
        <f>E37</f>
        <v>4492228.499400001</v>
      </c>
      <c r="H37" s="150">
        <v>4815009.965746719</v>
      </c>
      <c r="I37" s="150"/>
      <c r="J37" s="150">
        <f>H37</f>
        <v>4815009.965746719</v>
      </c>
    </row>
    <row r="38" spans="1:10" s="77" customFormat="1" ht="12.75" customHeight="1">
      <c r="A38" s="135">
        <v>1</v>
      </c>
      <c r="B38" s="7" t="s">
        <v>3</v>
      </c>
      <c r="C38" s="78"/>
      <c r="D38" s="49"/>
      <c r="E38" s="49"/>
      <c r="F38" s="49"/>
      <c r="G38" s="49"/>
      <c r="H38" s="49"/>
      <c r="I38" s="49"/>
      <c r="J38" s="49"/>
    </row>
    <row r="39" spans="1:10" s="77" customFormat="1" ht="41.25" customHeight="1">
      <c r="A39" s="135" t="s">
        <v>207</v>
      </c>
      <c r="B39" s="134" t="s">
        <v>160</v>
      </c>
      <c r="C39" s="78" t="s">
        <v>161</v>
      </c>
      <c r="D39" s="135" t="s">
        <v>184</v>
      </c>
      <c r="E39" s="49">
        <v>1</v>
      </c>
      <c r="F39" s="49"/>
      <c r="G39" s="49">
        <v>1</v>
      </c>
      <c r="H39" s="49">
        <v>1</v>
      </c>
      <c r="I39" s="49"/>
      <c r="J39" s="49">
        <v>1</v>
      </c>
    </row>
    <row r="40" spans="1:10" s="77" customFormat="1" ht="41.25" customHeight="1">
      <c r="A40" s="135" t="s">
        <v>208</v>
      </c>
      <c r="B40" s="134" t="s">
        <v>162</v>
      </c>
      <c r="C40" s="78" t="s">
        <v>163</v>
      </c>
      <c r="D40" s="135" t="s">
        <v>185</v>
      </c>
      <c r="E40" s="49">
        <v>30</v>
      </c>
      <c r="F40" s="49"/>
      <c r="G40" s="49">
        <v>30</v>
      </c>
      <c r="H40" s="49">
        <v>30</v>
      </c>
      <c r="I40" s="49"/>
      <c r="J40" s="49">
        <v>30</v>
      </c>
    </row>
    <row r="41" spans="1:10" s="77" customFormat="1" ht="27.75" customHeight="1">
      <c r="A41" s="135" t="s">
        <v>209</v>
      </c>
      <c r="B41" s="134" t="s">
        <v>164</v>
      </c>
      <c r="C41" s="135" t="s">
        <v>163</v>
      </c>
      <c r="D41" s="135" t="s">
        <v>185</v>
      </c>
      <c r="E41" s="49">
        <v>24</v>
      </c>
      <c r="F41" s="49"/>
      <c r="G41" s="49">
        <v>24</v>
      </c>
      <c r="H41" s="49">
        <v>24</v>
      </c>
      <c r="I41" s="49"/>
      <c r="J41" s="49">
        <v>24</v>
      </c>
    </row>
    <row r="42" spans="1:10" s="77" customFormat="1" ht="12.75" customHeight="1">
      <c r="A42" s="78">
        <v>2</v>
      </c>
      <c r="B42" s="7" t="s">
        <v>4</v>
      </c>
      <c r="C42" s="78"/>
      <c r="D42" s="78"/>
      <c r="E42" s="49"/>
      <c r="F42" s="49"/>
      <c r="G42" s="49"/>
      <c r="H42" s="49"/>
      <c r="I42" s="49"/>
      <c r="J42" s="49"/>
    </row>
    <row r="43" spans="1:10" s="77" customFormat="1" ht="83.25" customHeight="1">
      <c r="A43" s="135" t="s">
        <v>210</v>
      </c>
      <c r="B43" s="96" t="s">
        <v>165</v>
      </c>
      <c r="C43" s="78" t="s">
        <v>161</v>
      </c>
      <c r="D43" s="135" t="s">
        <v>186</v>
      </c>
      <c r="E43" s="49">
        <v>1</v>
      </c>
      <c r="F43" s="49"/>
      <c r="G43" s="49">
        <v>1</v>
      </c>
      <c r="H43" s="49">
        <v>1</v>
      </c>
      <c r="I43" s="49"/>
      <c r="J43" s="49">
        <v>1</v>
      </c>
    </row>
    <row r="44" spans="1:10" s="77" customFormat="1" ht="104.25" customHeight="1">
      <c r="A44" s="135" t="s">
        <v>211</v>
      </c>
      <c r="B44" s="96" t="s">
        <v>166</v>
      </c>
      <c r="C44" s="78" t="s">
        <v>161</v>
      </c>
      <c r="D44" s="135" t="s">
        <v>186</v>
      </c>
      <c r="E44" s="49">
        <v>146</v>
      </c>
      <c r="F44" s="49"/>
      <c r="G44" s="49">
        <v>146</v>
      </c>
      <c r="H44" s="49">
        <v>146</v>
      </c>
      <c r="I44" s="49"/>
      <c r="J44" s="49">
        <v>146</v>
      </c>
    </row>
    <row r="45" spans="1:10" s="77" customFormat="1" ht="38.25" customHeight="1">
      <c r="A45" s="135" t="s">
        <v>212</v>
      </c>
      <c r="B45" s="96" t="s">
        <v>167</v>
      </c>
      <c r="C45" s="135" t="s">
        <v>163</v>
      </c>
      <c r="D45" s="135" t="s">
        <v>186</v>
      </c>
      <c r="E45" s="49">
        <v>7050</v>
      </c>
      <c r="F45" s="49"/>
      <c r="G45" s="49">
        <f>E45</f>
        <v>7050</v>
      </c>
      <c r="H45" s="49">
        <v>7100</v>
      </c>
      <c r="I45" s="49"/>
      <c r="J45" s="49">
        <f>H45</f>
        <v>7100</v>
      </c>
    </row>
    <row r="46" spans="1:10" s="77" customFormat="1" ht="51" customHeight="1">
      <c r="A46" s="135" t="s">
        <v>213</v>
      </c>
      <c r="B46" s="134" t="s">
        <v>168</v>
      </c>
      <c r="C46" s="78" t="s">
        <v>161</v>
      </c>
      <c r="D46" s="135" t="s">
        <v>187</v>
      </c>
      <c r="E46" s="49">
        <v>18</v>
      </c>
      <c r="F46" s="49"/>
      <c r="G46" s="49">
        <v>18</v>
      </c>
      <c r="H46" s="49">
        <v>18</v>
      </c>
      <c r="I46" s="49"/>
      <c r="J46" s="49">
        <v>18</v>
      </c>
    </row>
    <row r="47" spans="1:10" s="77" customFormat="1" ht="66" customHeight="1">
      <c r="A47" s="135" t="s">
        <v>214</v>
      </c>
      <c r="B47" s="96" t="s">
        <v>169</v>
      </c>
      <c r="C47" s="135" t="s">
        <v>163</v>
      </c>
      <c r="D47" s="135" t="s">
        <v>187</v>
      </c>
      <c r="E47" s="49">
        <v>14700</v>
      </c>
      <c r="F47" s="49"/>
      <c r="G47" s="49">
        <f>E47</f>
        <v>14700</v>
      </c>
      <c r="H47" s="49">
        <v>14800</v>
      </c>
      <c r="I47" s="49"/>
      <c r="J47" s="49">
        <f>H47</f>
        <v>14800</v>
      </c>
    </row>
    <row r="48" spans="1:10" s="77" customFormat="1" ht="12.75" customHeight="1">
      <c r="A48" s="78">
        <v>3</v>
      </c>
      <c r="B48" s="7" t="s">
        <v>5</v>
      </c>
      <c r="C48" s="78"/>
      <c r="D48" s="78"/>
      <c r="E48" s="49"/>
      <c r="F48" s="49"/>
      <c r="G48" s="49"/>
      <c r="H48" s="49"/>
      <c r="I48" s="49"/>
      <c r="J48" s="49"/>
    </row>
    <row r="49" spans="1:10" s="77" customFormat="1" ht="55.5" customHeight="1">
      <c r="A49" s="135" t="s">
        <v>215</v>
      </c>
      <c r="B49" s="96" t="s">
        <v>170</v>
      </c>
      <c r="C49" s="135" t="s">
        <v>171</v>
      </c>
      <c r="D49" s="135" t="s">
        <v>188</v>
      </c>
      <c r="E49" s="150">
        <f>E37</f>
        <v>4492228.499400001</v>
      </c>
      <c r="F49" s="150"/>
      <c r="G49" s="150">
        <f>G37</f>
        <v>4492228.499400001</v>
      </c>
      <c r="H49" s="150">
        <f>H37</f>
        <v>4815009.965746719</v>
      </c>
      <c r="I49" s="150"/>
      <c r="J49" s="150">
        <f>J37</f>
        <v>4815009.965746719</v>
      </c>
    </row>
    <row r="50" spans="1:10" s="77" customFormat="1" ht="123.75" customHeight="1">
      <c r="A50" s="139" t="s">
        <v>216</v>
      </c>
      <c r="B50" s="134" t="s">
        <v>172</v>
      </c>
      <c r="C50" s="135" t="s">
        <v>171</v>
      </c>
      <c r="D50" s="135" t="s">
        <v>189</v>
      </c>
      <c r="E50" s="150">
        <f>E49/E40</f>
        <v>149740.94998000003</v>
      </c>
      <c r="F50" s="150"/>
      <c r="G50" s="150">
        <f>G49/G40</f>
        <v>149740.94998000003</v>
      </c>
      <c r="H50" s="150">
        <f>H49/H40</f>
        <v>160500.3321915573</v>
      </c>
      <c r="I50" s="150"/>
      <c r="J50" s="150">
        <f>J49/J40</f>
        <v>160500.3321915573</v>
      </c>
    </row>
    <row r="51" spans="1:10" s="77" customFormat="1" ht="54.75" customHeight="1">
      <c r="A51" s="139" t="s">
        <v>217</v>
      </c>
      <c r="B51" s="79" t="s">
        <v>173</v>
      </c>
      <c r="C51" s="135" t="s">
        <v>171</v>
      </c>
      <c r="D51" s="135" t="s">
        <v>190</v>
      </c>
      <c r="E51" s="150">
        <f>E49/E44</f>
        <v>30768.6883520548</v>
      </c>
      <c r="F51" s="150"/>
      <c r="G51" s="150">
        <f>G49/G44</f>
        <v>30768.6883520548</v>
      </c>
      <c r="H51" s="150">
        <f>H49/H44</f>
        <v>32979.52031333369</v>
      </c>
      <c r="I51" s="150"/>
      <c r="J51" s="150">
        <f>J49/J44</f>
        <v>32979.52031333369</v>
      </c>
    </row>
    <row r="52" spans="1:10" s="77" customFormat="1" ht="70.5" customHeight="1">
      <c r="A52" s="139" t="s">
        <v>218</v>
      </c>
      <c r="B52" s="134" t="s">
        <v>174</v>
      </c>
      <c r="C52" s="135" t="s">
        <v>171</v>
      </c>
      <c r="D52" s="135" t="s">
        <v>190</v>
      </c>
      <c r="E52" s="150">
        <f>E49/E46</f>
        <v>249568.2499666667</v>
      </c>
      <c r="F52" s="150"/>
      <c r="G52" s="150">
        <f>G49/G46</f>
        <v>249568.2499666667</v>
      </c>
      <c r="H52" s="150">
        <f>H49/H46</f>
        <v>267500.5536525955</v>
      </c>
      <c r="I52" s="150"/>
      <c r="J52" s="150">
        <f>J49/J46</f>
        <v>267500.5536525955</v>
      </c>
    </row>
    <row r="53" spans="1:10" s="77" customFormat="1" ht="66.75" customHeight="1">
      <c r="A53" s="139" t="s">
        <v>219</v>
      </c>
      <c r="B53" s="134" t="s">
        <v>175</v>
      </c>
      <c r="C53" s="135" t="s">
        <v>171</v>
      </c>
      <c r="D53" s="135" t="s">
        <v>190</v>
      </c>
      <c r="E53" s="150">
        <f>E52/E47</f>
        <v>16.977431970521547</v>
      </c>
      <c r="F53" s="150"/>
      <c r="G53" s="150">
        <f>G52/G47</f>
        <v>16.977431970521547</v>
      </c>
      <c r="H53" s="150">
        <f>H52/H47</f>
        <v>18.074361733283478</v>
      </c>
      <c r="I53" s="150"/>
      <c r="J53" s="150">
        <f>J52/J47</f>
        <v>18.074361733283478</v>
      </c>
    </row>
    <row r="54" spans="1:10" s="77" customFormat="1" ht="12.75" customHeight="1">
      <c r="A54" s="80">
        <v>4</v>
      </c>
      <c r="B54" s="7" t="s">
        <v>6</v>
      </c>
      <c r="C54" s="81"/>
      <c r="D54" s="81"/>
      <c r="E54" s="49"/>
      <c r="F54" s="49"/>
      <c r="G54" s="49"/>
      <c r="H54" s="49"/>
      <c r="I54" s="49"/>
      <c r="J54" s="49"/>
    </row>
    <row r="55" spans="1:10" s="77" customFormat="1" ht="171" customHeight="1">
      <c r="A55" s="139" t="s">
        <v>220</v>
      </c>
      <c r="B55" s="134" t="s">
        <v>176</v>
      </c>
      <c r="C55" s="135" t="s">
        <v>163</v>
      </c>
      <c r="D55" s="135" t="s">
        <v>186</v>
      </c>
      <c r="E55" s="49">
        <v>2</v>
      </c>
      <c r="F55" s="49"/>
      <c r="G55" s="49">
        <v>2</v>
      </c>
      <c r="H55" s="49">
        <v>3</v>
      </c>
      <c r="I55" s="49"/>
      <c r="J55" s="49">
        <v>3</v>
      </c>
    </row>
    <row r="56" spans="1:10" s="77" customFormat="1" ht="66" customHeight="1">
      <c r="A56" s="139" t="s">
        <v>221</v>
      </c>
      <c r="B56" s="134" t="s">
        <v>177</v>
      </c>
      <c r="C56" s="135" t="s">
        <v>163</v>
      </c>
      <c r="D56" s="135" t="s">
        <v>186</v>
      </c>
      <c r="E56" s="49">
        <v>17</v>
      </c>
      <c r="F56" s="49"/>
      <c r="G56" s="49">
        <v>17</v>
      </c>
      <c r="H56" s="49">
        <v>17</v>
      </c>
      <c r="I56" s="49"/>
      <c r="J56" s="49">
        <v>17</v>
      </c>
    </row>
    <row r="57" spans="1:10" s="77" customFormat="1" ht="47.25" customHeight="1">
      <c r="A57" s="139" t="s">
        <v>222</v>
      </c>
      <c r="B57" s="134" t="s">
        <v>228</v>
      </c>
      <c r="C57" s="135" t="s">
        <v>181</v>
      </c>
      <c r="D57" s="135" t="s">
        <v>186</v>
      </c>
      <c r="E57" s="49">
        <v>40000</v>
      </c>
      <c r="F57" s="49"/>
      <c r="G57" s="49">
        <f>E57</f>
        <v>40000</v>
      </c>
      <c r="H57" s="49">
        <v>40500</v>
      </c>
      <c r="I57" s="49"/>
      <c r="J57" s="49">
        <f>H57</f>
        <v>40500</v>
      </c>
    </row>
    <row r="58" spans="1:10" s="77" customFormat="1" ht="83.25" customHeight="1">
      <c r="A58" s="139" t="s">
        <v>223</v>
      </c>
      <c r="B58" s="134" t="s">
        <v>179</v>
      </c>
      <c r="C58" s="135" t="s">
        <v>178</v>
      </c>
      <c r="D58" s="135" t="s">
        <v>191</v>
      </c>
      <c r="E58" s="49">
        <v>3</v>
      </c>
      <c r="F58" s="49"/>
      <c r="G58" s="49">
        <f>E58</f>
        <v>3</v>
      </c>
      <c r="H58" s="49">
        <v>3</v>
      </c>
      <c r="I58" s="49"/>
      <c r="J58" s="49">
        <f>H58</f>
        <v>3</v>
      </c>
    </row>
    <row r="59" spans="1:10" s="77" customFormat="1" ht="77.25" customHeight="1">
      <c r="A59" s="143" t="s">
        <v>224</v>
      </c>
      <c r="B59" s="134" t="s">
        <v>180</v>
      </c>
      <c r="C59" s="135" t="s">
        <v>178</v>
      </c>
      <c r="D59" s="135" t="s">
        <v>191</v>
      </c>
      <c r="E59" s="49">
        <v>3</v>
      </c>
      <c r="F59" s="49"/>
      <c r="G59" s="49">
        <v>3</v>
      </c>
      <c r="H59" s="49">
        <v>3</v>
      </c>
      <c r="I59" s="49"/>
      <c r="J59" s="49">
        <v>3</v>
      </c>
    </row>
  </sheetData>
  <sheetProtection/>
  <mergeCells count="16">
    <mergeCell ref="D4:D5"/>
    <mergeCell ref="E4:G4"/>
    <mergeCell ref="H4:J4"/>
    <mergeCell ref="K4:M4"/>
    <mergeCell ref="E33:G33"/>
    <mergeCell ref="H33:J33"/>
    <mergeCell ref="A33:A34"/>
    <mergeCell ref="B33:B34"/>
    <mergeCell ref="C33:C34"/>
    <mergeCell ref="D33:D34"/>
    <mergeCell ref="A1:I1"/>
    <mergeCell ref="A2:I2"/>
    <mergeCell ref="A31:I31"/>
    <mergeCell ref="A4:A5"/>
    <mergeCell ref="B4:B5"/>
    <mergeCell ref="C4:C5"/>
  </mergeCells>
  <printOptions/>
  <pageMargins left="0.2" right="0.2" top="0.2" bottom="0.5" header="0.19" footer="0.19"/>
  <pageSetup horizontalDpi="600" verticalDpi="600" orientation="landscape" paperSize="9" scale="70" r:id="rId1"/>
  <rowBreaks count="1" manualBreakCount="1">
    <brk id="2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1"/>
  <sheetViews>
    <sheetView showGridLines="0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14.125" style="90" customWidth="1"/>
    <col min="2" max="2" width="67.75390625" style="90" customWidth="1"/>
    <col min="3" max="3" width="13.00390625" style="90" customWidth="1"/>
    <col min="4" max="4" width="13.25390625" style="90" customWidth="1"/>
    <col min="5" max="5" width="14.375" style="128" customWidth="1"/>
    <col min="6" max="6" width="16.375" style="128" customWidth="1"/>
    <col min="7" max="12" width="13.75390625" style="90" customWidth="1"/>
    <col min="13" max="13" width="9.125" style="90" customWidth="1"/>
    <col min="14" max="14" width="11.00390625" style="90" customWidth="1"/>
    <col min="15" max="16384" width="9.125" style="90" customWidth="1"/>
  </cols>
  <sheetData>
    <row r="1" spans="1:8" s="84" customFormat="1" ht="15.75">
      <c r="A1" s="82"/>
      <c r="B1" s="168" t="s">
        <v>87</v>
      </c>
      <c r="C1" s="168"/>
      <c r="D1" s="168"/>
      <c r="E1" s="168"/>
      <c r="F1" s="168"/>
      <c r="G1" s="168"/>
      <c r="H1" s="168"/>
    </row>
    <row r="2" spans="5:12" s="84" customFormat="1" ht="12.75">
      <c r="E2" s="123"/>
      <c r="F2" s="123"/>
      <c r="L2" s="95" t="s">
        <v>76</v>
      </c>
    </row>
    <row r="3" spans="1:12" s="84" customFormat="1" ht="21" customHeight="1">
      <c r="A3" s="192"/>
      <c r="B3" s="186" t="s">
        <v>32</v>
      </c>
      <c r="C3" s="191" t="s">
        <v>158</v>
      </c>
      <c r="D3" s="191"/>
      <c r="E3" s="193" t="s">
        <v>111</v>
      </c>
      <c r="F3" s="193"/>
      <c r="G3" s="191" t="s">
        <v>159</v>
      </c>
      <c r="H3" s="191"/>
      <c r="I3" s="191" t="s">
        <v>182</v>
      </c>
      <c r="J3" s="191"/>
      <c r="K3" s="191" t="s">
        <v>183</v>
      </c>
      <c r="L3" s="191"/>
    </row>
    <row r="4" spans="1:12" s="84" customFormat="1" ht="60" customHeight="1">
      <c r="A4" s="192"/>
      <c r="B4" s="187"/>
      <c r="C4" s="86" t="s">
        <v>37</v>
      </c>
      <c r="D4" s="86" t="s">
        <v>38</v>
      </c>
      <c r="E4" s="124" t="s">
        <v>37</v>
      </c>
      <c r="F4" s="125" t="s">
        <v>38</v>
      </c>
      <c r="G4" s="86" t="s">
        <v>37</v>
      </c>
      <c r="H4" s="86" t="s">
        <v>38</v>
      </c>
      <c r="I4" s="86" t="s">
        <v>37</v>
      </c>
      <c r="J4" s="86" t="s">
        <v>38</v>
      </c>
      <c r="K4" s="86" t="s">
        <v>37</v>
      </c>
      <c r="L4" s="86" t="s">
        <v>38</v>
      </c>
    </row>
    <row r="5" spans="1:12" s="84" customFormat="1" ht="12.75">
      <c r="A5" s="89"/>
      <c r="B5" s="85">
        <v>1</v>
      </c>
      <c r="C5" s="86">
        <v>2</v>
      </c>
      <c r="D5" s="85">
        <v>3</v>
      </c>
      <c r="E5" s="125">
        <v>4</v>
      </c>
      <c r="F5" s="125">
        <v>5</v>
      </c>
      <c r="G5" s="85">
        <v>6</v>
      </c>
      <c r="H5" s="86">
        <v>7</v>
      </c>
      <c r="I5" s="85">
        <v>8</v>
      </c>
      <c r="J5" s="86">
        <v>9</v>
      </c>
      <c r="K5" s="85">
        <v>10</v>
      </c>
      <c r="L5" s="86">
        <v>11</v>
      </c>
    </row>
    <row r="6" spans="1:12" s="84" customFormat="1" ht="34.5" customHeight="1">
      <c r="A6" s="89"/>
      <c r="B6" s="157" t="s">
        <v>238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s="84" customFormat="1" ht="12.75">
      <c r="A7" s="89"/>
      <c r="B7" s="138" t="s">
        <v>193</v>
      </c>
      <c r="C7" s="153">
        <v>1142600</v>
      </c>
      <c r="D7" s="154"/>
      <c r="E7" s="155">
        <v>1241200</v>
      </c>
      <c r="F7" s="155"/>
      <c r="G7" s="154">
        <v>1375100</v>
      </c>
      <c r="H7" s="155"/>
      <c r="I7" s="154">
        <v>1499000</v>
      </c>
      <c r="J7" s="155"/>
      <c r="K7" s="154">
        <v>1608600</v>
      </c>
      <c r="L7" s="155"/>
    </row>
    <row r="8" spans="1:12" s="84" customFormat="1" ht="12.75">
      <c r="A8" s="89"/>
      <c r="B8" s="138" t="s">
        <v>194</v>
      </c>
      <c r="C8" s="153">
        <v>254800</v>
      </c>
      <c r="D8" s="154"/>
      <c r="E8" s="155">
        <v>770900</v>
      </c>
      <c r="F8" s="155"/>
      <c r="G8" s="154">
        <v>535900</v>
      </c>
      <c r="H8" s="155"/>
      <c r="I8" s="154">
        <v>580700</v>
      </c>
      <c r="J8" s="155"/>
      <c r="K8" s="154">
        <v>619800</v>
      </c>
      <c r="L8" s="155"/>
    </row>
    <row r="9" spans="1:12" s="84" customFormat="1" ht="12.75">
      <c r="A9" s="89"/>
      <c r="B9" s="138" t="s">
        <v>195</v>
      </c>
      <c r="C9" s="153">
        <v>561450.1</v>
      </c>
      <c r="D9" s="154"/>
      <c r="E9" s="155">
        <v>340000</v>
      </c>
      <c r="F9" s="155"/>
      <c r="G9" s="154">
        <v>722000</v>
      </c>
      <c r="H9" s="155"/>
      <c r="I9" s="154">
        <v>697299.2</v>
      </c>
      <c r="J9" s="155"/>
      <c r="K9" s="154">
        <v>684844.2</v>
      </c>
      <c r="L9" s="155"/>
    </row>
    <row r="10" spans="1:12" s="84" customFormat="1" ht="12.75">
      <c r="A10" s="89"/>
      <c r="B10" s="138" t="s">
        <v>196</v>
      </c>
      <c r="C10" s="153">
        <v>162400</v>
      </c>
      <c r="D10" s="154"/>
      <c r="E10" s="155">
        <v>90500</v>
      </c>
      <c r="F10" s="155"/>
      <c r="G10" s="154">
        <v>102700</v>
      </c>
      <c r="H10" s="155"/>
      <c r="I10" s="154">
        <v>111900</v>
      </c>
      <c r="J10" s="155"/>
      <c r="K10" s="154">
        <v>120100</v>
      </c>
      <c r="L10" s="155"/>
    </row>
    <row r="11" spans="1:12" s="87" customFormat="1" ht="12.75">
      <c r="A11" s="89"/>
      <c r="B11" s="94" t="s">
        <v>57</v>
      </c>
      <c r="C11" s="148">
        <f>C7+C8+C9+C10</f>
        <v>2121250.1</v>
      </c>
      <c r="D11" s="148"/>
      <c r="E11" s="148">
        <f>E7+E8+E9+E10</f>
        <v>2442600</v>
      </c>
      <c r="F11" s="148"/>
      <c r="G11" s="148">
        <f>G7+G8+G9+G10</f>
        <v>2735700</v>
      </c>
      <c r="H11" s="148"/>
      <c r="I11" s="148">
        <f>I7+I8+I9+I10</f>
        <v>2888899.2</v>
      </c>
      <c r="J11" s="148"/>
      <c r="K11" s="148">
        <f>K7+K8+K9+K10</f>
        <v>3033344.2</v>
      </c>
      <c r="L11" s="148"/>
    </row>
    <row r="12" spans="1:12" s="87" customFormat="1" ht="125.25" customHeight="1">
      <c r="A12" s="93"/>
      <c r="B12" s="106" t="s">
        <v>88</v>
      </c>
      <c r="C12" s="135" t="s">
        <v>17</v>
      </c>
      <c r="D12" s="78"/>
      <c r="E12" s="126" t="s">
        <v>17</v>
      </c>
      <c r="F12" s="126"/>
      <c r="G12" s="78" t="s">
        <v>17</v>
      </c>
      <c r="H12" s="78"/>
      <c r="I12" s="78" t="s">
        <v>17</v>
      </c>
      <c r="J12" s="78"/>
      <c r="K12" s="78" t="s">
        <v>17</v>
      </c>
      <c r="L12" s="78"/>
    </row>
    <row r="13" spans="1:8" s="84" customFormat="1" ht="12.75">
      <c r="A13" s="87"/>
      <c r="B13" s="56"/>
      <c r="C13" s="56"/>
      <c r="D13" s="56"/>
      <c r="E13" s="127"/>
      <c r="F13" s="127"/>
      <c r="G13" s="56"/>
      <c r="H13" s="56"/>
    </row>
    <row r="14" spans="2:8" s="84" customFormat="1" ht="12.75">
      <c r="B14" s="56"/>
      <c r="C14" s="56"/>
      <c r="D14" s="56"/>
      <c r="E14" s="127"/>
      <c r="F14" s="127"/>
      <c r="G14" s="56"/>
      <c r="H14" s="56"/>
    </row>
    <row r="15" spans="2:8" s="84" customFormat="1" ht="12.75">
      <c r="B15" s="56"/>
      <c r="C15" s="56"/>
      <c r="D15" s="56"/>
      <c r="E15" s="127"/>
      <c r="F15" s="127"/>
      <c r="G15" s="56"/>
      <c r="H15" s="56"/>
    </row>
    <row r="16" spans="2:8" s="84" customFormat="1" ht="12.75">
      <c r="B16" s="56"/>
      <c r="C16" s="56"/>
      <c r="D16" s="56"/>
      <c r="E16" s="127"/>
      <c r="F16" s="127"/>
      <c r="G16" s="56"/>
      <c r="H16" s="56"/>
    </row>
    <row r="17" ht="12.75">
      <c r="A17" s="107"/>
    </row>
    <row r="18" ht="12.75">
      <c r="A18" s="107"/>
    </row>
    <row r="19" ht="12.75">
      <c r="A19" s="107"/>
    </row>
    <row r="20" ht="12.75">
      <c r="A20" s="107"/>
    </row>
    <row r="21" ht="12.75">
      <c r="A21" s="107"/>
    </row>
    <row r="22" ht="12.75">
      <c r="A22" s="107"/>
    </row>
    <row r="23" ht="12.75">
      <c r="A23" s="107"/>
    </row>
    <row r="24" ht="12.75">
      <c r="A24" s="107"/>
    </row>
    <row r="25" ht="12.75">
      <c r="A25" s="107"/>
    </row>
    <row r="26" ht="12.75">
      <c r="A26" s="107"/>
    </row>
    <row r="27" ht="12.75">
      <c r="A27" s="107"/>
    </row>
    <row r="28" ht="12.75">
      <c r="A28" s="107"/>
    </row>
    <row r="29" ht="12.75">
      <c r="A29" s="107"/>
    </row>
    <row r="30" ht="12.75">
      <c r="A30" s="107"/>
    </row>
    <row r="31" ht="12.75">
      <c r="A31" s="107"/>
    </row>
    <row r="32" ht="12.75">
      <c r="A32" s="107"/>
    </row>
    <row r="33" ht="12.75">
      <c r="A33" s="107"/>
    </row>
    <row r="34" ht="12.75">
      <c r="A34" s="107"/>
    </row>
    <row r="35" ht="12.75">
      <c r="A35" s="107"/>
    </row>
    <row r="36" ht="12.75">
      <c r="A36" s="107"/>
    </row>
    <row r="37" ht="12.75">
      <c r="A37" s="107"/>
    </row>
    <row r="38" ht="12.75">
      <c r="A38" s="107"/>
    </row>
    <row r="39" ht="12.75">
      <c r="A39" s="107"/>
    </row>
    <row r="40" ht="12.75">
      <c r="A40" s="107"/>
    </row>
    <row r="41" ht="12.75">
      <c r="A41" s="107"/>
    </row>
    <row r="42" ht="12.75">
      <c r="A42" s="107"/>
    </row>
    <row r="43" ht="12.75">
      <c r="A43" s="107"/>
    </row>
    <row r="44" ht="12.75">
      <c r="A44" s="107"/>
    </row>
    <row r="45" ht="12.75">
      <c r="A45" s="107"/>
    </row>
    <row r="46" ht="12.75">
      <c r="A46" s="107"/>
    </row>
    <row r="47" ht="12.75">
      <c r="A47" s="107"/>
    </row>
    <row r="48" ht="12.75">
      <c r="A48" s="107"/>
    </row>
    <row r="49" ht="12.75">
      <c r="A49" s="107"/>
    </row>
    <row r="50" ht="12.75">
      <c r="A50" s="107"/>
    </row>
    <row r="51" ht="12.75">
      <c r="A51" s="107"/>
    </row>
    <row r="52" ht="12.75">
      <c r="A52" s="107"/>
    </row>
    <row r="53" ht="12.75">
      <c r="A53" s="107"/>
    </row>
    <row r="54" ht="12.75">
      <c r="A54" s="107"/>
    </row>
    <row r="55" ht="12.75">
      <c r="A55" s="107"/>
    </row>
    <row r="56" ht="12.75">
      <c r="A56" s="107"/>
    </row>
    <row r="57" ht="12.75">
      <c r="A57" s="107"/>
    </row>
    <row r="58" ht="12.75">
      <c r="A58" s="107"/>
    </row>
    <row r="59" ht="12.75">
      <c r="A59" s="107"/>
    </row>
    <row r="60" ht="12.75">
      <c r="A60" s="107"/>
    </row>
    <row r="61" ht="12.75">
      <c r="A61" s="107"/>
    </row>
    <row r="62" ht="12.75">
      <c r="A62" s="107"/>
    </row>
    <row r="63" ht="12.75">
      <c r="A63" s="107"/>
    </row>
    <row r="64" ht="12.75">
      <c r="A64" s="107"/>
    </row>
    <row r="65" ht="12.75">
      <c r="A65" s="107"/>
    </row>
    <row r="66" ht="12.75">
      <c r="A66" s="107"/>
    </row>
    <row r="67" ht="12.75">
      <c r="A67" s="107"/>
    </row>
    <row r="68" ht="12.75">
      <c r="A68" s="107"/>
    </row>
    <row r="69" ht="12.75">
      <c r="A69" s="107"/>
    </row>
    <row r="70" ht="12.75">
      <c r="A70" s="107"/>
    </row>
    <row r="71" ht="12.75">
      <c r="A71" s="107"/>
    </row>
    <row r="72" ht="12.75">
      <c r="A72" s="107"/>
    </row>
    <row r="73" ht="12.75">
      <c r="A73" s="107"/>
    </row>
    <row r="74" ht="12.75">
      <c r="A74" s="107"/>
    </row>
    <row r="75" ht="12.75">
      <c r="A75" s="107"/>
    </row>
    <row r="76" ht="12.75">
      <c r="A76" s="107"/>
    </row>
    <row r="77" ht="12.75">
      <c r="A77" s="107"/>
    </row>
    <row r="78" ht="12.75">
      <c r="A78" s="107"/>
    </row>
    <row r="79" ht="12.75">
      <c r="A79" s="107"/>
    </row>
    <row r="80" ht="12.75">
      <c r="A80" s="107"/>
    </row>
    <row r="81" ht="12.75">
      <c r="A81" s="107"/>
    </row>
    <row r="82" ht="12.75">
      <c r="A82" s="107"/>
    </row>
    <row r="83" ht="12.75">
      <c r="A83" s="107"/>
    </row>
    <row r="84" ht="12.75">
      <c r="A84" s="107"/>
    </row>
    <row r="85" ht="12.75">
      <c r="A85" s="107"/>
    </row>
    <row r="86" ht="12.75">
      <c r="A86" s="107"/>
    </row>
    <row r="87" ht="12.75">
      <c r="A87" s="107"/>
    </row>
    <row r="88" ht="12.75">
      <c r="A88" s="107"/>
    </row>
    <row r="89" ht="12.75">
      <c r="A89" s="107"/>
    </row>
    <row r="90" ht="12.75">
      <c r="A90" s="107"/>
    </row>
    <row r="91" ht="12.75">
      <c r="A91" s="107"/>
    </row>
    <row r="92" ht="12.75">
      <c r="A92" s="107"/>
    </row>
    <row r="93" ht="12.75">
      <c r="A93" s="107"/>
    </row>
    <row r="94" ht="12.75">
      <c r="A94" s="107"/>
    </row>
    <row r="95" ht="12.75">
      <c r="A95" s="107"/>
    </row>
    <row r="96" ht="12.75">
      <c r="A96" s="107"/>
    </row>
    <row r="97" ht="12.75">
      <c r="A97" s="107"/>
    </row>
    <row r="98" ht="12.75">
      <c r="A98" s="107"/>
    </row>
    <row r="99" ht="12.75">
      <c r="A99" s="107"/>
    </row>
    <row r="100" ht="12.75">
      <c r="A100" s="107"/>
    </row>
    <row r="101" ht="12.75">
      <c r="A101" s="107"/>
    </row>
    <row r="102" ht="12.75">
      <c r="A102" s="107"/>
    </row>
    <row r="103" ht="12.75">
      <c r="A103" s="107"/>
    </row>
    <row r="104" ht="12.75">
      <c r="A104" s="107"/>
    </row>
    <row r="105" ht="12.75">
      <c r="A105" s="107"/>
    </row>
    <row r="106" ht="12.75">
      <c r="A106" s="107"/>
    </row>
    <row r="107" ht="12.75">
      <c r="A107" s="107"/>
    </row>
    <row r="108" ht="12.75">
      <c r="A108" s="107"/>
    </row>
    <row r="109" ht="12.75">
      <c r="A109" s="107"/>
    </row>
    <row r="110" ht="12.75">
      <c r="A110" s="107"/>
    </row>
    <row r="111" ht="12.75">
      <c r="A111" s="107"/>
    </row>
    <row r="112" ht="12.75">
      <c r="A112" s="107"/>
    </row>
    <row r="113" ht="12.75">
      <c r="A113" s="107"/>
    </row>
    <row r="114" ht="12.75">
      <c r="A114" s="107"/>
    </row>
    <row r="115" ht="12.75">
      <c r="A115" s="107"/>
    </row>
    <row r="116" ht="12.75">
      <c r="A116" s="107"/>
    </row>
    <row r="117" ht="12.75">
      <c r="A117" s="107"/>
    </row>
    <row r="118" ht="12.75">
      <c r="A118" s="107"/>
    </row>
    <row r="119" ht="12.75">
      <c r="A119" s="107"/>
    </row>
    <row r="120" ht="12.75">
      <c r="A120" s="107"/>
    </row>
    <row r="121" ht="12.75">
      <c r="A121" s="107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P11"/>
  <sheetViews>
    <sheetView showGridLines="0" view="pageBreakPreview" zoomScale="85" zoomScaleNormal="85" zoomScaleSheetLayoutView="85" zoomScalePageLayoutView="0" workbookViewId="0" topLeftCell="A1">
      <selection activeCell="C8" sqref="C8:P8"/>
    </sheetView>
  </sheetViews>
  <sheetFormatPr defaultColWidth="9.00390625" defaultRowHeight="12.75"/>
  <cols>
    <col min="1" max="1" width="9.125" style="92" customWidth="1"/>
    <col min="2" max="2" width="39.125" style="92" customWidth="1"/>
    <col min="3" max="4" width="13.75390625" style="92" customWidth="1"/>
    <col min="5" max="5" width="13.25390625" style="92" customWidth="1"/>
    <col min="6" max="6" width="10.375" style="92" customWidth="1"/>
    <col min="7" max="7" width="12.625" style="92" customWidth="1"/>
    <col min="8" max="8" width="11.375" style="92" customWidth="1"/>
    <col min="9" max="9" width="12.875" style="92" customWidth="1"/>
    <col min="10" max="10" width="11.125" style="92" customWidth="1"/>
    <col min="11" max="16" width="11.375" style="92" customWidth="1"/>
    <col min="17" max="16384" width="9.125" style="92" customWidth="1"/>
  </cols>
  <sheetData>
    <row r="1" ht="62.25" customHeight="1"/>
    <row r="2" spans="1:16" s="91" customFormat="1" ht="15.75">
      <c r="A2" s="199" t="s">
        <v>89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4" spans="1:16" s="91" customFormat="1" ht="18" customHeight="1">
      <c r="A4" s="200" t="s">
        <v>22</v>
      </c>
      <c r="B4" s="194" t="s">
        <v>39</v>
      </c>
      <c r="C4" s="201" t="s">
        <v>158</v>
      </c>
      <c r="D4" s="194"/>
      <c r="E4" s="194"/>
      <c r="F4" s="194"/>
      <c r="G4" s="201" t="s">
        <v>111</v>
      </c>
      <c r="H4" s="194"/>
      <c r="I4" s="194"/>
      <c r="J4" s="194"/>
      <c r="K4" s="197" t="s">
        <v>197</v>
      </c>
      <c r="L4" s="198"/>
      <c r="M4" s="197" t="s">
        <v>198</v>
      </c>
      <c r="N4" s="198"/>
      <c r="O4" s="197" t="s">
        <v>197</v>
      </c>
      <c r="P4" s="198"/>
    </row>
    <row r="5" spans="1:16" s="91" customFormat="1" ht="42.75" customHeight="1">
      <c r="A5" s="194"/>
      <c r="B5" s="194"/>
      <c r="C5" s="194" t="s">
        <v>41</v>
      </c>
      <c r="D5" s="194"/>
      <c r="E5" s="194" t="s">
        <v>20</v>
      </c>
      <c r="F5" s="194"/>
      <c r="G5" s="194" t="s">
        <v>41</v>
      </c>
      <c r="H5" s="194"/>
      <c r="I5" s="194" t="s">
        <v>20</v>
      </c>
      <c r="J5" s="194"/>
      <c r="K5" s="195" t="s">
        <v>63</v>
      </c>
      <c r="L5" s="195" t="s">
        <v>64</v>
      </c>
      <c r="M5" s="195" t="s">
        <v>65</v>
      </c>
      <c r="N5" s="195" t="s">
        <v>66</v>
      </c>
      <c r="O5" s="195" t="s">
        <v>65</v>
      </c>
      <c r="P5" s="195" t="s">
        <v>66</v>
      </c>
    </row>
    <row r="6" spans="1:16" s="91" customFormat="1" ht="42.75" customHeight="1">
      <c r="A6" s="194"/>
      <c r="B6" s="194"/>
      <c r="C6" s="78" t="s">
        <v>23</v>
      </c>
      <c r="D6" s="78" t="s">
        <v>40</v>
      </c>
      <c r="E6" s="78" t="s">
        <v>23</v>
      </c>
      <c r="F6" s="78" t="s">
        <v>40</v>
      </c>
      <c r="G6" s="78" t="s">
        <v>23</v>
      </c>
      <c r="H6" s="78" t="s">
        <v>1</v>
      </c>
      <c r="I6" s="78" t="s">
        <v>23</v>
      </c>
      <c r="J6" s="78" t="s">
        <v>1</v>
      </c>
      <c r="K6" s="196"/>
      <c r="L6" s="196"/>
      <c r="M6" s="196"/>
      <c r="N6" s="196"/>
      <c r="O6" s="196"/>
      <c r="P6" s="196"/>
    </row>
    <row r="7" spans="1:16" s="91" customFormat="1" ht="12.7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</row>
    <row r="8" spans="1:16" s="91" customFormat="1" ht="47.25" customHeight="1">
      <c r="A8" s="159">
        <v>1113121</v>
      </c>
      <c r="B8" s="158" t="s">
        <v>236</v>
      </c>
      <c r="C8" s="152"/>
      <c r="D8" s="152"/>
      <c r="E8" s="152"/>
      <c r="F8" s="152"/>
      <c r="G8" s="152"/>
      <c r="H8" s="152"/>
      <c r="I8" s="152"/>
      <c r="J8" s="152"/>
      <c r="K8" s="152"/>
      <c r="L8" s="78"/>
      <c r="M8" s="78"/>
      <c r="N8" s="78"/>
      <c r="O8" s="78"/>
      <c r="P8" s="78"/>
    </row>
    <row r="9" spans="1:16" s="91" customFormat="1" ht="12.75">
      <c r="A9" s="78"/>
      <c r="B9" s="134" t="s">
        <v>199</v>
      </c>
      <c r="C9" s="78">
        <v>1</v>
      </c>
      <c r="D9" s="78">
        <v>1</v>
      </c>
      <c r="E9" s="78"/>
      <c r="F9" s="78"/>
      <c r="G9" s="78">
        <v>1</v>
      </c>
      <c r="H9" s="78">
        <v>1</v>
      </c>
      <c r="I9" s="78"/>
      <c r="J9" s="78"/>
      <c r="K9" s="78">
        <v>1</v>
      </c>
      <c r="L9" s="78"/>
      <c r="M9" s="78">
        <v>1</v>
      </c>
      <c r="N9" s="78"/>
      <c r="O9" s="78">
        <v>1</v>
      </c>
      <c r="P9" s="78"/>
    </row>
    <row r="10" spans="1:16" s="54" customFormat="1" ht="12.75">
      <c r="A10" s="6"/>
      <c r="B10" s="7" t="s">
        <v>67</v>
      </c>
      <c r="C10" s="6">
        <v>30</v>
      </c>
      <c r="D10" s="6">
        <v>29</v>
      </c>
      <c r="E10" s="6"/>
      <c r="F10" s="6"/>
      <c r="G10" s="6">
        <v>30</v>
      </c>
      <c r="H10" s="6">
        <v>27</v>
      </c>
      <c r="I10" s="6"/>
      <c r="J10" s="6"/>
      <c r="K10" s="6">
        <v>30</v>
      </c>
      <c r="L10" s="6"/>
      <c r="M10" s="6">
        <v>30</v>
      </c>
      <c r="N10" s="6"/>
      <c r="O10" s="6">
        <v>30</v>
      </c>
      <c r="P10" s="6"/>
    </row>
    <row r="11" spans="1:16" s="91" customFormat="1" ht="33.75" customHeight="1">
      <c r="A11" s="86"/>
      <c r="B11" s="88" t="s">
        <v>18</v>
      </c>
      <c r="C11" s="3" t="s">
        <v>17</v>
      </c>
      <c r="D11" s="3" t="s">
        <v>17</v>
      </c>
      <c r="E11" s="55"/>
      <c r="F11" s="55"/>
      <c r="G11" s="3" t="s">
        <v>17</v>
      </c>
      <c r="H11" s="3" t="s">
        <v>17</v>
      </c>
      <c r="I11" s="55"/>
      <c r="J11" s="55"/>
      <c r="K11" s="3" t="s">
        <v>17</v>
      </c>
      <c r="L11" s="55"/>
      <c r="M11" s="3" t="s">
        <v>17</v>
      </c>
      <c r="N11" s="55"/>
      <c r="O11" s="3" t="s">
        <v>17</v>
      </c>
      <c r="P11" s="55"/>
    </row>
  </sheetData>
  <sheetProtection/>
  <mergeCells count="18">
    <mergeCell ref="A2:P2"/>
    <mergeCell ref="A4:A6"/>
    <mergeCell ref="B4:B6"/>
    <mergeCell ref="C4:F4"/>
    <mergeCell ref="G4:J4"/>
    <mergeCell ref="O4:P4"/>
    <mergeCell ref="P5:P6"/>
    <mergeCell ref="O5:O6"/>
    <mergeCell ref="K5:K6"/>
    <mergeCell ref="C5:D5"/>
    <mergeCell ref="E5:F5"/>
    <mergeCell ref="N5:N6"/>
    <mergeCell ref="I5:J5"/>
    <mergeCell ref="K4:L4"/>
    <mergeCell ref="M4:N4"/>
    <mergeCell ref="G5:H5"/>
    <mergeCell ref="L5:L6"/>
    <mergeCell ref="M5:M6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36"/>
  <sheetViews>
    <sheetView showGridLines="0" zoomScaleSheetLayoutView="85" zoomScalePageLayoutView="0" workbookViewId="0" topLeftCell="A4">
      <selection activeCell="K11" sqref="K11"/>
    </sheetView>
  </sheetViews>
  <sheetFormatPr defaultColWidth="9.00390625" defaultRowHeight="12.75"/>
  <cols>
    <col min="1" max="1" width="7.75390625" style="36" customWidth="1"/>
    <col min="2" max="2" width="28.75390625" style="36" customWidth="1"/>
    <col min="3" max="3" width="15.25390625" style="36" customWidth="1"/>
    <col min="4" max="5" width="12.625" style="36" customWidth="1"/>
    <col min="6" max="6" width="14.125" style="36" customWidth="1"/>
    <col min="7" max="8" width="14.00390625" style="36" customWidth="1"/>
    <col min="9" max="11" width="11.75390625" style="36" customWidth="1"/>
    <col min="12" max="12" width="14.00390625" style="36" customWidth="1"/>
    <col min="13" max="13" width="11.75390625" style="36" customWidth="1"/>
    <col min="14" max="14" width="13.25390625" style="36" customWidth="1"/>
    <col min="15" max="16384" width="9.125" style="36" customWidth="1"/>
  </cols>
  <sheetData>
    <row r="2" spans="1:16" ht="12.75">
      <c r="A2" s="202" t="s">
        <v>239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4" spans="1:16" ht="20.25" customHeight="1">
      <c r="A4" s="202" t="s">
        <v>240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ht="18" customHeight="1">
      <c r="N5" s="36" t="s">
        <v>76</v>
      </c>
    </row>
    <row r="6" spans="1:14" ht="39.75" customHeight="1">
      <c r="A6" s="203" t="s">
        <v>22</v>
      </c>
      <c r="B6" s="203" t="s">
        <v>125</v>
      </c>
      <c r="C6" s="206" t="s">
        <v>24</v>
      </c>
      <c r="D6" s="207"/>
      <c r="E6" s="208"/>
      <c r="F6" s="218" t="s">
        <v>158</v>
      </c>
      <c r="G6" s="219"/>
      <c r="H6" s="239"/>
      <c r="I6" s="218" t="s">
        <v>111</v>
      </c>
      <c r="J6" s="219"/>
      <c r="K6" s="219"/>
      <c r="L6" s="238" t="s">
        <v>159</v>
      </c>
      <c r="M6" s="238"/>
      <c r="N6" s="238"/>
    </row>
    <row r="7" spans="1:14" ht="25.5">
      <c r="A7" s="204"/>
      <c r="B7" s="205"/>
      <c r="C7" s="209"/>
      <c r="D7" s="210"/>
      <c r="E7" s="211"/>
      <c r="F7" s="4" t="s">
        <v>37</v>
      </c>
      <c r="G7" s="4" t="s">
        <v>38</v>
      </c>
      <c r="H7" s="4" t="s">
        <v>92</v>
      </c>
      <c r="I7" s="4" t="s">
        <v>37</v>
      </c>
      <c r="J7" s="4" t="s">
        <v>38</v>
      </c>
      <c r="K7" s="4" t="s">
        <v>44</v>
      </c>
      <c r="L7" s="4" t="s">
        <v>37</v>
      </c>
      <c r="M7" s="4" t="s">
        <v>38</v>
      </c>
      <c r="N7" s="4" t="s">
        <v>93</v>
      </c>
    </row>
    <row r="8" spans="1:14" ht="12.75">
      <c r="A8" s="3">
        <v>1</v>
      </c>
      <c r="B8" s="3">
        <v>2</v>
      </c>
      <c r="C8" s="215">
        <v>3</v>
      </c>
      <c r="D8" s="216"/>
      <c r="E8" s="217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4" ht="63.75">
      <c r="A9" s="3">
        <v>1</v>
      </c>
      <c r="B9" s="12" t="s">
        <v>202</v>
      </c>
      <c r="C9" s="215" t="s">
        <v>204</v>
      </c>
      <c r="D9" s="216"/>
      <c r="E9" s="217"/>
      <c r="F9" s="156">
        <f>2854165.47</f>
        <v>2854165.47</v>
      </c>
      <c r="G9" s="156">
        <v>68472.20999999999</v>
      </c>
      <c r="H9" s="156">
        <f>F9+G9</f>
        <v>2922637.68</v>
      </c>
      <c r="I9" s="156"/>
      <c r="J9" s="156"/>
      <c r="K9" s="156"/>
      <c r="L9" s="156"/>
      <c r="M9" s="156"/>
      <c r="N9" s="156"/>
    </row>
    <row r="10" spans="1:14" ht="63.75">
      <c r="A10" s="3">
        <v>2</v>
      </c>
      <c r="B10" s="12" t="s">
        <v>201</v>
      </c>
      <c r="C10" s="215" t="s">
        <v>203</v>
      </c>
      <c r="D10" s="216"/>
      <c r="E10" s="217"/>
      <c r="F10" s="156"/>
      <c r="G10" s="156"/>
      <c r="H10" s="156"/>
      <c r="I10" s="156">
        <v>3413900</v>
      </c>
      <c r="J10" s="156">
        <v>249332.2</v>
      </c>
      <c r="K10" s="156">
        <f>I10+J10</f>
        <v>3663232.2</v>
      </c>
      <c r="L10" s="156">
        <v>4129480</v>
      </c>
      <c r="M10" s="156">
        <v>134000</v>
      </c>
      <c r="N10" s="156">
        <f>L10+M10</f>
        <v>4263480</v>
      </c>
    </row>
    <row r="11" spans="1:14" ht="12.75">
      <c r="A11" s="13"/>
      <c r="B11" s="5" t="s">
        <v>57</v>
      </c>
      <c r="C11" s="215"/>
      <c r="D11" s="216"/>
      <c r="E11" s="217"/>
      <c r="F11" s="160">
        <f>F9</f>
        <v>2854165.47</v>
      </c>
      <c r="G11" s="160">
        <f>G9</f>
        <v>68472.20999999999</v>
      </c>
      <c r="H11" s="160">
        <f>H9</f>
        <v>2922637.68</v>
      </c>
      <c r="I11" s="160">
        <f aca="true" t="shared" si="0" ref="I11:N11">I10</f>
        <v>3413900</v>
      </c>
      <c r="J11" s="160">
        <f t="shared" si="0"/>
        <v>249332.2</v>
      </c>
      <c r="K11" s="160">
        <f t="shared" si="0"/>
        <v>3663232.2</v>
      </c>
      <c r="L11" s="160">
        <f t="shared" si="0"/>
        <v>4129480</v>
      </c>
      <c r="M11" s="160">
        <f t="shared" si="0"/>
        <v>134000</v>
      </c>
      <c r="N11" s="160">
        <f t="shared" si="0"/>
        <v>4263480</v>
      </c>
    </row>
    <row r="13" spans="1:16" s="108" customFormat="1" ht="21.75" customHeight="1">
      <c r="A13" s="220" t="s">
        <v>241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120"/>
      <c r="P13" s="120"/>
    </row>
    <row r="14" spans="1:16" s="108" customFormat="1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 t="s">
        <v>76</v>
      </c>
      <c r="L14" s="109"/>
      <c r="M14" s="109"/>
      <c r="N14" s="109"/>
      <c r="O14" s="109"/>
      <c r="P14" s="109"/>
    </row>
    <row r="15" spans="1:14" s="109" customFormat="1" ht="18.75" customHeight="1">
      <c r="A15" s="236" t="s">
        <v>22</v>
      </c>
      <c r="B15" s="203" t="s">
        <v>125</v>
      </c>
      <c r="C15" s="225" t="s">
        <v>24</v>
      </c>
      <c r="D15" s="226"/>
      <c r="E15" s="227"/>
      <c r="F15" s="212" t="s">
        <v>182</v>
      </c>
      <c r="G15" s="213"/>
      <c r="H15" s="214"/>
      <c r="I15" s="212" t="s">
        <v>183</v>
      </c>
      <c r="J15" s="213"/>
      <c r="K15" s="214"/>
      <c r="L15" s="112"/>
      <c r="M15" s="112"/>
      <c r="N15" s="112"/>
    </row>
    <row r="16" spans="1:14" s="109" customFormat="1" ht="28.5" customHeight="1">
      <c r="A16" s="237"/>
      <c r="B16" s="205"/>
      <c r="C16" s="228"/>
      <c r="D16" s="229"/>
      <c r="E16" s="230"/>
      <c r="F16" s="110" t="s">
        <v>37</v>
      </c>
      <c r="G16" s="110" t="s">
        <v>38</v>
      </c>
      <c r="H16" s="4" t="s">
        <v>92</v>
      </c>
      <c r="I16" s="110" t="s">
        <v>37</v>
      </c>
      <c r="J16" s="110" t="s">
        <v>38</v>
      </c>
      <c r="K16" s="4" t="s">
        <v>44</v>
      </c>
      <c r="L16" s="113"/>
      <c r="M16" s="113"/>
      <c r="N16" s="113"/>
    </row>
    <row r="17" spans="1:14" s="109" customFormat="1" ht="12.75">
      <c r="A17" s="121">
        <v>1</v>
      </c>
      <c r="B17" s="121">
        <v>2</v>
      </c>
      <c r="C17" s="223">
        <v>3</v>
      </c>
      <c r="D17" s="231"/>
      <c r="E17" s="224"/>
      <c r="F17" s="121">
        <v>4</v>
      </c>
      <c r="G17" s="121">
        <v>5</v>
      </c>
      <c r="H17" s="121">
        <v>6</v>
      </c>
      <c r="I17" s="121">
        <v>7</v>
      </c>
      <c r="J17" s="121">
        <v>8</v>
      </c>
      <c r="K17" s="121">
        <v>9</v>
      </c>
      <c r="L17" s="114"/>
      <c r="M17" s="114"/>
      <c r="N17" s="114"/>
    </row>
    <row r="18" spans="1:14" s="109" customFormat="1" ht="63.75">
      <c r="A18" s="121">
        <v>1</v>
      </c>
      <c r="B18" s="12" t="s">
        <v>201</v>
      </c>
      <c r="C18" s="215" t="s">
        <v>203</v>
      </c>
      <c r="D18" s="216"/>
      <c r="E18" s="217"/>
      <c r="F18" s="161">
        <v>4492228.499400001</v>
      </c>
      <c r="G18" s="161"/>
      <c r="H18" s="161">
        <f>F18</f>
        <v>4492228.499400001</v>
      </c>
      <c r="I18" s="161"/>
      <c r="J18" s="161"/>
      <c r="K18" s="161"/>
      <c r="L18" s="114"/>
      <c r="M18" s="114"/>
      <c r="N18" s="114"/>
    </row>
    <row r="19" spans="1:14" s="109" customFormat="1" ht="62.25" customHeight="1">
      <c r="A19" s="121">
        <v>2</v>
      </c>
      <c r="B19" s="12" t="s">
        <v>205</v>
      </c>
      <c r="C19" s="223"/>
      <c r="D19" s="231"/>
      <c r="E19" s="224"/>
      <c r="F19" s="161"/>
      <c r="G19" s="161"/>
      <c r="H19" s="161"/>
      <c r="I19" s="161">
        <v>4815009.965746719</v>
      </c>
      <c r="J19" s="161"/>
      <c r="K19" s="161">
        <f>I19</f>
        <v>4815009.965746719</v>
      </c>
      <c r="L19" s="114"/>
      <c r="M19" s="114"/>
      <c r="N19" s="114"/>
    </row>
    <row r="20" spans="1:14" s="109" customFormat="1" ht="12.75">
      <c r="A20" s="110"/>
      <c r="B20" s="111" t="s">
        <v>57</v>
      </c>
      <c r="C20" s="223"/>
      <c r="D20" s="231"/>
      <c r="E20" s="224"/>
      <c r="F20" s="162">
        <f>F18</f>
        <v>4492228.499400001</v>
      </c>
      <c r="G20" s="162"/>
      <c r="H20" s="162">
        <f>H18</f>
        <v>4492228.499400001</v>
      </c>
      <c r="I20" s="162">
        <f>I19</f>
        <v>4815009.965746719</v>
      </c>
      <c r="J20" s="162"/>
      <c r="K20" s="162">
        <f>K19</f>
        <v>4815009.965746719</v>
      </c>
      <c r="L20" s="113"/>
      <c r="M20" s="113"/>
      <c r="N20" s="113"/>
    </row>
    <row r="23" spans="1:16" ht="12.75">
      <c r="A23" s="240" t="s">
        <v>126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60"/>
      <c r="P23" s="60"/>
    </row>
    <row r="24" spans="1:16" ht="12.75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60"/>
      <c r="P24" s="60"/>
    </row>
    <row r="25" spans="1:16" ht="12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36" t="s">
        <v>76</v>
      </c>
      <c r="O25" s="60"/>
      <c r="P25" s="60"/>
    </row>
    <row r="26" spans="1:14" s="109" customFormat="1" ht="27" customHeight="1">
      <c r="A26" s="232"/>
      <c r="B26" s="233" t="s">
        <v>68</v>
      </c>
      <c r="C26" s="234" t="s">
        <v>90</v>
      </c>
      <c r="D26" s="234" t="s">
        <v>91</v>
      </c>
      <c r="E26" s="221" t="s">
        <v>50</v>
      </c>
      <c r="F26" s="222"/>
      <c r="G26" s="223" t="s">
        <v>56</v>
      </c>
      <c r="H26" s="224"/>
      <c r="I26" s="221" t="s">
        <v>49</v>
      </c>
      <c r="J26" s="222"/>
      <c r="K26" s="223" t="s">
        <v>51</v>
      </c>
      <c r="L26" s="224"/>
      <c r="M26" s="223" t="s">
        <v>51</v>
      </c>
      <c r="N26" s="224"/>
    </row>
    <row r="27" spans="1:14" s="109" customFormat="1" ht="95.25" customHeight="1">
      <c r="A27" s="232"/>
      <c r="B27" s="233"/>
      <c r="C27" s="235"/>
      <c r="D27" s="235"/>
      <c r="E27" s="129" t="s">
        <v>121</v>
      </c>
      <c r="F27" s="121" t="s">
        <v>69</v>
      </c>
      <c r="G27" s="129" t="s">
        <v>122</v>
      </c>
      <c r="H27" s="121" t="s">
        <v>69</v>
      </c>
      <c r="I27" s="129" t="s">
        <v>122</v>
      </c>
      <c r="J27" s="121" t="s">
        <v>69</v>
      </c>
      <c r="K27" s="129" t="s">
        <v>122</v>
      </c>
      <c r="L27" s="121" t="s">
        <v>69</v>
      </c>
      <c r="M27" s="129" t="s">
        <v>122</v>
      </c>
      <c r="N27" s="121" t="s">
        <v>69</v>
      </c>
    </row>
    <row r="28" spans="1:14" ht="12.75">
      <c r="A28" s="97"/>
      <c r="B28" s="3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3">
        <v>8</v>
      </c>
      <c r="J28" s="3">
        <v>9</v>
      </c>
      <c r="K28" s="3">
        <v>10</v>
      </c>
      <c r="L28" s="3">
        <v>11</v>
      </c>
      <c r="M28" s="3">
        <v>12</v>
      </c>
      <c r="N28" s="3">
        <v>13</v>
      </c>
    </row>
    <row r="29" spans="1:14" ht="12.75">
      <c r="A29" s="97"/>
      <c r="B29" s="53"/>
      <c r="C29" s="53"/>
      <c r="D29" s="53"/>
      <c r="E29" s="5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97"/>
      <c r="B30" s="53"/>
      <c r="C30" s="53"/>
      <c r="D30" s="53"/>
      <c r="E30" s="5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97"/>
      <c r="B31" s="53"/>
      <c r="C31" s="53"/>
      <c r="D31" s="53"/>
      <c r="E31" s="5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97"/>
      <c r="B32" s="53"/>
      <c r="C32" s="53"/>
      <c r="D32" s="53"/>
      <c r="E32" s="5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97"/>
      <c r="B33" s="53"/>
      <c r="C33" s="53"/>
      <c r="D33" s="53"/>
      <c r="E33" s="5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97"/>
      <c r="B34" s="53"/>
      <c r="C34" s="53"/>
      <c r="D34" s="53"/>
      <c r="E34" s="5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97"/>
      <c r="B35" s="53" t="s">
        <v>7</v>
      </c>
      <c r="C35" s="53"/>
      <c r="D35" s="53"/>
      <c r="E35" s="5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97"/>
      <c r="B36" s="5" t="s">
        <v>57</v>
      </c>
      <c r="C36" s="53"/>
      <c r="D36" s="53"/>
      <c r="E36" s="53"/>
      <c r="F36" s="3"/>
      <c r="G36" s="3"/>
      <c r="H36" s="3"/>
      <c r="I36" s="3"/>
      <c r="J36" s="3"/>
      <c r="K36" s="3"/>
      <c r="L36" s="3"/>
      <c r="M36" s="3"/>
      <c r="N36" s="3"/>
    </row>
  </sheetData>
  <sheetProtection/>
  <mergeCells count="33">
    <mergeCell ref="L6:N6"/>
    <mergeCell ref="C9:E9"/>
    <mergeCell ref="C10:E10"/>
    <mergeCell ref="C8:E8"/>
    <mergeCell ref="F6:H6"/>
    <mergeCell ref="M26:N26"/>
    <mergeCell ref="C20:E20"/>
    <mergeCell ref="C19:E19"/>
    <mergeCell ref="A23:N23"/>
    <mergeCell ref="A24:N24"/>
    <mergeCell ref="A26:A27"/>
    <mergeCell ref="B26:B27"/>
    <mergeCell ref="C26:C27"/>
    <mergeCell ref="D26:D27"/>
    <mergeCell ref="A15:A16"/>
    <mergeCell ref="B15:B16"/>
    <mergeCell ref="E26:F26"/>
    <mergeCell ref="G26:H26"/>
    <mergeCell ref="I26:J26"/>
    <mergeCell ref="K26:L26"/>
    <mergeCell ref="C15:E16"/>
    <mergeCell ref="C17:E17"/>
    <mergeCell ref="C18:E18"/>
    <mergeCell ref="A2:P2"/>
    <mergeCell ref="A4:P4"/>
    <mergeCell ref="A6:A7"/>
    <mergeCell ref="B6:B7"/>
    <mergeCell ref="C6:E7"/>
    <mergeCell ref="F15:H15"/>
    <mergeCell ref="I15:K15"/>
    <mergeCell ref="C11:E11"/>
    <mergeCell ref="I6:K6"/>
    <mergeCell ref="A13:N13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P68"/>
  <sheetViews>
    <sheetView showGridLines="0" view="pageBreakPreview" zoomScaleSheetLayoutView="100" workbookViewId="0" topLeftCell="A19">
      <selection activeCell="E27" sqref="E27:F27"/>
    </sheetView>
  </sheetViews>
  <sheetFormatPr defaultColWidth="9.00390625" defaultRowHeight="12.75"/>
  <cols>
    <col min="1" max="1" width="20.75390625" style="52" customWidth="1"/>
    <col min="2" max="2" width="22.125" style="52" customWidth="1"/>
    <col min="3" max="3" width="17.625" style="52" customWidth="1"/>
    <col min="4" max="4" width="20.625" style="52" customWidth="1"/>
    <col min="5" max="5" width="20.125" style="52" customWidth="1"/>
    <col min="6" max="6" width="19.375" style="52" customWidth="1"/>
    <col min="7" max="7" width="27.375" style="52" customWidth="1"/>
    <col min="8" max="8" width="19.625" style="52" customWidth="1"/>
    <col min="9" max="9" width="18.75390625" style="52" customWidth="1"/>
    <col min="10" max="10" width="16.625" style="52" customWidth="1"/>
    <col min="11" max="11" width="17.00390625" style="52" customWidth="1"/>
    <col min="12" max="12" width="14.25390625" style="52" customWidth="1"/>
    <col min="13" max="13" width="13.125" style="52" customWidth="1"/>
    <col min="14" max="16384" width="9.125" style="52" customWidth="1"/>
  </cols>
  <sheetData>
    <row r="2" spans="1:16" ht="40.5" customHeight="1">
      <c r="A2" s="241" t="s">
        <v>206</v>
      </c>
      <c r="B2" s="241"/>
      <c r="C2" s="241"/>
      <c r="D2" s="241"/>
      <c r="E2" s="241"/>
      <c r="F2" s="241"/>
      <c r="G2" s="241"/>
      <c r="H2" s="241"/>
      <c r="I2" s="241"/>
      <c r="J2" s="241"/>
      <c r="K2" s="61"/>
      <c r="L2" s="61"/>
      <c r="M2" s="61"/>
      <c r="N2" s="61"/>
      <c r="O2" s="61"/>
      <c r="P2" s="61"/>
    </row>
    <row r="3" spans="1:10" ht="108" customHeight="1">
      <c r="A3" s="242" t="s">
        <v>246</v>
      </c>
      <c r="B3" s="243"/>
      <c r="C3" s="243"/>
      <c r="D3" s="243"/>
      <c r="E3" s="243"/>
      <c r="F3" s="243"/>
      <c r="G3" s="243"/>
      <c r="H3" s="243"/>
      <c r="I3" s="243"/>
      <c r="J3" s="243"/>
    </row>
    <row r="4" ht="15.75">
      <c r="A4" s="48" t="s">
        <v>247</v>
      </c>
    </row>
    <row r="5" ht="12.75">
      <c r="A5" s="83"/>
    </row>
    <row r="6" spans="1:16" ht="15.75">
      <c r="A6" s="241" t="s">
        <v>248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ht="12.75">
      <c r="J7" s="62" t="s">
        <v>76</v>
      </c>
    </row>
    <row r="8" spans="1:16" ht="48" customHeight="1">
      <c r="A8" s="186" t="s">
        <v>94</v>
      </c>
      <c r="B8" s="191" t="s">
        <v>0</v>
      </c>
      <c r="C8" s="191" t="s">
        <v>25</v>
      </c>
      <c r="D8" s="191" t="s">
        <v>112</v>
      </c>
      <c r="E8" s="191" t="s">
        <v>97</v>
      </c>
      <c r="F8" s="191" t="s">
        <v>95</v>
      </c>
      <c r="G8" s="191" t="s">
        <v>96</v>
      </c>
      <c r="H8" s="191" t="s">
        <v>70</v>
      </c>
      <c r="I8" s="200"/>
      <c r="J8" s="191" t="s">
        <v>71</v>
      </c>
      <c r="L8" s="24"/>
      <c r="M8" s="24"/>
      <c r="N8" s="24"/>
      <c r="O8" s="24"/>
      <c r="P8" s="24"/>
    </row>
    <row r="9" spans="1:16" ht="39" customHeight="1">
      <c r="A9" s="187"/>
      <c r="B9" s="250"/>
      <c r="C9" s="191"/>
      <c r="D9" s="191"/>
      <c r="E9" s="191"/>
      <c r="F9" s="191"/>
      <c r="G9" s="191"/>
      <c r="H9" s="6" t="s">
        <v>9</v>
      </c>
      <c r="I9" s="6" t="s">
        <v>27</v>
      </c>
      <c r="J9" s="191"/>
      <c r="L9" s="24"/>
      <c r="M9" s="24"/>
      <c r="N9" s="24"/>
      <c r="O9" s="24"/>
      <c r="P9" s="24"/>
    </row>
    <row r="10" spans="1:16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L10" s="24"/>
      <c r="M10" s="24"/>
      <c r="N10" s="24"/>
      <c r="O10" s="24"/>
      <c r="P10" s="24"/>
    </row>
    <row r="11" spans="1:16" ht="14.25">
      <c r="A11" s="140">
        <v>2110</v>
      </c>
      <c r="B11" s="141" t="s">
        <v>144</v>
      </c>
      <c r="C11" s="145">
        <v>2121250.09</v>
      </c>
      <c r="D11" s="145">
        <v>2121250.09</v>
      </c>
      <c r="E11" s="25">
        <v>0</v>
      </c>
      <c r="F11" s="25">
        <v>0</v>
      </c>
      <c r="G11" s="25"/>
      <c r="H11" s="25"/>
      <c r="I11" s="25"/>
      <c r="J11" s="25"/>
      <c r="L11" s="24"/>
      <c r="M11" s="24"/>
      <c r="N11" s="24"/>
      <c r="O11" s="24"/>
      <c r="P11" s="24"/>
    </row>
    <row r="12" spans="1:16" ht="28.5">
      <c r="A12" s="140">
        <v>2120</v>
      </c>
      <c r="B12" s="141" t="s">
        <v>143</v>
      </c>
      <c r="C12" s="145">
        <v>453809.19</v>
      </c>
      <c r="D12" s="145">
        <v>453809.19</v>
      </c>
      <c r="E12" s="25">
        <v>0</v>
      </c>
      <c r="F12" s="25">
        <v>0</v>
      </c>
      <c r="G12" s="25"/>
      <c r="H12" s="25"/>
      <c r="I12" s="25"/>
      <c r="J12" s="25"/>
      <c r="L12" s="24"/>
      <c r="M12" s="24"/>
      <c r="N12" s="24"/>
      <c r="O12" s="24"/>
      <c r="P12" s="24"/>
    </row>
    <row r="13" spans="1:16" ht="57">
      <c r="A13" s="140">
        <v>2210</v>
      </c>
      <c r="B13" s="141" t="s">
        <v>145</v>
      </c>
      <c r="C13" s="145">
        <v>132015.95</v>
      </c>
      <c r="D13" s="145">
        <v>132015.95</v>
      </c>
      <c r="E13" s="25">
        <v>0</v>
      </c>
      <c r="F13" s="25">
        <v>0</v>
      </c>
      <c r="G13" s="25"/>
      <c r="H13" s="25"/>
      <c r="I13" s="25"/>
      <c r="J13" s="25"/>
      <c r="L13" s="24"/>
      <c r="M13" s="24"/>
      <c r="N13" s="24"/>
      <c r="O13" s="24"/>
      <c r="P13" s="24"/>
    </row>
    <row r="14" spans="1:16" ht="28.5">
      <c r="A14" s="140">
        <v>2240</v>
      </c>
      <c r="B14" s="141" t="s">
        <v>146</v>
      </c>
      <c r="C14" s="145">
        <v>57457.46</v>
      </c>
      <c r="D14" s="145">
        <v>57457.46</v>
      </c>
      <c r="E14" s="25">
        <v>0</v>
      </c>
      <c r="F14" s="25">
        <v>0</v>
      </c>
      <c r="G14" s="25"/>
      <c r="H14" s="25"/>
      <c r="I14" s="25"/>
      <c r="J14" s="25"/>
      <c r="L14" s="24"/>
      <c r="M14" s="24"/>
      <c r="N14" s="24"/>
      <c r="O14" s="24"/>
      <c r="P14" s="24"/>
    </row>
    <row r="15" spans="1:16" ht="28.5">
      <c r="A15" s="140">
        <v>2250</v>
      </c>
      <c r="B15" s="141" t="s">
        <v>140</v>
      </c>
      <c r="C15" s="145">
        <v>24480</v>
      </c>
      <c r="D15" s="145">
        <v>24480</v>
      </c>
      <c r="E15" s="25">
        <v>0</v>
      </c>
      <c r="F15" s="25">
        <v>0</v>
      </c>
      <c r="G15" s="25"/>
      <c r="H15" s="25"/>
      <c r="I15" s="25"/>
      <c r="J15" s="25"/>
      <c r="L15" s="24"/>
      <c r="M15" s="24"/>
      <c r="N15" s="24"/>
      <c r="O15" s="24"/>
      <c r="P15" s="24"/>
    </row>
    <row r="16" spans="1:16" ht="28.5">
      <c r="A16" s="140">
        <v>2271</v>
      </c>
      <c r="B16" s="141" t="s">
        <v>141</v>
      </c>
      <c r="C16" s="145">
        <v>50700</v>
      </c>
      <c r="D16" s="145">
        <v>50700</v>
      </c>
      <c r="E16" s="25">
        <v>0</v>
      </c>
      <c r="F16" s="25">
        <v>0</v>
      </c>
      <c r="G16" s="25"/>
      <c r="H16" s="25"/>
      <c r="I16" s="25"/>
      <c r="J16" s="25"/>
      <c r="L16" s="24"/>
      <c r="M16" s="24"/>
      <c r="N16" s="24"/>
      <c r="O16" s="24"/>
      <c r="P16" s="24"/>
    </row>
    <row r="17" spans="1:16" ht="42.75">
      <c r="A17" s="140">
        <v>2272</v>
      </c>
      <c r="B17" s="141" t="s">
        <v>147</v>
      </c>
      <c r="C17" s="145">
        <v>1466.61</v>
      </c>
      <c r="D17" s="145">
        <v>1466.61</v>
      </c>
      <c r="E17" s="25">
        <v>0</v>
      </c>
      <c r="F17" s="25">
        <v>0</v>
      </c>
      <c r="G17" s="25"/>
      <c r="H17" s="25"/>
      <c r="I17" s="25"/>
      <c r="J17" s="25"/>
      <c r="L17" s="24"/>
      <c r="M17" s="24"/>
      <c r="N17" s="24"/>
      <c r="O17" s="24"/>
      <c r="P17" s="24"/>
    </row>
    <row r="18" spans="1:16" ht="28.5">
      <c r="A18" s="140">
        <v>2273</v>
      </c>
      <c r="B18" s="141" t="s">
        <v>142</v>
      </c>
      <c r="C18" s="145">
        <v>12986.17</v>
      </c>
      <c r="D18" s="145">
        <v>12986.17</v>
      </c>
      <c r="E18" s="25">
        <v>0</v>
      </c>
      <c r="F18" s="25">
        <v>0</v>
      </c>
      <c r="G18" s="25"/>
      <c r="H18" s="25"/>
      <c r="I18" s="25"/>
      <c r="J18" s="25"/>
      <c r="L18" s="24"/>
      <c r="M18" s="24"/>
      <c r="N18" s="24"/>
      <c r="O18" s="24"/>
      <c r="P18" s="24"/>
    </row>
    <row r="19" spans="1:16" ht="15" customHeight="1">
      <c r="A19" s="140">
        <v>2800</v>
      </c>
      <c r="B19" s="141" t="s">
        <v>225</v>
      </c>
      <c r="C19" s="25">
        <v>0</v>
      </c>
      <c r="D19" s="25">
        <v>0</v>
      </c>
      <c r="E19" s="25">
        <v>0</v>
      </c>
      <c r="F19" s="25">
        <v>0</v>
      </c>
      <c r="G19" s="25"/>
      <c r="H19" s="25"/>
      <c r="I19" s="25"/>
      <c r="J19" s="25"/>
      <c r="L19" s="24"/>
      <c r="M19" s="24"/>
      <c r="N19" s="24"/>
      <c r="O19" s="24"/>
      <c r="P19" s="24"/>
    </row>
    <row r="20" spans="1:16" ht="82.5" customHeight="1">
      <c r="A20" s="140">
        <v>3110</v>
      </c>
      <c r="B20" s="141" t="s">
        <v>200</v>
      </c>
      <c r="C20" s="145">
        <f>48472.21+20000</f>
        <v>68472.20999999999</v>
      </c>
      <c r="D20" s="145">
        <f>48472.21+20000</f>
        <v>68472.20999999999</v>
      </c>
      <c r="E20" s="25"/>
      <c r="F20" s="25"/>
      <c r="G20" s="25"/>
      <c r="H20" s="25"/>
      <c r="I20" s="25"/>
      <c r="J20" s="25"/>
      <c r="L20" s="24"/>
      <c r="M20" s="24"/>
      <c r="N20" s="24"/>
      <c r="O20" s="24"/>
      <c r="P20" s="24"/>
    </row>
    <row r="21" spans="1:16" ht="15">
      <c r="A21" s="26"/>
      <c r="B21" s="16" t="s">
        <v>57</v>
      </c>
      <c r="C21" s="165">
        <f>SUM(C11:C20)</f>
        <v>2922637.6799999997</v>
      </c>
      <c r="D21" s="165">
        <f>SUM(D11:D20)</f>
        <v>2922637.6799999997</v>
      </c>
      <c r="E21" s="164">
        <f>SUM(E11:E19)</f>
        <v>0</v>
      </c>
      <c r="F21" s="164">
        <f>SUM(F11:F19)</f>
        <v>0</v>
      </c>
      <c r="G21" s="57"/>
      <c r="H21" s="27"/>
      <c r="I21" s="27"/>
      <c r="J21" s="57"/>
      <c r="L21" s="24"/>
      <c r="M21" s="24"/>
      <c r="N21" s="24"/>
      <c r="O21" s="24"/>
      <c r="P21" s="24"/>
    </row>
    <row r="24" spans="1:16" ht="15.75" customHeight="1">
      <c r="A24" s="241" t="s">
        <v>244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</row>
    <row r="25" ht="12.75">
      <c r="L25" s="62" t="s">
        <v>76</v>
      </c>
    </row>
    <row r="26" spans="1:12" ht="16.5" customHeight="1">
      <c r="A26" s="186" t="s">
        <v>94</v>
      </c>
      <c r="B26" s="186" t="s">
        <v>12</v>
      </c>
      <c r="C26" s="252" t="s">
        <v>243</v>
      </c>
      <c r="D26" s="253"/>
      <c r="E26" s="253"/>
      <c r="F26" s="253"/>
      <c r="G26" s="254"/>
      <c r="H26" s="252" t="s">
        <v>197</v>
      </c>
      <c r="I26" s="253"/>
      <c r="J26" s="253"/>
      <c r="K26" s="253"/>
      <c r="L26" s="254"/>
    </row>
    <row r="27" spans="1:12" ht="63" customHeight="1">
      <c r="A27" s="247"/>
      <c r="B27" s="247"/>
      <c r="C27" s="186" t="s">
        <v>10</v>
      </c>
      <c r="D27" s="186" t="s">
        <v>98</v>
      </c>
      <c r="E27" s="191" t="s">
        <v>99</v>
      </c>
      <c r="F27" s="191"/>
      <c r="G27" s="186" t="s">
        <v>114</v>
      </c>
      <c r="H27" s="186" t="s">
        <v>11</v>
      </c>
      <c r="I27" s="186" t="s">
        <v>100</v>
      </c>
      <c r="J27" s="191" t="s">
        <v>99</v>
      </c>
      <c r="K27" s="191"/>
      <c r="L27" s="191" t="s">
        <v>115</v>
      </c>
    </row>
    <row r="28" spans="1:12" ht="60" customHeight="1">
      <c r="A28" s="187"/>
      <c r="B28" s="187"/>
      <c r="C28" s="187"/>
      <c r="D28" s="187"/>
      <c r="E28" s="6" t="s">
        <v>26</v>
      </c>
      <c r="F28" s="6" t="s">
        <v>27</v>
      </c>
      <c r="G28" s="187"/>
      <c r="H28" s="187"/>
      <c r="I28" s="187"/>
      <c r="J28" s="6" t="s">
        <v>26</v>
      </c>
      <c r="K28" s="6" t="s">
        <v>27</v>
      </c>
      <c r="L28" s="191"/>
    </row>
    <row r="29" spans="1:16" ht="12.75">
      <c r="A29" s="151">
        <v>1</v>
      </c>
      <c r="B29" s="63">
        <v>2</v>
      </c>
      <c r="C29" s="151">
        <v>3</v>
      </c>
      <c r="D29" s="63">
        <v>4</v>
      </c>
      <c r="E29" s="151">
        <v>5</v>
      </c>
      <c r="F29" s="63">
        <v>6</v>
      </c>
      <c r="G29" s="151">
        <v>7</v>
      </c>
      <c r="H29" s="63">
        <v>8</v>
      </c>
      <c r="I29" s="151">
        <v>9</v>
      </c>
      <c r="J29" s="63">
        <v>10</v>
      </c>
      <c r="K29" s="151">
        <v>11</v>
      </c>
      <c r="L29" s="151">
        <v>12</v>
      </c>
      <c r="M29" s="63"/>
      <c r="N29" s="63"/>
      <c r="O29" s="63"/>
      <c r="P29" s="63"/>
    </row>
    <row r="30" spans="1:16" ht="14.25">
      <c r="A30" s="140">
        <v>2110</v>
      </c>
      <c r="B30" s="141" t="s">
        <v>144</v>
      </c>
      <c r="C30" s="146">
        <v>2442600</v>
      </c>
      <c r="D30" s="25">
        <v>0</v>
      </c>
      <c r="E30" s="25">
        <v>0</v>
      </c>
      <c r="F30" s="25">
        <v>0</v>
      </c>
      <c r="G30" s="146">
        <v>2442600</v>
      </c>
      <c r="H30" s="146">
        <f>2735700</f>
        <v>2735700</v>
      </c>
      <c r="I30" s="25">
        <v>0</v>
      </c>
      <c r="J30" s="25">
        <v>0</v>
      </c>
      <c r="K30" s="25">
        <v>0</v>
      </c>
      <c r="L30" s="146">
        <f>2735700</f>
        <v>2735700</v>
      </c>
      <c r="M30" s="63"/>
      <c r="N30" s="63"/>
      <c r="O30" s="63"/>
      <c r="P30" s="63"/>
    </row>
    <row r="31" spans="1:16" ht="28.5">
      <c r="A31" s="140">
        <v>2120</v>
      </c>
      <c r="B31" s="141" t="s">
        <v>143</v>
      </c>
      <c r="C31" s="146">
        <v>537400</v>
      </c>
      <c r="D31" s="25">
        <v>0</v>
      </c>
      <c r="E31" s="25">
        <v>0</v>
      </c>
      <c r="F31" s="25">
        <v>0</v>
      </c>
      <c r="G31" s="146">
        <v>537400</v>
      </c>
      <c r="H31" s="146">
        <f>601900+28722.38</f>
        <v>630622.38</v>
      </c>
      <c r="I31" s="25">
        <v>0</v>
      </c>
      <c r="J31" s="25">
        <v>0</v>
      </c>
      <c r="K31" s="25">
        <v>0</v>
      </c>
      <c r="L31" s="146">
        <f>601900+28722.38</f>
        <v>630622.38</v>
      </c>
      <c r="M31" s="63"/>
      <c r="N31" s="63"/>
      <c r="O31" s="63"/>
      <c r="P31" s="63"/>
    </row>
    <row r="32" spans="1:16" ht="57">
      <c r="A32" s="140">
        <v>2210</v>
      </c>
      <c r="B32" s="141" t="s">
        <v>145</v>
      </c>
      <c r="C32" s="146">
        <f>217200</f>
        <v>217200</v>
      </c>
      <c r="D32" s="25">
        <v>0</v>
      </c>
      <c r="E32" s="25">
        <v>0</v>
      </c>
      <c r="F32" s="25">
        <v>0</v>
      </c>
      <c r="G32" s="146">
        <v>217200</v>
      </c>
      <c r="H32" s="146">
        <f>399300+109909.93</f>
        <v>509209.93</v>
      </c>
      <c r="I32" s="25">
        <v>0</v>
      </c>
      <c r="J32" s="25">
        <v>0</v>
      </c>
      <c r="K32" s="25">
        <v>0</v>
      </c>
      <c r="L32" s="146">
        <f>399300+109909.93</f>
        <v>509209.93</v>
      </c>
      <c r="M32" s="63"/>
      <c r="N32" s="63"/>
      <c r="O32" s="63"/>
      <c r="P32" s="63"/>
    </row>
    <row r="33" spans="1:16" ht="28.5">
      <c r="A33" s="140">
        <v>2240</v>
      </c>
      <c r="B33" s="141" t="s">
        <v>146</v>
      </c>
      <c r="C33" s="146">
        <v>75000</v>
      </c>
      <c r="D33" s="25">
        <v>0</v>
      </c>
      <c r="E33" s="25">
        <v>0</v>
      </c>
      <c r="F33" s="25">
        <v>0</v>
      </c>
      <c r="G33" s="146">
        <v>75000</v>
      </c>
      <c r="H33" s="146">
        <f>80600+5067.85</f>
        <v>85667.85</v>
      </c>
      <c r="I33" s="25">
        <v>0</v>
      </c>
      <c r="J33" s="25">
        <v>0</v>
      </c>
      <c r="K33" s="25">
        <v>0</v>
      </c>
      <c r="L33" s="146">
        <f>80600+5067.85</f>
        <v>85667.85</v>
      </c>
      <c r="M33" s="63"/>
      <c r="N33" s="63"/>
      <c r="O33" s="63"/>
      <c r="P33" s="63"/>
    </row>
    <row r="34" spans="1:16" ht="28.5">
      <c r="A34" s="140">
        <v>2250</v>
      </c>
      <c r="B34" s="141" t="s">
        <v>140</v>
      </c>
      <c r="C34" s="146">
        <v>42300</v>
      </c>
      <c r="D34" s="25">
        <v>0</v>
      </c>
      <c r="E34" s="25">
        <v>0</v>
      </c>
      <c r="F34" s="25">
        <v>0</v>
      </c>
      <c r="G34" s="146">
        <v>42300</v>
      </c>
      <c r="H34" s="146">
        <f>45400+3780</f>
        <v>49180</v>
      </c>
      <c r="I34" s="25">
        <v>0</v>
      </c>
      <c r="J34" s="25">
        <v>0</v>
      </c>
      <c r="K34" s="25">
        <v>0</v>
      </c>
      <c r="L34" s="146">
        <f>45400+3780</f>
        <v>49180</v>
      </c>
      <c r="M34" s="63"/>
      <c r="N34" s="63"/>
      <c r="O34" s="63"/>
      <c r="P34" s="63"/>
    </row>
    <row r="35" spans="1:16" ht="28.5">
      <c r="A35" s="140">
        <v>2271</v>
      </c>
      <c r="B35" s="141" t="s">
        <v>141</v>
      </c>
      <c r="C35" s="146">
        <v>71900</v>
      </c>
      <c r="D35" s="25">
        <v>0</v>
      </c>
      <c r="E35" s="25">
        <v>0</v>
      </c>
      <c r="F35" s="25">
        <v>0</v>
      </c>
      <c r="G35" s="146">
        <v>71900</v>
      </c>
      <c r="H35" s="146">
        <v>84000</v>
      </c>
      <c r="I35" s="25">
        <v>0</v>
      </c>
      <c r="J35" s="25">
        <v>0</v>
      </c>
      <c r="K35" s="25">
        <v>0</v>
      </c>
      <c r="L35" s="146">
        <v>84000</v>
      </c>
      <c r="M35" s="63"/>
      <c r="N35" s="63"/>
      <c r="O35" s="63"/>
      <c r="P35" s="63"/>
    </row>
    <row r="36" spans="1:16" ht="42.75">
      <c r="A36" s="140">
        <v>2272</v>
      </c>
      <c r="B36" s="141" t="s">
        <v>147</v>
      </c>
      <c r="C36" s="146">
        <v>4800</v>
      </c>
      <c r="D36" s="25">
        <v>0</v>
      </c>
      <c r="E36" s="25">
        <v>0</v>
      </c>
      <c r="F36" s="25">
        <v>0</v>
      </c>
      <c r="G36" s="146">
        <v>4800</v>
      </c>
      <c r="H36" s="146">
        <v>6200</v>
      </c>
      <c r="I36" s="25">
        <v>0</v>
      </c>
      <c r="J36" s="25">
        <v>0</v>
      </c>
      <c r="K36" s="25">
        <v>0</v>
      </c>
      <c r="L36" s="146">
        <v>6200</v>
      </c>
      <c r="M36" s="63"/>
      <c r="N36" s="63"/>
      <c r="O36" s="63"/>
      <c r="P36" s="63"/>
    </row>
    <row r="37" spans="1:16" ht="28.5">
      <c r="A37" s="140">
        <v>2273</v>
      </c>
      <c r="B37" s="141" t="s">
        <v>142</v>
      </c>
      <c r="C37" s="146">
        <v>21900</v>
      </c>
      <c r="D37" s="25">
        <v>0</v>
      </c>
      <c r="E37" s="25">
        <v>0</v>
      </c>
      <c r="F37" s="25">
        <v>0</v>
      </c>
      <c r="G37" s="146">
        <v>21900</v>
      </c>
      <c r="H37" s="146">
        <v>28000</v>
      </c>
      <c r="I37" s="25">
        <v>0</v>
      </c>
      <c r="J37" s="25">
        <v>0</v>
      </c>
      <c r="K37" s="25">
        <v>0</v>
      </c>
      <c r="L37" s="146">
        <v>28000</v>
      </c>
      <c r="M37" s="63"/>
      <c r="N37" s="63"/>
      <c r="O37" s="63"/>
      <c r="P37" s="63"/>
    </row>
    <row r="38" spans="1:16" ht="14.25">
      <c r="A38" s="140">
        <v>2800</v>
      </c>
      <c r="B38" s="141" t="s">
        <v>225</v>
      </c>
      <c r="C38" s="146">
        <v>800</v>
      </c>
      <c r="D38" s="25">
        <v>0</v>
      </c>
      <c r="E38" s="25">
        <v>0</v>
      </c>
      <c r="F38" s="25">
        <v>0</v>
      </c>
      <c r="G38" s="146">
        <v>800</v>
      </c>
      <c r="H38" s="146">
        <v>900</v>
      </c>
      <c r="I38" s="25">
        <v>0</v>
      </c>
      <c r="J38" s="25">
        <v>0</v>
      </c>
      <c r="K38" s="25">
        <v>0</v>
      </c>
      <c r="L38" s="146">
        <v>900</v>
      </c>
      <c r="M38" s="63"/>
      <c r="N38" s="63"/>
      <c r="O38" s="63"/>
      <c r="P38" s="63"/>
    </row>
    <row r="39" spans="1:16" ht="71.25">
      <c r="A39" s="140">
        <v>3110</v>
      </c>
      <c r="B39" s="141" t="s">
        <v>200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146">
        <v>134000</v>
      </c>
      <c r="I39" s="25">
        <v>0</v>
      </c>
      <c r="J39" s="25">
        <v>0</v>
      </c>
      <c r="K39" s="25">
        <v>0</v>
      </c>
      <c r="L39" s="146">
        <v>134000</v>
      </c>
      <c r="M39" s="63"/>
      <c r="N39" s="63"/>
      <c r="O39" s="63"/>
      <c r="P39" s="63"/>
    </row>
    <row r="40" spans="1:12" ht="32.25" customHeight="1">
      <c r="A40" s="25"/>
      <c r="B40" s="16" t="s">
        <v>57</v>
      </c>
      <c r="C40" s="163">
        <f>SUM(C30:C39)</f>
        <v>3413900</v>
      </c>
      <c r="D40" s="163">
        <f aca="true" t="shared" si="0" ref="D40:L40">SUM(D30:D39)</f>
        <v>0</v>
      </c>
      <c r="E40" s="163">
        <f t="shared" si="0"/>
        <v>0</v>
      </c>
      <c r="F40" s="163">
        <f t="shared" si="0"/>
        <v>0</v>
      </c>
      <c r="G40" s="163">
        <f t="shared" si="0"/>
        <v>3413900</v>
      </c>
      <c r="H40" s="163">
        <f t="shared" si="0"/>
        <v>4263480.16</v>
      </c>
      <c r="I40" s="163">
        <f t="shared" si="0"/>
        <v>0</v>
      </c>
      <c r="J40" s="163">
        <f t="shared" si="0"/>
        <v>0</v>
      </c>
      <c r="K40" s="163">
        <f t="shared" si="0"/>
        <v>0</v>
      </c>
      <c r="L40" s="163">
        <f t="shared" si="0"/>
        <v>4263480.16</v>
      </c>
    </row>
    <row r="42" spans="1:16" ht="15.75" customHeight="1">
      <c r="A42" s="241" t="s">
        <v>249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</row>
    <row r="43" ht="12.75">
      <c r="I43" s="62" t="s">
        <v>76</v>
      </c>
    </row>
    <row r="44" spans="1:9" ht="39" customHeight="1">
      <c r="A44" s="186" t="s">
        <v>94</v>
      </c>
      <c r="B44" s="186" t="s">
        <v>12</v>
      </c>
      <c r="C44" s="191" t="s">
        <v>25</v>
      </c>
      <c r="D44" s="191" t="s">
        <v>113</v>
      </c>
      <c r="E44" s="186" t="s">
        <v>250</v>
      </c>
      <c r="F44" s="186" t="s">
        <v>251</v>
      </c>
      <c r="G44" s="186" t="s">
        <v>252</v>
      </c>
      <c r="H44" s="186" t="s">
        <v>28</v>
      </c>
      <c r="I44" s="186" t="s">
        <v>42</v>
      </c>
    </row>
    <row r="45" spans="1:9" ht="48" customHeight="1">
      <c r="A45" s="187"/>
      <c r="B45" s="187"/>
      <c r="C45" s="191"/>
      <c r="D45" s="191"/>
      <c r="E45" s="187"/>
      <c r="F45" s="187"/>
      <c r="G45" s="187"/>
      <c r="H45" s="187"/>
      <c r="I45" s="187"/>
    </row>
    <row r="46" spans="1:9" ht="12.75">
      <c r="A46" s="25">
        <v>1</v>
      </c>
      <c r="B46" s="6">
        <v>2</v>
      </c>
      <c r="C46" s="25">
        <v>3</v>
      </c>
      <c r="D46" s="6">
        <v>4</v>
      </c>
      <c r="E46" s="25">
        <v>5</v>
      </c>
      <c r="F46" s="6">
        <v>6</v>
      </c>
      <c r="G46" s="25">
        <v>7</v>
      </c>
      <c r="H46" s="6">
        <v>8</v>
      </c>
      <c r="I46" s="25">
        <v>9</v>
      </c>
    </row>
    <row r="47" spans="1:9" ht="14.25">
      <c r="A47" s="140">
        <v>2110</v>
      </c>
      <c r="B47" s="141" t="s">
        <v>144</v>
      </c>
      <c r="C47" s="145">
        <v>2121250.09</v>
      </c>
      <c r="D47" s="145">
        <v>2121250.09</v>
      </c>
      <c r="E47" s="25">
        <v>0</v>
      </c>
      <c r="F47" s="25">
        <v>0</v>
      </c>
      <c r="G47" s="25">
        <v>0</v>
      </c>
      <c r="H47" s="6"/>
      <c r="I47" s="25"/>
    </row>
    <row r="48" spans="1:9" ht="28.5">
      <c r="A48" s="140">
        <v>2120</v>
      </c>
      <c r="B48" s="141" t="s">
        <v>143</v>
      </c>
      <c r="C48" s="145">
        <v>453809.19</v>
      </c>
      <c r="D48" s="145">
        <v>453809.19</v>
      </c>
      <c r="E48" s="25">
        <v>0</v>
      </c>
      <c r="F48" s="25">
        <v>0</v>
      </c>
      <c r="G48" s="25">
        <v>0</v>
      </c>
      <c r="H48" s="6"/>
      <c r="I48" s="25"/>
    </row>
    <row r="49" spans="1:9" ht="57">
      <c r="A49" s="140">
        <v>2210</v>
      </c>
      <c r="B49" s="141" t="s">
        <v>145</v>
      </c>
      <c r="C49" s="145">
        <v>132015.95</v>
      </c>
      <c r="D49" s="145">
        <v>132015.95</v>
      </c>
      <c r="E49" s="25">
        <v>0</v>
      </c>
      <c r="F49" s="25">
        <v>0</v>
      </c>
      <c r="G49" s="25">
        <v>0</v>
      </c>
      <c r="H49" s="6"/>
      <c r="I49" s="25"/>
    </row>
    <row r="50" spans="1:9" ht="28.5">
      <c r="A50" s="140">
        <v>2240</v>
      </c>
      <c r="B50" s="141" t="s">
        <v>146</v>
      </c>
      <c r="C50" s="145">
        <v>57457.46</v>
      </c>
      <c r="D50" s="145">
        <v>57457.46</v>
      </c>
      <c r="E50" s="25">
        <v>0</v>
      </c>
      <c r="F50" s="25">
        <v>0</v>
      </c>
      <c r="G50" s="25">
        <v>0</v>
      </c>
      <c r="H50" s="6"/>
      <c r="I50" s="25"/>
    </row>
    <row r="51" spans="1:9" ht="28.5">
      <c r="A51" s="140">
        <v>2250</v>
      </c>
      <c r="B51" s="141" t="s">
        <v>140</v>
      </c>
      <c r="C51" s="145">
        <v>24480</v>
      </c>
      <c r="D51" s="145">
        <v>24480</v>
      </c>
      <c r="E51" s="25">
        <v>0</v>
      </c>
      <c r="F51" s="25">
        <v>0</v>
      </c>
      <c r="G51" s="25">
        <v>0</v>
      </c>
      <c r="H51" s="6"/>
      <c r="I51" s="25"/>
    </row>
    <row r="52" spans="1:9" ht="28.5">
      <c r="A52" s="140">
        <v>2271</v>
      </c>
      <c r="B52" s="141" t="s">
        <v>141</v>
      </c>
      <c r="C52" s="145">
        <v>50700</v>
      </c>
      <c r="D52" s="145">
        <v>50700</v>
      </c>
      <c r="E52" s="25">
        <v>0</v>
      </c>
      <c r="F52" s="25">
        <v>0</v>
      </c>
      <c r="G52" s="25">
        <v>0</v>
      </c>
      <c r="H52" s="6"/>
      <c r="I52" s="25"/>
    </row>
    <row r="53" spans="1:9" ht="42.75">
      <c r="A53" s="140">
        <v>2272</v>
      </c>
      <c r="B53" s="141" t="s">
        <v>147</v>
      </c>
      <c r="C53" s="145">
        <v>1466.61</v>
      </c>
      <c r="D53" s="145">
        <v>1466.61</v>
      </c>
      <c r="E53" s="25">
        <v>0</v>
      </c>
      <c r="F53" s="25">
        <v>0</v>
      </c>
      <c r="G53" s="25">
        <v>0</v>
      </c>
      <c r="H53" s="6"/>
      <c r="I53" s="25"/>
    </row>
    <row r="54" spans="1:9" ht="28.5">
      <c r="A54" s="140">
        <v>2273</v>
      </c>
      <c r="B54" s="141" t="s">
        <v>142</v>
      </c>
      <c r="C54" s="145">
        <v>12986.17</v>
      </c>
      <c r="D54" s="145">
        <v>12986.17</v>
      </c>
      <c r="E54" s="25">
        <v>0</v>
      </c>
      <c r="F54" s="25">
        <v>0</v>
      </c>
      <c r="G54" s="25">
        <v>0</v>
      </c>
      <c r="H54" s="6"/>
      <c r="I54" s="25"/>
    </row>
    <row r="55" spans="1:9" ht="14.25">
      <c r="A55" s="140">
        <v>2800</v>
      </c>
      <c r="B55" s="141" t="s">
        <v>225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6"/>
      <c r="I55" s="25"/>
    </row>
    <row r="56" spans="1:9" ht="71.25">
      <c r="A56" s="140">
        <v>3110</v>
      </c>
      <c r="B56" s="141" t="s">
        <v>200</v>
      </c>
      <c r="C56" s="145">
        <f>48472.21+20000</f>
        <v>68472.20999999999</v>
      </c>
      <c r="D56" s="145">
        <f>48472.21+20000</f>
        <v>68472.20999999999</v>
      </c>
      <c r="E56" s="25">
        <v>0</v>
      </c>
      <c r="F56" s="25">
        <v>0</v>
      </c>
      <c r="G56" s="25">
        <v>0</v>
      </c>
      <c r="H56" s="6"/>
      <c r="I56" s="25"/>
    </row>
    <row r="57" spans="1:9" ht="24.75" customHeight="1">
      <c r="A57" s="16"/>
      <c r="B57" s="16" t="s">
        <v>57</v>
      </c>
      <c r="C57" s="165">
        <f>SUM(C47:C56)</f>
        <v>2922637.6799999997</v>
      </c>
      <c r="D57" s="165">
        <f>SUM(D47:D56)</f>
        <v>2922637.6799999997</v>
      </c>
      <c r="E57" s="166">
        <v>0</v>
      </c>
      <c r="F57" s="166">
        <v>0</v>
      </c>
      <c r="G57" s="166">
        <v>0</v>
      </c>
      <c r="H57" s="27"/>
      <c r="I57" s="27"/>
    </row>
    <row r="59" spans="1:9" ht="46.5" customHeight="1">
      <c r="A59" s="255" t="s">
        <v>253</v>
      </c>
      <c r="B59" s="255"/>
      <c r="C59" s="255"/>
      <c r="D59" s="255"/>
      <c r="E59" s="255"/>
      <c r="F59" s="255"/>
      <c r="G59" s="255"/>
      <c r="H59" s="255"/>
      <c r="I59" s="255"/>
    </row>
    <row r="60" spans="1:10" ht="18">
      <c r="A60" s="255"/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1" ht="45.75" customHeight="1">
      <c r="A61" s="255" t="s">
        <v>254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</row>
    <row r="62" spans="1:10" ht="27" customHeight="1">
      <c r="A62" s="248" t="s">
        <v>245</v>
      </c>
      <c r="B62" s="249"/>
      <c r="C62" s="249"/>
      <c r="D62" s="249"/>
      <c r="E62" s="249"/>
      <c r="F62" s="249"/>
      <c r="G62" s="249"/>
      <c r="H62" s="249"/>
      <c r="I62" s="249"/>
      <c r="J62" s="249"/>
    </row>
    <row r="63" spans="1:7" ht="15.75">
      <c r="A63" s="245" t="s">
        <v>35</v>
      </c>
      <c r="B63" s="245"/>
      <c r="C63" s="245"/>
      <c r="D63" s="66"/>
      <c r="F63" s="251" t="s">
        <v>226</v>
      </c>
      <c r="G63" s="251"/>
    </row>
    <row r="64" spans="1:7" ht="18.75" customHeight="1">
      <c r="A64" s="245"/>
      <c r="B64" s="246"/>
      <c r="C64" s="246"/>
      <c r="D64" s="68" t="s">
        <v>29</v>
      </c>
      <c r="F64" s="244" t="s">
        <v>30</v>
      </c>
      <c r="G64" s="244"/>
    </row>
    <row r="65" spans="1:4" ht="18.75" customHeight="1">
      <c r="A65" s="245"/>
      <c r="B65" s="246"/>
      <c r="C65" s="246"/>
      <c r="D65" s="58"/>
    </row>
    <row r="66" spans="1:7" ht="15.75">
      <c r="A66" s="245" t="s">
        <v>8</v>
      </c>
      <c r="B66" s="245"/>
      <c r="C66" s="245"/>
      <c r="D66" s="69"/>
      <c r="F66" s="251" t="s">
        <v>227</v>
      </c>
      <c r="G66" s="251"/>
    </row>
    <row r="67" spans="1:7" ht="15.75">
      <c r="A67" s="65"/>
      <c r="B67" s="67"/>
      <c r="C67" s="67"/>
      <c r="D67" s="68" t="s">
        <v>29</v>
      </c>
      <c r="F67" s="244" t="s">
        <v>30</v>
      </c>
      <c r="G67" s="244"/>
    </row>
    <row r="68" ht="15.75">
      <c r="A68" s="64"/>
    </row>
  </sheetData>
  <sheetProtection/>
  <mergeCells count="48">
    <mergeCell ref="F66:G66"/>
    <mergeCell ref="A61:K61"/>
    <mergeCell ref="A2:J2"/>
    <mergeCell ref="A60:J60"/>
    <mergeCell ref="A59:I59"/>
    <mergeCell ref="J27:K27"/>
    <mergeCell ref="A42:P42"/>
    <mergeCell ref="A44:A45"/>
    <mergeCell ref="B44:B45"/>
    <mergeCell ref="C44:C45"/>
    <mergeCell ref="G27:G28"/>
    <mergeCell ref="F63:G63"/>
    <mergeCell ref="B26:B28"/>
    <mergeCell ref="C26:G26"/>
    <mergeCell ref="H26:L26"/>
    <mergeCell ref="C27:C28"/>
    <mergeCell ref="D27:D28"/>
    <mergeCell ref="H27:H28"/>
    <mergeCell ref="A6:P6"/>
    <mergeCell ref="A8:A9"/>
    <mergeCell ref="B8:B9"/>
    <mergeCell ref="C8:C9"/>
    <mergeCell ref="D8:D9"/>
    <mergeCell ref="J8:J9"/>
    <mergeCell ref="E8:E9"/>
    <mergeCell ref="F8:F9"/>
    <mergeCell ref="G8:G9"/>
    <mergeCell ref="H8:I8"/>
    <mergeCell ref="A66:C66"/>
    <mergeCell ref="A26:A28"/>
    <mergeCell ref="I44:I45"/>
    <mergeCell ref="G44:G45"/>
    <mergeCell ref="E44:E45"/>
    <mergeCell ref="F44:F45"/>
    <mergeCell ref="A62:J62"/>
    <mergeCell ref="D44:D45"/>
    <mergeCell ref="H44:H45"/>
    <mergeCell ref="E27:F27"/>
    <mergeCell ref="A24:P24"/>
    <mergeCell ref="L27:L28"/>
    <mergeCell ref="A3:J3"/>
    <mergeCell ref="F67:G67"/>
    <mergeCell ref="A63:C63"/>
    <mergeCell ref="A64:A65"/>
    <mergeCell ref="B64:B65"/>
    <mergeCell ref="C64:C65"/>
    <mergeCell ref="F64:G64"/>
    <mergeCell ref="I27:I28"/>
  </mergeCells>
  <printOptions/>
  <pageMargins left="0.1968503937007874" right="0.1968503937007874" top="0.2362204724409449" bottom="0.2362204724409449" header="0.1968503937007874" footer="0.1968503937007874"/>
  <pageSetup fitToHeight="2" horizontalDpi="600" verticalDpi="600" orientation="landscape" paperSize="9" scale="54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78"/>
  <sheetViews>
    <sheetView showGridLines="0" view="pageBreakPreview" zoomScaleSheetLayoutView="100" zoomScalePageLayoutView="0" workbookViewId="0" topLeftCell="A1">
      <selection activeCell="H58" sqref="H58"/>
    </sheetView>
  </sheetViews>
  <sheetFormatPr defaultColWidth="9.00390625" defaultRowHeight="12.75"/>
  <cols>
    <col min="1" max="1" width="10.75390625" style="28" customWidth="1"/>
    <col min="2" max="2" width="32.25390625" style="28" customWidth="1"/>
    <col min="3" max="3" width="17.25390625" style="28" customWidth="1"/>
    <col min="4" max="4" width="16.75390625" style="28" customWidth="1"/>
    <col min="5" max="5" width="17.375" style="28" customWidth="1"/>
    <col min="6" max="6" width="19.75390625" style="28" customWidth="1"/>
    <col min="7" max="7" width="22.875" style="28" customWidth="1"/>
    <col min="8" max="8" width="24.375" style="28" customWidth="1"/>
    <col min="9" max="16384" width="9.125" style="28" customWidth="1"/>
  </cols>
  <sheetData>
    <row r="1" spans="1:8" ht="15.75">
      <c r="A1" s="263" t="s">
        <v>101</v>
      </c>
      <c r="B1" s="263"/>
      <c r="C1" s="263"/>
      <c r="D1" s="263"/>
      <c r="E1" s="263"/>
      <c r="F1" s="263"/>
      <c r="G1" s="263"/>
      <c r="H1" s="263"/>
    </row>
    <row r="3" spans="1:8" ht="12.75">
      <c r="A3" s="1" t="s">
        <v>102</v>
      </c>
      <c r="B3" s="1"/>
      <c r="C3" s="1"/>
      <c r="D3" s="1"/>
      <c r="E3" s="1"/>
      <c r="F3" s="1"/>
      <c r="G3" s="1"/>
      <c r="H3" s="1"/>
    </row>
    <row r="4" spans="1:5" ht="12.75">
      <c r="A4" s="267" t="s">
        <v>123</v>
      </c>
      <c r="B4" s="256"/>
      <c r="C4" s="256"/>
      <c r="D4" s="256"/>
      <c r="E4" s="115" t="s">
        <v>75</v>
      </c>
    </row>
    <row r="6" spans="1:8" ht="12.75">
      <c r="A6" s="1" t="s">
        <v>104</v>
      </c>
      <c r="B6" s="1"/>
      <c r="C6" s="1"/>
      <c r="D6" s="1"/>
      <c r="E6" s="1"/>
      <c r="F6" s="1"/>
      <c r="G6" s="1"/>
      <c r="H6" s="1"/>
    </row>
    <row r="7" spans="1:5" ht="12.75">
      <c r="A7" s="256" t="s">
        <v>103</v>
      </c>
      <c r="B7" s="256"/>
      <c r="C7" s="256"/>
      <c r="D7" s="256"/>
      <c r="E7" s="115" t="s">
        <v>75</v>
      </c>
    </row>
    <row r="9" spans="1:8" ht="12.75">
      <c r="A9" s="1" t="s">
        <v>105</v>
      </c>
      <c r="B9" s="1"/>
      <c r="C9" s="1"/>
      <c r="D9" s="1"/>
      <c r="E9" s="1"/>
      <c r="F9" s="1"/>
      <c r="G9" s="1"/>
      <c r="H9" s="1"/>
    </row>
    <row r="10" spans="1:11" s="56" customFormat="1" ht="30" customHeight="1">
      <c r="A10" s="269" t="s">
        <v>78</v>
      </c>
      <c r="B10" s="269"/>
      <c r="C10" s="269"/>
      <c r="D10" s="269"/>
      <c r="E10" s="119"/>
      <c r="F10" s="268" t="s">
        <v>79</v>
      </c>
      <c r="G10" s="268"/>
      <c r="H10" s="268"/>
      <c r="I10" s="268"/>
      <c r="J10" s="268"/>
      <c r="K10" s="268"/>
    </row>
    <row r="12" spans="1:8" s="99" customFormat="1" ht="12.75" customHeight="1">
      <c r="A12" s="266" t="s">
        <v>124</v>
      </c>
      <c r="B12" s="266"/>
      <c r="C12" s="266"/>
      <c r="D12" s="266"/>
      <c r="E12" s="266"/>
      <c r="F12" s="266"/>
      <c r="G12" s="266"/>
      <c r="H12" s="266"/>
    </row>
    <row r="13" spans="1:8" s="99" customFormat="1" ht="12.75">
      <c r="A13" s="264"/>
      <c r="B13" s="264"/>
      <c r="C13" s="264"/>
      <c r="D13" s="264"/>
      <c r="E13" s="264"/>
      <c r="F13" s="265"/>
      <c r="G13" s="265"/>
      <c r="H13" s="265"/>
    </row>
    <row r="14" spans="1:8" s="99" customFormat="1" ht="27.75" customHeight="1">
      <c r="A14" s="266" t="s">
        <v>127</v>
      </c>
      <c r="B14" s="266"/>
      <c r="C14" s="266"/>
      <c r="D14" s="266"/>
      <c r="E14" s="266"/>
      <c r="F14" s="266"/>
      <c r="G14" s="266"/>
      <c r="H14" s="98"/>
    </row>
    <row r="15" spans="6:8" ht="12.75">
      <c r="F15" s="29"/>
      <c r="G15" s="30" t="s">
        <v>76</v>
      </c>
      <c r="H15" s="29"/>
    </row>
    <row r="16" spans="2:8" ht="21" customHeight="1">
      <c r="B16" s="191" t="s">
        <v>94</v>
      </c>
      <c r="C16" s="191" t="s">
        <v>12</v>
      </c>
      <c r="D16" s="186" t="s">
        <v>52</v>
      </c>
      <c r="E16" s="186" t="s">
        <v>54</v>
      </c>
      <c r="F16" s="191" t="s">
        <v>53</v>
      </c>
      <c r="G16" s="191"/>
      <c r="H16" s="259" t="s">
        <v>118</v>
      </c>
    </row>
    <row r="17" spans="2:8" ht="114.75" customHeight="1">
      <c r="B17" s="191"/>
      <c r="C17" s="191"/>
      <c r="D17" s="187"/>
      <c r="E17" s="187"/>
      <c r="F17" s="6" t="s">
        <v>36</v>
      </c>
      <c r="G17" s="6" t="s">
        <v>72</v>
      </c>
      <c r="H17" s="260"/>
    </row>
    <row r="18" spans="2:8" s="29" customFormat="1" ht="12.75">
      <c r="B18" s="31">
        <v>1</v>
      </c>
      <c r="C18" s="31">
        <v>2</v>
      </c>
      <c r="D18" s="31">
        <v>3</v>
      </c>
      <c r="E18" s="31">
        <v>4</v>
      </c>
      <c r="F18" s="31">
        <v>5</v>
      </c>
      <c r="G18" s="31">
        <v>6</v>
      </c>
      <c r="H18" s="31">
        <v>7</v>
      </c>
    </row>
    <row r="19" spans="2:8" s="29" customFormat="1" ht="12.75">
      <c r="B19" s="122" t="s">
        <v>19</v>
      </c>
      <c r="C19" s="122"/>
      <c r="D19" s="31"/>
      <c r="E19" s="31"/>
      <c r="F19" s="31"/>
      <c r="G19" s="31"/>
      <c r="H19" s="31"/>
    </row>
    <row r="20" spans="2:8" s="29" customFormat="1" ht="12.75">
      <c r="B20" s="31"/>
      <c r="C20" s="122"/>
      <c r="D20" s="31"/>
      <c r="E20" s="31"/>
      <c r="F20" s="31"/>
      <c r="G20" s="31"/>
      <c r="H20" s="31"/>
    </row>
    <row r="21" spans="2:8" s="29" customFormat="1" ht="12.75">
      <c r="B21" s="31"/>
      <c r="C21" s="122"/>
      <c r="D21" s="31"/>
      <c r="E21" s="31"/>
      <c r="F21" s="31"/>
      <c r="G21" s="31"/>
      <c r="H21" s="31"/>
    </row>
    <row r="22" spans="2:8" s="29" customFormat="1" ht="12.75">
      <c r="B22" s="31"/>
      <c r="C22" s="122" t="s">
        <v>117</v>
      </c>
      <c r="D22" s="31"/>
      <c r="E22" s="31"/>
      <c r="F22" s="31"/>
      <c r="G22" s="31"/>
      <c r="H22" s="31"/>
    </row>
    <row r="23" spans="2:8" s="29" customFormat="1" ht="12.75">
      <c r="B23" s="31"/>
      <c r="C23" s="122"/>
      <c r="D23" s="31"/>
      <c r="E23" s="31"/>
      <c r="F23" s="31"/>
      <c r="G23" s="31"/>
      <c r="H23" s="31"/>
    </row>
    <row r="24" spans="2:8" ht="12.75">
      <c r="B24" s="122" t="s">
        <v>20</v>
      </c>
      <c r="C24" s="23" t="s">
        <v>16</v>
      </c>
      <c r="D24" s="31"/>
      <c r="E24" s="31"/>
      <c r="F24" s="31"/>
      <c r="G24" s="23"/>
      <c r="H24" s="23"/>
    </row>
    <row r="25" spans="1:8" ht="15.75" customHeight="1">
      <c r="A25" s="261"/>
      <c r="B25" s="261"/>
      <c r="C25" s="261"/>
      <c r="D25" s="261"/>
      <c r="E25" s="261"/>
      <c r="F25" s="261"/>
      <c r="G25" s="261"/>
      <c r="H25" s="261"/>
    </row>
    <row r="26" spans="1:8" ht="28.5" customHeight="1">
      <c r="A26" s="257" t="s">
        <v>128</v>
      </c>
      <c r="B26" s="257"/>
      <c r="C26" s="257"/>
      <c r="D26" s="257"/>
      <c r="E26" s="257"/>
      <c r="F26" s="257"/>
      <c r="G26" s="100"/>
      <c r="H26" s="98"/>
    </row>
    <row r="27" spans="1:8" ht="15.75" customHeight="1">
      <c r="A27" s="191" t="s">
        <v>22</v>
      </c>
      <c r="B27" s="191" t="s">
        <v>12</v>
      </c>
      <c r="C27" s="191" t="s">
        <v>21</v>
      </c>
      <c r="D27" s="191" t="s">
        <v>14</v>
      </c>
      <c r="E27" s="186" t="s">
        <v>108</v>
      </c>
      <c r="F27" s="186" t="s">
        <v>73</v>
      </c>
      <c r="G27" s="9"/>
      <c r="H27" s="9"/>
    </row>
    <row r="28" spans="1:8" ht="60" customHeight="1">
      <c r="A28" s="191"/>
      <c r="B28" s="191"/>
      <c r="C28" s="191"/>
      <c r="D28" s="191"/>
      <c r="E28" s="187"/>
      <c r="F28" s="187"/>
      <c r="G28" s="9"/>
      <c r="H28" s="9"/>
    </row>
    <row r="29" spans="1:8" ht="14.25" customHeight="1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9"/>
      <c r="H29" s="9"/>
    </row>
    <row r="30" spans="1:8" ht="14.25" customHeight="1">
      <c r="A30" s="21"/>
      <c r="B30" s="96" t="s">
        <v>3</v>
      </c>
      <c r="C30" s="21"/>
      <c r="D30" s="21"/>
      <c r="E30" s="117"/>
      <c r="F30" s="117"/>
      <c r="G30" s="103"/>
      <c r="H30" s="103"/>
    </row>
    <row r="31" spans="1:8" ht="14.25" customHeight="1">
      <c r="A31" s="21"/>
      <c r="B31" s="21"/>
      <c r="C31" s="21"/>
      <c r="D31" s="21"/>
      <c r="E31" s="117"/>
      <c r="F31" s="117"/>
      <c r="G31" s="103"/>
      <c r="H31" s="103"/>
    </row>
    <row r="32" spans="1:8" ht="14.25" customHeight="1">
      <c r="A32" s="21"/>
      <c r="B32" s="96" t="s">
        <v>4</v>
      </c>
      <c r="C32" s="21"/>
      <c r="D32" s="21"/>
      <c r="E32" s="117"/>
      <c r="F32" s="117"/>
      <c r="G32" s="103"/>
      <c r="H32" s="103"/>
    </row>
    <row r="33" spans="1:8" ht="14.25" customHeight="1">
      <c r="A33" s="21"/>
      <c r="B33" s="96"/>
      <c r="C33" s="21"/>
      <c r="D33" s="21"/>
      <c r="E33" s="117"/>
      <c r="F33" s="117"/>
      <c r="G33" s="103"/>
      <c r="H33" s="103"/>
    </row>
    <row r="34" spans="1:8" ht="14.25" customHeight="1">
      <c r="A34" s="21"/>
      <c r="B34" s="96" t="s">
        <v>5</v>
      </c>
      <c r="C34" s="21"/>
      <c r="D34" s="21"/>
      <c r="E34" s="117"/>
      <c r="F34" s="117"/>
      <c r="G34" s="103"/>
      <c r="H34" s="103"/>
    </row>
    <row r="35" spans="1:8" ht="14.25" customHeight="1">
      <c r="A35" s="21"/>
      <c r="B35" s="96"/>
      <c r="C35" s="21"/>
      <c r="D35" s="21"/>
      <c r="E35" s="117"/>
      <c r="F35" s="117"/>
      <c r="G35" s="103"/>
      <c r="H35" s="103"/>
    </row>
    <row r="36" spans="1:8" ht="14.25" customHeight="1">
      <c r="A36" s="21"/>
      <c r="B36" s="96" t="s">
        <v>6</v>
      </c>
      <c r="C36" s="21"/>
      <c r="D36" s="21"/>
      <c r="E36" s="117"/>
      <c r="F36" s="117"/>
      <c r="G36" s="103"/>
      <c r="H36" s="103"/>
    </row>
    <row r="37" spans="1:8" ht="14.25" customHeight="1">
      <c r="A37" s="21"/>
      <c r="B37" s="96"/>
      <c r="C37" s="21"/>
      <c r="D37" s="21"/>
      <c r="E37" s="117"/>
      <c r="F37" s="117"/>
      <c r="G37" s="103"/>
      <c r="H37" s="103"/>
    </row>
    <row r="38" spans="1:8" ht="12.75" customHeight="1">
      <c r="A38" s="32"/>
      <c r="B38" s="33"/>
      <c r="C38" s="32"/>
      <c r="D38" s="32"/>
      <c r="E38" s="33"/>
      <c r="F38" s="33"/>
      <c r="G38" s="33"/>
      <c r="H38" s="33"/>
    </row>
    <row r="39" spans="1:8" ht="27.75" customHeight="1">
      <c r="A39" s="261" t="s">
        <v>106</v>
      </c>
      <c r="B39" s="261"/>
      <c r="C39" s="261"/>
      <c r="D39" s="261"/>
      <c r="E39" s="261"/>
      <c r="F39" s="261"/>
      <c r="G39" s="8"/>
      <c r="H39" s="11"/>
    </row>
    <row r="40" spans="1:8" ht="12.75" customHeight="1">
      <c r="A40" s="258"/>
      <c r="B40" s="258"/>
      <c r="C40" s="258"/>
      <c r="D40" s="8"/>
      <c r="E40" s="8"/>
      <c r="F40" s="8"/>
      <c r="G40" s="34"/>
      <c r="H40" s="11"/>
    </row>
    <row r="41" spans="1:8" ht="17.25" customHeight="1">
      <c r="A41" s="116" t="s">
        <v>57</v>
      </c>
      <c r="B41" s="70"/>
      <c r="C41" s="70"/>
      <c r="D41" s="70"/>
      <c r="E41" s="70"/>
      <c r="F41" s="70"/>
      <c r="G41" s="70"/>
      <c r="H41" s="8"/>
    </row>
    <row r="42" spans="1:8" ht="17.25" customHeight="1">
      <c r="A42" s="35"/>
      <c r="B42" s="41"/>
      <c r="C42" s="41"/>
      <c r="D42" s="41"/>
      <c r="E42" s="41"/>
      <c r="F42" s="41"/>
      <c r="G42" s="41"/>
      <c r="H42" s="8"/>
    </row>
    <row r="43" spans="1:8" ht="28.5" customHeight="1">
      <c r="A43" s="261" t="s">
        <v>129</v>
      </c>
      <c r="B43" s="261"/>
      <c r="C43" s="261"/>
      <c r="D43" s="261"/>
      <c r="E43" s="261"/>
      <c r="F43" s="261"/>
      <c r="G43" s="261"/>
      <c r="H43" s="8"/>
    </row>
    <row r="44" spans="1:8" ht="16.5" customHeight="1">
      <c r="A44" s="8"/>
      <c r="B44" s="8"/>
      <c r="C44" s="8"/>
      <c r="D44" s="8"/>
      <c r="E44" s="8"/>
      <c r="F44" s="8"/>
      <c r="G44" s="34" t="s">
        <v>76</v>
      </c>
      <c r="H44" s="8"/>
    </row>
    <row r="45" spans="1:7" ht="21" customHeight="1">
      <c r="A45" s="191" t="s">
        <v>31</v>
      </c>
      <c r="B45" s="191" t="s">
        <v>12</v>
      </c>
      <c r="C45" s="188" t="s">
        <v>51</v>
      </c>
      <c r="D45" s="189"/>
      <c r="E45" s="191" t="s">
        <v>51</v>
      </c>
      <c r="F45" s="191"/>
      <c r="G45" s="259" t="s">
        <v>116</v>
      </c>
    </row>
    <row r="46" spans="1:7" ht="87.75" customHeight="1">
      <c r="A46" s="191"/>
      <c r="B46" s="191"/>
      <c r="C46" s="6" t="s">
        <v>33</v>
      </c>
      <c r="D46" s="6" t="s">
        <v>72</v>
      </c>
      <c r="E46" s="6" t="s">
        <v>33</v>
      </c>
      <c r="F46" s="6" t="s">
        <v>72</v>
      </c>
      <c r="G46" s="260"/>
    </row>
    <row r="47" spans="1:7" ht="14.25" customHeight="1">
      <c r="A47" s="31">
        <v>1</v>
      </c>
      <c r="B47" s="31">
        <v>2</v>
      </c>
      <c r="C47" s="31">
        <v>3</v>
      </c>
      <c r="D47" s="31">
        <v>4</v>
      </c>
      <c r="E47" s="31">
        <v>5</v>
      </c>
      <c r="F47" s="31">
        <v>6</v>
      </c>
      <c r="G47" s="31">
        <v>7</v>
      </c>
    </row>
    <row r="48" spans="1:7" ht="14.25" customHeight="1">
      <c r="A48" s="31"/>
      <c r="B48" s="122"/>
      <c r="C48" s="31"/>
      <c r="D48" s="31"/>
      <c r="E48" s="31"/>
      <c r="F48" s="31"/>
      <c r="G48" s="31"/>
    </row>
    <row r="49" spans="1:7" ht="14.25" customHeight="1">
      <c r="A49" s="31"/>
      <c r="B49" s="122"/>
      <c r="C49" s="31"/>
      <c r="D49" s="31"/>
      <c r="E49" s="31"/>
      <c r="F49" s="31"/>
      <c r="G49" s="31"/>
    </row>
    <row r="50" spans="1:7" ht="14.25" customHeight="1">
      <c r="A50" s="31"/>
      <c r="B50" s="122"/>
      <c r="C50" s="31"/>
      <c r="D50" s="31"/>
      <c r="E50" s="31"/>
      <c r="F50" s="31"/>
      <c r="G50" s="31"/>
    </row>
    <row r="51" spans="1:7" ht="14.25" customHeight="1">
      <c r="A51" s="31"/>
      <c r="B51" s="122" t="s">
        <v>15</v>
      </c>
      <c r="C51" s="31"/>
      <c r="D51" s="31"/>
      <c r="E51" s="31"/>
      <c r="F51" s="31"/>
      <c r="G51" s="31"/>
    </row>
    <row r="52" spans="1:7" ht="14.25" customHeight="1">
      <c r="A52" s="31"/>
      <c r="B52" s="122"/>
      <c r="C52" s="31"/>
      <c r="D52" s="31"/>
      <c r="E52" s="31"/>
      <c r="F52" s="31"/>
      <c r="G52" s="31"/>
    </row>
    <row r="53" spans="1:7" ht="14.25" customHeight="1">
      <c r="A53" s="31"/>
      <c r="B53" s="23" t="s">
        <v>16</v>
      </c>
      <c r="C53" s="31"/>
      <c r="D53" s="31"/>
      <c r="E53" s="31"/>
      <c r="F53" s="31"/>
      <c r="G53" s="31"/>
    </row>
    <row r="54" spans="1:8" ht="27.75" customHeight="1">
      <c r="A54" s="8"/>
      <c r="B54" s="8"/>
      <c r="C54" s="8"/>
      <c r="D54" s="8"/>
      <c r="E54" s="8"/>
      <c r="F54" s="8"/>
      <c r="G54" s="8"/>
      <c r="H54" s="8"/>
    </row>
    <row r="55" spans="1:8" ht="12.75">
      <c r="A55" s="266" t="s">
        <v>130</v>
      </c>
      <c r="B55" s="266"/>
      <c r="C55" s="266"/>
      <c r="D55" s="266"/>
      <c r="E55" s="266"/>
      <c r="F55" s="266"/>
      <c r="G55" s="266"/>
      <c r="H55" s="266"/>
    </row>
    <row r="56" spans="1:8" ht="12.75" customHeight="1">
      <c r="A56" s="191" t="s">
        <v>22</v>
      </c>
      <c r="B56" s="191" t="s">
        <v>12</v>
      </c>
      <c r="C56" s="191" t="s">
        <v>21</v>
      </c>
      <c r="D56" s="191" t="s">
        <v>14</v>
      </c>
      <c r="E56" s="191" t="s">
        <v>107</v>
      </c>
      <c r="F56" s="191" t="s">
        <v>74</v>
      </c>
      <c r="G56" s="191" t="s">
        <v>107</v>
      </c>
      <c r="H56" s="191" t="s">
        <v>74</v>
      </c>
    </row>
    <row r="57" spans="1:8" ht="76.5" customHeight="1">
      <c r="A57" s="191"/>
      <c r="B57" s="191"/>
      <c r="C57" s="191"/>
      <c r="D57" s="191"/>
      <c r="E57" s="191"/>
      <c r="F57" s="191"/>
      <c r="G57" s="191"/>
      <c r="H57" s="191"/>
    </row>
    <row r="58" spans="1:8" s="29" customFormat="1" ht="12.7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  <c r="H58" s="6">
        <v>8</v>
      </c>
    </row>
    <row r="59" spans="1:8" s="29" customFormat="1" ht="12.75">
      <c r="A59" s="6"/>
      <c r="B59" s="96" t="s">
        <v>3</v>
      </c>
      <c r="C59" s="6"/>
      <c r="D59" s="6"/>
      <c r="E59" s="6"/>
      <c r="F59" s="6"/>
      <c r="G59" s="6"/>
      <c r="H59" s="6"/>
    </row>
    <row r="60" spans="1:8" s="29" customFormat="1" ht="12.75">
      <c r="A60" s="6"/>
      <c r="B60" s="21"/>
      <c r="C60" s="6"/>
      <c r="D60" s="6"/>
      <c r="E60" s="6"/>
      <c r="F60" s="6"/>
      <c r="G60" s="6"/>
      <c r="H60" s="6"/>
    </row>
    <row r="61" spans="1:8" s="29" customFormat="1" ht="12.75">
      <c r="A61" s="6"/>
      <c r="B61" s="96" t="s">
        <v>4</v>
      </c>
      <c r="C61" s="6"/>
      <c r="D61" s="6"/>
      <c r="E61" s="6"/>
      <c r="F61" s="6"/>
      <c r="G61" s="6"/>
      <c r="H61" s="6"/>
    </row>
    <row r="62" spans="1:8" s="29" customFormat="1" ht="12.75">
      <c r="A62" s="6"/>
      <c r="B62" s="96"/>
      <c r="C62" s="6"/>
      <c r="D62" s="6"/>
      <c r="E62" s="6"/>
      <c r="F62" s="6"/>
      <c r="G62" s="6"/>
      <c r="H62" s="71"/>
    </row>
    <row r="63" spans="1:8" s="29" customFormat="1" ht="12.75">
      <c r="A63" s="6"/>
      <c r="B63" s="96" t="s">
        <v>5</v>
      </c>
      <c r="C63" s="6"/>
      <c r="D63" s="6"/>
      <c r="E63" s="6"/>
      <c r="F63" s="6"/>
      <c r="G63" s="6"/>
      <c r="H63" s="71"/>
    </row>
    <row r="64" spans="1:8" s="29" customFormat="1" ht="12.75">
      <c r="A64" s="6"/>
      <c r="B64" s="96"/>
      <c r="C64" s="6"/>
      <c r="D64" s="6"/>
      <c r="E64" s="6"/>
      <c r="F64" s="6"/>
      <c r="G64" s="6"/>
      <c r="H64" s="71"/>
    </row>
    <row r="65" spans="1:8" s="29" customFormat="1" ht="12.75">
      <c r="A65" s="6"/>
      <c r="B65" s="96" t="s">
        <v>6</v>
      </c>
      <c r="C65" s="6"/>
      <c r="D65" s="6"/>
      <c r="E65" s="6"/>
      <c r="F65" s="6"/>
      <c r="G65" s="6"/>
      <c r="H65" s="71"/>
    </row>
    <row r="66" spans="1:8" s="29" customFormat="1" ht="12.75">
      <c r="A66" s="6"/>
      <c r="B66" s="96"/>
      <c r="C66" s="6"/>
      <c r="D66" s="6"/>
      <c r="E66" s="6"/>
      <c r="F66" s="6"/>
      <c r="G66" s="6"/>
      <c r="H66" s="71"/>
    </row>
    <row r="67" spans="1:8" s="42" customFormat="1" ht="12.75">
      <c r="A67" s="9"/>
      <c r="B67" s="15"/>
      <c r="C67" s="9"/>
      <c r="D67" s="9"/>
      <c r="E67" s="9"/>
      <c r="F67" s="9"/>
      <c r="G67" s="9"/>
      <c r="H67" s="10"/>
    </row>
    <row r="68" spans="1:8" s="42" customFormat="1" ht="27.75" customHeight="1">
      <c r="A68" s="262" t="s">
        <v>109</v>
      </c>
      <c r="B68" s="262"/>
      <c r="C68" s="262"/>
      <c r="D68" s="262"/>
      <c r="E68" s="262"/>
      <c r="F68" s="262"/>
      <c r="G68" s="262"/>
      <c r="H68" s="10"/>
    </row>
    <row r="69" spans="1:8" ht="16.5" customHeight="1">
      <c r="A69" s="270"/>
      <c r="B69" s="270"/>
      <c r="C69" s="270"/>
      <c r="D69" s="10"/>
      <c r="E69" s="10"/>
      <c r="F69" s="10"/>
      <c r="G69" s="10"/>
      <c r="H69" s="34"/>
    </row>
    <row r="70" spans="1:8" ht="12.75">
      <c r="A70" s="118" t="s">
        <v>57</v>
      </c>
      <c r="B70" s="46"/>
      <c r="C70" s="6"/>
      <c r="D70" s="6"/>
      <c r="E70" s="6"/>
      <c r="F70" s="6"/>
      <c r="G70" s="6"/>
      <c r="H70" s="2"/>
    </row>
    <row r="71" spans="1:8" ht="12.75">
      <c r="A71" s="9"/>
      <c r="B71" s="14"/>
      <c r="C71" s="9"/>
      <c r="D71" s="9"/>
      <c r="E71" s="9"/>
      <c r="F71" s="9"/>
      <c r="G71" s="9"/>
      <c r="H71" s="10"/>
    </row>
    <row r="72" spans="1:8" ht="12.75">
      <c r="A72" s="256"/>
      <c r="B72" s="256"/>
      <c r="C72" s="256"/>
      <c r="D72" s="256"/>
      <c r="E72" s="256"/>
      <c r="F72" s="256"/>
      <c r="G72" s="256"/>
      <c r="H72" s="256"/>
    </row>
    <row r="73" spans="1:8" ht="12.75">
      <c r="A73" s="29"/>
      <c r="B73" s="29"/>
      <c r="C73" s="29"/>
      <c r="D73" s="29"/>
      <c r="E73" s="29"/>
      <c r="F73" s="29"/>
      <c r="G73" s="29"/>
      <c r="H73" s="29"/>
    </row>
    <row r="74" spans="1:7" s="52" customFormat="1" ht="15.75">
      <c r="A74" s="245" t="s">
        <v>35</v>
      </c>
      <c r="B74" s="245"/>
      <c r="C74" s="245"/>
      <c r="D74" s="66"/>
      <c r="F74" s="66"/>
      <c r="G74" s="66"/>
    </row>
    <row r="75" spans="1:7" s="52" customFormat="1" ht="18.75" customHeight="1">
      <c r="A75" s="245"/>
      <c r="B75" s="246"/>
      <c r="C75" s="246"/>
      <c r="D75" s="68" t="s">
        <v>29</v>
      </c>
      <c r="F75" s="244" t="s">
        <v>30</v>
      </c>
      <c r="G75" s="244"/>
    </row>
    <row r="76" spans="1:4" s="52" customFormat="1" ht="15.75" customHeight="1">
      <c r="A76" s="245"/>
      <c r="B76" s="246"/>
      <c r="C76" s="246"/>
      <c r="D76" s="58"/>
    </row>
    <row r="77" spans="1:7" s="52" customFormat="1" ht="15.75">
      <c r="A77" s="245" t="s">
        <v>8</v>
      </c>
      <c r="B77" s="245"/>
      <c r="C77" s="245"/>
      <c r="D77" s="69"/>
      <c r="F77" s="66"/>
      <c r="G77" s="66"/>
    </row>
    <row r="78" spans="1:7" s="52" customFormat="1" ht="15.75">
      <c r="A78" s="65"/>
      <c r="B78" s="67"/>
      <c r="C78" s="67"/>
      <c r="D78" s="68" t="s">
        <v>29</v>
      </c>
      <c r="F78" s="244" t="s">
        <v>30</v>
      </c>
      <c r="G78" s="244"/>
    </row>
  </sheetData>
  <sheetProtection/>
  <mergeCells count="50">
    <mergeCell ref="A4:D4"/>
    <mergeCell ref="A7:D7"/>
    <mergeCell ref="F10:K10"/>
    <mergeCell ref="A10:D10"/>
    <mergeCell ref="B75:B76"/>
    <mergeCell ref="C75:C76"/>
    <mergeCell ref="A69:C69"/>
    <mergeCell ref="A45:A46"/>
    <mergeCell ref="A55:H55"/>
    <mergeCell ref="A56:A57"/>
    <mergeCell ref="C56:C57"/>
    <mergeCell ref="H56:H57"/>
    <mergeCell ref="B56:B57"/>
    <mergeCell ref="F56:F57"/>
    <mergeCell ref="G56:G57"/>
    <mergeCell ref="A39:F39"/>
    <mergeCell ref="C45:D45"/>
    <mergeCell ref="A43:G43"/>
    <mergeCell ref="E56:E57"/>
    <mergeCell ref="D56:D57"/>
    <mergeCell ref="A68:G68"/>
    <mergeCell ref="A1:H1"/>
    <mergeCell ref="A13:E13"/>
    <mergeCell ref="F13:H13"/>
    <mergeCell ref="A12:H12"/>
    <mergeCell ref="A14:G14"/>
    <mergeCell ref="D27:D28"/>
    <mergeCell ref="E27:E28"/>
    <mergeCell ref="G45:G46"/>
    <mergeCell ref="F27:F28"/>
    <mergeCell ref="B16:B17"/>
    <mergeCell ref="C16:C17"/>
    <mergeCell ref="D16:D17"/>
    <mergeCell ref="F16:G16"/>
    <mergeCell ref="H16:H17"/>
    <mergeCell ref="A25:H25"/>
    <mergeCell ref="E16:E17"/>
    <mergeCell ref="A26:F26"/>
    <mergeCell ref="A27:A28"/>
    <mergeCell ref="B27:B28"/>
    <mergeCell ref="C27:C28"/>
    <mergeCell ref="E45:F45"/>
    <mergeCell ref="A40:C40"/>
    <mergeCell ref="B45:B46"/>
    <mergeCell ref="F75:G75"/>
    <mergeCell ref="A77:C77"/>
    <mergeCell ref="F78:G78"/>
    <mergeCell ref="A72:H72"/>
    <mergeCell ref="A74:C74"/>
    <mergeCell ref="A75:A76"/>
  </mergeCells>
  <printOptions/>
  <pageMargins left="0.2755905511811024" right="0.31496062992125984" top="0.35433070866141736" bottom="0.4330708661417323" header="0.2362204724409449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2019-02-01T08:59:34Z</cp:lastPrinted>
  <dcterms:created xsi:type="dcterms:W3CDTF">2010-12-08T09:07:17Z</dcterms:created>
  <dcterms:modified xsi:type="dcterms:W3CDTF">2019-02-01T09:00:22Z</dcterms:modified>
  <cp:category/>
  <cp:version/>
  <cp:contentType/>
  <cp:contentStatus/>
</cp:coreProperties>
</file>