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7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  <sheet name="ДОДАТОК 3 Форма 3 (потреба) " sheetId="9" r:id="rId9"/>
  </sheets>
  <definedNames>
    <definedName name="_xlnm.Print_Area" localSheetId="4">'ДОДАТОК 2 Ф-2 п. 9'!$A$1:$L$36</definedName>
    <definedName name="_xlnm.Print_Area" localSheetId="5">'ДОДАТОК 2 Ф-2 п.10'!$A$1:$P$12</definedName>
    <definedName name="_xlnm.Print_Area" localSheetId="6">'ДОДАТОК 2 Ф-2 п.11-12'!$A$1:$N$37</definedName>
    <definedName name="_xlnm.Print_Area" localSheetId="7">'ДОДАТОК 2 Ф-2 п.13-15'!$A$1:$L$50</definedName>
    <definedName name="_xlnm.Print_Area" localSheetId="1">'ДОДАТОК 2 Ф-2 п.6'!$A$1:$N$44</definedName>
    <definedName name="_xlnm.Print_Area" localSheetId="2">'ДОДАТОК 2 Ф-2 п.7'!$A$1:$N$26</definedName>
    <definedName name="_xlnm.Print_Area" localSheetId="3">'ДОДАТОК 2 Ф-2 п.8'!$A$1:$M$104</definedName>
    <definedName name="_xlnm.Print_Area" localSheetId="0">'ДОДАТОК 2 Форма 2 п.1-5'!$A$1:$N$45</definedName>
    <definedName name="_xlnm.Print_Area" localSheetId="8">'ДОДАТОК 3 Форма 3 (потреба) '!$A$1:$H$80</definedName>
  </definedNames>
  <calcPr fullCalcOnLoad="1"/>
</workbook>
</file>

<file path=xl/sharedStrings.xml><?xml version="1.0" encoding="utf-8"?>
<sst xmlns="http://schemas.openxmlformats.org/spreadsheetml/2006/main" count="751" uniqueCount="249">
  <si>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</si>
  <si>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</si>
  <si>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</si>
  <si>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</si>
  <si>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</si>
  <si>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</si>
  <si>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</si>
  <si>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</si>
  <si>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</si>
  <si>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</si>
  <si>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</si>
  <si>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</si>
  <si>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</si>
  <si>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</si>
  <si>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</si>
  <si>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</si>
  <si>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</si>
  <si>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</si>
  <si>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</si>
  <si>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Загальний фонд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</si>
  <si>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</si>
  <si>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</si>
  <si>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</si>
  <si>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</si>
  <si>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</si>
  <si>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</si>
  <si>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</si>
  <si>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</si>
  <si>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</si>
  <si>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</si>
  <si>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(прізвище та ініціали)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</si>
  <si>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</si>
  <si>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</si>
  <si>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</si>
  <si>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</si>
  <si>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</si>
  <si>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</si>
  <si>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</si>
  <si>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</si>
  <si>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</si>
  <si>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</si>
  <si>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</si>
  <si>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</si>
  <si>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</si>
  <si>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</si>
  <si>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</si>
  <si>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20__ рік (звіт) </t>
  </si>
  <si>
    <t xml:space="preserve">20__ рік (проект) </t>
  </si>
  <si>
    <t xml:space="preserve">20__ рік (прогноз) </t>
  </si>
  <si>
    <t>20__ рік (проект)</t>
  </si>
  <si>
    <t>20__ рік (звіт)</t>
  </si>
  <si>
    <t>20__ рік (прогноз)</t>
  </si>
  <si>
    <t>20__рік (звіт)</t>
  </si>
  <si>
    <t>20__рік (проект)</t>
  </si>
  <si>
    <t>20__рік (затверджено)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</si>
  <si>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</si>
  <si>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</si>
  <si>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</si>
  <si>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</si>
  <si>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</si>
  <si>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</si>
  <si>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20__ (затверджено)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</si>
  <si>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</si>
  <si>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</si>
  <si>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</si>
  <si>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</si>
  <si>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</si>
  <si>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</si>
  <si>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</si>
  <si>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</si>
  <si>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</si>
  <si>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</si>
  <si>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20__рік (проект) зміни у разі передбачення додаткових коштів</t>
  </si>
  <si>
    <t>20__ рік (прогноз) зміни у разі передбачення додаткових коштів</t>
  </si>
  <si>
    <t>(Код типової відомчої класифікації видатків та кредитування місцевих бюджетів)</t>
  </si>
  <si>
    <t>(грн)</t>
  </si>
  <si>
    <t xml:space="preserve">              (найменування відповідального виконавця)             </t>
  </si>
  <si>
    <t>(найменування бюджетної пограми/підпрограми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</si>
  <si>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</si>
  <si>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     (код Програмної класифікації видатків та кредитування місцевих бюджетів)</t>
  </si>
  <si>
    <t xml:space="preserve">                (код Типової відомчої класифікації видатків та кредитування місцевих бюджетів)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</si>
  <si>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</si>
  <si>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</si>
  <si>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</si>
  <si>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</si>
  <si>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</si>
  <si>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</si>
  <si>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</si>
  <si>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</si>
  <si>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</si>
  <si>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</si>
  <si>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</si>
  <si>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</si>
  <si>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</si>
  <si>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</si>
  <si>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</si>
  <si>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</si>
  <si>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</si>
  <si>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</si>
  <si>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</si>
  <si>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БЮДЖЕТНИЙ ЗАПИТ НА 20__-20__ РОКИ додатковий (Форма 20___-3)</t>
  </si>
  <si>
    <t>1. ______________________________________________________________________ (___)(___)</t>
  </si>
  <si>
    <t xml:space="preserve">              (найменування відповідального виконавця)            </t>
  </si>
  <si>
    <t>2. ______________________________________________________________________ (___)(___)(___)</t>
  </si>
  <si>
    <t>3. _________________________________________________________________________________ (___)(___)(___)(___)(___)(___)(___)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</si>
  <si>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програми/підпрограми</t>
  </si>
  <si>
    <t>20__ рік (прогноз) у межах доведених індикативних прогнозних показників</t>
  </si>
  <si>
    <t>20__ (проект) у межах доведених граничних обсягів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</si>
  <si>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</si>
  <si>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</si>
  <si>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2018 рік (затверджено)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</si>
  <si>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</si>
  <si>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</si>
  <si>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</si>
  <si>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</si>
  <si>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</si>
  <si>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</si>
  <si>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</si>
  <si>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</si>
  <si>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</si>
  <si>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</si>
  <si>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</si>
  <si>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 xml:space="preserve">              (найменування головного розпорядника коштів місцевого бюджету )            </t>
  </si>
  <si>
    <t>4. Додаткові витрати бюджету м.Житомира:</t>
  </si>
  <si>
    <t>Найменування місцевої/регіональної програми</t>
  </si>
  <si>
    <t>1) додаткові витрати на 20__ рік за бюджетними програмами/підпрограмами: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</si>
  <si>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</si>
  <si>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програмами/підпрограмами:</t>
    </r>
  </si>
  <si>
    <t>Зміна результативних показників бюджетної порграми/підпрограми у разі передбачення додаткових коштів:</t>
  </si>
  <si>
    <t>БЮДЖЕТНИЙ ЗАПИТ НА 2019-2021 РОКИ індивідуальний (Форма 2019-2)</t>
  </si>
  <si>
    <r>
      <rPr>
        <b/>
        <sz val="12"/>
        <rFont val="Arial Cyr"/>
        <family val="0"/>
      </rPr>
      <t>1</t>
    </r>
    <r>
      <rPr>
        <b/>
        <u val="single"/>
        <sz val="12"/>
        <rFont val="Arial Cyr"/>
        <family val="0"/>
      </rPr>
      <t>. Управління у справах сім'ї, молоді та спорту Житомирської міської ради</t>
    </r>
    <r>
      <rPr>
        <b/>
        <sz val="12"/>
        <rFont val="Arial Cyr"/>
        <family val="0"/>
      </rPr>
      <t xml:space="preserve">                        </t>
    </r>
    <r>
      <rPr>
        <b/>
        <u val="single"/>
        <sz val="12"/>
        <rFont val="Arial Cyr"/>
        <family val="0"/>
      </rPr>
      <t>( 1 )( 1 )</t>
    </r>
  </si>
  <si>
    <t xml:space="preserve">2017 рік (звіт) </t>
  </si>
  <si>
    <t xml:space="preserve">2018 рік (затверджено) </t>
  </si>
  <si>
    <t xml:space="preserve">2019 рік (проект) </t>
  </si>
  <si>
    <t xml:space="preserve">2020 рік (прогноз) </t>
  </si>
  <si>
    <t xml:space="preserve">2021 рік (прогноз) </t>
  </si>
  <si>
    <t>Видатки на відрядження</t>
  </si>
  <si>
    <t>Предмети, матеріали, обладнання та інвентар</t>
  </si>
  <si>
    <t>Оплата послуг (крім комунальних)</t>
  </si>
  <si>
    <t>1) видатки за кодами Економічної класифікації видатків бюджету у 2017 - 2019 роках:</t>
  </si>
  <si>
    <t>2018 (затверджено)</t>
  </si>
  <si>
    <t>2) надання кредитів за кодами Класифікації кредитування бюджету у 2017 - 2019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</si>
  <si>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</si>
  <si>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</si>
  <si>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1) витрати за напрямами використання бюджетних коштів у 2017 - 2019 роках:</t>
  </si>
  <si>
    <t>2) витрати за напрямами використання бюджетних коштів у 2020 - 2021 роках:</t>
  </si>
  <si>
    <t>1) результативні показники бюджетної програми/підпрограми  у 2017 - 2019 роках:</t>
  </si>
  <si>
    <t>2) результативні показники бюджетної програми/підпрограми у 2020 - 2021 роках:</t>
  </si>
  <si>
    <t>2017 рік (звіт)</t>
  </si>
  <si>
    <t>2019 рік (проект)</t>
  </si>
  <si>
    <t>грн.</t>
  </si>
  <si>
    <t>%</t>
  </si>
  <si>
    <t>2020 рік (прогноз)</t>
  </si>
  <si>
    <t>2021 рік (прогноз)</t>
  </si>
  <si>
    <t>2019 рік</t>
  </si>
  <si>
    <t>2020 рік</t>
  </si>
  <si>
    <t>13. Аналіз результатів, досягнутих внаслідок використання коштів загального фонду бюджету у 2017 році, очікувані результати у 2018 році, обгрунтування необхідності  передбачення витрат на 2019 -2021 роки.</t>
  </si>
  <si>
    <t>Інші виплати населенню</t>
  </si>
  <si>
    <t>1.1.</t>
  </si>
  <si>
    <t>1.2.</t>
  </si>
  <si>
    <t>2.1.</t>
  </si>
  <si>
    <t>3.1.</t>
  </si>
  <si>
    <t>4.1.</t>
  </si>
  <si>
    <t>Усього штатних одиниць, в т.ч.</t>
  </si>
  <si>
    <t>Закон України №3808-XII від 24.12.1993р. «Про фізичну культуру і спорт» (зі змінами та доповненнями). Рішення сесії Житомирської міської ради №31 від 28.12.2015 р. «Про затвердження міської соціальної програми розвитку галузі фізичної культури і спорту на 2016-2018 роки» (зі змінами та доповненнями). Рішення сесії Житомирської міської ради від 18.12.2017р. №881 «Про міський бюджет на 2018 рік» (зі змінами та доповненнями)</t>
  </si>
  <si>
    <t xml:space="preserve"> од.</t>
  </si>
  <si>
    <t>кількість стипендій міського голови</t>
  </si>
  <si>
    <t>обсяги витрат на виплату стипендій</t>
  </si>
  <si>
    <t>середній розмір стипендій міського голови</t>
  </si>
  <si>
    <t>Рішення сесії Житомирської міської ради від 28.12.2015 №31</t>
  </si>
  <si>
    <t>Міська соціальна програма розвитку галузі фізичної культури і спорту на 2016-2018 роки (зі змінами та доповненнями).</t>
  </si>
  <si>
    <t xml:space="preserve">Проект міської соціальної програми розвитку галузі фізичної культури і спорту на 2019-2021 роки </t>
  </si>
  <si>
    <t>Завдання 1. Проведення навчально-тренувальних зборів з неолімпійських видів спорту з підготовки до регіональних змагань</t>
  </si>
  <si>
    <t>Завдання 2. Проведення навчально-тренувальних зборів з неолімпійських видів спорту з підготовки до всеукраїнських змагань</t>
  </si>
  <si>
    <t>Завдання 3.Організація і проведення регіональних змагань з неолімпійських видів спорту</t>
  </si>
  <si>
    <t>Завдання 4. Представлення спортивних досягнень спортсменами збірних команд області на всеукраїнських змаганнях з неолімпійських видів спорту</t>
  </si>
  <si>
    <t xml:space="preserve">динаміка кількості спортсменів, які беруть участь у регіональних змаганнях, порівняно з минулим роком, </t>
  </si>
  <si>
    <t>(найменування бюджетної пограми згідно з Типовою програмною класифікацією видатків та кредитування місцевих бюджетів)</t>
  </si>
  <si>
    <t xml:space="preserve">1) мета бюджетної програми, строки її реалізації;     </t>
  </si>
  <si>
    <t>4. Мета та завдання бюджетної програми на 2019 - 2021 роки:</t>
  </si>
  <si>
    <t>3) підстави для реалізації бюджетної програми.</t>
  </si>
  <si>
    <t>5. Надходження для виконання бюджетної програми:</t>
  </si>
  <si>
    <t>Проведення навчально-тренувальних зборів і змагань з неолімпійських видів спорту</t>
  </si>
  <si>
    <t>2) надходження для виконання бюджетної програми у 2020- 2021 роках:</t>
  </si>
  <si>
    <t>витрати на проведення начально-тренувальних зборів з неолімпійських видів спорту з підготовки до регіональних змагань</t>
  </si>
  <si>
    <t>кількість навчально-тренувальних зборів з неолімпійських видів спорту з підготовки до регіональних змагань</t>
  </si>
  <si>
    <t>кількість людино-днів навчально-тренувальних зборів з неолімпійських видів спорту з підготовки до регіональних змагань</t>
  </si>
  <si>
    <t>середні витрати на один людино-день навчально-тренувальних зборів з неолімпійських видів спорту з підготовки до регіональних змагань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</si>
  <si>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</t>
  </si>
  <si>
    <t>витрати на проведення начально-тренувальних зборів з неолімпійських видів спорту з підготовки до всеукраїнських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</si>
  <si>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</si>
  <si>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</si>
  <si>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середні витрати на один людино-день навчально-тренувальних зборів з неолімпійських видів спорту з підготовки до всеукраїнських змагань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</si>
  <si>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</t>
  </si>
  <si>
    <t>кількість людино-днів участі у регіональних змаганнях з неолімпійських видів спорту</t>
  </si>
  <si>
    <t>кількість регіональних змагань з неолімпійських видів спорту</t>
  </si>
  <si>
    <t>Витрати на організацію і проведення регіональних змагань з неолімпійських видів спорту</t>
  </si>
  <si>
    <t>середні витрати на один людино-день участі у регіональних змаганнях з неолімпійських видів спорту</t>
  </si>
  <si>
    <t>осіб</t>
  </si>
  <si>
    <t>Ковальчук І.А.</t>
  </si>
  <si>
    <t>Кононенко А.О.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</si>
  <si>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</si>
  <si>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</si>
  <si>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2) місцеві/регіональні програми, які виконуються в межах бюджетної програми у 2020  - 2021  роках:</t>
  </si>
  <si>
    <t>12. Об`єкти, які виконуються в межах бюджетної програми за рахунок коштів бюджету розвитку у  20__ - 20___ роках:</t>
  </si>
  <si>
    <r>
      <t>2</t>
    </r>
    <r>
      <rPr>
        <b/>
        <u val="single"/>
        <sz val="12"/>
        <rFont val="Arial Cyr"/>
        <family val="0"/>
      </rPr>
      <t>. Управління у справах сім'ї, молоді та спорту Житомирської міської ради</t>
    </r>
    <r>
      <rPr>
        <b/>
        <sz val="12"/>
        <rFont val="Arial Cyr"/>
        <family val="2"/>
      </rPr>
      <t xml:space="preserve">                     </t>
    </r>
    <r>
      <rPr>
        <b/>
        <u val="single"/>
        <sz val="12"/>
        <rFont val="Arial Cyr"/>
        <family val="0"/>
      </rPr>
      <t>( 1 )( 1 )( 1 )</t>
    </r>
  </si>
  <si>
    <t>Положення та календарі про проведення регіональних змагань (план по мережі)</t>
  </si>
  <si>
    <t>люд./дні</t>
  </si>
  <si>
    <t>Журнал та табель проведення навчально-тренувальних зборів (план по мережі)</t>
  </si>
  <si>
    <t>Розрахунок відношення 2018 року до 2017 року</t>
  </si>
  <si>
    <t xml:space="preserve">Звіт головного судді (план по мережі) </t>
  </si>
  <si>
    <t>Розрахунок відношення видатків до кількості змагань з олімпійських видів спорту з підготовки до регіональних змагань</t>
  </si>
  <si>
    <t>обсяги витрат на виплату грантів</t>
  </si>
  <si>
    <t>обсяги витрат на виплату премій</t>
  </si>
  <si>
    <t>1.3.</t>
  </si>
  <si>
    <t>Рішення міського виконавчого комітету</t>
  </si>
  <si>
    <t>2.2.</t>
  </si>
  <si>
    <t>2.3.</t>
  </si>
  <si>
    <t>кількість грантів міського голови</t>
  </si>
  <si>
    <t>Розпорядження Житомирського міського голови</t>
  </si>
  <si>
    <t>кількість премій міського голови</t>
  </si>
  <si>
    <t>3.2.</t>
  </si>
  <si>
    <t>3.3.</t>
  </si>
  <si>
    <t>середня вартість гранту</t>
  </si>
  <si>
    <t>середній розмір премій міського голови</t>
  </si>
  <si>
    <t>Розрахунок відношення видатків до кількості змагань з неолімпійських видів спорту з підготовки до регіональних змагань</t>
  </si>
  <si>
    <t>Розрахунок відношення видатків до кількості змагань з олімпійських видів спорту з підготовки до всукраїнських змагань</t>
  </si>
  <si>
    <t>Рішення сесії Житомирської міської ради від 18.12.2017 №881 "Про міський бюджет на 2018 рік" (зі змінами)</t>
  </si>
  <si>
    <t>динаміка кількості спортсменів регіону, які взяли участь/посіли призові місця у всеукраїнських змаганнях з олімпійських видів спорту</t>
  </si>
  <si>
    <t>Прогнозний розрахунок видатків</t>
  </si>
  <si>
    <t>Розрахунок відношення</t>
  </si>
  <si>
    <t xml:space="preserve">Розрахунок відношення </t>
  </si>
  <si>
    <t>Забезпечення розвитку неолімпійських видів спорту, 2019-2021 роки</t>
  </si>
  <si>
    <t>Проведення навчально-тренувальних зборів з неолімпійських видів спорту з підготовки до регіональних змагань, проведення навчально-тренувальних зборів з неолімпійських видів спорту з підготовки до всеукраїнських змагань; організація і проведення регіональних змагань з неолімпійських видів спорту;представлення спортивних досягнень спортсменами збірних команд області на всеукраїнських змаганнях з  неолімпійських видів спорту</t>
  </si>
  <si>
    <t>2) завдання бюджетної програми;</t>
  </si>
  <si>
    <t>1) надходження для виконання бюджетної програми у 2017-2019 роках:</t>
  </si>
  <si>
    <t>14 . Бюджетні зобов’язання у 2018-2019 роках:</t>
  </si>
  <si>
    <t>2) кредиторська заборгованість місцевого  бюджету  у 2018- 2019  роках:</t>
  </si>
  <si>
    <t>2018 рік</t>
  </si>
  <si>
    <t xml:space="preserve">На виконання рішення міської ради від 28.12.15 № 31 «Про затвердження міської цільової соціальної програми розвитку галузі фізичної культури і спорту  на 2016 - 2020 роки» (зі змінами), для проведення навчально-тренувальних зборів та змагань з неолімпійських видів спорту по загальному фонду на 2019 рік передбачено 1711,5 тис. грн.
</t>
  </si>
  <si>
    <t>1) кредиторська заборгованість  місцевого бюджету  у 2017 році:</t>
  </si>
  <si>
    <t>3) дебіторська заборгованість в 2017-2019  роках:</t>
  </si>
  <si>
    <t>Дебіторська заборгованість на 01.01.2017</t>
  </si>
  <si>
    <t>Дебіторська заборгованість на 01.01.2018</t>
  </si>
  <si>
    <t>Очікувана дебіторська заборгованість на 01.01.2019</t>
  </si>
  <si>
    <t>4) аналіз управління бюджетними зобов’язаннями та пропозиції щодо упорядкування бюджетних зобов’язань у 2020 році.</t>
  </si>
  <si>
    <t>15. Підстави та обґрунтування видатків спеціального фонду на 2017 рік та на 2018 - 2019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</si>
  <si>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r>
      <t xml:space="preserve">3. </t>
    </r>
    <r>
      <rPr>
        <b/>
        <u val="single"/>
        <sz val="12"/>
        <rFont val="Arial Cyr"/>
        <family val="0"/>
      </rPr>
      <t>Проведення навчально-тренувальних зборів і змагань з неолімпійських видів спорту</t>
    </r>
    <r>
      <rPr>
        <sz val="12"/>
        <rFont val="Arial Cyr"/>
        <family val="0"/>
      </rPr>
      <t xml:space="preserve">                                           </t>
    </r>
    <r>
      <rPr>
        <b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>( 1 )( 1 )( 1 )( 5 )( 0 )( 1 )( 2 )</t>
    </r>
  </si>
  <si>
    <t xml:space="preserve">              (найменування головного розпорядника коштів місцевого бюджету)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</si>
</sst>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3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82" fontId="11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182" fontId="6" fillId="32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45"/>
  <sheetViews>
    <sheetView showGridLines="0" view="pageBreakPreview" zoomScale="80" zoomScaleSheetLayoutView="80" zoomScalePageLayoutView="0" workbookViewId="0" topLeftCell="A10">
      <selection activeCell="A15" sqref="A15:N15"/>
    </sheetView>
  </sheetViews>
  <sheetFormatPr defaultColWidth="9.00390625" defaultRowHeight="12.75"/>
  <cols>
    <col min="1" max="1" width="10.00390625" style="57" bestFit="1" customWidth="1"/>
    <col min="2" max="2" width="30.00390625" style="57" customWidth="1"/>
    <col min="3" max="3" width="15.00390625" style="57" customWidth="1"/>
    <col min="4" max="4" width="15.75390625" style="57" customWidth="1"/>
    <col min="5" max="6" width="16.00390625" style="57" customWidth="1"/>
    <col min="7" max="7" width="17.00390625" style="57" customWidth="1"/>
    <col min="8" max="8" width="15.75390625" style="57" customWidth="1"/>
    <col min="9" max="9" width="18.75390625" style="57" customWidth="1"/>
    <col min="10" max="10" width="15.375" style="57" customWidth="1"/>
    <col min="11" max="11" width="14.25390625" style="57" customWidth="1"/>
    <col min="12" max="12" width="12.625" style="57" customWidth="1"/>
    <col min="13" max="13" width="16.25390625" style="57" customWidth="1"/>
    <col min="14" max="14" width="15.375" style="57" customWidth="1"/>
    <col min="15" max="15" width="7.375" style="57" customWidth="1"/>
    <col min="16" max="16" width="6.375" style="57" customWidth="1"/>
    <col min="17" max="16384" width="9.125" style="57" customWidth="1"/>
  </cols>
  <sheetData>
    <row r="1" spans="1:8" ht="18">
      <c r="A1" s="202" t="s">
        <v>129</v>
      </c>
      <c r="B1" s="202"/>
      <c r="C1" s="202"/>
      <c r="D1" s="202"/>
      <c r="E1" s="202"/>
      <c r="F1" s="202"/>
      <c r="G1" s="202"/>
      <c r="H1" s="202"/>
    </row>
    <row r="2" spans="1:3" ht="12.75">
      <c r="A2" s="55"/>
      <c r="B2" s="55"/>
      <c r="C2" s="55"/>
    </row>
    <row r="3" spans="1:12" ht="15" customHeight="1">
      <c r="A3" s="203" t="s">
        <v>130</v>
      </c>
      <c r="B3" s="203"/>
      <c r="C3" s="203"/>
      <c r="D3" s="203"/>
      <c r="E3" s="203"/>
      <c r="F3" s="203"/>
      <c r="G3" s="203"/>
      <c r="H3" s="72"/>
      <c r="I3" s="72"/>
      <c r="J3" s="72"/>
      <c r="K3" s="72"/>
      <c r="L3" s="72"/>
    </row>
    <row r="4" spans="1:12" ht="15" customHeight="1">
      <c r="A4" s="196" t="s">
        <v>248</v>
      </c>
      <c r="B4" s="196"/>
      <c r="C4" s="196"/>
      <c r="D4" s="196"/>
      <c r="E4" s="196"/>
      <c r="F4" s="196" t="s">
        <v>80</v>
      </c>
      <c r="G4" s="196"/>
      <c r="H4" s="196"/>
      <c r="I4" s="196"/>
      <c r="J4" s="196"/>
      <c r="K4" s="196"/>
      <c r="L4" s="196"/>
    </row>
    <row r="5" spans="1:12" ht="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26.25" customHeight="1">
      <c r="A6" s="201" t="s">
        <v>205</v>
      </c>
      <c r="B6" s="198"/>
      <c r="C6" s="198"/>
      <c r="D6" s="198"/>
      <c r="E6" s="198"/>
      <c r="F6" s="198"/>
      <c r="G6" s="198"/>
      <c r="H6" s="72"/>
      <c r="I6" s="72"/>
      <c r="J6" s="72"/>
      <c r="K6" s="72"/>
      <c r="L6" s="72"/>
    </row>
    <row r="7" spans="1:12" ht="15" customHeight="1">
      <c r="A7" s="196" t="s">
        <v>76</v>
      </c>
      <c r="B7" s="196"/>
      <c r="C7" s="196"/>
      <c r="D7" s="196"/>
      <c r="E7" s="196"/>
      <c r="F7" s="196" t="s">
        <v>80</v>
      </c>
      <c r="G7" s="196"/>
      <c r="H7" s="196"/>
      <c r="I7" s="196"/>
      <c r="J7" s="196"/>
      <c r="K7" s="196"/>
      <c r="L7" s="196"/>
    </row>
    <row r="8" spans="1:12" ht="15" customHeight="1">
      <c r="A8" s="101"/>
      <c r="B8" s="101"/>
      <c r="C8" s="101"/>
      <c r="D8" s="101"/>
      <c r="E8" s="101"/>
      <c r="F8" s="73"/>
      <c r="G8" s="73"/>
      <c r="H8" s="73"/>
      <c r="I8" s="73"/>
      <c r="J8" s="73"/>
      <c r="K8" s="73"/>
      <c r="L8" s="72"/>
    </row>
    <row r="9" spans="1:12" ht="15.75" customHeight="1">
      <c r="A9" s="201" t="s">
        <v>247</v>
      </c>
      <c r="B9" s="201"/>
      <c r="C9" s="201"/>
      <c r="D9" s="201"/>
      <c r="E9" s="201"/>
      <c r="F9" s="201"/>
      <c r="G9" s="201"/>
      <c r="H9" s="201"/>
      <c r="I9" s="201"/>
      <c r="J9" s="201"/>
      <c r="K9" s="72"/>
      <c r="L9" s="72"/>
    </row>
    <row r="10" spans="1:12" ht="39" customHeight="1">
      <c r="A10" s="200" t="s">
        <v>177</v>
      </c>
      <c r="B10" s="200"/>
      <c r="C10" s="200"/>
      <c r="D10" s="200"/>
      <c r="E10" s="200"/>
      <c r="F10" s="200" t="s">
        <v>79</v>
      </c>
      <c r="G10" s="200"/>
      <c r="H10" s="200"/>
      <c r="I10" s="200"/>
      <c r="J10" s="200"/>
      <c r="K10" s="200"/>
      <c r="L10" s="72"/>
    </row>
    <row r="11" spans="1:12" ht="15">
      <c r="A11" s="73"/>
      <c r="B11" s="73"/>
      <c r="C11" s="73"/>
      <c r="D11" s="73"/>
      <c r="E11" s="73"/>
      <c r="F11" s="73"/>
      <c r="G11" s="73"/>
      <c r="H11" s="73"/>
      <c r="I11" s="72"/>
      <c r="J11" s="72"/>
      <c r="K11" s="72"/>
      <c r="L11" s="72"/>
    </row>
    <row r="12" spans="1:12" ht="15.75">
      <c r="A12" s="199" t="s">
        <v>179</v>
      </c>
      <c r="B12" s="199"/>
      <c r="C12" s="199"/>
      <c r="D12" s="199"/>
      <c r="E12" s="199"/>
      <c r="F12" s="199"/>
      <c r="G12" s="199"/>
      <c r="H12" s="199"/>
      <c r="I12" s="72"/>
      <c r="J12" s="72"/>
      <c r="K12" s="72"/>
      <c r="L12" s="72"/>
    </row>
    <row r="13" spans="1:12" ht="15.75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5.75">
      <c r="A14" s="199" t="s">
        <v>178</v>
      </c>
      <c r="B14" s="199"/>
      <c r="C14" s="199"/>
      <c r="D14" s="199"/>
      <c r="E14" s="199"/>
      <c r="F14" s="72"/>
      <c r="G14" s="72"/>
      <c r="H14" s="72"/>
      <c r="I14" s="72"/>
      <c r="J14" s="72"/>
      <c r="K14" s="72"/>
      <c r="L14" s="72"/>
    </row>
    <row r="15" spans="1:14" ht="15">
      <c r="A15" s="197" t="s">
        <v>232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</row>
    <row r="16" spans="1:14" ht="1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2" ht="15.75">
      <c r="A17" s="198" t="s">
        <v>234</v>
      </c>
      <c r="B17" s="198"/>
      <c r="C17" s="198"/>
      <c r="D17" s="198"/>
      <c r="E17" s="72"/>
      <c r="F17" s="72"/>
      <c r="G17" s="72"/>
      <c r="H17" s="72"/>
      <c r="I17" s="72"/>
      <c r="J17" s="72"/>
      <c r="K17" s="72"/>
      <c r="L17" s="72"/>
    </row>
    <row r="18" spans="1:14" ht="50.25" customHeight="1">
      <c r="A18" s="197" t="s">
        <v>233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</row>
    <row r="19" spans="1:12" ht="33" customHeight="1">
      <c r="A19" s="199" t="s">
        <v>180</v>
      </c>
      <c r="B19" s="199"/>
      <c r="C19" s="199"/>
      <c r="D19" s="199"/>
      <c r="E19" s="72"/>
      <c r="F19" s="72"/>
      <c r="G19" s="72"/>
      <c r="H19" s="72"/>
      <c r="I19" s="72"/>
      <c r="J19" s="72"/>
      <c r="K19" s="72"/>
      <c r="L19" s="72"/>
    </row>
    <row r="20" spans="1:14" ht="53.25" customHeight="1">
      <c r="A20" s="197" t="s">
        <v>164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s="60" customFormat="1" ht="22.5" customHeight="1">
      <c r="A21" s="192" t="s">
        <v>181</v>
      </c>
      <c r="B21" s="192"/>
      <c r="C21" s="192"/>
      <c r="D21" s="192"/>
      <c r="E21" s="192"/>
      <c r="F21" s="192"/>
      <c r="G21" s="74"/>
      <c r="H21" s="74"/>
      <c r="I21" s="74"/>
      <c r="J21" s="74"/>
      <c r="K21" s="74"/>
      <c r="L21" s="74"/>
      <c r="M21" s="74"/>
      <c r="N21" s="74"/>
    </row>
    <row r="22" spans="1:12" ht="15.7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4" s="60" customFormat="1" ht="18.75" customHeight="1">
      <c r="A23" s="195" t="s">
        <v>235</v>
      </c>
      <c r="B23" s="195"/>
      <c r="C23" s="195"/>
      <c r="D23" s="195"/>
      <c r="E23" s="195"/>
      <c r="F23" s="195"/>
      <c r="G23" s="74"/>
      <c r="H23" s="74"/>
      <c r="I23" s="74"/>
      <c r="J23" s="74"/>
      <c r="K23" s="74"/>
      <c r="L23" s="74"/>
      <c r="M23" s="74"/>
      <c r="N23" s="74"/>
    </row>
    <row r="24" spans="1:14" s="60" customFormat="1" ht="12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104" t="s">
        <v>75</v>
      </c>
    </row>
    <row r="25" spans="1:14" ht="22.5" customHeight="1">
      <c r="A25" s="187" t="s">
        <v>31</v>
      </c>
      <c r="B25" s="187" t="s">
        <v>12</v>
      </c>
      <c r="C25" s="187" t="s">
        <v>131</v>
      </c>
      <c r="D25" s="187"/>
      <c r="E25" s="187"/>
      <c r="F25" s="187"/>
      <c r="G25" s="187" t="s">
        <v>132</v>
      </c>
      <c r="H25" s="187"/>
      <c r="I25" s="187"/>
      <c r="J25" s="187"/>
      <c r="K25" s="187" t="s">
        <v>133</v>
      </c>
      <c r="L25" s="187"/>
      <c r="M25" s="187"/>
      <c r="N25" s="187"/>
    </row>
    <row r="26" spans="1:14" ht="30" customHeight="1">
      <c r="A26" s="187"/>
      <c r="B26" s="187"/>
      <c r="C26" s="133" t="s">
        <v>2</v>
      </c>
      <c r="D26" s="133" t="s">
        <v>55</v>
      </c>
      <c r="E26" s="133" t="s">
        <v>118</v>
      </c>
      <c r="F26" s="133" t="s">
        <v>43</v>
      </c>
      <c r="G26" s="133" t="s">
        <v>2</v>
      </c>
      <c r="H26" s="133" t="s">
        <v>55</v>
      </c>
      <c r="I26" s="133" t="s">
        <v>118</v>
      </c>
      <c r="J26" s="133" t="s">
        <v>44</v>
      </c>
      <c r="K26" s="133" t="s">
        <v>2</v>
      </c>
      <c r="L26" s="133" t="s">
        <v>55</v>
      </c>
      <c r="M26" s="133" t="s">
        <v>118</v>
      </c>
      <c r="N26" s="133" t="s">
        <v>45</v>
      </c>
    </row>
    <row r="27" spans="1:14" ht="19.5" customHeight="1">
      <c r="A27" s="17">
        <v>1</v>
      </c>
      <c r="B27" s="17">
        <v>2</v>
      </c>
      <c r="C27" s="17">
        <v>3</v>
      </c>
      <c r="D27" s="17">
        <v>4</v>
      </c>
      <c r="E27" s="17">
        <v>5</v>
      </c>
      <c r="F27" s="17">
        <v>6</v>
      </c>
      <c r="G27" s="17">
        <v>7</v>
      </c>
      <c r="H27" s="17">
        <v>8</v>
      </c>
      <c r="I27" s="17">
        <v>9</v>
      </c>
      <c r="J27" s="17">
        <v>10</v>
      </c>
      <c r="K27" s="17">
        <v>11</v>
      </c>
      <c r="L27" s="17">
        <v>12</v>
      </c>
      <c r="M27" s="17">
        <v>13</v>
      </c>
      <c r="N27" s="17">
        <v>14</v>
      </c>
    </row>
    <row r="28" spans="1:14" ht="60.75" customHeight="1">
      <c r="A28" s="139">
        <v>1115012</v>
      </c>
      <c r="B28" s="140" t="s">
        <v>182</v>
      </c>
      <c r="C28" s="173">
        <f>C29</f>
        <v>1183470.34</v>
      </c>
      <c r="D28" s="173"/>
      <c r="E28" s="173"/>
      <c r="F28" s="173">
        <f>C28+D28</f>
        <v>1183470.34</v>
      </c>
      <c r="G28" s="174">
        <f>G29</f>
        <v>1444900</v>
      </c>
      <c r="H28" s="174"/>
      <c r="I28" s="174"/>
      <c r="J28" s="174">
        <f>G28</f>
        <v>1444900</v>
      </c>
      <c r="K28" s="174">
        <f>K29</f>
        <v>1711592</v>
      </c>
      <c r="L28" s="174"/>
      <c r="M28" s="174"/>
      <c r="N28" s="174">
        <f>K28</f>
        <v>1711592</v>
      </c>
    </row>
    <row r="29" spans="1:14" ht="29.25" customHeight="1">
      <c r="A29" s="141"/>
      <c r="B29" s="140" t="s">
        <v>34</v>
      </c>
      <c r="C29" s="173">
        <v>1183470.34</v>
      </c>
      <c r="D29" s="173" t="s">
        <v>17</v>
      </c>
      <c r="E29" s="173" t="s">
        <v>17</v>
      </c>
      <c r="F29" s="173">
        <f>C29</f>
        <v>1183470.34</v>
      </c>
      <c r="G29" s="174">
        <v>1444900</v>
      </c>
      <c r="H29" s="174" t="s">
        <v>17</v>
      </c>
      <c r="I29" s="174" t="s">
        <v>17</v>
      </c>
      <c r="J29" s="174">
        <f>G29</f>
        <v>1444900</v>
      </c>
      <c r="K29" s="174">
        <f>1551823+159769</f>
        <v>1711592</v>
      </c>
      <c r="L29" s="174" t="s">
        <v>17</v>
      </c>
      <c r="M29" s="174" t="s">
        <v>17</v>
      </c>
      <c r="N29" s="174">
        <f>K29</f>
        <v>1711592</v>
      </c>
    </row>
    <row r="30" spans="1:14" ht="57">
      <c r="A30" s="139"/>
      <c r="B30" s="140" t="s">
        <v>58</v>
      </c>
      <c r="C30" s="173" t="s">
        <v>17</v>
      </c>
      <c r="D30" s="173"/>
      <c r="E30" s="173"/>
      <c r="F30" s="173">
        <f>D30</f>
        <v>0</v>
      </c>
      <c r="G30" s="174" t="s">
        <v>17</v>
      </c>
      <c r="H30" s="174"/>
      <c r="I30" s="174"/>
      <c r="J30" s="174"/>
      <c r="K30" s="174" t="s">
        <v>17</v>
      </c>
      <c r="L30" s="174"/>
      <c r="M30" s="174"/>
      <c r="N30" s="174"/>
    </row>
    <row r="31" spans="1:14" ht="57">
      <c r="A31" s="140"/>
      <c r="B31" s="140" t="s">
        <v>59</v>
      </c>
      <c r="C31" s="173" t="s">
        <v>17</v>
      </c>
      <c r="D31" s="173"/>
      <c r="E31" s="173"/>
      <c r="F31" s="173">
        <f>D31</f>
        <v>0</v>
      </c>
      <c r="G31" s="174" t="s">
        <v>17</v>
      </c>
      <c r="H31" s="174"/>
      <c r="I31" s="174"/>
      <c r="J31" s="174"/>
      <c r="K31" s="174" t="s">
        <v>17</v>
      </c>
      <c r="L31" s="174"/>
      <c r="M31" s="174"/>
      <c r="N31" s="174"/>
    </row>
    <row r="32" spans="1:14" ht="30.75" customHeight="1">
      <c r="A32" s="139"/>
      <c r="B32" s="140" t="s">
        <v>60</v>
      </c>
      <c r="C32" s="173" t="s">
        <v>17</v>
      </c>
      <c r="D32" s="173"/>
      <c r="E32" s="173"/>
      <c r="F32" s="173"/>
      <c r="G32" s="174" t="s">
        <v>17</v>
      </c>
      <c r="H32" s="174"/>
      <c r="I32" s="174"/>
      <c r="J32" s="174"/>
      <c r="K32" s="174" t="s">
        <v>17</v>
      </c>
      <c r="L32" s="174"/>
      <c r="M32" s="174"/>
      <c r="N32" s="174"/>
    </row>
    <row r="33" spans="1:14" ht="22.5" customHeight="1">
      <c r="A33" s="139"/>
      <c r="B33" s="140" t="s">
        <v>57</v>
      </c>
      <c r="C33" s="173">
        <f>C28</f>
        <v>1183470.34</v>
      </c>
      <c r="D33" s="173"/>
      <c r="E33" s="173"/>
      <c r="F33" s="173">
        <f aca="true" t="shared" si="0" ref="F33:N33">F28</f>
        <v>1183470.34</v>
      </c>
      <c r="G33" s="173">
        <f t="shared" si="0"/>
        <v>1444900</v>
      </c>
      <c r="H33" s="173"/>
      <c r="I33" s="173"/>
      <c r="J33" s="173">
        <f t="shared" si="0"/>
        <v>1444900</v>
      </c>
      <c r="K33" s="173">
        <f t="shared" si="0"/>
        <v>1711592</v>
      </c>
      <c r="L33" s="173"/>
      <c r="M33" s="173"/>
      <c r="N33" s="173">
        <f t="shared" si="0"/>
        <v>1711592</v>
      </c>
    </row>
    <row r="34" spans="1:14" ht="22.5" customHeight="1">
      <c r="A34" s="19"/>
      <c r="B34" s="20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1:14" ht="22.5" customHeight="1">
      <c r="A35" s="188" t="s">
        <v>183</v>
      </c>
      <c r="B35" s="188"/>
      <c r="C35" s="188"/>
      <c r="D35" s="188"/>
      <c r="E35" s="188"/>
      <c r="F35" s="188"/>
      <c r="G35" s="188"/>
      <c r="H35" s="188"/>
      <c r="I35" s="188"/>
      <c r="J35" s="188"/>
      <c r="K35" s="46"/>
      <c r="L35" s="46"/>
      <c r="M35" s="46"/>
      <c r="N35" s="46"/>
    </row>
    <row r="36" spans="1:14" ht="14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 t="s">
        <v>75</v>
      </c>
      <c r="L36" s="46"/>
      <c r="M36" s="46"/>
      <c r="N36" s="46"/>
    </row>
    <row r="37" spans="1:14" ht="22.5" customHeight="1">
      <c r="A37" s="187" t="s">
        <v>31</v>
      </c>
      <c r="B37" s="193" t="s">
        <v>32</v>
      </c>
      <c r="C37" s="189" t="s">
        <v>134</v>
      </c>
      <c r="D37" s="190"/>
      <c r="E37" s="190"/>
      <c r="F37" s="191"/>
      <c r="G37" s="189" t="s">
        <v>135</v>
      </c>
      <c r="H37" s="190"/>
      <c r="I37" s="190"/>
      <c r="J37" s="191"/>
      <c r="K37" s="46"/>
      <c r="L37" s="46"/>
      <c r="M37" s="46"/>
      <c r="N37" s="46"/>
    </row>
    <row r="38" spans="1:14" ht="30" customHeight="1">
      <c r="A38" s="187"/>
      <c r="B38" s="194"/>
      <c r="C38" s="38" t="s">
        <v>2</v>
      </c>
      <c r="D38" s="38" t="s">
        <v>55</v>
      </c>
      <c r="E38" s="39" t="s">
        <v>118</v>
      </c>
      <c r="F38" s="39" t="s">
        <v>43</v>
      </c>
      <c r="G38" s="38" t="s">
        <v>2</v>
      </c>
      <c r="H38" s="38" t="s">
        <v>55</v>
      </c>
      <c r="I38" s="39" t="s">
        <v>118</v>
      </c>
      <c r="J38" s="39" t="s">
        <v>44</v>
      </c>
      <c r="K38" s="46"/>
      <c r="L38" s="46"/>
      <c r="M38" s="46"/>
      <c r="N38" s="46"/>
    </row>
    <row r="39" spans="1:14" ht="22.5" customHeight="1">
      <c r="A39" s="17">
        <v>1</v>
      </c>
      <c r="B39" s="17">
        <v>2</v>
      </c>
      <c r="C39" s="42">
        <v>3</v>
      </c>
      <c r="D39" s="42">
        <v>4</v>
      </c>
      <c r="E39" s="42">
        <v>5</v>
      </c>
      <c r="F39" s="42">
        <v>6</v>
      </c>
      <c r="G39" s="42">
        <v>7</v>
      </c>
      <c r="H39" s="42">
        <v>8</v>
      </c>
      <c r="I39" s="42">
        <v>9</v>
      </c>
      <c r="J39" s="17">
        <v>10</v>
      </c>
      <c r="K39" s="19"/>
      <c r="L39" s="19"/>
      <c r="M39" s="19"/>
      <c r="N39" s="19"/>
    </row>
    <row r="40" spans="1:10" ht="62.25" customHeight="1">
      <c r="A40" s="139">
        <v>1115012</v>
      </c>
      <c r="B40" s="140" t="s">
        <v>182</v>
      </c>
      <c r="C40" s="173">
        <f>C41</f>
        <v>1807441.152</v>
      </c>
      <c r="D40" s="175"/>
      <c r="E40" s="175"/>
      <c r="F40" s="174">
        <f>C40</f>
        <v>1807441.152</v>
      </c>
      <c r="G40" s="174">
        <f>G41</f>
        <v>1897813.2096000002</v>
      </c>
      <c r="H40" s="174"/>
      <c r="I40" s="174"/>
      <c r="J40" s="174">
        <f>G40</f>
        <v>1897813.2096000002</v>
      </c>
    </row>
    <row r="41" spans="1:10" ht="34.5" customHeight="1">
      <c r="A41" s="141"/>
      <c r="B41" s="140" t="s">
        <v>34</v>
      </c>
      <c r="C41" s="173">
        <f>K29*105.6%</f>
        <v>1807441.152</v>
      </c>
      <c r="D41" s="175"/>
      <c r="E41" s="175"/>
      <c r="F41" s="174">
        <f>C41</f>
        <v>1807441.152</v>
      </c>
      <c r="G41" s="174">
        <f>F41*105%</f>
        <v>1897813.2096000002</v>
      </c>
      <c r="H41" s="174"/>
      <c r="I41" s="174"/>
      <c r="J41" s="174">
        <f>G41</f>
        <v>1897813.2096000002</v>
      </c>
    </row>
    <row r="42" spans="1:10" ht="63" customHeight="1">
      <c r="A42" s="139"/>
      <c r="B42" s="140" t="s">
        <v>58</v>
      </c>
      <c r="C42" s="173" t="s">
        <v>17</v>
      </c>
      <c r="D42" s="174" t="s">
        <v>17</v>
      </c>
      <c r="E42" s="174" t="s">
        <v>17</v>
      </c>
      <c r="F42" s="174"/>
      <c r="G42" s="173" t="s">
        <v>17</v>
      </c>
      <c r="H42" s="174" t="s">
        <v>17</v>
      </c>
      <c r="I42" s="174" t="s">
        <v>17</v>
      </c>
      <c r="J42" s="175"/>
    </row>
    <row r="43" spans="1:10" ht="57">
      <c r="A43" s="140"/>
      <c r="B43" s="140" t="s">
        <v>59</v>
      </c>
      <c r="C43" s="173" t="s">
        <v>17</v>
      </c>
      <c r="D43" s="175"/>
      <c r="E43" s="175"/>
      <c r="F43" s="174"/>
      <c r="G43" s="173" t="s">
        <v>17</v>
      </c>
      <c r="H43" s="175"/>
      <c r="I43" s="175"/>
      <c r="J43" s="175"/>
    </row>
    <row r="44" spans="1:10" ht="33.75" customHeight="1">
      <c r="A44" s="139"/>
      <c r="B44" s="140" t="s">
        <v>60</v>
      </c>
      <c r="C44" s="173" t="s">
        <v>17</v>
      </c>
      <c r="D44" s="175"/>
      <c r="E44" s="175"/>
      <c r="F44" s="174"/>
      <c r="G44" s="173" t="s">
        <v>17</v>
      </c>
      <c r="H44" s="175"/>
      <c r="I44" s="175"/>
      <c r="J44" s="175"/>
    </row>
    <row r="45" spans="1:10" ht="22.5" customHeight="1">
      <c r="A45" s="139"/>
      <c r="B45" s="140" t="s">
        <v>57</v>
      </c>
      <c r="C45" s="173">
        <f>C40</f>
        <v>1807441.152</v>
      </c>
      <c r="D45" s="173"/>
      <c r="E45" s="173"/>
      <c r="F45" s="173">
        <f>F40</f>
        <v>1807441.152</v>
      </c>
      <c r="G45" s="173">
        <f>G40</f>
        <v>1897813.2096000002</v>
      </c>
      <c r="H45" s="173"/>
      <c r="I45" s="173"/>
      <c r="J45" s="173">
        <f>J40</f>
        <v>1897813.2096000002</v>
      </c>
    </row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</sheetData>
  <sheetProtection formatCells="0" selectLockedCells="1"/>
  <mergeCells count="29">
    <mergeCell ref="A1:H1"/>
    <mergeCell ref="A14:E14"/>
    <mergeCell ref="A12:H12"/>
    <mergeCell ref="A17:D17"/>
    <mergeCell ref="A4:E4"/>
    <mergeCell ref="A10:E10"/>
    <mergeCell ref="A3:G3"/>
    <mergeCell ref="F4:L4"/>
    <mergeCell ref="A6:G6"/>
    <mergeCell ref="A7:E7"/>
    <mergeCell ref="B25:B26"/>
    <mergeCell ref="F7:L7"/>
    <mergeCell ref="A20:N20"/>
    <mergeCell ref="A18:N18"/>
    <mergeCell ref="A19:D19"/>
    <mergeCell ref="F10:K10"/>
    <mergeCell ref="A25:A26"/>
    <mergeCell ref="A15:N15"/>
    <mergeCell ref="A9:J9"/>
    <mergeCell ref="K25:N25"/>
    <mergeCell ref="A35:J35"/>
    <mergeCell ref="G37:J37"/>
    <mergeCell ref="G25:J25"/>
    <mergeCell ref="A21:F21"/>
    <mergeCell ref="C25:F25"/>
    <mergeCell ref="A37:A38"/>
    <mergeCell ref="B37:B38"/>
    <mergeCell ref="C37:F37"/>
    <mergeCell ref="A23:F23"/>
  </mergeCells>
  <printOptions/>
  <pageMargins left="0.2755905511811024" right="0.2362204724409449" top="0.3937007874015748" bottom="0.3937007874015748" header="0.1968503937007874" footer="0.2362204724409449"/>
  <pageSetup horizontalDpi="600" verticalDpi="600" orientation="landscape" paperSize="9" scale="60" r:id="rId1"/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48"/>
  <sheetViews>
    <sheetView showGridLines="0" view="pageBreakPreview" zoomScaleSheetLayoutView="100" workbookViewId="0" topLeftCell="A1">
      <selection activeCell="G10" sqref="G10:G13"/>
    </sheetView>
  </sheetViews>
  <sheetFormatPr defaultColWidth="9.00390625" defaultRowHeight="12.75"/>
  <cols>
    <col min="1" max="1" width="15.375" style="22" customWidth="1"/>
    <col min="2" max="2" width="27.87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4" width="12.125" style="22" customWidth="1"/>
    <col min="15" max="16384" width="9.125" style="22" customWidth="1"/>
  </cols>
  <sheetData>
    <row r="2" spans="1:11" ht="36.75" customHeight="1">
      <c r="A2" s="204" t="s">
        <v>109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17.25" customHeight="1">
      <c r="A4" s="204" t="s">
        <v>139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4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N5" s="37" t="s">
        <v>75</v>
      </c>
    </row>
    <row r="6" spans="1:14" ht="17.25" customHeight="1">
      <c r="A6" s="187" t="s">
        <v>81</v>
      </c>
      <c r="B6" s="187" t="s">
        <v>12</v>
      </c>
      <c r="C6" s="187" t="s">
        <v>131</v>
      </c>
      <c r="D6" s="187"/>
      <c r="E6" s="187"/>
      <c r="F6" s="187"/>
      <c r="G6" s="187" t="s">
        <v>140</v>
      </c>
      <c r="H6" s="187"/>
      <c r="I6" s="187"/>
      <c r="J6" s="187"/>
      <c r="K6" s="187" t="s">
        <v>133</v>
      </c>
      <c r="L6" s="187"/>
      <c r="M6" s="187"/>
      <c r="N6" s="187"/>
    </row>
    <row r="7" spans="1:14" ht="55.5" customHeight="1">
      <c r="A7" s="187"/>
      <c r="B7" s="187"/>
      <c r="C7" s="133" t="s">
        <v>2</v>
      </c>
      <c r="D7" s="133" t="s">
        <v>55</v>
      </c>
      <c r="E7" s="133" t="s">
        <v>118</v>
      </c>
      <c r="F7" s="133" t="s">
        <v>43</v>
      </c>
      <c r="G7" s="133" t="s">
        <v>2</v>
      </c>
      <c r="H7" s="133" t="s">
        <v>55</v>
      </c>
      <c r="I7" s="133" t="s">
        <v>118</v>
      </c>
      <c r="J7" s="133" t="s">
        <v>44</v>
      </c>
      <c r="K7" s="133" t="s">
        <v>2</v>
      </c>
      <c r="L7" s="133" t="s">
        <v>55</v>
      </c>
      <c r="M7" s="133" t="s">
        <v>118</v>
      </c>
      <c r="N7" s="133" t="s">
        <v>45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80.25" customHeight="1">
      <c r="A9" s="139">
        <v>1115012</v>
      </c>
      <c r="B9" s="140" t="s">
        <v>182</v>
      </c>
      <c r="C9" s="173">
        <f>SUM(C10:C13)</f>
        <v>1183470.34</v>
      </c>
      <c r="D9" s="173">
        <f>SUM(D10:D12)</f>
        <v>0</v>
      </c>
      <c r="E9" s="173">
        <f>SUM(E10:E12)</f>
        <v>0</v>
      </c>
      <c r="F9" s="173">
        <f>C9+D9</f>
        <v>1183470.34</v>
      </c>
      <c r="G9" s="173">
        <f>SUM(G10:G13)</f>
        <v>1444900</v>
      </c>
      <c r="H9" s="173">
        <f>SUM(H10:H12)</f>
        <v>0</v>
      </c>
      <c r="I9" s="173">
        <f>SUM(I10:I12)</f>
        <v>0</v>
      </c>
      <c r="J9" s="173">
        <f>G9+H9</f>
        <v>1444900</v>
      </c>
      <c r="K9" s="173">
        <f>SUM(K10:K13)</f>
        <v>1711592</v>
      </c>
      <c r="L9" s="173">
        <f>SUM(L10:L12)</f>
        <v>0</v>
      </c>
      <c r="M9" s="173">
        <f>SUM(M10:M12)</f>
        <v>0</v>
      </c>
      <c r="N9" s="173">
        <f>K9+L9</f>
        <v>1711592</v>
      </c>
    </row>
    <row r="10" spans="1:14" ht="38.25" customHeight="1">
      <c r="A10" s="139">
        <v>2210</v>
      </c>
      <c r="B10" s="140" t="s">
        <v>137</v>
      </c>
      <c r="C10" s="173">
        <v>415248.9</v>
      </c>
      <c r="D10" s="173"/>
      <c r="E10" s="173"/>
      <c r="F10" s="173">
        <f>C10</f>
        <v>415248.9</v>
      </c>
      <c r="G10" s="173">
        <v>550800</v>
      </c>
      <c r="H10" s="173"/>
      <c r="I10" s="173"/>
      <c r="J10" s="173">
        <f>G10</f>
        <v>550800</v>
      </c>
      <c r="K10" s="173">
        <f>451402+81089</f>
        <v>532491</v>
      </c>
      <c r="L10" s="173"/>
      <c r="M10" s="173"/>
      <c r="N10" s="173">
        <f>K10</f>
        <v>532491</v>
      </c>
    </row>
    <row r="11" spans="1:14" ht="35.25" customHeight="1">
      <c r="A11" s="139">
        <v>2240</v>
      </c>
      <c r="B11" s="140" t="s">
        <v>138</v>
      </c>
      <c r="C11" s="173">
        <v>466787.36</v>
      </c>
      <c r="D11" s="173"/>
      <c r="E11" s="173"/>
      <c r="F11" s="173">
        <f>C11</f>
        <v>466787.36</v>
      </c>
      <c r="G11" s="173">
        <v>522930</v>
      </c>
      <c r="H11" s="173"/>
      <c r="I11" s="173"/>
      <c r="J11" s="173">
        <f>G11</f>
        <v>522930</v>
      </c>
      <c r="K11" s="173">
        <f>612180+78680</f>
        <v>690860</v>
      </c>
      <c r="L11" s="173"/>
      <c r="M11" s="173"/>
      <c r="N11" s="173">
        <f>K11</f>
        <v>690860</v>
      </c>
    </row>
    <row r="12" spans="1:14" ht="21.75" customHeight="1">
      <c r="A12" s="139">
        <v>2250</v>
      </c>
      <c r="B12" s="140" t="s">
        <v>136</v>
      </c>
      <c r="C12" s="173">
        <v>131488.74</v>
      </c>
      <c r="D12" s="173"/>
      <c r="E12" s="173"/>
      <c r="F12" s="173">
        <f>C12</f>
        <v>131488.74</v>
      </c>
      <c r="G12" s="173">
        <v>218000</v>
      </c>
      <c r="H12" s="173"/>
      <c r="I12" s="173"/>
      <c r="J12" s="173">
        <f>G12</f>
        <v>218000</v>
      </c>
      <c r="K12" s="173">
        <v>244872</v>
      </c>
      <c r="L12" s="173"/>
      <c r="M12" s="173"/>
      <c r="N12" s="173">
        <f>K12</f>
        <v>244872</v>
      </c>
    </row>
    <row r="13" spans="1:14" ht="21.75" customHeight="1">
      <c r="A13" s="139">
        <v>2730</v>
      </c>
      <c r="B13" s="140" t="s">
        <v>157</v>
      </c>
      <c r="C13" s="173">
        <v>169945.34</v>
      </c>
      <c r="D13" s="173"/>
      <c r="E13" s="173"/>
      <c r="F13" s="173">
        <f>C13</f>
        <v>169945.34</v>
      </c>
      <c r="G13" s="173">
        <v>153170</v>
      </c>
      <c r="H13" s="173"/>
      <c r="I13" s="173"/>
      <c r="J13" s="173">
        <f>G13</f>
        <v>153170</v>
      </c>
      <c r="K13" s="173">
        <v>243369</v>
      </c>
      <c r="L13" s="173"/>
      <c r="M13" s="173"/>
      <c r="N13" s="173">
        <f>K13</f>
        <v>243369</v>
      </c>
    </row>
    <row r="14" spans="1:14" ht="14.25">
      <c r="A14" s="139"/>
      <c r="B14" s="140" t="s">
        <v>57</v>
      </c>
      <c r="C14" s="173">
        <f>C9</f>
        <v>1183470.34</v>
      </c>
      <c r="D14" s="173">
        <f aca="true" t="shared" si="0" ref="D14:N14">D9</f>
        <v>0</v>
      </c>
      <c r="E14" s="173">
        <f t="shared" si="0"/>
        <v>0</v>
      </c>
      <c r="F14" s="173">
        <f t="shared" si="0"/>
        <v>1183470.34</v>
      </c>
      <c r="G14" s="173">
        <f t="shared" si="0"/>
        <v>1444900</v>
      </c>
      <c r="H14" s="173">
        <f t="shared" si="0"/>
        <v>0</v>
      </c>
      <c r="I14" s="173">
        <f t="shared" si="0"/>
        <v>0</v>
      </c>
      <c r="J14" s="173">
        <f t="shared" si="0"/>
        <v>1444900</v>
      </c>
      <c r="K14" s="173">
        <f t="shared" si="0"/>
        <v>1711592</v>
      </c>
      <c r="L14" s="173">
        <f t="shared" si="0"/>
        <v>0</v>
      </c>
      <c r="M14" s="173">
        <f t="shared" si="0"/>
        <v>0</v>
      </c>
      <c r="N14" s="173">
        <f t="shared" si="0"/>
        <v>1711592</v>
      </c>
    </row>
    <row r="15" spans="1:8" ht="15.75">
      <c r="A15" s="36"/>
      <c r="B15" s="36"/>
      <c r="C15" s="36"/>
      <c r="D15" s="36"/>
      <c r="E15" s="36"/>
      <c r="F15" s="36"/>
      <c r="G15" s="36"/>
      <c r="H15" s="36"/>
    </row>
    <row r="16" spans="1:13" ht="15.75" customHeight="1">
      <c r="A16" s="204" t="s">
        <v>141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</row>
    <row r="17" spans="1:14" ht="15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N17" s="37" t="s">
        <v>75</v>
      </c>
    </row>
    <row r="18" spans="1:14" ht="19.5" customHeight="1">
      <c r="A18" s="187" t="s">
        <v>82</v>
      </c>
      <c r="B18" s="193" t="s">
        <v>12</v>
      </c>
      <c r="C18" s="187" t="s">
        <v>46</v>
      </c>
      <c r="D18" s="187"/>
      <c r="E18" s="187"/>
      <c r="F18" s="187"/>
      <c r="G18" s="187" t="s">
        <v>61</v>
      </c>
      <c r="H18" s="187"/>
      <c r="I18" s="187"/>
      <c r="J18" s="187"/>
      <c r="K18" s="187" t="s">
        <v>47</v>
      </c>
      <c r="L18" s="187"/>
      <c r="M18" s="187"/>
      <c r="N18" s="187"/>
    </row>
    <row r="19" spans="1:14" ht="54.75" customHeight="1">
      <c r="A19" s="187"/>
      <c r="B19" s="194"/>
      <c r="C19" s="38" t="s">
        <v>2</v>
      </c>
      <c r="D19" s="38" t="s">
        <v>55</v>
      </c>
      <c r="E19" s="39" t="s">
        <v>118</v>
      </c>
      <c r="F19" s="39" t="s">
        <v>43</v>
      </c>
      <c r="G19" s="38" t="s">
        <v>2</v>
      </c>
      <c r="H19" s="38" t="s">
        <v>55</v>
      </c>
      <c r="I19" s="39" t="s">
        <v>118</v>
      </c>
      <c r="J19" s="39" t="s">
        <v>44</v>
      </c>
      <c r="K19" s="38" t="s">
        <v>2</v>
      </c>
      <c r="L19" s="38" t="s">
        <v>55</v>
      </c>
      <c r="M19" s="39" t="s">
        <v>118</v>
      </c>
      <c r="N19" s="39" t="s">
        <v>45</v>
      </c>
    </row>
    <row r="20" spans="1:14" ht="14.25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>
        <v>6</v>
      </c>
      <c r="G20" s="17">
        <v>7</v>
      </c>
      <c r="H20" s="17">
        <v>8</v>
      </c>
      <c r="I20" s="17">
        <v>9</v>
      </c>
      <c r="J20" s="17">
        <v>10</v>
      </c>
      <c r="K20" s="17">
        <v>11</v>
      </c>
      <c r="L20" s="17">
        <v>12</v>
      </c>
      <c r="M20" s="17">
        <v>13</v>
      </c>
      <c r="N20" s="17">
        <v>14</v>
      </c>
    </row>
    <row r="21" spans="1:14" ht="14.25">
      <c r="A21" s="50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4.2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4.25">
      <c r="A23" s="17"/>
      <c r="B23" s="18" t="s">
        <v>57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4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3" ht="33" customHeight="1">
      <c r="A25" s="204" t="s">
        <v>142</v>
      </c>
      <c r="B25" s="204"/>
      <c r="C25" s="204"/>
      <c r="D25" s="204"/>
      <c r="E25" s="204"/>
      <c r="F25" s="204"/>
      <c r="G25" s="204"/>
      <c r="H25" s="204"/>
      <c r="I25" s="204"/>
      <c r="J25" s="204"/>
      <c r="K25" s="36"/>
      <c r="L25" s="36"/>
      <c r="M25" s="36"/>
    </row>
    <row r="26" spans="1:10" ht="15.75">
      <c r="A26" s="36"/>
      <c r="B26" s="36"/>
      <c r="C26" s="36"/>
      <c r="D26" s="36"/>
      <c r="E26" s="36"/>
      <c r="F26" s="36"/>
      <c r="G26" s="36"/>
      <c r="H26" s="36"/>
      <c r="I26" s="36"/>
      <c r="J26" s="37" t="s">
        <v>75</v>
      </c>
    </row>
    <row r="27" spans="1:10" ht="17.25" customHeight="1">
      <c r="A27" s="187" t="s">
        <v>81</v>
      </c>
      <c r="B27" s="187" t="s">
        <v>32</v>
      </c>
      <c r="C27" s="187" t="s">
        <v>134</v>
      </c>
      <c r="D27" s="187"/>
      <c r="E27" s="187"/>
      <c r="F27" s="187"/>
      <c r="G27" s="187" t="s">
        <v>135</v>
      </c>
      <c r="H27" s="187"/>
      <c r="I27" s="187"/>
      <c r="J27" s="187"/>
    </row>
    <row r="28" spans="1:10" ht="57" customHeight="1">
      <c r="A28" s="187"/>
      <c r="B28" s="187"/>
      <c r="C28" s="133" t="s">
        <v>2</v>
      </c>
      <c r="D28" s="133" t="s">
        <v>55</v>
      </c>
      <c r="E28" s="133" t="s">
        <v>118</v>
      </c>
      <c r="F28" s="133" t="s">
        <v>43</v>
      </c>
      <c r="G28" s="133" t="s">
        <v>2</v>
      </c>
      <c r="H28" s="133" t="s">
        <v>55</v>
      </c>
      <c r="I28" s="133" t="s">
        <v>118</v>
      </c>
      <c r="J28" s="133" t="s">
        <v>44</v>
      </c>
    </row>
    <row r="29" spans="1:10" ht="14.25">
      <c r="A29" s="17">
        <v>1</v>
      </c>
      <c r="B29" s="17">
        <v>2</v>
      </c>
      <c r="C29" s="17">
        <v>3</v>
      </c>
      <c r="D29" s="17">
        <v>4</v>
      </c>
      <c r="E29" s="17">
        <v>5</v>
      </c>
      <c r="F29" s="17">
        <v>6</v>
      </c>
      <c r="G29" s="17">
        <v>7</v>
      </c>
      <c r="H29" s="17">
        <v>8</v>
      </c>
      <c r="I29" s="17">
        <v>9</v>
      </c>
      <c r="J29" s="17">
        <v>10</v>
      </c>
    </row>
    <row r="30" spans="1:10" ht="57">
      <c r="A30" s="139">
        <v>1115012</v>
      </c>
      <c r="B30" s="140" t="s">
        <v>182</v>
      </c>
      <c r="C30" s="174">
        <f>SUM(C31:C34)</f>
        <v>1807441.152</v>
      </c>
      <c r="D30" s="174">
        <f>SUM(D31:D34)</f>
        <v>0</v>
      </c>
      <c r="E30" s="174">
        <f>SUM(E31:E34)</f>
        <v>0</v>
      </c>
      <c r="F30" s="174">
        <f>C30+D30</f>
        <v>1807441.152</v>
      </c>
      <c r="G30" s="174">
        <f>SUM(G31:G34)</f>
        <v>1897813.2096000002</v>
      </c>
      <c r="H30" s="174">
        <f>SUM(H31:H34)</f>
        <v>0</v>
      </c>
      <c r="I30" s="174">
        <f>SUM(I31:I34)</f>
        <v>0</v>
      </c>
      <c r="J30" s="174">
        <f>G30+H30</f>
        <v>1897813.2096000002</v>
      </c>
    </row>
    <row r="31" spans="1:10" ht="28.5">
      <c r="A31" s="139">
        <v>2210</v>
      </c>
      <c r="B31" s="140" t="s">
        <v>137</v>
      </c>
      <c r="C31" s="174">
        <f>K10*105.6%</f>
        <v>562310.496</v>
      </c>
      <c r="D31" s="174"/>
      <c r="E31" s="174"/>
      <c r="F31" s="174">
        <f>C31+D31</f>
        <v>562310.496</v>
      </c>
      <c r="G31" s="174">
        <f>F31*105%</f>
        <v>590426.0208</v>
      </c>
      <c r="H31" s="174"/>
      <c r="I31" s="174"/>
      <c r="J31" s="174">
        <f>G31+H31</f>
        <v>590426.0208</v>
      </c>
    </row>
    <row r="32" spans="1:10" ht="28.5">
      <c r="A32" s="139">
        <v>2240</v>
      </c>
      <c r="B32" s="140" t="s">
        <v>138</v>
      </c>
      <c r="C32" s="174">
        <f>K11*105.6%</f>
        <v>729548.16</v>
      </c>
      <c r="D32" s="174"/>
      <c r="E32" s="174"/>
      <c r="F32" s="174">
        <f>C32+D32</f>
        <v>729548.16</v>
      </c>
      <c r="G32" s="174">
        <f>F32*105%</f>
        <v>766025.5680000001</v>
      </c>
      <c r="H32" s="174"/>
      <c r="I32" s="174"/>
      <c r="J32" s="174">
        <f>G32+H32</f>
        <v>766025.5680000001</v>
      </c>
    </row>
    <row r="33" spans="1:10" ht="14.25">
      <c r="A33" s="139">
        <v>2250</v>
      </c>
      <c r="B33" s="140" t="s">
        <v>136</v>
      </c>
      <c r="C33" s="174">
        <f>K12*105.6%</f>
        <v>258584.83200000002</v>
      </c>
      <c r="D33" s="174"/>
      <c r="E33" s="174"/>
      <c r="F33" s="174">
        <f>C33</f>
        <v>258584.83200000002</v>
      </c>
      <c r="G33" s="174">
        <f>F33*105%</f>
        <v>271514.07360000006</v>
      </c>
      <c r="H33" s="174"/>
      <c r="I33" s="174"/>
      <c r="J33" s="174">
        <f>G33</f>
        <v>271514.07360000006</v>
      </c>
    </row>
    <row r="34" spans="1:10" ht="14.25">
      <c r="A34" s="139">
        <v>2730</v>
      </c>
      <c r="B34" s="140" t="s">
        <v>157</v>
      </c>
      <c r="C34" s="174">
        <f>K13*105.6%</f>
        <v>256997.66400000002</v>
      </c>
      <c r="D34" s="174"/>
      <c r="E34" s="174"/>
      <c r="F34" s="174">
        <f>C34+D34</f>
        <v>256997.66400000002</v>
      </c>
      <c r="G34" s="174">
        <f>F34*105%</f>
        <v>269847.54720000003</v>
      </c>
      <c r="H34" s="174"/>
      <c r="I34" s="174"/>
      <c r="J34" s="174">
        <f>G34+H34</f>
        <v>269847.54720000003</v>
      </c>
    </row>
    <row r="35" spans="1:10" ht="14.25">
      <c r="A35" s="139"/>
      <c r="B35" s="140" t="s">
        <v>57</v>
      </c>
      <c r="C35" s="173">
        <f>C30</f>
        <v>1807441.152</v>
      </c>
      <c r="D35" s="173"/>
      <c r="E35" s="173"/>
      <c r="F35" s="173">
        <f>F30</f>
        <v>1807441.152</v>
      </c>
      <c r="G35" s="173">
        <f>G30</f>
        <v>1897813.2096000002</v>
      </c>
      <c r="H35" s="173"/>
      <c r="I35" s="173"/>
      <c r="J35" s="173">
        <f>J30</f>
        <v>1897813.2096000002</v>
      </c>
    </row>
    <row r="36" spans="1:14" ht="14.2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5.25" customHeight="1">
      <c r="A37" s="204" t="s">
        <v>143</v>
      </c>
      <c r="B37" s="204"/>
      <c r="C37" s="204"/>
      <c r="D37" s="204"/>
      <c r="E37" s="204"/>
      <c r="F37" s="204"/>
      <c r="G37" s="204"/>
      <c r="H37" s="204"/>
      <c r="I37" s="204"/>
      <c r="J37" s="204"/>
      <c r="K37" s="19"/>
      <c r="L37" s="19"/>
      <c r="M37" s="19"/>
      <c r="N37" s="19"/>
    </row>
    <row r="38" spans="1:14" ht="15.75">
      <c r="A38" s="36"/>
      <c r="B38" s="36"/>
      <c r="C38" s="36"/>
      <c r="D38" s="36"/>
      <c r="E38" s="36"/>
      <c r="F38" s="36"/>
      <c r="G38" s="36"/>
      <c r="H38" s="36"/>
      <c r="I38" s="36"/>
      <c r="J38" s="37" t="s">
        <v>75</v>
      </c>
      <c r="K38" s="19"/>
      <c r="L38" s="19"/>
      <c r="M38" s="19"/>
      <c r="N38" s="19"/>
    </row>
    <row r="39" spans="1:14" ht="19.5" customHeight="1">
      <c r="A39" s="187" t="s">
        <v>82</v>
      </c>
      <c r="B39" s="193" t="s">
        <v>32</v>
      </c>
      <c r="C39" s="187" t="s">
        <v>48</v>
      </c>
      <c r="D39" s="187"/>
      <c r="E39" s="187"/>
      <c r="F39" s="187"/>
      <c r="G39" s="187" t="s">
        <v>48</v>
      </c>
      <c r="H39" s="187"/>
      <c r="I39" s="187"/>
      <c r="J39" s="187"/>
      <c r="K39" s="19"/>
      <c r="L39" s="19"/>
      <c r="M39" s="19"/>
      <c r="N39" s="19"/>
    </row>
    <row r="40" spans="1:10" ht="55.5" customHeight="1">
      <c r="A40" s="187"/>
      <c r="B40" s="194"/>
      <c r="C40" s="38" t="s">
        <v>2</v>
      </c>
      <c r="D40" s="38" t="s">
        <v>55</v>
      </c>
      <c r="E40" s="39" t="s">
        <v>118</v>
      </c>
      <c r="F40" s="39" t="s">
        <v>43</v>
      </c>
      <c r="G40" s="38" t="s">
        <v>2</v>
      </c>
      <c r="H40" s="38" t="s">
        <v>55</v>
      </c>
      <c r="I40" s="39" t="s">
        <v>118</v>
      </c>
      <c r="J40" s="39" t="s">
        <v>44</v>
      </c>
    </row>
    <row r="41" spans="1:10" ht="14.25">
      <c r="A41" s="17">
        <v>1</v>
      </c>
      <c r="B41" s="17">
        <v>2</v>
      </c>
      <c r="C41" s="49">
        <v>3</v>
      </c>
      <c r="D41" s="17">
        <v>4</v>
      </c>
      <c r="E41" s="49">
        <v>5</v>
      </c>
      <c r="F41" s="17">
        <v>6</v>
      </c>
      <c r="G41" s="49">
        <v>7</v>
      </c>
      <c r="H41" s="17">
        <v>8</v>
      </c>
      <c r="I41" s="49">
        <v>9</v>
      </c>
      <c r="J41" s="17">
        <v>10</v>
      </c>
    </row>
    <row r="42" spans="1:10" ht="14.25">
      <c r="A42" s="50"/>
      <c r="B42" s="18"/>
      <c r="C42" s="17"/>
      <c r="D42" s="17"/>
      <c r="E42" s="17"/>
      <c r="F42" s="17"/>
      <c r="G42" s="17"/>
      <c r="H42" s="17"/>
      <c r="I42" s="17"/>
      <c r="J42" s="17"/>
    </row>
    <row r="43" spans="1:10" ht="14.25">
      <c r="A43" s="17"/>
      <c r="B43" s="18"/>
      <c r="C43" s="17"/>
      <c r="D43" s="17"/>
      <c r="E43" s="17"/>
      <c r="F43" s="17"/>
      <c r="G43" s="17"/>
      <c r="H43" s="17"/>
      <c r="I43" s="17"/>
      <c r="J43" s="17"/>
    </row>
    <row r="44" spans="1:11" ht="14.25">
      <c r="A44" s="23"/>
      <c r="B44" s="18" t="s">
        <v>57</v>
      </c>
      <c r="C44" s="18"/>
      <c r="D44" s="17"/>
      <c r="E44" s="17"/>
      <c r="F44" s="17"/>
      <c r="G44" s="17"/>
      <c r="H44" s="17"/>
      <c r="I44" s="17"/>
      <c r="J44" s="17"/>
      <c r="K44" s="19"/>
    </row>
    <row r="45" spans="1:10" ht="14.25">
      <c r="A45" s="19"/>
      <c r="B45" s="20"/>
      <c r="C45" s="19"/>
      <c r="D45" s="19"/>
      <c r="E45" s="19"/>
      <c r="F45" s="19"/>
      <c r="G45" s="19"/>
      <c r="H45" s="19"/>
      <c r="I45" s="19"/>
      <c r="J45" s="19"/>
    </row>
    <row r="46" spans="1:10" ht="14.25">
      <c r="A46" s="19"/>
      <c r="B46" s="20"/>
      <c r="C46" s="19"/>
      <c r="D46" s="19"/>
      <c r="E46" s="19"/>
      <c r="F46" s="19"/>
      <c r="G46" s="19"/>
      <c r="H46" s="19"/>
      <c r="I46" s="19"/>
      <c r="J46" s="19"/>
    </row>
    <row r="47" spans="1:10" ht="14.25">
      <c r="A47" s="19"/>
      <c r="B47" s="20"/>
      <c r="C47" s="19"/>
      <c r="D47" s="19"/>
      <c r="E47" s="19"/>
      <c r="F47" s="19"/>
      <c r="G47" s="19"/>
      <c r="H47" s="19"/>
      <c r="I47" s="19"/>
      <c r="J47" s="19"/>
    </row>
    <row r="48" spans="1:8" ht="15.75">
      <c r="A48" s="36"/>
      <c r="B48" s="36"/>
      <c r="C48" s="36"/>
      <c r="D48" s="36"/>
      <c r="E48" s="36"/>
      <c r="F48" s="36"/>
      <c r="G48" s="36"/>
      <c r="H48" s="36"/>
    </row>
  </sheetData>
  <sheetProtection/>
  <mergeCells count="23">
    <mergeCell ref="A37:J37"/>
    <mergeCell ref="A39:A40"/>
    <mergeCell ref="B39:B40"/>
    <mergeCell ref="C39:F39"/>
    <mergeCell ref="G39:J39"/>
    <mergeCell ref="A25:J25"/>
    <mergeCell ref="A27:A28"/>
    <mergeCell ref="B27:B28"/>
    <mergeCell ref="C27:F27"/>
    <mergeCell ref="G27:J27"/>
    <mergeCell ref="A16:M16"/>
    <mergeCell ref="A18:A19"/>
    <mergeCell ref="B18:B19"/>
    <mergeCell ref="C18:F18"/>
    <mergeCell ref="G18:J18"/>
    <mergeCell ref="K18:N18"/>
    <mergeCell ref="A2:K2"/>
    <mergeCell ref="A4:M4"/>
    <mergeCell ref="A6:A7"/>
    <mergeCell ref="B6:B7"/>
    <mergeCell ref="C6:F6"/>
    <mergeCell ref="G6:J6"/>
    <mergeCell ref="K6:N6"/>
  </mergeCells>
  <printOptions/>
  <pageMargins left="0.1968503937007874" right="0.2362204724409449" top="0.2362204724409449" bottom="0.1968503937007874" header="0.1968503937007874" footer="0.1968503937007874"/>
  <pageSetup fitToHeight="2" horizontalDpi="600" verticalDpi="600" orientation="landscape" paperSize="9" scale="71" r:id="rId1"/>
  <rowBreaks count="1" manualBreakCount="1">
    <brk id="2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N26"/>
  <sheetViews>
    <sheetView showGridLines="0" view="pageBreakPreview" zoomScaleSheetLayoutView="100" zoomScalePageLayoutView="0" workbookViewId="0" topLeftCell="A1">
      <selection activeCell="A21" sqref="A21:IV22"/>
    </sheetView>
  </sheetViews>
  <sheetFormatPr defaultColWidth="9.00390625" defaultRowHeight="12.75"/>
  <cols>
    <col min="1" max="1" width="9.125" style="22" customWidth="1"/>
    <col min="2" max="2" width="25.7539062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5" width="13.25390625" style="22" customWidth="1"/>
    <col min="16" max="16384" width="9.125" style="22" customWidth="1"/>
  </cols>
  <sheetData>
    <row r="2" spans="1:11" ht="36.75" customHeight="1">
      <c r="A2" s="204" t="s">
        <v>83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17.25" customHeight="1">
      <c r="A4" s="204" t="s">
        <v>144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4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N5" s="37" t="s">
        <v>75</v>
      </c>
    </row>
    <row r="6" spans="1:14" ht="17.25" customHeight="1">
      <c r="A6" s="187" t="s">
        <v>22</v>
      </c>
      <c r="B6" s="187" t="s">
        <v>62</v>
      </c>
      <c r="C6" s="187" t="s">
        <v>131</v>
      </c>
      <c r="D6" s="187"/>
      <c r="E6" s="187"/>
      <c r="F6" s="187"/>
      <c r="G6" s="187" t="s">
        <v>140</v>
      </c>
      <c r="H6" s="187"/>
      <c r="I6" s="187"/>
      <c r="J6" s="187"/>
      <c r="K6" s="187" t="s">
        <v>133</v>
      </c>
      <c r="L6" s="187"/>
      <c r="M6" s="187"/>
      <c r="N6" s="187"/>
    </row>
    <row r="7" spans="1:14" ht="55.5" customHeight="1">
      <c r="A7" s="187"/>
      <c r="B7" s="187"/>
      <c r="C7" s="133" t="s">
        <v>2</v>
      </c>
      <c r="D7" s="133" t="s">
        <v>55</v>
      </c>
      <c r="E7" s="133" t="s">
        <v>118</v>
      </c>
      <c r="F7" s="133" t="s">
        <v>43</v>
      </c>
      <c r="G7" s="133" t="s">
        <v>2</v>
      </c>
      <c r="H7" s="133" t="s">
        <v>55</v>
      </c>
      <c r="I7" s="133" t="s">
        <v>118</v>
      </c>
      <c r="J7" s="133" t="s">
        <v>44</v>
      </c>
      <c r="K7" s="133" t="s">
        <v>2</v>
      </c>
      <c r="L7" s="133" t="s">
        <v>55</v>
      </c>
      <c r="M7" s="133" t="s">
        <v>118</v>
      </c>
      <c r="N7" s="133" t="s">
        <v>45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63" customHeight="1">
      <c r="A9" s="17">
        <v>1115012</v>
      </c>
      <c r="B9" s="18" t="s">
        <v>182</v>
      </c>
      <c r="C9" s="174">
        <v>1183470.34</v>
      </c>
      <c r="D9" s="174"/>
      <c r="E9" s="174"/>
      <c r="F9" s="174">
        <f>C9</f>
        <v>1183470.34</v>
      </c>
      <c r="G9" s="174">
        <v>1444900</v>
      </c>
      <c r="H9" s="174"/>
      <c r="I9" s="174"/>
      <c r="J9" s="174">
        <f>G9</f>
        <v>1444900</v>
      </c>
      <c r="K9" s="174">
        <f>1551823+159769</f>
        <v>1711592</v>
      </c>
      <c r="L9" s="174"/>
      <c r="M9" s="174"/>
      <c r="N9" s="174">
        <v>1551823</v>
      </c>
    </row>
    <row r="10" spans="1:14" ht="73.5" customHeight="1">
      <c r="A10" s="17"/>
      <c r="B10" s="18" t="s">
        <v>172</v>
      </c>
      <c r="C10" s="174">
        <v>286000</v>
      </c>
      <c r="D10" s="174"/>
      <c r="E10" s="174"/>
      <c r="F10" s="174">
        <f>C10</f>
        <v>286000</v>
      </c>
      <c r="G10" s="174">
        <f>308000+72900</f>
        <v>380900</v>
      </c>
      <c r="H10" s="174"/>
      <c r="I10" s="174"/>
      <c r="J10" s="174">
        <f>G10</f>
        <v>380900</v>
      </c>
      <c r="K10" s="174">
        <f>(J10*105.6%)+21929.2+79884.5</f>
        <v>504044.10000000003</v>
      </c>
      <c r="L10" s="174"/>
      <c r="M10" s="174"/>
      <c r="N10" s="174">
        <f>K10</f>
        <v>504044.10000000003</v>
      </c>
    </row>
    <row r="11" spans="1:14" ht="88.5" customHeight="1">
      <c r="A11" s="17"/>
      <c r="B11" s="18" t="s">
        <v>173</v>
      </c>
      <c r="C11" s="174">
        <f>476000-37629.7</f>
        <v>438370.3</v>
      </c>
      <c r="D11" s="174"/>
      <c r="E11" s="174"/>
      <c r="F11" s="174">
        <f>C11</f>
        <v>438370.3</v>
      </c>
      <c r="G11" s="174">
        <f>566000-10000</f>
        <v>556000</v>
      </c>
      <c r="H11" s="174"/>
      <c r="I11" s="174"/>
      <c r="J11" s="174">
        <f>G11</f>
        <v>556000</v>
      </c>
      <c r="K11" s="174">
        <f>(J11*105.6%)+79884.5</f>
        <v>667020.5</v>
      </c>
      <c r="L11" s="174"/>
      <c r="M11" s="174"/>
      <c r="N11" s="174">
        <f>K11</f>
        <v>667020.5</v>
      </c>
    </row>
    <row r="12" spans="1:14" ht="60.75" customHeight="1">
      <c r="A12" s="17"/>
      <c r="B12" s="18" t="s">
        <v>174</v>
      </c>
      <c r="C12" s="174">
        <v>249100</v>
      </c>
      <c r="D12" s="174"/>
      <c r="E12" s="174"/>
      <c r="F12" s="174">
        <f>C12</f>
        <v>249100</v>
      </c>
      <c r="G12" s="174">
        <v>354300</v>
      </c>
      <c r="H12" s="174"/>
      <c r="I12" s="174"/>
      <c r="J12" s="174">
        <f>G12</f>
        <v>354300</v>
      </c>
      <c r="K12" s="174">
        <f>J12*105.6%</f>
        <v>374140.80000000005</v>
      </c>
      <c r="L12" s="174"/>
      <c r="M12" s="174"/>
      <c r="N12" s="174">
        <f>K12</f>
        <v>374140.80000000005</v>
      </c>
    </row>
    <row r="13" spans="1:14" ht="135.75" customHeight="1">
      <c r="A13" s="17"/>
      <c r="B13" s="18" t="s">
        <v>175</v>
      </c>
      <c r="C13" s="174">
        <v>210000</v>
      </c>
      <c r="D13" s="174"/>
      <c r="E13" s="174"/>
      <c r="F13" s="174">
        <f>C13</f>
        <v>210000</v>
      </c>
      <c r="G13" s="174">
        <v>153700</v>
      </c>
      <c r="H13" s="174"/>
      <c r="I13" s="174"/>
      <c r="J13" s="174">
        <f>G13</f>
        <v>153700</v>
      </c>
      <c r="K13" s="174">
        <v>243369</v>
      </c>
      <c r="L13" s="174"/>
      <c r="M13" s="174"/>
      <c r="N13" s="174">
        <f>K13</f>
        <v>243369</v>
      </c>
    </row>
    <row r="14" spans="1:14" ht="14.25">
      <c r="A14" s="17"/>
      <c r="B14" s="18" t="s">
        <v>57</v>
      </c>
      <c r="C14" s="174">
        <f>C9</f>
        <v>1183470.34</v>
      </c>
      <c r="D14" s="174"/>
      <c r="E14" s="174"/>
      <c r="F14" s="174">
        <f aca="true" t="shared" si="0" ref="F14:N14">F9</f>
        <v>1183470.34</v>
      </c>
      <c r="G14" s="174">
        <f t="shared" si="0"/>
        <v>1444900</v>
      </c>
      <c r="H14" s="174"/>
      <c r="I14" s="174"/>
      <c r="J14" s="174">
        <f t="shared" si="0"/>
        <v>1444900</v>
      </c>
      <c r="K14" s="174">
        <f t="shared" si="0"/>
        <v>1711592</v>
      </c>
      <c r="L14" s="174"/>
      <c r="M14" s="174"/>
      <c r="N14" s="174">
        <f t="shared" si="0"/>
        <v>1551823</v>
      </c>
    </row>
    <row r="15" spans="1:14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3" ht="17.25" customHeight="1">
      <c r="A16" s="204" t="s">
        <v>145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</row>
    <row r="17" spans="1:11" ht="15.75">
      <c r="A17" s="36"/>
      <c r="B17" s="36"/>
      <c r="C17" s="36"/>
      <c r="D17" s="36"/>
      <c r="E17" s="36"/>
      <c r="F17" s="36"/>
      <c r="G17" s="36"/>
      <c r="H17" s="36"/>
      <c r="I17" s="36"/>
      <c r="J17" s="37" t="s">
        <v>75</v>
      </c>
      <c r="K17" s="36"/>
    </row>
    <row r="18" spans="1:10" ht="17.25" customHeight="1">
      <c r="A18" s="187" t="s">
        <v>22</v>
      </c>
      <c r="B18" s="187" t="s">
        <v>62</v>
      </c>
      <c r="C18" s="187" t="s">
        <v>134</v>
      </c>
      <c r="D18" s="187"/>
      <c r="E18" s="187"/>
      <c r="F18" s="187"/>
      <c r="G18" s="187" t="s">
        <v>135</v>
      </c>
      <c r="H18" s="187"/>
      <c r="I18" s="187"/>
      <c r="J18" s="187"/>
    </row>
    <row r="19" spans="1:10" ht="57" customHeight="1">
      <c r="A19" s="187"/>
      <c r="B19" s="187"/>
      <c r="C19" s="133" t="s">
        <v>2</v>
      </c>
      <c r="D19" s="133" t="s">
        <v>55</v>
      </c>
      <c r="E19" s="133" t="s">
        <v>118</v>
      </c>
      <c r="F19" s="133" t="s">
        <v>43</v>
      </c>
      <c r="G19" s="133" t="s">
        <v>2</v>
      </c>
      <c r="H19" s="133" t="s">
        <v>55</v>
      </c>
      <c r="I19" s="133" t="s">
        <v>118</v>
      </c>
      <c r="J19" s="133" t="s">
        <v>44</v>
      </c>
    </row>
    <row r="20" spans="1:10" ht="14.25">
      <c r="A20" s="21">
        <v>1</v>
      </c>
      <c r="B20" s="17">
        <v>2</v>
      </c>
      <c r="C20" s="21">
        <v>3</v>
      </c>
      <c r="D20" s="17">
        <v>4</v>
      </c>
      <c r="E20" s="21">
        <v>5</v>
      </c>
      <c r="F20" s="17">
        <v>6</v>
      </c>
      <c r="G20" s="21">
        <v>7</v>
      </c>
      <c r="H20" s="17">
        <v>8</v>
      </c>
      <c r="I20" s="21">
        <v>9</v>
      </c>
      <c r="J20" s="17">
        <v>10</v>
      </c>
    </row>
    <row r="21" spans="1:14" ht="68.25" customHeight="1">
      <c r="A21" s="17">
        <v>1115012</v>
      </c>
      <c r="B21" s="18" t="s">
        <v>182</v>
      </c>
      <c r="C21" s="173">
        <f>C22+C23+C24+C25</f>
        <v>1888734.5664000001</v>
      </c>
      <c r="D21" s="173"/>
      <c r="E21" s="173"/>
      <c r="F21" s="173">
        <f>F22+F23+F24+F25</f>
        <v>1888734.5664000001</v>
      </c>
      <c r="G21" s="173">
        <f>G22+G23+G24+G25</f>
        <v>1983171.2947200001</v>
      </c>
      <c r="H21" s="173"/>
      <c r="I21" s="173"/>
      <c r="J21" s="173">
        <f>J22+J23+J24+J25</f>
        <v>1983171.2947200001</v>
      </c>
      <c r="K21" s="19"/>
      <c r="L21" s="19"/>
      <c r="M21" s="19"/>
      <c r="N21" s="19"/>
    </row>
    <row r="22" spans="1:10" ht="85.5">
      <c r="A22" s="17"/>
      <c r="B22" s="18" t="s">
        <v>172</v>
      </c>
      <c r="C22" s="174">
        <f>K10*105.6%</f>
        <v>532270.5696</v>
      </c>
      <c r="D22" s="174"/>
      <c r="E22" s="174"/>
      <c r="F22" s="174">
        <f>C22</f>
        <v>532270.5696</v>
      </c>
      <c r="G22" s="174">
        <f>F22*105%</f>
        <v>558884.09808</v>
      </c>
      <c r="H22" s="174"/>
      <c r="I22" s="174"/>
      <c r="J22" s="174">
        <f>G22</f>
        <v>558884.09808</v>
      </c>
    </row>
    <row r="23" spans="1:10" ht="85.5">
      <c r="A23" s="17"/>
      <c r="B23" s="18" t="s">
        <v>173</v>
      </c>
      <c r="C23" s="174">
        <f>K11*105.6%</f>
        <v>704373.648</v>
      </c>
      <c r="D23" s="176"/>
      <c r="E23" s="176"/>
      <c r="F23" s="174">
        <f>C23</f>
        <v>704373.648</v>
      </c>
      <c r="G23" s="174">
        <f>F23*105%</f>
        <v>739592.3304000001</v>
      </c>
      <c r="H23" s="176"/>
      <c r="I23" s="176"/>
      <c r="J23" s="174">
        <f>G23</f>
        <v>739592.3304000001</v>
      </c>
    </row>
    <row r="24" spans="1:10" ht="71.25">
      <c r="A24" s="17"/>
      <c r="B24" s="18" t="s">
        <v>174</v>
      </c>
      <c r="C24" s="174">
        <f>K12*105.6%</f>
        <v>395092.68480000005</v>
      </c>
      <c r="D24" s="176"/>
      <c r="E24" s="176"/>
      <c r="F24" s="174">
        <f>C24</f>
        <v>395092.68480000005</v>
      </c>
      <c r="G24" s="174">
        <f>F24*105%</f>
        <v>414847.3190400001</v>
      </c>
      <c r="H24" s="176"/>
      <c r="I24" s="176"/>
      <c r="J24" s="174">
        <f>G24</f>
        <v>414847.3190400001</v>
      </c>
    </row>
    <row r="25" spans="1:10" ht="128.25">
      <c r="A25" s="17"/>
      <c r="B25" s="18" t="s">
        <v>175</v>
      </c>
      <c r="C25" s="174">
        <f>K13*105.6%</f>
        <v>256997.66400000002</v>
      </c>
      <c r="D25" s="177"/>
      <c r="E25" s="177"/>
      <c r="F25" s="177">
        <f>C25</f>
        <v>256997.66400000002</v>
      </c>
      <c r="G25" s="177">
        <f>C25*105%</f>
        <v>269847.54720000003</v>
      </c>
      <c r="H25" s="177"/>
      <c r="I25" s="177"/>
      <c r="J25" s="177">
        <f>G25</f>
        <v>269847.54720000003</v>
      </c>
    </row>
    <row r="26" spans="1:10" ht="14.25">
      <c r="A26" s="17"/>
      <c r="B26" s="18" t="s">
        <v>57</v>
      </c>
      <c r="C26" s="178">
        <f>C21</f>
        <v>1888734.5664000001</v>
      </c>
      <c r="D26" s="178"/>
      <c r="E26" s="178"/>
      <c r="F26" s="178">
        <f>F21</f>
        <v>1888734.5664000001</v>
      </c>
      <c r="G26" s="178">
        <f>G21</f>
        <v>1983171.2947200001</v>
      </c>
      <c r="H26" s="178"/>
      <c r="I26" s="178"/>
      <c r="J26" s="178">
        <f>J21</f>
        <v>1983171.2947200001</v>
      </c>
    </row>
  </sheetData>
  <sheetProtection/>
  <mergeCells count="12">
    <mergeCell ref="C6:F6"/>
    <mergeCell ref="G6:J6"/>
    <mergeCell ref="A2:K2"/>
    <mergeCell ref="A6:A7"/>
    <mergeCell ref="B6:B7"/>
    <mergeCell ref="A18:A19"/>
    <mergeCell ref="A16:M16"/>
    <mergeCell ref="K6:N6"/>
    <mergeCell ref="A4:M4"/>
    <mergeCell ref="B18:B19"/>
    <mergeCell ref="C18:F18"/>
    <mergeCell ref="G18:J18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0" r:id="rId1"/>
  <rowBreaks count="1" manualBreakCount="1">
    <brk id="1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3"/>
  <sheetViews>
    <sheetView showGridLines="0" view="pageBreakPreview" zoomScaleSheetLayoutView="100" zoomScalePageLayoutView="0" workbookViewId="0" topLeftCell="A88">
      <selection activeCell="G58" sqref="G58"/>
    </sheetView>
  </sheetViews>
  <sheetFormatPr defaultColWidth="9.00390625" defaultRowHeight="12.75"/>
  <cols>
    <col min="1" max="1" width="9.125" style="27" customWidth="1"/>
    <col min="2" max="2" width="27.125" style="27" customWidth="1"/>
    <col min="3" max="3" width="14.125" style="27" customWidth="1"/>
    <col min="4" max="4" width="14.875" style="27" customWidth="1"/>
    <col min="5" max="7" width="15.375" style="27" customWidth="1"/>
    <col min="8" max="12" width="15.125" style="27" customWidth="1"/>
    <col min="13" max="13" width="15.00390625" style="27" customWidth="1"/>
    <col min="14" max="16384" width="9.125" style="27" customWidth="1"/>
  </cols>
  <sheetData>
    <row r="1" spans="1:15" ht="43.5" customHeight="1">
      <c r="A1" s="201" t="s">
        <v>119</v>
      </c>
      <c r="B1" s="201"/>
      <c r="C1" s="201"/>
      <c r="D1" s="201"/>
      <c r="E1" s="201"/>
      <c r="F1" s="201"/>
      <c r="G1" s="201"/>
      <c r="H1" s="201"/>
      <c r="I1" s="201"/>
      <c r="J1" s="102"/>
      <c r="K1" s="44"/>
      <c r="L1" s="44"/>
      <c r="M1" s="44"/>
      <c r="N1" s="44"/>
      <c r="O1" s="44"/>
    </row>
    <row r="2" spans="1:15" ht="16.5" customHeight="1">
      <c r="A2" s="204" t="s">
        <v>146</v>
      </c>
      <c r="B2" s="204"/>
      <c r="C2" s="204"/>
      <c r="D2" s="204"/>
      <c r="E2" s="204"/>
      <c r="F2" s="204"/>
      <c r="G2" s="204"/>
      <c r="H2" s="204"/>
      <c r="I2" s="204"/>
      <c r="J2" s="36"/>
      <c r="K2" s="36"/>
      <c r="L2" s="36"/>
      <c r="M2" s="36"/>
      <c r="N2" s="43"/>
      <c r="O2" s="43"/>
    </row>
    <row r="3" ht="12.75">
      <c r="M3" s="105" t="s">
        <v>75</v>
      </c>
    </row>
    <row r="4" spans="1:13" ht="55.5" customHeight="1">
      <c r="A4" s="209" t="s">
        <v>22</v>
      </c>
      <c r="B4" s="209" t="s">
        <v>13</v>
      </c>
      <c r="C4" s="209" t="s">
        <v>21</v>
      </c>
      <c r="D4" s="209" t="s">
        <v>14</v>
      </c>
      <c r="E4" s="205" t="s">
        <v>148</v>
      </c>
      <c r="F4" s="206"/>
      <c r="G4" s="207"/>
      <c r="H4" s="205" t="s">
        <v>110</v>
      </c>
      <c r="I4" s="206"/>
      <c r="J4" s="207"/>
      <c r="K4" s="208" t="s">
        <v>149</v>
      </c>
      <c r="L4" s="208"/>
      <c r="M4" s="208"/>
    </row>
    <row r="5" spans="1:13" s="75" customFormat="1" ht="28.5" customHeight="1">
      <c r="A5" s="210"/>
      <c r="B5" s="210"/>
      <c r="C5" s="210"/>
      <c r="D5" s="210"/>
      <c r="E5" s="48" t="s">
        <v>2</v>
      </c>
      <c r="F5" s="48" t="s">
        <v>38</v>
      </c>
      <c r="G5" s="21" t="s">
        <v>84</v>
      </c>
      <c r="H5" s="48" t="s">
        <v>2</v>
      </c>
      <c r="I5" s="48" t="s">
        <v>38</v>
      </c>
      <c r="J5" s="21" t="s">
        <v>85</v>
      </c>
      <c r="K5" s="48" t="s">
        <v>2</v>
      </c>
      <c r="L5" s="48" t="s">
        <v>38</v>
      </c>
      <c r="M5" s="21" t="s">
        <v>45</v>
      </c>
    </row>
    <row r="6" spans="1:13" s="75" customFormat="1" ht="12.7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</row>
    <row r="7" spans="1:13" s="76" customFormat="1" ht="49.5" customHeight="1">
      <c r="A7" s="136">
        <v>1115012</v>
      </c>
      <c r="B7" s="137" t="s">
        <v>182</v>
      </c>
      <c r="C7" s="135"/>
      <c r="D7" s="77"/>
      <c r="E7" s="179">
        <v>1183470.34</v>
      </c>
      <c r="F7" s="166"/>
      <c r="G7" s="179">
        <v>1183470.34</v>
      </c>
      <c r="H7" s="179">
        <v>1444900</v>
      </c>
      <c r="I7" s="166"/>
      <c r="J7" s="179">
        <v>1444900</v>
      </c>
      <c r="K7" s="179">
        <f>1551823+159769</f>
        <v>1711592</v>
      </c>
      <c r="L7" s="166"/>
      <c r="M7" s="179">
        <v>1551823</v>
      </c>
    </row>
    <row r="8" spans="1:13" s="76" customFormat="1" ht="66.75" customHeight="1">
      <c r="A8" s="136"/>
      <c r="B8" s="147" t="s">
        <v>172</v>
      </c>
      <c r="C8" s="135"/>
      <c r="D8" s="77"/>
      <c r="E8" s="130"/>
      <c r="F8" s="130"/>
      <c r="G8" s="130"/>
      <c r="H8" s="130"/>
      <c r="I8" s="130"/>
      <c r="J8" s="130"/>
      <c r="K8" s="130"/>
      <c r="L8" s="130"/>
      <c r="M8" s="130"/>
    </row>
    <row r="9" spans="1:13" s="76" customFormat="1" ht="12.75">
      <c r="A9" s="77">
        <v>1</v>
      </c>
      <c r="B9" s="7" t="s">
        <v>3</v>
      </c>
      <c r="C9" s="135"/>
      <c r="D9" s="77"/>
      <c r="E9" s="130"/>
      <c r="F9" s="130"/>
      <c r="G9" s="130"/>
      <c r="H9" s="130"/>
      <c r="I9" s="130"/>
      <c r="J9" s="130"/>
      <c r="K9" s="130"/>
      <c r="L9" s="130"/>
      <c r="M9" s="130"/>
    </row>
    <row r="10" spans="1:13" s="76" customFormat="1" ht="102">
      <c r="A10" s="135" t="s">
        <v>158</v>
      </c>
      <c r="B10" s="134" t="s">
        <v>184</v>
      </c>
      <c r="C10" s="135" t="s">
        <v>150</v>
      </c>
      <c r="D10" s="135" t="s">
        <v>227</v>
      </c>
      <c r="E10" s="157">
        <v>286000</v>
      </c>
      <c r="F10" s="157"/>
      <c r="G10" s="157">
        <f>E10</f>
        <v>286000</v>
      </c>
      <c r="H10" s="157">
        <v>380900</v>
      </c>
      <c r="I10" s="157"/>
      <c r="J10" s="174">
        <f>H10</f>
        <v>380900</v>
      </c>
      <c r="K10" s="157">
        <v>504044.10000000003</v>
      </c>
      <c r="L10" s="157"/>
      <c r="M10" s="157">
        <f>K10</f>
        <v>504044.10000000003</v>
      </c>
    </row>
    <row r="11" spans="1:13" s="76" customFormat="1" ht="76.5">
      <c r="A11" s="135" t="s">
        <v>159</v>
      </c>
      <c r="B11" s="134" t="s">
        <v>185</v>
      </c>
      <c r="C11" s="135" t="s">
        <v>165</v>
      </c>
      <c r="D11" s="135" t="s">
        <v>206</v>
      </c>
      <c r="E11" s="130">
        <v>80</v>
      </c>
      <c r="F11" s="130"/>
      <c r="G11" s="130">
        <v>80</v>
      </c>
      <c r="H11" s="130">
        <v>80</v>
      </c>
      <c r="I11" s="130"/>
      <c r="J11" s="130">
        <v>80</v>
      </c>
      <c r="K11" s="130">
        <v>82</v>
      </c>
      <c r="L11" s="130"/>
      <c r="M11" s="130">
        <v>82</v>
      </c>
    </row>
    <row r="12" spans="1:13" s="76" customFormat="1" ht="12.75">
      <c r="A12" s="77">
        <v>2</v>
      </c>
      <c r="B12" s="7" t="s">
        <v>4</v>
      </c>
      <c r="C12" s="21"/>
      <c r="D12" s="77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3" s="76" customFormat="1" ht="89.25">
      <c r="A13" s="135" t="s">
        <v>160</v>
      </c>
      <c r="B13" s="134" t="s">
        <v>186</v>
      </c>
      <c r="C13" s="135" t="s">
        <v>207</v>
      </c>
      <c r="D13" s="135" t="s">
        <v>208</v>
      </c>
      <c r="E13" s="130">
        <v>4500</v>
      </c>
      <c r="F13" s="130"/>
      <c r="G13" s="130">
        <v>4500</v>
      </c>
      <c r="H13" s="130">
        <v>4966</v>
      </c>
      <c r="I13" s="130"/>
      <c r="J13" s="130">
        <v>4966</v>
      </c>
      <c r="K13" s="130">
        <v>5000</v>
      </c>
      <c r="L13" s="130"/>
      <c r="M13" s="130">
        <v>5000</v>
      </c>
    </row>
    <row r="14" spans="1:13" s="76" customFormat="1" ht="12.75">
      <c r="A14" s="77">
        <v>3</v>
      </c>
      <c r="B14" s="7" t="s">
        <v>5</v>
      </c>
      <c r="C14" s="21"/>
      <c r="D14" s="77"/>
      <c r="E14" s="130"/>
      <c r="F14" s="130"/>
      <c r="G14" s="130"/>
      <c r="H14" s="130"/>
      <c r="I14" s="130"/>
      <c r="J14" s="130"/>
      <c r="K14" s="130"/>
      <c r="L14" s="130"/>
      <c r="M14" s="130"/>
    </row>
    <row r="15" spans="1:13" s="76" customFormat="1" ht="129.75" customHeight="1">
      <c r="A15" s="135" t="s">
        <v>161</v>
      </c>
      <c r="B15" s="134" t="s">
        <v>187</v>
      </c>
      <c r="C15" s="135" t="s">
        <v>150</v>
      </c>
      <c r="D15" s="135" t="s">
        <v>225</v>
      </c>
      <c r="E15" s="157">
        <f>E10/E13</f>
        <v>63.55555555555556</v>
      </c>
      <c r="F15" s="157"/>
      <c r="G15" s="157">
        <f aca="true" t="shared" si="0" ref="G15:M15">G10/G13</f>
        <v>63.55555555555556</v>
      </c>
      <c r="H15" s="157">
        <f t="shared" si="0"/>
        <v>76.70157068062828</v>
      </c>
      <c r="I15" s="157"/>
      <c r="J15" s="157">
        <f t="shared" si="0"/>
        <v>76.70157068062828</v>
      </c>
      <c r="K15" s="157">
        <f t="shared" si="0"/>
        <v>100.80882000000001</v>
      </c>
      <c r="L15" s="157"/>
      <c r="M15" s="157">
        <f t="shared" si="0"/>
        <v>100.80882000000001</v>
      </c>
    </row>
    <row r="16" spans="1:13" s="76" customFormat="1" ht="17.25" customHeight="1">
      <c r="A16" s="130">
        <v>4</v>
      </c>
      <c r="B16" s="7" t="s">
        <v>6</v>
      </c>
      <c r="C16" s="21"/>
      <c r="D16" s="77"/>
      <c r="E16" s="130"/>
      <c r="F16" s="130"/>
      <c r="G16" s="130"/>
      <c r="H16" s="130"/>
      <c r="I16" s="130"/>
      <c r="J16" s="130"/>
      <c r="K16" s="130"/>
      <c r="L16" s="130"/>
      <c r="M16" s="130"/>
    </row>
    <row r="17" spans="1:13" s="76" customFormat="1" ht="80.25" customHeight="1">
      <c r="A17" s="142" t="s">
        <v>162</v>
      </c>
      <c r="B17" s="134" t="s">
        <v>188</v>
      </c>
      <c r="C17" s="135" t="s">
        <v>151</v>
      </c>
      <c r="D17" s="135" t="s">
        <v>209</v>
      </c>
      <c r="E17" s="130">
        <v>100</v>
      </c>
      <c r="F17" s="130"/>
      <c r="G17" s="130">
        <v>100</v>
      </c>
      <c r="H17" s="130">
        <v>100</v>
      </c>
      <c r="I17" s="130"/>
      <c r="J17" s="130">
        <v>100</v>
      </c>
      <c r="K17" s="130">
        <v>100</v>
      </c>
      <c r="L17" s="130"/>
      <c r="M17" s="130">
        <v>100</v>
      </c>
    </row>
    <row r="18" spans="1:13" s="76" customFormat="1" ht="68.25" customHeight="1">
      <c r="A18" s="17"/>
      <c r="B18" s="147" t="s">
        <v>173</v>
      </c>
      <c r="C18" s="135"/>
      <c r="D18" s="77"/>
      <c r="E18" s="148"/>
      <c r="F18" s="148"/>
      <c r="G18" s="148"/>
      <c r="H18" s="148"/>
      <c r="I18" s="148"/>
      <c r="J18" s="148"/>
      <c r="K18" s="148"/>
      <c r="L18" s="148"/>
      <c r="M18" s="148"/>
    </row>
    <row r="19" spans="1:13" s="76" customFormat="1" ht="17.25" customHeight="1">
      <c r="A19" s="77">
        <v>1</v>
      </c>
      <c r="B19" s="7" t="s">
        <v>3</v>
      </c>
      <c r="C19" s="135"/>
      <c r="D19" s="77"/>
      <c r="E19" s="130"/>
      <c r="F19" s="130"/>
      <c r="G19" s="130"/>
      <c r="H19" s="130"/>
      <c r="I19" s="130"/>
      <c r="J19" s="130"/>
      <c r="K19" s="130"/>
      <c r="L19" s="130"/>
      <c r="M19" s="130"/>
    </row>
    <row r="20" spans="1:13" s="76" customFormat="1" ht="108" customHeight="1">
      <c r="A20" s="135" t="s">
        <v>158</v>
      </c>
      <c r="B20" s="134" t="s">
        <v>189</v>
      </c>
      <c r="C20" s="135" t="s">
        <v>150</v>
      </c>
      <c r="D20" s="135" t="s">
        <v>227</v>
      </c>
      <c r="E20" s="157">
        <f>476000-37629.7</f>
        <v>438370.3</v>
      </c>
      <c r="F20" s="157"/>
      <c r="G20" s="157">
        <f>E20</f>
        <v>438370.3</v>
      </c>
      <c r="H20" s="157">
        <f>566000-10000</f>
        <v>556000</v>
      </c>
      <c r="I20" s="157"/>
      <c r="J20" s="157">
        <f>H20</f>
        <v>556000</v>
      </c>
      <c r="K20" s="157">
        <v>667020.5</v>
      </c>
      <c r="L20" s="157"/>
      <c r="M20" s="157">
        <v>667020.5</v>
      </c>
    </row>
    <row r="21" spans="1:13" s="76" customFormat="1" ht="78" customHeight="1">
      <c r="A21" s="136" t="s">
        <v>159</v>
      </c>
      <c r="B21" s="137" t="s">
        <v>190</v>
      </c>
      <c r="C21" s="135" t="s">
        <v>165</v>
      </c>
      <c r="D21" s="135" t="s">
        <v>206</v>
      </c>
      <c r="E21" s="130">
        <v>100</v>
      </c>
      <c r="F21" s="130"/>
      <c r="G21" s="130">
        <v>100</v>
      </c>
      <c r="H21" s="130">
        <v>100</v>
      </c>
      <c r="I21" s="130"/>
      <c r="J21" s="130">
        <v>100</v>
      </c>
      <c r="K21" s="130">
        <v>100</v>
      </c>
      <c r="L21" s="130"/>
      <c r="M21" s="130">
        <v>100</v>
      </c>
    </row>
    <row r="22" spans="1:13" s="76" customFormat="1" ht="13.5" customHeight="1">
      <c r="A22" s="136">
        <v>2</v>
      </c>
      <c r="B22" s="7" t="s">
        <v>4</v>
      </c>
      <c r="C22" s="135"/>
      <c r="D22" s="77"/>
      <c r="E22" s="130"/>
      <c r="F22" s="130"/>
      <c r="G22" s="130"/>
      <c r="H22" s="130"/>
      <c r="I22" s="130"/>
      <c r="J22" s="130"/>
      <c r="K22" s="130"/>
      <c r="L22" s="130"/>
      <c r="M22" s="130"/>
    </row>
    <row r="23" spans="1:13" s="76" customFormat="1" ht="101.25" customHeight="1">
      <c r="A23" s="136" t="s">
        <v>160</v>
      </c>
      <c r="B23" s="137" t="s">
        <v>191</v>
      </c>
      <c r="C23" s="135" t="s">
        <v>207</v>
      </c>
      <c r="D23" s="135" t="s">
        <v>208</v>
      </c>
      <c r="E23" s="130">
        <v>7000</v>
      </c>
      <c r="F23" s="130"/>
      <c r="G23" s="130">
        <v>7000</v>
      </c>
      <c r="H23" s="130">
        <v>7575</v>
      </c>
      <c r="I23" s="130"/>
      <c r="J23" s="130">
        <v>7575</v>
      </c>
      <c r="K23" s="130">
        <v>8000</v>
      </c>
      <c r="L23" s="130"/>
      <c r="M23" s="130">
        <v>8000</v>
      </c>
    </row>
    <row r="24" spans="1:13" s="76" customFormat="1" ht="12.75">
      <c r="A24" s="77">
        <v>3</v>
      </c>
      <c r="B24" s="7" t="s">
        <v>5</v>
      </c>
      <c r="C24" s="135"/>
      <c r="D24" s="77"/>
      <c r="E24" s="130"/>
      <c r="F24" s="130"/>
      <c r="G24" s="130"/>
      <c r="H24" s="130"/>
      <c r="I24" s="130"/>
      <c r="J24" s="130"/>
      <c r="K24" s="130"/>
      <c r="L24" s="130"/>
      <c r="M24" s="130"/>
    </row>
    <row r="25" spans="1:13" s="76" customFormat="1" ht="137.25" customHeight="1">
      <c r="A25" s="136" t="s">
        <v>161</v>
      </c>
      <c r="B25" s="137" t="s">
        <v>192</v>
      </c>
      <c r="C25" s="135" t="s">
        <v>150</v>
      </c>
      <c r="D25" s="135" t="s">
        <v>226</v>
      </c>
      <c r="E25" s="157">
        <f>E20/E23</f>
        <v>62.62432857142857</v>
      </c>
      <c r="F25" s="157"/>
      <c r="G25" s="157">
        <f aca="true" t="shared" si="1" ref="G25:M25">G20/G23</f>
        <v>62.62432857142857</v>
      </c>
      <c r="H25" s="157">
        <f t="shared" si="1"/>
        <v>73.3993399339934</v>
      </c>
      <c r="I25" s="157"/>
      <c r="J25" s="157">
        <f t="shared" si="1"/>
        <v>73.3993399339934</v>
      </c>
      <c r="K25" s="157">
        <f t="shared" si="1"/>
        <v>83.3775625</v>
      </c>
      <c r="L25" s="157"/>
      <c r="M25" s="157">
        <f t="shared" si="1"/>
        <v>83.3775625</v>
      </c>
    </row>
    <row r="26" spans="1:13" s="76" customFormat="1" ht="16.5" customHeight="1">
      <c r="A26" s="130">
        <v>4</v>
      </c>
      <c r="B26" s="7" t="s">
        <v>6</v>
      </c>
      <c r="C26" s="135"/>
      <c r="D26" s="77"/>
      <c r="E26" s="130"/>
      <c r="F26" s="130"/>
      <c r="G26" s="130"/>
      <c r="H26" s="130"/>
      <c r="I26" s="130"/>
      <c r="J26" s="130"/>
      <c r="K26" s="130"/>
      <c r="L26" s="130"/>
      <c r="M26" s="130"/>
    </row>
    <row r="27" spans="1:13" s="76" customFormat="1" ht="78.75" customHeight="1">
      <c r="A27" s="136" t="s">
        <v>162</v>
      </c>
      <c r="B27" s="137" t="s">
        <v>193</v>
      </c>
      <c r="C27" s="135" t="s">
        <v>151</v>
      </c>
      <c r="D27" s="135" t="s">
        <v>209</v>
      </c>
      <c r="E27" s="130">
        <v>100</v>
      </c>
      <c r="F27" s="130"/>
      <c r="G27" s="130">
        <v>100</v>
      </c>
      <c r="H27" s="130">
        <v>100</v>
      </c>
      <c r="I27" s="130"/>
      <c r="J27" s="130">
        <v>100</v>
      </c>
      <c r="K27" s="130">
        <v>100</v>
      </c>
      <c r="L27" s="130"/>
      <c r="M27" s="130">
        <v>100</v>
      </c>
    </row>
    <row r="28" spans="1:13" s="76" customFormat="1" ht="56.25" customHeight="1">
      <c r="A28" s="17"/>
      <c r="B28" s="147" t="s">
        <v>174</v>
      </c>
      <c r="C28" s="135"/>
      <c r="D28" s="77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1:13" s="76" customFormat="1" ht="18" customHeight="1">
      <c r="A29" s="77">
        <v>1</v>
      </c>
      <c r="B29" s="7" t="s">
        <v>3</v>
      </c>
      <c r="C29" s="135"/>
      <c r="D29" s="77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3" s="76" customFormat="1" ht="91.5" customHeight="1">
      <c r="A30" s="135" t="s">
        <v>158</v>
      </c>
      <c r="B30" s="134" t="s">
        <v>196</v>
      </c>
      <c r="C30" s="135" t="s">
        <v>150</v>
      </c>
      <c r="D30" s="135" t="s">
        <v>227</v>
      </c>
      <c r="E30" s="157">
        <v>249100</v>
      </c>
      <c r="F30" s="157"/>
      <c r="G30" s="157">
        <f>E30</f>
        <v>249100</v>
      </c>
      <c r="H30" s="157">
        <v>354300</v>
      </c>
      <c r="I30" s="157"/>
      <c r="J30" s="157">
        <f>H30</f>
        <v>354300</v>
      </c>
      <c r="K30" s="157">
        <f>J30*105.6%</f>
        <v>374140.80000000005</v>
      </c>
      <c r="L30" s="157"/>
      <c r="M30" s="157">
        <f>K30</f>
        <v>374140.80000000005</v>
      </c>
    </row>
    <row r="31" spans="1:13" s="76" customFormat="1" ht="81.75" customHeight="1">
      <c r="A31" s="136" t="s">
        <v>159</v>
      </c>
      <c r="B31" s="137" t="s">
        <v>195</v>
      </c>
      <c r="C31" s="135" t="s">
        <v>165</v>
      </c>
      <c r="D31" s="135" t="s">
        <v>206</v>
      </c>
      <c r="E31" s="130">
        <v>74</v>
      </c>
      <c r="F31" s="130"/>
      <c r="G31" s="130">
        <v>74</v>
      </c>
      <c r="H31" s="130">
        <v>76</v>
      </c>
      <c r="I31" s="130"/>
      <c r="J31" s="130">
        <v>76</v>
      </c>
      <c r="K31" s="130">
        <v>78</v>
      </c>
      <c r="L31" s="130"/>
      <c r="M31" s="130">
        <v>78</v>
      </c>
    </row>
    <row r="32" spans="1:13" s="76" customFormat="1" ht="12.75" customHeight="1">
      <c r="A32" s="136">
        <v>2</v>
      </c>
      <c r="B32" s="7" t="s">
        <v>4</v>
      </c>
      <c r="C32" s="21"/>
      <c r="D32" s="77"/>
      <c r="E32" s="130"/>
      <c r="F32" s="130"/>
      <c r="G32" s="130"/>
      <c r="H32" s="130"/>
      <c r="I32" s="130"/>
      <c r="J32" s="130"/>
      <c r="K32" s="130"/>
      <c r="L32" s="130"/>
      <c r="M32" s="130"/>
    </row>
    <row r="33" spans="1:13" s="76" customFormat="1" ht="46.5" customHeight="1">
      <c r="A33" s="136" t="s">
        <v>160</v>
      </c>
      <c r="B33" s="134" t="s">
        <v>194</v>
      </c>
      <c r="C33" s="135" t="s">
        <v>207</v>
      </c>
      <c r="D33" s="135" t="s">
        <v>210</v>
      </c>
      <c r="E33" s="130">
        <v>6200</v>
      </c>
      <c r="F33" s="130"/>
      <c r="G33" s="130">
        <v>6200</v>
      </c>
      <c r="H33" s="130">
        <v>6300</v>
      </c>
      <c r="I33" s="130"/>
      <c r="J33" s="130">
        <v>6300</v>
      </c>
      <c r="K33" s="130">
        <v>6300</v>
      </c>
      <c r="L33" s="130"/>
      <c r="M33" s="130">
        <v>6300</v>
      </c>
    </row>
    <row r="34" spans="1:13" s="76" customFormat="1" ht="15" customHeight="1">
      <c r="A34" s="77">
        <v>3</v>
      </c>
      <c r="B34" s="7" t="s">
        <v>5</v>
      </c>
      <c r="C34" s="21"/>
      <c r="D34" s="77"/>
      <c r="E34" s="130"/>
      <c r="F34" s="130"/>
      <c r="G34" s="130"/>
      <c r="H34" s="130"/>
      <c r="I34" s="130"/>
      <c r="J34" s="130"/>
      <c r="K34" s="130"/>
      <c r="L34" s="130"/>
      <c r="M34" s="130"/>
    </row>
    <row r="35" spans="1:13" s="76" customFormat="1" ht="133.5" customHeight="1">
      <c r="A35" s="135" t="s">
        <v>161</v>
      </c>
      <c r="B35" s="134" t="s">
        <v>197</v>
      </c>
      <c r="C35" s="135" t="s">
        <v>150</v>
      </c>
      <c r="D35" s="135" t="s">
        <v>211</v>
      </c>
      <c r="E35" s="157">
        <f>E30/E33</f>
        <v>40.17741935483871</v>
      </c>
      <c r="F35" s="157"/>
      <c r="G35" s="157">
        <f aca="true" t="shared" si="2" ref="G35:M35">G30/G33</f>
        <v>40.17741935483871</v>
      </c>
      <c r="H35" s="157">
        <f t="shared" si="2"/>
        <v>56.23809523809524</v>
      </c>
      <c r="I35" s="157"/>
      <c r="J35" s="157">
        <f t="shared" si="2"/>
        <v>56.23809523809524</v>
      </c>
      <c r="K35" s="157">
        <f t="shared" si="2"/>
        <v>59.38742857142858</v>
      </c>
      <c r="L35" s="157"/>
      <c r="M35" s="157">
        <f t="shared" si="2"/>
        <v>59.38742857142858</v>
      </c>
    </row>
    <row r="36" spans="1:13" s="76" customFormat="1" ht="14.25" customHeight="1">
      <c r="A36" s="130">
        <v>4</v>
      </c>
      <c r="B36" s="7" t="s">
        <v>6</v>
      </c>
      <c r="C36" s="21"/>
      <c r="D36" s="77"/>
      <c r="E36" s="130"/>
      <c r="F36" s="130"/>
      <c r="G36" s="130"/>
      <c r="H36" s="130"/>
      <c r="I36" s="130"/>
      <c r="J36" s="130"/>
      <c r="K36" s="130"/>
      <c r="L36" s="130"/>
      <c r="M36" s="130"/>
    </row>
    <row r="37" spans="1:13" s="76" customFormat="1" ht="55.5" customHeight="1">
      <c r="A37" s="136" t="s">
        <v>162</v>
      </c>
      <c r="B37" s="137" t="s">
        <v>176</v>
      </c>
      <c r="C37" s="135" t="s">
        <v>151</v>
      </c>
      <c r="D37" s="135" t="s">
        <v>209</v>
      </c>
      <c r="E37" s="130">
        <v>100</v>
      </c>
      <c r="F37" s="130"/>
      <c r="G37" s="130">
        <v>100</v>
      </c>
      <c r="H37" s="130">
        <v>101</v>
      </c>
      <c r="I37" s="130"/>
      <c r="J37" s="130">
        <v>101</v>
      </c>
      <c r="K37" s="130">
        <v>100</v>
      </c>
      <c r="L37" s="130"/>
      <c r="M37" s="130">
        <v>100</v>
      </c>
    </row>
    <row r="38" spans="1:13" s="76" customFormat="1" ht="78" customHeight="1">
      <c r="A38" s="142"/>
      <c r="B38" s="149" t="s">
        <v>175</v>
      </c>
      <c r="C38" s="135"/>
      <c r="D38" s="77"/>
      <c r="E38" s="157">
        <v>210000</v>
      </c>
      <c r="F38" s="157"/>
      <c r="G38" s="157">
        <f>E38</f>
        <v>210000</v>
      </c>
      <c r="H38" s="157">
        <v>153700</v>
      </c>
      <c r="I38" s="157"/>
      <c r="J38" s="157">
        <v>153700</v>
      </c>
      <c r="K38" s="157">
        <v>243369</v>
      </c>
      <c r="L38" s="157"/>
      <c r="M38" s="157">
        <f>K38</f>
        <v>243369</v>
      </c>
    </row>
    <row r="39" spans="1:13" s="76" customFormat="1" ht="18.75" customHeight="1">
      <c r="A39" s="78">
        <v>1</v>
      </c>
      <c r="B39" s="7" t="s">
        <v>3</v>
      </c>
      <c r="C39" s="3"/>
      <c r="D39" s="77"/>
      <c r="E39" s="130"/>
      <c r="F39" s="130"/>
      <c r="G39" s="130"/>
      <c r="H39" s="130"/>
      <c r="I39" s="130"/>
      <c r="J39" s="130"/>
      <c r="K39" s="130"/>
      <c r="L39" s="130"/>
      <c r="M39" s="130"/>
    </row>
    <row r="40" spans="1:13" s="76" customFormat="1" ht="60" customHeight="1">
      <c r="A40" s="142" t="s">
        <v>158</v>
      </c>
      <c r="B40" s="134" t="s">
        <v>167</v>
      </c>
      <c r="C40" s="3" t="s">
        <v>150</v>
      </c>
      <c r="D40" s="135" t="s">
        <v>215</v>
      </c>
      <c r="E40" s="157">
        <v>135000</v>
      </c>
      <c r="F40" s="157"/>
      <c r="G40" s="157">
        <f>E40</f>
        <v>135000</v>
      </c>
      <c r="H40" s="157">
        <f>135000-35000</f>
        <v>100000</v>
      </c>
      <c r="I40" s="157"/>
      <c r="J40" s="157">
        <f>H40</f>
        <v>100000</v>
      </c>
      <c r="K40" s="157">
        <v>158400</v>
      </c>
      <c r="L40" s="157"/>
      <c r="M40" s="157">
        <f>K40</f>
        <v>158400</v>
      </c>
    </row>
    <row r="41" spans="1:13" s="76" customFormat="1" ht="53.25" customHeight="1">
      <c r="A41" s="142" t="s">
        <v>159</v>
      </c>
      <c r="B41" s="134" t="s">
        <v>212</v>
      </c>
      <c r="C41" s="3" t="s">
        <v>150</v>
      </c>
      <c r="D41" s="135" t="s">
        <v>215</v>
      </c>
      <c r="E41" s="157">
        <v>55300</v>
      </c>
      <c r="F41" s="157"/>
      <c r="G41" s="157">
        <f>E41</f>
        <v>55300</v>
      </c>
      <c r="H41" s="157">
        <f>71900-29730</f>
        <v>42170</v>
      </c>
      <c r="I41" s="157"/>
      <c r="J41" s="157">
        <f>H41</f>
        <v>42170</v>
      </c>
      <c r="K41" s="157">
        <v>66797.28</v>
      </c>
      <c r="L41" s="157"/>
      <c r="M41" s="157">
        <f>K41</f>
        <v>66797.28</v>
      </c>
    </row>
    <row r="42" spans="1:13" s="76" customFormat="1" ht="55.5" customHeight="1">
      <c r="A42" s="142" t="s">
        <v>214</v>
      </c>
      <c r="B42" s="134" t="s">
        <v>213</v>
      </c>
      <c r="C42" s="3" t="s">
        <v>150</v>
      </c>
      <c r="D42" s="135" t="s">
        <v>215</v>
      </c>
      <c r="E42" s="157">
        <v>19700</v>
      </c>
      <c r="F42" s="157"/>
      <c r="G42" s="157">
        <f>E42</f>
        <v>19700</v>
      </c>
      <c r="H42" s="157">
        <f>19700-8700</f>
        <v>11000</v>
      </c>
      <c r="I42" s="157"/>
      <c r="J42" s="157">
        <f>H42</f>
        <v>11000</v>
      </c>
      <c r="K42" s="157">
        <v>17424</v>
      </c>
      <c r="L42" s="157"/>
      <c r="M42" s="157">
        <f>K42</f>
        <v>17424</v>
      </c>
    </row>
    <row r="43" spans="1:13" s="76" customFormat="1" ht="15.75" customHeight="1">
      <c r="A43" s="78">
        <v>2</v>
      </c>
      <c r="B43" s="7" t="s">
        <v>4</v>
      </c>
      <c r="C43" s="3"/>
      <c r="D43" s="77"/>
      <c r="E43" s="130"/>
      <c r="F43" s="130"/>
      <c r="G43" s="130"/>
      <c r="H43" s="130"/>
      <c r="I43" s="130"/>
      <c r="J43" s="130"/>
      <c r="K43" s="130"/>
      <c r="L43" s="130"/>
      <c r="M43" s="130"/>
    </row>
    <row r="44" spans="1:13" s="76" customFormat="1" ht="48.75" customHeight="1">
      <c r="A44" s="142" t="s">
        <v>160</v>
      </c>
      <c r="B44" s="134" t="s">
        <v>166</v>
      </c>
      <c r="C44" s="3" t="s">
        <v>198</v>
      </c>
      <c r="D44" s="135" t="s">
        <v>219</v>
      </c>
      <c r="E44" s="130">
        <v>45</v>
      </c>
      <c r="F44" s="130"/>
      <c r="G44" s="130">
        <f>E44</f>
        <v>45</v>
      </c>
      <c r="H44" s="130">
        <v>45</v>
      </c>
      <c r="I44" s="130"/>
      <c r="J44" s="130">
        <f>H44</f>
        <v>45</v>
      </c>
      <c r="K44" s="130">
        <v>50</v>
      </c>
      <c r="L44" s="130"/>
      <c r="M44" s="130">
        <v>50</v>
      </c>
    </row>
    <row r="45" spans="1:13" s="76" customFormat="1" ht="44.25" customHeight="1">
      <c r="A45" s="142" t="s">
        <v>216</v>
      </c>
      <c r="B45" s="134" t="s">
        <v>218</v>
      </c>
      <c r="C45" s="3" t="s">
        <v>198</v>
      </c>
      <c r="D45" s="135" t="s">
        <v>219</v>
      </c>
      <c r="E45" s="130">
        <v>3</v>
      </c>
      <c r="F45" s="130"/>
      <c r="G45" s="130">
        <f>E45</f>
        <v>3</v>
      </c>
      <c r="H45" s="130">
        <v>3</v>
      </c>
      <c r="I45" s="130"/>
      <c r="J45" s="130">
        <f>H45</f>
        <v>3</v>
      </c>
      <c r="K45" s="130">
        <v>4</v>
      </c>
      <c r="L45" s="130"/>
      <c r="M45" s="130">
        <v>4</v>
      </c>
    </row>
    <row r="46" spans="1:13" s="76" customFormat="1" ht="46.5" customHeight="1">
      <c r="A46" s="142" t="s">
        <v>217</v>
      </c>
      <c r="B46" s="134" t="s">
        <v>220</v>
      </c>
      <c r="C46" s="3" t="s">
        <v>198</v>
      </c>
      <c r="D46" s="135" t="s">
        <v>219</v>
      </c>
      <c r="E46" s="130">
        <v>16</v>
      </c>
      <c r="F46" s="130"/>
      <c r="G46" s="130">
        <f>E46</f>
        <v>16</v>
      </c>
      <c r="H46" s="130">
        <v>16</v>
      </c>
      <c r="I46" s="130"/>
      <c r="J46" s="130">
        <f>H46</f>
        <v>16</v>
      </c>
      <c r="K46" s="130">
        <v>16</v>
      </c>
      <c r="L46" s="130"/>
      <c r="M46" s="130">
        <v>16</v>
      </c>
    </row>
    <row r="47" spans="1:13" s="76" customFormat="1" ht="14.25" customHeight="1">
      <c r="A47" s="78">
        <v>3</v>
      </c>
      <c r="B47" s="7" t="s">
        <v>5</v>
      </c>
      <c r="C47" s="3"/>
      <c r="D47" s="77"/>
      <c r="E47" s="130"/>
      <c r="F47" s="130"/>
      <c r="G47" s="130"/>
      <c r="H47" s="130"/>
      <c r="I47" s="130"/>
      <c r="J47" s="130"/>
      <c r="K47" s="130"/>
      <c r="L47" s="130"/>
      <c r="M47" s="130"/>
    </row>
    <row r="48" spans="1:13" s="76" customFormat="1" ht="53.25" customHeight="1">
      <c r="A48" s="142" t="s">
        <v>161</v>
      </c>
      <c r="B48" s="134" t="s">
        <v>168</v>
      </c>
      <c r="C48" s="3" t="s">
        <v>150</v>
      </c>
      <c r="D48" s="135" t="s">
        <v>215</v>
      </c>
      <c r="E48" s="157">
        <f>E40/E44</f>
        <v>3000</v>
      </c>
      <c r="F48" s="157"/>
      <c r="G48" s="157">
        <f aca="true" t="shared" si="3" ref="G48:M48">G40/G44</f>
        <v>3000</v>
      </c>
      <c r="H48" s="157">
        <f t="shared" si="3"/>
        <v>2222.222222222222</v>
      </c>
      <c r="I48" s="157"/>
      <c r="J48" s="157">
        <f t="shared" si="3"/>
        <v>2222.222222222222</v>
      </c>
      <c r="K48" s="157">
        <f t="shared" si="3"/>
        <v>3168</v>
      </c>
      <c r="L48" s="157"/>
      <c r="M48" s="157">
        <f t="shared" si="3"/>
        <v>3168</v>
      </c>
    </row>
    <row r="49" spans="1:13" s="76" customFormat="1" ht="54" customHeight="1">
      <c r="A49" s="142" t="s">
        <v>221</v>
      </c>
      <c r="B49" s="134" t="s">
        <v>223</v>
      </c>
      <c r="C49" s="3" t="s">
        <v>150</v>
      </c>
      <c r="D49" s="135" t="s">
        <v>215</v>
      </c>
      <c r="E49" s="157">
        <f>E41/E45</f>
        <v>18433.333333333332</v>
      </c>
      <c r="F49" s="157"/>
      <c r="G49" s="157">
        <f aca="true" t="shared" si="4" ref="G49:M49">G41/G45</f>
        <v>18433.333333333332</v>
      </c>
      <c r="H49" s="157">
        <f t="shared" si="4"/>
        <v>14056.666666666666</v>
      </c>
      <c r="I49" s="157"/>
      <c r="J49" s="157">
        <f t="shared" si="4"/>
        <v>14056.666666666666</v>
      </c>
      <c r="K49" s="157">
        <f>K41/K45</f>
        <v>16699.32</v>
      </c>
      <c r="L49" s="157"/>
      <c r="M49" s="157">
        <f t="shared" si="4"/>
        <v>16699.32</v>
      </c>
    </row>
    <row r="50" spans="1:13" s="76" customFormat="1" ht="57" customHeight="1">
      <c r="A50" s="142" t="s">
        <v>222</v>
      </c>
      <c r="B50" s="134" t="s">
        <v>224</v>
      </c>
      <c r="C50" s="3" t="s">
        <v>150</v>
      </c>
      <c r="D50" s="135" t="s">
        <v>215</v>
      </c>
      <c r="E50" s="157">
        <f>E42/E46</f>
        <v>1231.25</v>
      </c>
      <c r="F50" s="157"/>
      <c r="G50" s="157">
        <f aca="true" t="shared" si="5" ref="G50:M50">G42/G46</f>
        <v>1231.25</v>
      </c>
      <c r="H50" s="157">
        <f t="shared" si="5"/>
        <v>687.5</v>
      </c>
      <c r="I50" s="157"/>
      <c r="J50" s="157">
        <f t="shared" si="5"/>
        <v>687.5</v>
      </c>
      <c r="K50" s="157">
        <f t="shared" si="5"/>
        <v>1089</v>
      </c>
      <c r="L50" s="157"/>
      <c r="M50" s="157">
        <f t="shared" si="5"/>
        <v>1089</v>
      </c>
    </row>
    <row r="51" spans="1:13" s="76" customFormat="1" ht="15.75" customHeight="1">
      <c r="A51" s="142">
        <v>4</v>
      </c>
      <c r="B51" s="7" t="s">
        <v>6</v>
      </c>
      <c r="C51" s="144"/>
      <c r="D51" s="77"/>
      <c r="E51" s="130"/>
      <c r="F51" s="130"/>
      <c r="G51" s="130"/>
      <c r="H51" s="130"/>
      <c r="I51" s="130"/>
      <c r="J51" s="130"/>
      <c r="K51" s="130"/>
      <c r="L51" s="130"/>
      <c r="M51" s="130"/>
    </row>
    <row r="52" spans="1:13" s="76" customFormat="1" ht="67.5" customHeight="1">
      <c r="A52" s="142" t="s">
        <v>162</v>
      </c>
      <c r="B52" s="134" t="s">
        <v>228</v>
      </c>
      <c r="C52" s="135" t="s">
        <v>151</v>
      </c>
      <c r="D52" s="135" t="s">
        <v>209</v>
      </c>
      <c r="E52" s="130">
        <v>100</v>
      </c>
      <c r="F52" s="130"/>
      <c r="G52" s="130">
        <v>100</v>
      </c>
      <c r="H52" s="130">
        <v>100</v>
      </c>
      <c r="I52" s="130"/>
      <c r="J52" s="130">
        <v>100</v>
      </c>
      <c r="K52" s="130">
        <v>100</v>
      </c>
      <c r="L52" s="130"/>
      <c r="M52" s="130">
        <v>100</v>
      </c>
    </row>
    <row r="53" spans="1:15" ht="27.75" customHeight="1">
      <c r="A53" s="204" t="s">
        <v>147</v>
      </c>
      <c r="B53" s="204"/>
      <c r="C53" s="204"/>
      <c r="D53" s="204"/>
      <c r="E53" s="204"/>
      <c r="F53" s="204"/>
      <c r="G53" s="204"/>
      <c r="H53" s="204"/>
      <c r="I53" s="204"/>
      <c r="J53" s="36"/>
      <c r="K53" s="36"/>
      <c r="L53" s="36"/>
      <c r="M53" s="36"/>
      <c r="N53" s="43"/>
      <c r="O53" s="43"/>
    </row>
    <row r="54" ht="12.75">
      <c r="J54" s="105" t="s">
        <v>75</v>
      </c>
    </row>
    <row r="55" spans="1:10" ht="16.5" customHeight="1">
      <c r="A55" s="209" t="s">
        <v>22</v>
      </c>
      <c r="B55" s="209" t="s">
        <v>13</v>
      </c>
      <c r="C55" s="209" t="s">
        <v>21</v>
      </c>
      <c r="D55" s="209" t="s">
        <v>14</v>
      </c>
      <c r="E55" s="205" t="s">
        <v>152</v>
      </c>
      <c r="F55" s="206"/>
      <c r="G55" s="207"/>
      <c r="H55" s="208" t="s">
        <v>153</v>
      </c>
      <c r="I55" s="208"/>
      <c r="J55" s="208"/>
    </row>
    <row r="56" spans="1:10" ht="25.5">
      <c r="A56" s="210"/>
      <c r="B56" s="210"/>
      <c r="C56" s="210"/>
      <c r="D56" s="210"/>
      <c r="E56" s="48" t="s">
        <v>2</v>
      </c>
      <c r="F56" s="48" t="s">
        <v>38</v>
      </c>
      <c r="G56" s="21" t="s">
        <v>84</v>
      </c>
      <c r="H56" s="48" t="s">
        <v>2</v>
      </c>
      <c r="I56" s="48" t="s">
        <v>38</v>
      </c>
      <c r="J56" s="21" t="s">
        <v>85</v>
      </c>
    </row>
    <row r="57" spans="1:10" s="76" customFormat="1" ht="12.75" customHeight="1">
      <c r="A57" s="48">
        <v>1</v>
      </c>
      <c r="B57" s="48">
        <v>2</v>
      </c>
      <c r="C57" s="48">
        <v>3</v>
      </c>
      <c r="D57" s="48">
        <v>4</v>
      </c>
      <c r="E57" s="48">
        <v>5</v>
      </c>
      <c r="F57" s="48">
        <v>6</v>
      </c>
      <c r="G57" s="48">
        <v>7</v>
      </c>
      <c r="H57" s="48">
        <v>8</v>
      </c>
      <c r="I57" s="48">
        <v>9</v>
      </c>
      <c r="J57" s="48">
        <v>10</v>
      </c>
    </row>
    <row r="58" spans="1:10" ht="51">
      <c r="A58" s="136">
        <v>1115012</v>
      </c>
      <c r="B58" s="137" t="s">
        <v>182</v>
      </c>
      <c r="C58" s="135"/>
      <c r="D58" s="77"/>
      <c r="E58" s="152"/>
      <c r="F58" s="152"/>
      <c r="G58" s="152"/>
      <c r="H58" s="152"/>
      <c r="I58" s="152"/>
      <c r="J58" s="152"/>
    </row>
    <row r="59" spans="1:10" ht="63.75">
      <c r="A59" s="136"/>
      <c r="B59" s="147" t="s">
        <v>172</v>
      </c>
      <c r="C59" s="135"/>
      <c r="D59" s="77"/>
      <c r="E59" s="166">
        <v>1888734.5664000001</v>
      </c>
      <c r="F59" s="166"/>
      <c r="G59" s="166">
        <v>1888734.5664000001</v>
      </c>
      <c r="H59" s="166">
        <v>1983171.2947200001</v>
      </c>
      <c r="I59" s="152"/>
      <c r="J59" s="166">
        <v>1983171.2947200001</v>
      </c>
    </row>
    <row r="60" spans="1:10" ht="12.75">
      <c r="A60" s="77">
        <v>1</v>
      </c>
      <c r="B60" s="7" t="s">
        <v>3</v>
      </c>
      <c r="C60" s="135"/>
      <c r="D60" s="77"/>
      <c r="E60" s="152"/>
      <c r="F60" s="152"/>
      <c r="G60" s="152"/>
      <c r="H60" s="152"/>
      <c r="I60" s="152"/>
      <c r="J60" s="152"/>
    </row>
    <row r="61" spans="1:10" ht="63.75">
      <c r="A61" s="135" t="s">
        <v>158</v>
      </c>
      <c r="B61" s="134" t="s">
        <v>184</v>
      </c>
      <c r="C61" s="135" t="s">
        <v>150</v>
      </c>
      <c r="D61" s="135" t="s">
        <v>229</v>
      </c>
      <c r="E61" s="166">
        <v>532270.5696</v>
      </c>
      <c r="F61" s="166"/>
      <c r="G61" s="166">
        <v>532270.5696</v>
      </c>
      <c r="H61" s="179">
        <v>558884.09808</v>
      </c>
      <c r="I61" s="166"/>
      <c r="J61" s="179">
        <v>558884.09808</v>
      </c>
    </row>
    <row r="62" spans="1:10" ht="76.5">
      <c r="A62" s="135" t="s">
        <v>159</v>
      </c>
      <c r="B62" s="134" t="s">
        <v>185</v>
      </c>
      <c r="C62" s="135" t="s">
        <v>165</v>
      </c>
      <c r="D62" s="135" t="s">
        <v>206</v>
      </c>
      <c r="E62" s="157">
        <v>82</v>
      </c>
      <c r="F62" s="166"/>
      <c r="G62" s="166">
        <v>82</v>
      </c>
      <c r="H62" s="166">
        <v>83</v>
      </c>
      <c r="I62" s="166"/>
      <c r="J62" s="166">
        <v>83</v>
      </c>
    </row>
    <row r="63" spans="1:10" ht="12.75">
      <c r="A63" s="77">
        <v>2</v>
      </c>
      <c r="B63" s="7" t="s">
        <v>4</v>
      </c>
      <c r="C63" s="21"/>
      <c r="D63" s="77"/>
      <c r="E63" s="157"/>
      <c r="F63" s="166"/>
      <c r="G63" s="166"/>
      <c r="H63" s="166"/>
      <c r="I63" s="166"/>
      <c r="J63" s="166"/>
    </row>
    <row r="64" spans="1:10" ht="89.25">
      <c r="A64" s="135" t="s">
        <v>160</v>
      </c>
      <c r="B64" s="134" t="s">
        <v>186</v>
      </c>
      <c r="C64" s="135" t="s">
        <v>207</v>
      </c>
      <c r="D64" s="135" t="s">
        <v>208</v>
      </c>
      <c r="E64" s="157">
        <v>5000</v>
      </c>
      <c r="F64" s="166"/>
      <c r="G64" s="166">
        <v>5000</v>
      </c>
      <c r="H64" s="166">
        <v>5100</v>
      </c>
      <c r="I64" s="166"/>
      <c r="J64" s="166">
        <v>5100</v>
      </c>
    </row>
    <row r="65" spans="1:10" ht="12.75">
      <c r="A65" s="77">
        <v>3</v>
      </c>
      <c r="B65" s="7" t="s">
        <v>5</v>
      </c>
      <c r="C65" s="21"/>
      <c r="D65" s="77"/>
      <c r="E65" s="157"/>
      <c r="F65" s="166"/>
      <c r="G65" s="166"/>
      <c r="H65" s="166"/>
      <c r="I65" s="166"/>
      <c r="J65" s="166"/>
    </row>
    <row r="66" spans="1:10" ht="127.5">
      <c r="A66" s="135" t="s">
        <v>161</v>
      </c>
      <c r="B66" s="134" t="s">
        <v>187</v>
      </c>
      <c r="C66" s="135" t="s">
        <v>150</v>
      </c>
      <c r="D66" s="135" t="s">
        <v>225</v>
      </c>
      <c r="E66" s="158">
        <f>E61/E64</f>
        <v>106.45411392000001</v>
      </c>
      <c r="F66" s="158"/>
      <c r="G66" s="158">
        <f>G61/G64</f>
        <v>106.45411392000001</v>
      </c>
      <c r="H66" s="158">
        <f>H61/H64</f>
        <v>109.58511727058824</v>
      </c>
      <c r="I66" s="158"/>
      <c r="J66" s="158">
        <f>J61/J64</f>
        <v>109.58511727058824</v>
      </c>
    </row>
    <row r="67" spans="1:10" ht="12.75">
      <c r="A67" s="130">
        <v>4</v>
      </c>
      <c r="B67" s="7" t="s">
        <v>6</v>
      </c>
      <c r="C67" s="21"/>
      <c r="D67" s="77"/>
      <c r="E67" s="157"/>
      <c r="F67" s="166"/>
      <c r="G67" s="166"/>
      <c r="H67" s="166"/>
      <c r="I67" s="166"/>
      <c r="J67" s="166"/>
    </row>
    <row r="68" spans="1:10" ht="76.5">
      <c r="A68" s="142" t="s">
        <v>162</v>
      </c>
      <c r="B68" s="134" t="s">
        <v>188</v>
      </c>
      <c r="C68" s="135" t="s">
        <v>151</v>
      </c>
      <c r="D68" s="135" t="s">
        <v>231</v>
      </c>
      <c r="E68" s="157">
        <v>100</v>
      </c>
      <c r="F68" s="157"/>
      <c r="G68" s="157">
        <v>100</v>
      </c>
      <c r="H68" s="157">
        <v>100</v>
      </c>
      <c r="I68" s="157"/>
      <c r="J68" s="157">
        <v>100</v>
      </c>
    </row>
    <row r="69" spans="1:10" ht="63.75">
      <c r="A69" s="172"/>
      <c r="B69" s="147" t="s">
        <v>173</v>
      </c>
      <c r="C69" s="135"/>
      <c r="D69" s="77"/>
      <c r="E69" s="152"/>
      <c r="F69" s="152"/>
      <c r="G69" s="152"/>
      <c r="H69" s="152"/>
      <c r="I69" s="152"/>
      <c r="J69" s="152"/>
    </row>
    <row r="70" spans="1:10" ht="12.75">
      <c r="A70" s="168">
        <v>1</v>
      </c>
      <c r="B70" s="7" t="s">
        <v>3</v>
      </c>
      <c r="C70" s="135"/>
      <c r="D70" s="77"/>
      <c r="E70" s="152"/>
      <c r="F70" s="152"/>
      <c r="G70" s="152"/>
      <c r="H70" s="152"/>
      <c r="I70" s="152"/>
      <c r="J70" s="152"/>
    </row>
    <row r="71" spans="1:10" ht="63.75">
      <c r="A71" s="169" t="s">
        <v>158</v>
      </c>
      <c r="B71" s="134" t="s">
        <v>189</v>
      </c>
      <c r="C71" s="135" t="s">
        <v>150</v>
      </c>
      <c r="D71" s="135" t="s">
        <v>229</v>
      </c>
      <c r="E71" s="166">
        <v>704373.648</v>
      </c>
      <c r="F71" s="166"/>
      <c r="G71" s="166">
        <f>E71</f>
        <v>704373.648</v>
      </c>
      <c r="H71" s="174">
        <f>G71*105%</f>
        <v>739592.3304000001</v>
      </c>
      <c r="I71" s="166"/>
      <c r="J71" s="166">
        <f>H71</f>
        <v>739592.3304000001</v>
      </c>
    </row>
    <row r="72" spans="1:10" ht="76.5">
      <c r="A72" s="167" t="s">
        <v>159</v>
      </c>
      <c r="B72" s="137" t="s">
        <v>190</v>
      </c>
      <c r="C72" s="135" t="s">
        <v>165</v>
      </c>
      <c r="D72" s="135" t="s">
        <v>206</v>
      </c>
      <c r="E72" s="158">
        <v>62</v>
      </c>
      <c r="F72" s="152"/>
      <c r="G72" s="166">
        <v>62</v>
      </c>
      <c r="H72" s="166">
        <v>63</v>
      </c>
      <c r="I72" s="166"/>
      <c r="J72" s="166">
        <v>63</v>
      </c>
    </row>
    <row r="73" spans="1:10" ht="12.75">
      <c r="A73" s="167">
        <v>2</v>
      </c>
      <c r="B73" s="7" t="s">
        <v>4</v>
      </c>
      <c r="C73" s="135"/>
      <c r="D73" s="77"/>
      <c r="E73" s="148"/>
      <c r="F73" s="152"/>
      <c r="G73" s="166"/>
      <c r="H73" s="166"/>
      <c r="I73" s="166"/>
      <c r="J73" s="166"/>
    </row>
    <row r="74" spans="1:10" ht="89.25">
      <c r="A74" s="167" t="s">
        <v>160</v>
      </c>
      <c r="B74" s="137" t="s">
        <v>191</v>
      </c>
      <c r="C74" s="135" t="s">
        <v>207</v>
      </c>
      <c r="D74" s="135" t="s">
        <v>208</v>
      </c>
      <c r="E74" s="157">
        <v>7600</v>
      </c>
      <c r="F74" s="152"/>
      <c r="G74" s="166">
        <v>7600</v>
      </c>
      <c r="H74" s="166">
        <v>7700</v>
      </c>
      <c r="I74" s="166"/>
      <c r="J74" s="166">
        <v>7700</v>
      </c>
    </row>
    <row r="75" spans="1:10" ht="12.75">
      <c r="A75" s="168">
        <v>3</v>
      </c>
      <c r="B75" s="7" t="s">
        <v>5</v>
      </c>
      <c r="C75" s="135"/>
      <c r="D75" s="77"/>
      <c r="E75" s="148"/>
      <c r="F75" s="152"/>
      <c r="G75" s="166"/>
      <c r="H75" s="166"/>
      <c r="I75" s="166"/>
      <c r="J75" s="166"/>
    </row>
    <row r="76" spans="1:10" ht="127.5">
      <c r="A76" s="167" t="s">
        <v>161</v>
      </c>
      <c r="B76" s="137" t="s">
        <v>192</v>
      </c>
      <c r="C76" s="135" t="s">
        <v>150</v>
      </c>
      <c r="D76" s="135" t="s">
        <v>226</v>
      </c>
      <c r="E76" s="157">
        <f>E71/E74</f>
        <v>92.68074315789474</v>
      </c>
      <c r="F76" s="157"/>
      <c r="G76" s="157">
        <f>G71/G74</f>
        <v>92.68074315789474</v>
      </c>
      <c r="H76" s="157">
        <f>H71/H74</f>
        <v>96.05095200000001</v>
      </c>
      <c r="I76" s="157"/>
      <c r="J76" s="157">
        <f>J71/J74</f>
        <v>96.05095200000001</v>
      </c>
    </row>
    <row r="77" spans="1:10" ht="12.75">
      <c r="A77" s="170">
        <v>4</v>
      </c>
      <c r="B77" s="159" t="s">
        <v>6</v>
      </c>
      <c r="C77" s="151"/>
      <c r="D77" s="160"/>
      <c r="E77" s="148"/>
      <c r="F77" s="152"/>
      <c r="G77" s="166"/>
      <c r="H77" s="166"/>
      <c r="I77" s="166"/>
      <c r="J77" s="166"/>
    </row>
    <row r="78" spans="1:10" ht="76.5">
      <c r="A78" s="167" t="s">
        <v>162</v>
      </c>
      <c r="B78" s="161" t="s">
        <v>193</v>
      </c>
      <c r="C78" s="151" t="s">
        <v>151</v>
      </c>
      <c r="D78" s="151" t="s">
        <v>231</v>
      </c>
      <c r="E78" s="157">
        <v>100</v>
      </c>
      <c r="F78" s="152"/>
      <c r="G78" s="166">
        <v>100</v>
      </c>
      <c r="H78" s="166">
        <v>100</v>
      </c>
      <c r="I78" s="166"/>
      <c r="J78" s="166">
        <v>100</v>
      </c>
    </row>
    <row r="79" spans="1:10" ht="51">
      <c r="A79" s="172"/>
      <c r="B79" s="162" t="s">
        <v>174</v>
      </c>
      <c r="C79" s="151"/>
      <c r="D79" s="160"/>
      <c r="E79" s="152"/>
      <c r="F79" s="152"/>
      <c r="G79" s="152"/>
      <c r="H79" s="152"/>
      <c r="I79" s="152"/>
      <c r="J79" s="152"/>
    </row>
    <row r="80" spans="1:10" ht="12.75">
      <c r="A80" s="168">
        <v>1</v>
      </c>
      <c r="B80" s="159" t="s">
        <v>3</v>
      </c>
      <c r="C80" s="151"/>
      <c r="D80" s="160"/>
      <c r="E80" s="152"/>
      <c r="F80" s="152"/>
      <c r="G80" s="152"/>
      <c r="H80" s="152"/>
      <c r="I80" s="152"/>
      <c r="J80" s="152"/>
    </row>
    <row r="81" spans="1:10" ht="51">
      <c r="A81" s="169" t="s">
        <v>158</v>
      </c>
      <c r="B81" s="163" t="s">
        <v>196</v>
      </c>
      <c r="C81" s="151" t="s">
        <v>150</v>
      </c>
      <c r="D81" s="151" t="s">
        <v>229</v>
      </c>
      <c r="E81" s="166">
        <v>395092.68480000005</v>
      </c>
      <c r="F81" s="166"/>
      <c r="G81" s="166">
        <f>E81</f>
        <v>395092.68480000005</v>
      </c>
      <c r="H81" s="166">
        <f>G81*105%</f>
        <v>414847.3190400001</v>
      </c>
      <c r="I81" s="166"/>
      <c r="J81" s="166">
        <f>H81</f>
        <v>414847.3190400001</v>
      </c>
    </row>
    <row r="82" spans="1:10" ht="76.5">
      <c r="A82" s="167" t="s">
        <v>159</v>
      </c>
      <c r="B82" s="161" t="s">
        <v>195</v>
      </c>
      <c r="C82" s="151" t="s">
        <v>165</v>
      </c>
      <c r="D82" s="151" t="s">
        <v>206</v>
      </c>
      <c r="E82" s="130">
        <v>78</v>
      </c>
      <c r="F82" s="152"/>
      <c r="G82" s="130">
        <v>78</v>
      </c>
      <c r="H82" s="165">
        <v>80</v>
      </c>
      <c r="I82" s="152"/>
      <c r="J82" s="165">
        <f>H82</f>
        <v>80</v>
      </c>
    </row>
    <row r="83" spans="1:10" ht="12.75">
      <c r="A83" s="167">
        <v>2</v>
      </c>
      <c r="B83" s="159" t="s">
        <v>4</v>
      </c>
      <c r="C83" s="153"/>
      <c r="D83" s="160"/>
      <c r="E83" s="130"/>
      <c r="F83" s="152"/>
      <c r="G83" s="130"/>
      <c r="H83" s="156"/>
      <c r="I83" s="152"/>
      <c r="J83" s="156"/>
    </row>
    <row r="84" spans="1:10" ht="38.25">
      <c r="A84" s="167" t="s">
        <v>160</v>
      </c>
      <c r="B84" s="163" t="s">
        <v>194</v>
      </c>
      <c r="C84" s="151" t="s">
        <v>207</v>
      </c>
      <c r="D84" s="151" t="s">
        <v>210</v>
      </c>
      <c r="E84" s="130">
        <v>6300</v>
      </c>
      <c r="F84" s="152"/>
      <c r="G84" s="130">
        <v>6300</v>
      </c>
      <c r="H84" s="165">
        <v>6400</v>
      </c>
      <c r="I84" s="152"/>
      <c r="J84" s="165">
        <f>H84</f>
        <v>6400</v>
      </c>
    </row>
    <row r="85" spans="1:10" ht="12.75">
      <c r="A85" s="168">
        <v>3</v>
      </c>
      <c r="B85" s="159" t="s">
        <v>5</v>
      </c>
      <c r="C85" s="153"/>
      <c r="D85" s="160"/>
      <c r="E85" s="130"/>
      <c r="F85" s="152"/>
      <c r="G85" s="130"/>
      <c r="H85" s="156"/>
      <c r="I85" s="152"/>
      <c r="J85" s="156"/>
    </row>
    <row r="86" spans="1:10" ht="127.5">
      <c r="A86" s="169" t="s">
        <v>161</v>
      </c>
      <c r="B86" s="163" t="s">
        <v>197</v>
      </c>
      <c r="C86" s="151" t="s">
        <v>150</v>
      </c>
      <c r="D86" s="151" t="s">
        <v>211</v>
      </c>
      <c r="E86" s="157">
        <f>E81/E84</f>
        <v>62.71312457142858</v>
      </c>
      <c r="F86" s="180"/>
      <c r="G86" s="157">
        <f>G81/G84</f>
        <v>62.71312457142858</v>
      </c>
      <c r="H86" s="157">
        <f>H81/H84</f>
        <v>64.81989360000001</v>
      </c>
      <c r="I86" s="180"/>
      <c r="J86" s="166">
        <f>H86</f>
        <v>64.81989360000001</v>
      </c>
    </row>
    <row r="87" spans="1:10" ht="12.75">
      <c r="A87" s="170">
        <v>4</v>
      </c>
      <c r="B87" s="159" t="s">
        <v>6</v>
      </c>
      <c r="C87" s="153"/>
      <c r="D87" s="160"/>
      <c r="E87" s="130"/>
      <c r="F87" s="152"/>
      <c r="G87" s="130"/>
      <c r="H87" s="156"/>
      <c r="I87" s="152"/>
      <c r="J87" s="156"/>
    </row>
    <row r="88" spans="1:10" ht="63.75">
      <c r="A88" s="167" t="s">
        <v>162</v>
      </c>
      <c r="B88" s="161" t="s">
        <v>176</v>
      </c>
      <c r="C88" s="151" t="s">
        <v>151</v>
      </c>
      <c r="D88" s="151" t="s">
        <v>230</v>
      </c>
      <c r="E88" s="130">
        <v>100</v>
      </c>
      <c r="F88" s="152"/>
      <c r="G88" s="130">
        <v>100</v>
      </c>
      <c r="H88" s="165">
        <v>100</v>
      </c>
      <c r="I88" s="152"/>
      <c r="J88" s="156">
        <f>H88</f>
        <v>100</v>
      </c>
    </row>
    <row r="89" spans="1:10" ht="76.5">
      <c r="A89" s="145"/>
      <c r="B89" s="164" t="s">
        <v>175</v>
      </c>
      <c r="C89" s="151"/>
      <c r="D89" s="160"/>
      <c r="E89" s="166">
        <v>256997.66400000002</v>
      </c>
      <c r="F89" s="180"/>
      <c r="G89" s="166">
        <v>256997.66400000002</v>
      </c>
      <c r="H89" s="166">
        <v>269847.54720000003</v>
      </c>
      <c r="I89" s="180"/>
      <c r="J89" s="166">
        <v>269847.54720000003</v>
      </c>
    </row>
    <row r="90" spans="1:10" ht="12.75">
      <c r="A90" s="171">
        <v>1</v>
      </c>
      <c r="B90" s="159" t="s">
        <v>3</v>
      </c>
      <c r="C90" s="154"/>
      <c r="D90" s="160"/>
      <c r="E90" s="152"/>
      <c r="F90" s="152"/>
      <c r="G90" s="152"/>
      <c r="H90" s="152"/>
      <c r="I90" s="152"/>
      <c r="J90" s="152"/>
    </row>
    <row r="91" spans="1:10" ht="51">
      <c r="A91" s="145" t="s">
        <v>158</v>
      </c>
      <c r="B91" s="163" t="s">
        <v>167</v>
      </c>
      <c r="C91" s="154" t="s">
        <v>150</v>
      </c>
      <c r="D91" s="151" t="s">
        <v>215</v>
      </c>
      <c r="E91" s="166">
        <f>144990.6*105.6%</f>
        <v>153110.0736</v>
      </c>
      <c r="F91" s="180"/>
      <c r="G91" s="166">
        <f>144990.6*105.6%</f>
        <v>153110.0736</v>
      </c>
      <c r="H91" s="166">
        <f>G91*105%</f>
        <v>160765.57728</v>
      </c>
      <c r="I91" s="166"/>
      <c r="J91" s="166">
        <f>H91</f>
        <v>160765.57728</v>
      </c>
    </row>
    <row r="92" spans="1:10" ht="51">
      <c r="A92" s="145" t="s">
        <v>159</v>
      </c>
      <c r="B92" s="163" t="s">
        <v>212</v>
      </c>
      <c r="C92" s="154" t="s">
        <v>150</v>
      </c>
      <c r="D92" s="151" t="s">
        <v>215</v>
      </c>
      <c r="E92" s="166">
        <f>77220.6*105.6%</f>
        <v>81544.95360000001</v>
      </c>
      <c r="F92" s="180"/>
      <c r="G92" s="166">
        <f>77220.6*105.6%</f>
        <v>81544.95360000001</v>
      </c>
      <c r="H92" s="166">
        <f>G92*105%</f>
        <v>85622.20128000001</v>
      </c>
      <c r="I92" s="166"/>
      <c r="J92" s="166">
        <f>H92</f>
        <v>85622.20128000001</v>
      </c>
    </row>
    <row r="93" spans="1:10" ht="62.25" customHeight="1">
      <c r="A93" s="145" t="s">
        <v>214</v>
      </c>
      <c r="B93" s="163" t="s">
        <v>213</v>
      </c>
      <c r="C93" s="154" t="s">
        <v>150</v>
      </c>
      <c r="D93" s="151" t="s">
        <v>215</v>
      </c>
      <c r="E93" s="166">
        <f>21157.8*105.6%</f>
        <v>22342.6368</v>
      </c>
      <c r="F93" s="180"/>
      <c r="G93" s="166">
        <f>21157.8*105.6%</f>
        <v>22342.6368</v>
      </c>
      <c r="H93" s="166">
        <f>G93*105%</f>
        <v>23459.768640000002</v>
      </c>
      <c r="I93" s="166"/>
      <c r="J93" s="166">
        <f>H93</f>
        <v>23459.768640000002</v>
      </c>
    </row>
    <row r="94" spans="1:10" ht="12.75">
      <c r="A94" s="171">
        <v>2</v>
      </c>
      <c r="B94" s="159" t="s">
        <v>4</v>
      </c>
      <c r="C94" s="154"/>
      <c r="D94" s="160"/>
      <c r="E94" s="25"/>
      <c r="F94" s="152"/>
      <c r="G94" s="152"/>
      <c r="H94" s="152"/>
      <c r="I94" s="152"/>
      <c r="J94" s="152"/>
    </row>
    <row r="95" spans="1:10" ht="38.25">
      <c r="A95" s="145" t="s">
        <v>160</v>
      </c>
      <c r="B95" s="163" t="s">
        <v>166</v>
      </c>
      <c r="C95" s="154" t="s">
        <v>198</v>
      </c>
      <c r="D95" s="151" t="s">
        <v>219</v>
      </c>
      <c r="E95" s="25">
        <v>50</v>
      </c>
      <c r="F95" s="152"/>
      <c r="G95" s="25">
        <v>50</v>
      </c>
      <c r="H95" s="165">
        <v>55</v>
      </c>
      <c r="I95" s="152"/>
      <c r="J95" s="165">
        <v>55</v>
      </c>
    </row>
    <row r="96" spans="1:10" ht="38.25">
      <c r="A96" s="145" t="s">
        <v>216</v>
      </c>
      <c r="B96" s="163" t="s">
        <v>218</v>
      </c>
      <c r="C96" s="154" t="s">
        <v>198</v>
      </c>
      <c r="D96" s="151" t="s">
        <v>219</v>
      </c>
      <c r="E96" s="25">
        <v>5</v>
      </c>
      <c r="F96" s="152"/>
      <c r="G96" s="25">
        <v>5</v>
      </c>
      <c r="H96" s="165">
        <v>5</v>
      </c>
      <c r="I96" s="152"/>
      <c r="J96" s="165">
        <v>5</v>
      </c>
    </row>
    <row r="97" spans="1:10" ht="38.25">
      <c r="A97" s="145" t="s">
        <v>217</v>
      </c>
      <c r="B97" s="163" t="s">
        <v>220</v>
      </c>
      <c r="C97" s="154" t="s">
        <v>198</v>
      </c>
      <c r="D97" s="151" t="s">
        <v>219</v>
      </c>
      <c r="E97" s="25">
        <v>16</v>
      </c>
      <c r="F97" s="152"/>
      <c r="G97" s="25">
        <v>16</v>
      </c>
      <c r="H97" s="165">
        <v>16</v>
      </c>
      <c r="I97" s="152"/>
      <c r="J97" s="165">
        <v>16</v>
      </c>
    </row>
    <row r="98" spans="1:10" ht="12.75">
      <c r="A98" s="171">
        <v>3</v>
      </c>
      <c r="B98" s="159" t="s">
        <v>5</v>
      </c>
      <c r="C98" s="154"/>
      <c r="D98" s="160"/>
      <c r="E98" s="25"/>
      <c r="F98" s="152"/>
      <c r="G98" s="152"/>
      <c r="H98" s="152"/>
      <c r="I98" s="152"/>
      <c r="J98" s="152"/>
    </row>
    <row r="99" spans="1:10" ht="51">
      <c r="A99" s="145" t="s">
        <v>161</v>
      </c>
      <c r="B99" s="163" t="s">
        <v>168</v>
      </c>
      <c r="C99" s="154" t="s">
        <v>150</v>
      </c>
      <c r="D99" s="151" t="s">
        <v>215</v>
      </c>
      <c r="E99" s="166">
        <f>E91/E95</f>
        <v>3062.201472</v>
      </c>
      <c r="F99" s="166"/>
      <c r="G99" s="166">
        <f aca="true" t="shared" si="6" ref="G99:H101">G91/G95</f>
        <v>3062.201472</v>
      </c>
      <c r="H99" s="166">
        <f t="shared" si="6"/>
        <v>2923.010496</v>
      </c>
      <c r="I99" s="166"/>
      <c r="J99" s="166">
        <f>J91/J95</f>
        <v>2923.010496</v>
      </c>
    </row>
    <row r="100" spans="1:10" ht="51">
      <c r="A100" s="145" t="s">
        <v>221</v>
      </c>
      <c r="B100" s="163" t="s">
        <v>223</v>
      </c>
      <c r="C100" s="154" t="s">
        <v>150</v>
      </c>
      <c r="D100" s="151" t="s">
        <v>215</v>
      </c>
      <c r="E100" s="166">
        <f>E92/E96</f>
        <v>16308.990720000002</v>
      </c>
      <c r="F100" s="166"/>
      <c r="G100" s="166">
        <f t="shared" si="6"/>
        <v>16308.990720000002</v>
      </c>
      <c r="H100" s="166">
        <f t="shared" si="6"/>
        <v>17124.440256</v>
      </c>
      <c r="I100" s="166"/>
      <c r="J100" s="166">
        <f>J92/J96</f>
        <v>17124.440256</v>
      </c>
    </row>
    <row r="101" spans="1:10" ht="51">
      <c r="A101" s="145" t="s">
        <v>222</v>
      </c>
      <c r="B101" s="163" t="s">
        <v>224</v>
      </c>
      <c r="C101" s="154" t="s">
        <v>150</v>
      </c>
      <c r="D101" s="151" t="s">
        <v>215</v>
      </c>
      <c r="E101" s="166">
        <f>E93/E97</f>
        <v>1396.4148</v>
      </c>
      <c r="F101" s="166"/>
      <c r="G101" s="166">
        <f t="shared" si="6"/>
        <v>1396.4148</v>
      </c>
      <c r="H101" s="166">
        <f t="shared" si="6"/>
        <v>1466.2355400000001</v>
      </c>
      <c r="I101" s="166"/>
      <c r="J101" s="166">
        <f>J93/J97</f>
        <v>1466.2355400000001</v>
      </c>
    </row>
    <row r="102" spans="1:10" ht="12.75">
      <c r="A102" s="145">
        <v>4</v>
      </c>
      <c r="B102" s="159" t="s">
        <v>6</v>
      </c>
      <c r="C102" s="155"/>
      <c r="D102" s="160"/>
      <c r="E102" s="25"/>
      <c r="F102" s="152"/>
      <c r="G102" s="152"/>
      <c r="H102" s="152"/>
      <c r="I102" s="152"/>
      <c r="J102" s="152"/>
    </row>
    <row r="103" spans="1:10" ht="76.5">
      <c r="A103" s="145" t="s">
        <v>162</v>
      </c>
      <c r="B103" s="163" t="s">
        <v>228</v>
      </c>
      <c r="C103" s="151" t="s">
        <v>151</v>
      </c>
      <c r="D103" s="151" t="s">
        <v>230</v>
      </c>
      <c r="E103" s="165">
        <v>100</v>
      </c>
      <c r="F103" s="165"/>
      <c r="G103" s="165">
        <v>100</v>
      </c>
      <c r="H103" s="165">
        <v>100</v>
      </c>
      <c r="I103" s="165"/>
      <c r="J103" s="165">
        <v>100</v>
      </c>
    </row>
  </sheetData>
  <sheetProtection/>
  <mergeCells count="16">
    <mergeCell ref="C4:C5"/>
    <mergeCell ref="D4:D5"/>
    <mergeCell ref="A55:A56"/>
    <mergeCell ref="B55:B56"/>
    <mergeCell ref="C55:C56"/>
    <mergeCell ref="D55:D56"/>
    <mergeCell ref="E4:G4"/>
    <mergeCell ref="H4:J4"/>
    <mergeCell ref="K4:M4"/>
    <mergeCell ref="E55:G55"/>
    <mergeCell ref="H55:J55"/>
    <mergeCell ref="A1:I1"/>
    <mergeCell ref="A2:I2"/>
    <mergeCell ref="A53:I53"/>
    <mergeCell ref="A4:A5"/>
    <mergeCell ref="B4:B5"/>
  </mergeCells>
  <printOptions/>
  <pageMargins left="0.2" right="0.2" top="0.2" bottom="0.5" header="0.19" footer="0.19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6"/>
  <sheetViews>
    <sheetView showGridLines="0" zoomScaleSheetLayoutView="100" zoomScalePageLayoutView="0" workbookViewId="0" topLeftCell="A1">
      <selection activeCell="F35" sqref="F35:F36"/>
    </sheetView>
  </sheetViews>
  <sheetFormatPr defaultColWidth="9.00390625" defaultRowHeight="12.75"/>
  <cols>
    <col min="1" max="1" width="14.125" style="88" customWidth="1"/>
    <col min="2" max="2" width="67.75390625" style="88" customWidth="1"/>
    <col min="3" max="3" width="13.00390625" style="88" customWidth="1"/>
    <col min="4" max="4" width="13.25390625" style="88" customWidth="1"/>
    <col min="5" max="5" width="14.375" style="128" customWidth="1"/>
    <col min="6" max="6" width="16.375" style="128" customWidth="1"/>
    <col min="7" max="12" width="13.75390625" style="88" customWidth="1"/>
    <col min="13" max="13" width="9.125" style="88" customWidth="1"/>
    <col min="14" max="14" width="11.00390625" style="88" customWidth="1"/>
    <col min="15" max="16384" width="9.125" style="88" customWidth="1"/>
  </cols>
  <sheetData>
    <row r="1" spans="1:8" s="82" customFormat="1" ht="15.75">
      <c r="A1" s="79"/>
      <c r="B1" s="199" t="s">
        <v>86</v>
      </c>
      <c r="C1" s="199"/>
      <c r="D1" s="199"/>
      <c r="E1" s="199"/>
      <c r="F1" s="199"/>
      <c r="G1" s="199"/>
      <c r="H1" s="199"/>
    </row>
    <row r="2" spans="5:12" s="82" customFormat="1" ht="12.75">
      <c r="E2" s="123"/>
      <c r="F2" s="123"/>
      <c r="L2" s="93" t="s">
        <v>75</v>
      </c>
    </row>
    <row r="3" spans="1:12" s="82" customFormat="1" ht="21" customHeight="1">
      <c r="A3" s="211"/>
      <c r="B3" s="209" t="s">
        <v>32</v>
      </c>
      <c r="C3" s="208" t="s">
        <v>148</v>
      </c>
      <c r="D3" s="208"/>
      <c r="E3" s="212" t="s">
        <v>110</v>
      </c>
      <c r="F3" s="212"/>
      <c r="G3" s="208" t="s">
        <v>149</v>
      </c>
      <c r="H3" s="208"/>
      <c r="I3" s="208" t="s">
        <v>152</v>
      </c>
      <c r="J3" s="208"/>
      <c r="K3" s="208" t="s">
        <v>153</v>
      </c>
      <c r="L3" s="208"/>
    </row>
    <row r="4" spans="1:12" s="82" customFormat="1" ht="60" customHeight="1">
      <c r="A4" s="211"/>
      <c r="B4" s="210"/>
      <c r="C4" s="84" t="s">
        <v>37</v>
      </c>
      <c r="D4" s="84" t="s">
        <v>38</v>
      </c>
      <c r="E4" s="124" t="s">
        <v>37</v>
      </c>
      <c r="F4" s="125" t="s">
        <v>38</v>
      </c>
      <c r="G4" s="84" t="s">
        <v>37</v>
      </c>
      <c r="H4" s="84" t="s">
        <v>38</v>
      </c>
      <c r="I4" s="84" t="s">
        <v>37</v>
      </c>
      <c r="J4" s="84" t="s">
        <v>38</v>
      </c>
      <c r="K4" s="84" t="s">
        <v>37</v>
      </c>
      <c r="L4" s="84" t="s">
        <v>38</v>
      </c>
    </row>
    <row r="5" spans="1:12" s="82" customFormat="1" ht="12.75">
      <c r="A5" s="87"/>
      <c r="B5" s="83">
        <v>1</v>
      </c>
      <c r="C5" s="84">
        <v>2</v>
      </c>
      <c r="D5" s="83">
        <v>3</v>
      </c>
      <c r="E5" s="125">
        <v>4</v>
      </c>
      <c r="F5" s="125">
        <v>5</v>
      </c>
      <c r="G5" s="83">
        <v>6</v>
      </c>
      <c r="H5" s="84">
        <v>7</v>
      </c>
      <c r="I5" s="83">
        <v>8</v>
      </c>
      <c r="J5" s="84">
        <v>9</v>
      </c>
      <c r="K5" s="83">
        <v>10</v>
      </c>
      <c r="L5" s="84">
        <v>11</v>
      </c>
    </row>
    <row r="6" spans="1:12" s="85" customFormat="1" ht="12.75">
      <c r="A6" s="87"/>
      <c r="B6" s="92" t="s">
        <v>57</v>
      </c>
      <c r="C6" s="146"/>
      <c r="D6" s="143"/>
      <c r="E6" s="146"/>
      <c r="F6" s="143"/>
      <c r="G6" s="146"/>
      <c r="H6" s="143"/>
      <c r="I6" s="146"/>
      <c r="J6" s="143"/>
      <c r="K6" s="146"/>
      <c r="L6" s="143"/>
    </row>
    <row r="7" spans="1:12" s="85" customFormat="1" ht="125.25" customHeight="1">
      <c r="A7" s="91"/>
      <c r="B7" s="106" t="s">
        <v>87</v>
      </c>
      <c r="C7" s="135" t="s">
        <v>17</v>
      </c>
      <c r="D7" s="77"/>
      <c r="E7" s="126" t="s">
        <v>17</v>
      </c>
      <c r="F7" s="126"/>
      <c r="G7" s="77" t="s">
        <v>17</v>
      </c>
      <c r="H7" s="77"/>
      <c r="I7" s="77" t="s">
        <v>17</v>
      </c>
      <c r="J7" s="77"/>
      <c r="K7" s="77" t="s">
        <v>17</v>
      </c>
      <c r="L7" s="77"/>
    </row>
    <row r="8" spans="1:8" s="82" customFormat="1" ht="12.75">
      <c r="A8" s="85"/>
      <c r="B8" s="55"/>
      <c r="C8" s="55"/>
      <c r="D8" s="55"/>
      <c r="E8" s="127"/>
      <c r="F8" s="127"/>
      <c r="G8" s="55"/>
      <c r="H8" s="55"/>
    </row>
    <row r="9" spans="2:8" s="82" customFormat="1" ht="12.75">
      <c r="B9" s="55"/>
      <c r="C9" s="55"/>
      <c r="D9" s="55"/>
      <c r="E9" s="127"/>
      <c r="F9" s="127"/>
      <c r="G9" s="55"/>
      <c r="H9" s="55"/>
    </row>
    <row r="10" spans="2:8" s="82" customFormat="1" ht="12.75">
      <c r="B10" s="55"/>
      <c r="C10" s="55"/>
      <c r="D10" s="55"/>
      <c r="E10" s="127"/>
      <c r="F10" s="127"/>
      <c r="G10" s="55"/>
      <c r="H10" s="55"/>
    </row>
    <row r="11" spans="2:8" s="82" customFormat="1" ht="12.75">
      <c r="B11" s="55"/>
      <c r="C11" s="55"/>
      <c r="D11" s="55"/>
      <c r="E11" s="127"/>
      <c r="F11" s="127"/>
      <c r="G11" s="55"/>
      <c r="H11" s="55"/>
    </row>
    <row r="12" ht="12.75">
      <c r="A12" s="107"/>
    </row>
    <row r="13" ht="12.75">
      <c r="A13" s="107"/>
    </row>
    <row r="14" ht="12.75">
      <c r="A14" s="107"/>
    </row>
    <row r="15" ht="12.75">
      <c r="A15" s="107"/>
    </row>
    <row r="16" ht="12.75">
      <c r="A16" s="107"/>
    </row>
    <row r="17" ht="12.75">
      <c r="A17" s="107"/>
    </row>
    <row r="18" ht="12.75">
      <c r="A18" s="107"/>
    </row>
    <row r="19" ht="12.75">
      <c r="A19" s="107"/>
    </row>
    <row r="20" ht="12.75">
      <c r="A20" s="107"/>
    </row>
    <row r="21" ht="12.75">
      <c r="A21" s="107"/>
    </row>
    <row r="22" ht="12.75">
      <c r="A22" s="107"/>
    </row>
    <row r="23" ht="12.75">
      <c r="A23" s="107"/>
    </row>
    <row r="24" ht="12.75">
      <c r="A24" s="107"/>
    </row>
    <row r="25" ht="12.75">
      <c r="A25" s="107"/>
    </row>
    <row r="26" ht="12.75">
      <c r="A26" s="107"/>
    </row>
    <row r="27" ht="12.75">
      <c r="A27" s="107"/>
    </row>
    <row r="28" ht="12.75">
      <c r="A28" s="107"/>
    </row>
    <row r="29" ht="12.75">
      <c r="A29" s="107"/>
    </row>
    <row r="30" ht="12.75">
      <c r="A30" s="107"/>
    </row>
    <row r="31" ht="12.75">
      <c r="A31" s="107"/>
    </row>
    <row r="32" ht="12.75">
      <c r="A32" s="107"/>
    </row>
    <row r="33" ht="12.75">
      <c r="A33" s="107"/>
    </row>
    <row r="34" ht="12.75">
      <c r="A34" s="107"/>
    </row>
    <row r="35" ht="12.75">
      <c r="A35" s="107"/>
    </row>
    <row r="36" ht="12.75">
      <c r="A36" s="107"/>
    </row>
    <row r="37" ht="12.75">
      <c r="A37" s="107"/>
    </row>
    <row r="38" ht="12.75">
      <c r="A38" s="107"/>
    </row>
    <row r="39" ht="12.75">
      <c r="A39" s="107"/>
    </row>
    <row r="40" ht="12.75">
      <c r="A40" s="107"/>
    </row>
    <row r="41" ht="12.75">
      <c r="A41" s="107"/>
    </row>
    <row r="42" ht="12.75">
      <c r="A42" s="107"/>
    </row>
    <row r="43" ht="12.75">
      <c r="A43" s="107"/>
    </row>
    <row r="44" ht="12.75">
      <c r="A44" s="107"/>
    </row>
    <row r="45" ht="12.75">
      <c r="A45" s="107"/>
    </row>
    <row r="46" ht="12.75">
      <c r="A46" s="107"/>
    </row>
    <row r="47" ht="12.75">
      <c r="A47" s="107"/>
    </row>
    <row r="48" ht="12.75">
      <c r="A48" s="107"/>
    </row>
    <row r="49" ht="12.75">
      <c r="A49" s="107"/>
    </row>
    <row r="50" ht="12.75">
      <c r="A50" s="107"/>
    </row>
    <row r="51" ht="12.75">
      <c r="A51" s="107"/>
    </row>
    <row r="52" ht="12.75">
      <c r="A52" s="107"/>
    </row>
    <row r="53" ht="12.75">
      <c r="A53" s="107"/>
    </row>
    <row r="54" ht="12.75">
      <c r="A54" s="107"/>
    </row>
    <row r="55" ht="12.75">
      <c r="A55" s="107"/>
    </row>
    <row r="56" ht="12.75">
      <c r="A56" s="107"/>
    </row>
    <row r="57" ht="12.75">
      <c r="A57" s="107"/>
    </row>
    <row r="58" ht="12.75">
      <c r="A58" s="107"/>
    </row>
    <row r="59" ht="12.75">
      <c r="A59" s="107"/>
    </row>
    <row r="60" ht="12.75">
      <c r="A60" s="107"/>
    </row>
    <row r="61" ht="12.75">
      <c r="A61" s="107"/>
    </row>
    <row r="62" ht="12.75">
      <c r="A62" s="107"/>
    </row>
    <row r="63" ht="12.75">
      <c r="A63" s="107"/>
    </row>
    <row r="64" ht="12.75">
      <c r="A64" s="107"/>
    </row>
    <row r="65" ht="12.75">
      <c r="A65" s="107"/>
    </row>
    <row r="66" ht="12.75">
      <c r="A66" s="107"/>
    </row>
    <row r="67" ht="12.75">
      <c r="A67" s="107"/>
    </row>
    <row r="68" ht="12.75">
      <c r="A68" s="107"/>
    </row>
    <row r="69" ht="12.75">
      <c r="A69" s="107"/>
    </row>
    <row r="70" ht="12.75">
      <c r="A70" s="107"/>
    </row>
    <row r="71" ht="12.75">
      <c r="A71" s="107"/>
    </row>
    <row r="72" ht="12.75">
      <c r="A72" s="107"/>
    </row>
    <row r="73" ht="12.75">
      <c r="A73" s="107"/>
    </row>
    <row r="74" ht="12.75">
      <c r="A74" s="107"/>
    </row>
    <row r="75" ht="12.75">
      <c r="A75" s="107"/>
    </row>
    <row r="76" ht="12.75">
      <c r="A76" s="107"/>
    </row>
    <row r="77" ht="12.75">
      <c r="A77" s="107"/>
    </row>
    <row r="78" ht="12.75">
      <c r="A78" s="107"/>
    </row>
    <row r="79" ht="12.75">
      <c r="A79" s="107"/>
    </row>
    <row r="80" ht="12.75">
      <c r="A80" s="107"/>
    </row>
    <row r="81" ht="12.75">
      <c r="A81" s="107"/>
    </row>
    <row r="82" ht="12.75">
      <c r="A82" s="107"/>
    </row>
    <row r="83" ht="12.75">
      <c r="A83" s="107"/>
    </row>
    <row r="84" ht="12.75">
      <c r="A84" s="107"/>
    </row>
    <row r="85" ht="12.75">
      <c r="A85" s="107"/>
    </row>
    <row r="86" ht="12.75">
      <c r="A86" s="107"/>
    </row>
    <row r="87" ht="12.75">
      <c r="A87" s="107"/>
    </row>
    <row r="88" ht="12.75">
      <c r="A88" s="107"/>
    </row>
    <row r="89" ht="12.75">
      <c r="A89" s="107"/>
    </row>
    <row r="90" ht="12.75">
      <c r="A90" s="107"/>
    </row>
    <row r="91" ht="12.75">
      <c r="A91" s="107"/>
    </row>
    <row r="92" ht="12.75">
      <c r="A92" s="107"/>
    </row>
    <row r="93" ht="12.75">
      <c r="A93" s="107"/>
    </row>
    <row r="94" ht="12.75">
      <c r="A94" s="107"/>
    </row>
    <row r="95" ht="12.75">
      <c r="A95" s="107"/>
    </row>
    <row r="96" ht="12.75">
      <c r="A96" s="107"/>
    </row>
    <row r="97" ht="12.75">
      <c r="A97" s="107"/>
    </row>
    <row r="98" ht="12.75">
      <c r="A98" s="107"/>
    </row>
    <row r="99" ht="12.75">
      <c r="A99" s="107"/>
    </row>
    <row r="100" ht="12.75">
      <c r="A100" s="107"/>
    </row>
    <row r="101" ht="12.75">
      <c r="A101" s="107"/>
    </row>
    <row r="102" ht="12.75">
      <c r="A102" s="107"/>
    </row>
    <row r="103" ht="12.75">
      <c r="A103" s="107"/>
    </row>
    <row r="104" ht="12.75">
      <c r="A104" s="107"/>
    </row>
    <row r="105" ht="12.75">
      <c r="A105" s="107"/>
    </row>
    <row r="106" ht="12.75">
      <c r="A106" s="107"/>
    </row>
    <row r="107" ht="12.75">
      <c r="A107" s="107"/>
    </row>
    <row r="108" ht="12.75">
      <c r="A108" s="107"/>
    </row>
    <row r="109" ht="12.75">
      <c r="A109" s="107"/>
    </row>
    <row r="110" ht="12.75">
      <c r="A110" s="107"/>
    </row>
    <row r="111" ht="12.75">
      <c r="A111" s="107"/>
    </row>
    <row r="112" ht="12.75">
      <c r="A112" s="107"/>
    </row>
    <row r="113" ht="12.75">
      <c r="A113" s="107"/>
    </row>
    <row r="114" ht="12.75">
      <c r="A114" s="107"/>
    </row>
    <row r="115" ht="12.75">
      <c r="A115" s="107"/>
    </row>
    <row r="116" ht="12.75">
      <c r="A116" s="107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P11"/>
  <sheetViews>
    <sheetView showGridLines="0" view="pageBreakPreview" zoomScale="85" zoomScaleNormal="85" zoomScaleSheetLayoutView="85" zoomScalePageLayoutView="0" workbookViewId="0" topLeftCell="A1">
      <selection activeCell="K47" sqref="K47"/>
    </sheetView>
  </sheetViews>
  <sheetFormatPr defaultColWidth="9.00390625" defaultRowHeight="12.75"/>
  <cols>
    <col min="1" max="1" width="9.125" style="90" customWidth="1"/>
    <col min="2" max="2" width="39.125" style="90" customWidth="1"/>
    <col min="3" max="4" width="13.75390625" style="90" customWidth="1"/>
    <col min="5" max="5" width="13.25390625" style="90" customWidth="1"/>
    <col min="6" max="6" width="10.375" style="90" customWidth="1"/>
    <col min="7" max="7" width="12.625" style="90" customWidth="1"/>
    <col min="8" max="8" width="11.375" style="90" customWidth="1"/>
    <col min="9" max="9" width="12.875" style="90" customWidth="1"/>
    <col min="10" max="10" width="11.125" style="90" customWidth="1"/>
    <col min="11" max="16" width="11.375" style="90" customWidth="1"/>
    <col min="17" max="16384" width="9.125" style="90" customWidth="1"/>
  </cols>
  <sheetData>
    <row r="1" ht="62.25" customHeight="1"/>
    <row r="2" spans="1:16" s="89" customFormat="1" ht="15.75">
      <c r="A2" s="216" t="s">
        <v>88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4" spans="1:16" s="89" customFormat="1" ht="18" customHeight="1">
      <c r="A4" s="217" t="s">
        <v>22</v>
      </c>
      <c r="B4" s="215" t="s">
        <v>39</v>
      </c>
      <c r="C4" s="218" t="s">
        <v>148</v>
      </c>
      <c r="D4" s="215"/>
      <c r="E4" s="215"/>
      <c r="F4" s="215"/>
      <c r="G4" s="218" t="s">
        <v>110</v>
      </c>
      <c r="H4" s="215"/>
      <c r="I4" s="215"/>
      <c r="J4" s="215"/>
      <c r="K4" s="219" t="s">
        <v>154</v>
      </c>
      <c r="L4" s="220"/>
      <c r="M4" s="219" t="s">
        <v>155</v>
      </c>
      <c r="N4" s="220"/>
      <c r="O4" s="219" t="s">
        <v>154</v>
      </c>
      <c r="P4" s="220"/>
    </row>
    <row r="5" spans="1:16" s="89" customFormat="1" ht="42.75" customHeight="1">
      <c r="A5" s="215"/>
      <c r="B5" s="215"/>
      <c r="C5" s="215" t="s">
        <v>41</v>
      </c>
      <c r="D5" s="215"/>
      <c r="E5" s="215" t="s">
        <v>20</v>
      </c>
      <c r="F5" s="215"/>
      <c r="G5" s="215" t="s">
        <v>41</v>
      </c>
      <c r="H5" s="215"/>
      <c r="I5" s="215" t="s">
        <v>20</v>
      </c>
      <c r="J5" s="215"/>
      <c r="K5" s="213" t="s">
        <v>63</v>
      </c>
      <c r="L5" s="213" t="s">
        <v>64</v>
      </c>
      <c r="M5" s="213" t="s">
        <v>65</v>
      </c>
      <c r="N5" s="213" t="s">
        <v>66</v>
      </c>
      <c r="O5" s="213" t="s">
        <v>65</v>
      </c>
      <c r="P5" s="213" t="s">
        <v>66</v>
      </c>
    </row>
    <row r="6" spans="1:16" s="89" customFormat="1" ht="42.75" customHeight="1">
      <c r="A6" s="215"/>
      <c r="B6" s="215"/>
      <c r="C6" s="77" t="s">
        <v>23</v>
      </c>
      <c r="D6" s="77" t="s">
        <v>40</v>
      </c>
      <c r="E6" s="77" t="s">
        <v>23</v>
      </c>
      <c r="F6" s="77" t="s">
        <v>40</v>
      </c>
      <c r="G6" s="77" t="s">
        <v>23</v>
      </c>
      <c r="H6" s="77" t="s">
        <v>1</v>
      </c>
      <c r="I6" s="77" t="s">
        <v>23</v>
      </c>
      <c r="J6" s="77" t="s">
        <v>1</v>
      </c>
      <c r="K6" s="214"/>
      <c r="L6" s="214"/>
      <c r="M6" s="214"/>
      <c r="N6" s="214"/>
      <c r="O6" s="214"/>
      <c r="P6" s="214"/>
    </row>
    <row r="7" spans="1:16" s="89" customFormat="1" ht="12.75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</row>
    <row r="8" spans="1:16" s="53" customFormat="1" ht="12.75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3" customFormat="1" ht="12.75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53" customFormat="1" ht="12.75">
      <c r="A10" s="6"/>
      <c r="B10" s="7" t="s">
        <v>163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89" customFormat="1" ht="33.75" customHeight="1">
      <c r="A11" s="84"/>
      <c r="B11" s="86" t="s">
        <v>18</v>
      </c>
      <c r="C11" s="3" t="s">
        <v>17</v>
      </c>
      <c r="D11" s="3" t="s">
        <v>17</v>
      </c>
      <c r="E11" s="54"/>
      <c r="F11" s="54"/>
      <c r="G11" s="3" t="s">
        <v>17</v>
      </c>
      <c r="H11" s="3" t="s">
        <v>17</v>
      </c>
      <c r="I11" s="54"/>
      <c r="J11" s="54"/>
      <c r="K11" s="3" t="s">
        <v>17</v>
      </c>
      <c r="L11" s="54"/>
      <c r="M11" s="3" t="s">
        <v>17</v>
      </c>
      <c r="N11" s="54"/>
      <c r="O11" s="3" t="s">
        <v>17</v>
      </c>
      <c r="P11" s="54"/>
    </row>
  </sheetData>
  <sheetProtection/>
  <mergeCells count="18">
    <mergeCell ref="A2:P2"/>
    <mergeCell ref="A4:A6"/>
    <mergeCell ref="B4:B6"/>
    <mergeCell ref="C4:F4"/>
    <mergeCell ref="G4:J4"/>
    <mergeCell ref="K4:L4"/>
    <mergeCell ref="M4:N4"/>
    <mergeCell ref="O4:P4"/>
    <mergeCell ref="O5:O6"/>
    <mergeCell ref="K5:K6"/>
    <mergeCell ref="P5:P6"/>
    <mergeCell ref="C5:D5"/>
    <mergeCell ref="E5:F5"/>
    <mergeCell ref="N5:N6"/>
    <mergeCell ref="I5:J5"/>
    <mergeCell ref="M5:M6"/>
    <mergeCell ref="G5:H5"/>
    <mergeCell ref="L5:L6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P36"/>
  <sheetViews>
    <sheetView showGridLines="0" view="pageBreakPreview" zoomScale="85" zoomScaleSheetLayoutView="85" zoomScalePageLayoutView="0" workbookViewId="0" topLeftCell="A1">
      <selection activeCell="L27" sqref="L27"/>
    </sheetView>
  </sheetViews>
  <sheetFormatPr defaultColWidth="9.00390625" defaultRowHeight="12.75"/>
  <cols>
    <col min="1" max="1" width="7.75390625" style="35" customWidth="1"/>
    <col min="2" max="2" width="28.75390625" style="35" customWidth="1"/>
    <col min="3" max="3" width="15.25390625" style="35" customWidth="1"/>
    <col min="4" max="5" width="12.625" style="35" customWidth="1"/>
    <col min="6" max="6" width="14.125" style="35" customWidth="1"/>
    <col min="7" max="8" width="14.00390625" style="35" customWidth="1"/>
    <col min="9" max="11" width="11.75390625" style="35" customWidth="1"/>
    <col min="12" max="12" width="14.00390625" style="35" customWidth="1"/>
    <col min="13" max="13" width="11.75390625" style="35" customWidth="1"/>
    <col min="14" max="14" width="13.25390625" style="35" customWidth="1"/>
    <col min="15" max="16384" width="9.125" style="35" customWidth="1"/>
  </cols>
  <sheetData>
    <row r="2" spans="1:16" ht="12.75">
      <c r="A2" s="240" t="s">
        <v>201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4" spans="1:16" ht="20.25" customHeight="1">
      <c r="A4" s="240" t="s">
        <v>202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ht="18" customHeight="1">
      <c r="N5" s="35" t="s">
        <v>75</v>
      </c>
    </row>
    <row r="6" spans="1:14" ht="39.75" customHeight="1">
      <c r="A6" s="225" t="s">
        <v>22</v>
      </c>
      <c r="B6" s="225" t="s">
        <v>124</v>
      </c>
      <c r="C6" s="242" t="s">
        <v>24</v>
      </c>
      <c r="D6" s="243"/>
      <c r="E6" s="244"/>
      <c r="F6" s="222" t="s">
        <v>148</v>
      </c>
      <c r="G6" s="223"/>
      <c r="H6" s="224"/>
      <c r="I6" s="222" t="s">
        <v>110</v>
      </c>
      <c r="J6" s="223"/>
      <c r="K6" s="223"/>
      <c r="L6" s="221" t="s">
        <v>149</v>
      </c>
      <c r="M6" s="221"/>
      <c r="N6" s="221"/>
    </row>
    <row r="7" spans="1:14" ht="25.5">
      <c r="A7" s="241"/>
      <c r="B7" s="226"/>
      <c r="C7" s="245"/>
      <c r="D7" s="246"/>
      <c r="E7" s="247"/>
      <c r="F7" s="4" t="s">
        <v>37</v>
      </c>
      <c r="G7" s="4" t="s">
        <v>38</v>
      </c>
      <c r="H7" s="4" t="s">
        <v>91</v>
      </c>
      <c r="I7" s="4" t="s">
        <v>37</v>
      </c>
      <c r="J7" s="4" t="s">
        <v>38</v>
      </c>
      <c r="K7" s="4" t="s">
        <v>44</v>
      </c>
      <c r="L7" s="4" t="s">
        <v>37</v>
      </c>
      <c r="M7" s="4" t="s">
        <v>38</v>
      </c>
      <c r="N7" s="4" t="s">
        <v>92</v>
      </c>
    </row>
    <row r="8" spans="1:14" ht="12.75">
      <c r="A8" s="3">
        <v>1</v>
      </c>
      <c r="B8" s="3">
        <v>2</v>
      </c>
      <c r="C8" s="227">
        <v>3</v>
      </c>
      <c r="D8" s="228"/>
      <c r="E8" s="229"/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</row>
    <row r="9" spans="1:14" ht="51">
      <c r="A9" s="3">
        <v>1</v>
      </c>
      <c r="B9" s="12" t="s">
        <v>170</v>
      </c>
      <c r="C9" s="227" t="s">
        <v>169</v>
      </c>
      <c r="D9" s="228"/>
      <c r="E9" s="229"/>
      <c r="F9" s="181">
        <v>1183470.34</v>
      </c>
      <c r="G9" s="181"/>
      <c r="H9" s="181">
        <f>F9</f>
        <v>1183470.34</v>
      </c>
      <c r="I9" s="181">
        <v>1444900</v>
      </c>
      <c r="J9" s="181"/>
      <c r="K9" s="181">
        <f>I9</f>
        <v>1444900</v>
      </c>
      <c r="L9" s="181"/>
      <c r="M9" s="181"/>
      <c r="N9" s="181"/>
    </row>
    <row r="10" spans="1:14" ht="53.25" customHeight="1">
      <c r="A10" s="3">
        <v>2</v>
      </c>
      <c r="B10" s="12" t="s">
        <v>171</v>
      </c>
      <c r="C10" s="227"/>
      <c r="D10" s="228"/>
      <c r="E10" s="229"/>
      <c r="F10" s="181"/>
      <c r="G10" s="181"/>
      <c r="H10" s="181"/>
      <c r="I10" s="181"/>
      <c r="J10" s="181"/>
      <c r="K10" s="181"/>
      <c r="L10" s="181">
        <v>1711592</v>
      </c>
      <c r="M10" s="181"/>
      <c r="N10" s="181">
        <f>L10</f>
        <v>1711592</v>
      </c>
    </row>
    <row r="11" spans="1:14" ht="12.75">
      <c r="A11" s="13"/>
      <c r="B11" s="5" t="s">
        <v>57</v>
      </c>
      <c r="C11" s="227"/>
      <c r="D11" s="228"/>
      <c r="E11" s="229"/>
      <c r="F11" s="138">
        <f>F9</f>
        <v>1183470.34</v>
      </c>
      <c r="G11" s="138"/>
      <c r="H11" s="138">
        <f>H9</f>
        <v>1183470.34</v>
      </c>
      <c r="I11" s="138">
        <f>I9</f>
        <v>1444900</v>
      </c>
      <c r="J11" s="138"/>
      <c r="K11" s="138">
        <f>K9</f>
        <v>1444900</v>
      </c>
      <c r="L11" s="138">
        <f>L10</f>
        <v>1711592</v>
      </c>
      <c r="M11" s="138"/>
      <c r="N11" s="138">
        <f>N10</f>
        <v>1711592</v>
      </c>
    </row>
    <row r="13" spans="1:16" s="59" customFormat="1" ht="19.5" customHeight="1">
      <c r="A13" s="81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35"/>
      <c r="P13" s="35"/>
    </row>
    <row r="14" spans="1:16" s="108" customFormat="1" ht="21.75" customHeight="1">
      <c r="A14" s="248" t="s">
        <v>203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120"/>
      <c r="P14" s="120"/>
    </row>
    <row r="15" spans="1:16" s="108" customFormat="1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 t="s">
        <v>75</v>
      </c>
      <c r="L15" s="109"/>
      <c r="M15" s="109"/>
      <c r="N15" s="109"/>
      <c r="O15" s="109"/>
      <c r="P15" s="109"/>
    </row>
    <row r="16" spans="1:14" s="109" customFormat="1" ht="18.75" customHeight="1">
      <c r="A16" s="256" t="s">
        <v>22</v>
      </c>
      <c r="B16" s="225" t="s">
        <v>124</v>
      </c>
      <c r="C16" s="250" t="s">
        <v>24</v>
      </c>
      <c r="D16" s="251"/>
      <c r="E16" s="252"/>
      <c r="F16" s="230" t="s">
        <v>152</v>
      </c>
      <c r="G16" s="231"/>
      <c r="H16" s="232"/>
      <c r="I16" s="230" t="s">
        <v>153</v>
      </c>
      <c r="J16" s="231"/>
      <c r="K16" s="232"/>
      <c r="L16" s="112"/>
      <c r="M16" s="112"/>
      <c r="N16" s="112"/>
    </row>
    <row r="17" spans="1:14" s="109" customFormat="1" ht="28.5" customHeight="1">
      <c r="A17" s="257"/>
      <c r="B17" s="226"/>
      <c r="C17" s="253"/>
      <c r="D17" s="254"/>
      <c r="E17" s="255"/>
      <c r="F17" s="110" t="s">
        <v>37</v>
      </c>
      <c r="G17" s="110" t="s">
        <v>38</v>
      </c>
      <c r="H17" s="4" t="s">
        <v>91</v>
      </c>
      <c r="I17" s="110" t="s">
        <v>37</v>
      </c>
      <c r="J17" s="110" t="s">
        <v>38</v>
      </c>
      <c r="K17" s="4" t="s">
        <v>44</v>
      </c>
      <c r="L17" s="113"/>
      <c r="M17" s="113"/>
      <c r="N17" s="113"/>
    </row>
    <row r="18" spans="1:14" s="109" customFormat="1" ht="12.75">
      <c r="A18" s="121">
        <v>1</v>
      </c>
      <c r="B18" s="121">
        <v>2</v>
      </c>
      <c r="C18" s="237">
        <v>3</v>
      </c>
      <c r="D18" s="238"/>
      <c r="E18" s="239"/>
      <c r="F18" s="121">
        <v>4</v>
      </c>
      <c r="G18" s="121">
        <v>5</v>
      </c>
      <c r="H18" s="121">
        <v>6</v>
      </c>
      <c r="I18" s="121">
        <v>7</v>
      </c>
      <c r="J18" s="121">
        <v>8</v>
      </c>
      <c r="K18" s="121">
        <v>9</v>
      </c>
      <c r="L18" s="114"/>
      <c r="M18" s="114"/>
      <c r="N18" s="114"/>
    </row>
    <row r="19" spans="1:14" s="109" customFormat="1" ht="51">
      <c r="A19" s="121">
        <v>1</v>
      </c>
      <c r="B19" s="12" t="s">
        <v>171</v>
      </c>
      <c r="C19" s="227"/>
      <c r="D19" s="228"/>
      <c r="E19" s="229"/>
      <c r="F19" s="182">
        <v>1807441.152</v>
      </c>
      <c r="G19" s="182"/>
      <c r="H19" s="182">
        <f>F19</f>
        <v>1807441.152</v>
      </c>
      <c r="I19" s="182">
        <v>1897813.2096000002</v>
      </c>
      <c r="J19" s="182"/>
      <c r="K19" s="182">
        <f>I19</f>
        <v>1897813.2096000002</v>
      </c>
      <c r="L19" s="114"/>
      <c r="M19" s="114"/>
      <c r="N19" s="114"/>
    </row>
    <row r="20" spans="1:14" s="109" customFormat="1" ht="12.75">
      <c r="A20" s="110"/>
      <c r="B20" s="111" t="s">
        <v>57</v>
      </c>
      <c r="C20" s="237"/>
      <c r="D20" s="238"/>
      <c r="E20" s="239"/>
      <c r="F20" s="150">
        <f>F19</f>
        <v>1807441.152</v>
      </c>
      <c r="G20" s="150"/>
      <c r="H20" s="150">
        <f>F20</f>
        <v>1807441.152</v>
      </c>
      <c r="I20" s="150">
        <f>I19</f>
        <v>1897813.2096000002</v>
      </c>
      <c r="J20" s="150"/>
      <c r="K20" s="150">
        <f>I20</f>
        <v>1897813.2096000002</v>
      </c>
      <c r="L20" s="113"/>
      <c r="M20" s="113"/>
      <c r="N20" s="113"/>
    </row>
    <row r="23" spans="1:16" ht="12.75">
      <c r="A23" s="249" t="s">
        <v>204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59"/>
      <c r="P23" s="59"/>
    </row>
    <row r="24" spans="1:16" ht="12.7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59"/>
      <c r="P24" s="59"/>
    </row>
    <row r="25" spans="1:16" ht="12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35" t="s">
        <v>75</v>
      </c>
      <c r="O25" s="59"/>
      <c r="P25" s="59"/>
    </row>
    <row r="26" spans="1:14" s="109" customFormat="1" ht="27" customHeight="1">
      <c r="A26" s="258"/>
      <c r="B26" s="259" t="s">
        <v>67</v>
      </c>
      <c r="C26" s="233" t="s">
        <v>89</v>
      </c>
      <c r="D26" s="233" t="s">
        <v>90</v>
      </c>
      <c r="E26" s="235" t="s">
        <v>50</v>
      </c>
      <c r="F26" s="236"/>
      <c r="G26" s="237" t="s">
        <v>56</v>
      </c>
      <c r="H26" s="239"/>
      <c r="I26" s="235" t="s">
        <v>49</v>
      </c>
      <c r="J26" s="236"/>
      <c r="K26" s="237" t="s">
        <v>51</v>
      </c>
      <c r="L26" s="239"/>
      <c r="M26" s="237" t="s">
        <v>51</v>
      </c>
      <c r="N26" s="239"/>
    </row>
    <row r="27" spans="1:14" s="109" customFormat="1" ht="95.25" customHeight="1">
      <c r="A27" s="258"/>
      <c r="B27" s="259"/>
      <c r="C27" s="234"/>
      <c r="D27" s="234"/>
      <c r="E27" s="129" t="s">
        <v>120</v>
      </c>
      <c r="F27" s="121" t="s">
        <v>68</v>
      </c>
      <c r="G27" s="129" t="s">
        <v>121</v>
      </c>
      <c r="H27" s="121" t="s">
        <v>68</v>
      </c>
      <c r="I27" s="129" t="s">
        <v>121</v>
      </c>
      <c r="J27" s="121" t="s">
        <v>68</v>
      </c>
      <c r="K27" s="129" t="s">
        <v>121</v>
      </c>
      <c r="L27" s="121" t="s">
        <v>68</v>
      </c>
      <c r="M27" s="129" t="s">
        <v>121</v>
      </c>
      <c r="N27" s="121" t="s">
        <v>68</v>
      </c>
    </row>
    <row r="28" spans="1:14" ht="12.75">
      <c r="A28" s="97"/>
      <c r="B28" s="3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3">
        <v>8</v>
      </c>
      <c r="J28" s="3">
        <v>9</v>
      </c>
      <c r="K28" s="3">
        <v>10</v>
      </c>
      <c r="L28" s="3">
        <v>11</v>
      </c>
      <c r="M28" s="3">
        <v>12</v>
      </c>
      <c r="N28" s="3">
        <v>13</v>
      </c>
    </row>
    <row r="29" spans="1:14" ht="12.75">
      <c r="A29" s="97"/>
      <c r="B29" s="52"/>
      <c r="C29" s="52"/>
      <c r="D29" s="52"/>
      <c r="E29" s="52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97"/>
      <c r="B30" s="52"/>
      <c r="C30" s="52"/>
      <c r="D30" s="52"/>
      <c r="E30" s="52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97"/>
      <c r="B31" s="52"/>
      <c r="C31" s="52"/>
      <c r="D31" s="52"/>
      <c r="E31" s="52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97"/>
      <c r="B32" s="52"/>
      <c r="C32" s="52"/>
      <c r="D32" s="52"/>
      <c r="E32" s="52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97"/>
      <c r="B33" s="52"/>
      <c r="C33" s="52"/>
      <c r="D33" s="52"/>
      <c r="E33" s="52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97"/>
      <c r="B34" s="52"/>
      <c r="C34" s="52"/>
      <c r="D34" s="52"/>
      <c r="E34" s="52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97"/>
      <c r="B35" s="52" t="s">
        <v>7</v>
      </c>
      <c r="C35" s="52"/>
      <c r="D35" s="52"/>
      <c r="E35" s="52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97"/>
      <c r="B36" s="5" t="s">
        <v>57</v>
      </c>
      <c r="C36" s="52"/>
      <c r="D36" s="52"/>
      <c r="E36" s="52"/>
      <c r="F36" s="3"/>
      <c r="G36" s="3"/>
      <c r="H36" s="3"/>
      <c r="I36" s="3"/>
      <c r="J36" s="3"/>
      <c r="K36" s="3"/>
      <c r="L36" s="3"/>
      <c r="M36" s="3"/>
      <c r="N36" s="3"/>
    </row>
  </sheetData>
  <sheetProtection/>
  <mergeCells count="32">
    <mergeCell ref="A23:N23"/>
    <mergeCell ref="K26:L26"/>
    <mergeCell ref="C16:E17"/>
    <mergeCell ref="A16:A17"/>
    <mergeCell ref="A26:A27"/>
    <mergeCell ref="B26:B27"/>
    <mergeCell ref="M26:N26"/>
    <mergeCell ref="C26:C27"/>
    <mergeCell ref="A24:N24"/>
    <mergeCell ref="I16:K16"/>
    <mergeCell ref="I6:K6"/>
    <mergeCell ref="A14:N14"/>
    <mergeCell ref="C11:E11"/>
    <mergeCell ref="C8:E8"/>
    <mergeCell ref="C20:E20"/>
    <mergeCell ref="C9:E9"/>
    <mergeCell ref="C10:E10"/>
    <mergeCell ref="A2:P2"/>
    <mergeCell ref="A4:P4"/>
    <mergeCell ref="A6:A7"/>
    <mergeCell ref="B6:B7"/>
    <mergeCell ref="C6:E7"/>
    <mergeCell ref="L6:N6"/>
    <mergeCell ref="F6:H6"/>
    <mergeCell ref="B16:B17"/>
    <mergeCell ref="C19:E19"/>
    <mergeCell ref="F16:H16"/>
    <mergeCell ref="D26:D27"/>
    <mergeCell ref="E26:F26"/>
    <mergeCell ref="C18:E18"/>
    <mergeCell ref="G26:H26"/>
    <mergeCell ref="I26:J26"/>
  </mergeCells>
  <printOptions/>
  <pageMargins left="0.2362204724409449" right="0.2362204724409449" top="0.35433070866141736" bottom="0.7480314960629921" header="0.31496062992125984" footer="0.31496062992125984"/>
  <pageSetup fitToHeight="2" horizontalDpi="600" verticalDpi="600" orientation="landscape" paperSize="9" scale="75" r:id="rId1"/>
  <rowBreaks count="1" manualBreakCount="1">
    <brk id="20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P51"/>
  <sheetViews>
    <sheetView showGridLines="0" tabSelected="1" view="pageBreakPreview" zoomScale="75" zoomScaleSheetLayoutView="75" zoomScalePageLayoutView="0" workbookViewId="0" topLeftCell="A22">
      <selection activeCell="A18" sqref="A18:P18"/>
    </sheetView>
  </sheetViews>
  <sheetFormatPr defaultColWidth="9.00390625" defaultRowHeight="12.75"/>
  <cols>
    <col min="1" max="1" width="20.75390625" style="51" customWidth="1"/>
    <col min="2" max="2" width="22.125" style="51" customWidth="1"/>
    <col min="3" max="3" width="17.625" style="51" customWidth="1"/>
    <col min="4" max="4" width="20.625" style="51" customWidth="1"/>
    <col min="5" max="5" width="20.125" style="51" customWidth="1"/>
    <col min="6" max="6" width="19.375" style="51" customWidth="1"/>
    <col min="7" max="7" width="27.375" style="51" customWidth="1"/>
    <col min="8" max="8" width="19.625" style="51" customWidth="1"/>
    <col min="9" max="9" width="18.75390625" style="51" customWidth="1"/>
    <col min="10" max="10" width="16.625" style="51" customWidth="1"/>
    <col min="11" max="11" width="17.00390625" style="51" customWidth="1"/>
    <col min="12" max="12" width="14.25390625" style="51" customWidth="1"/>
    <col min="13" max="13" width="13.125" style="51" customWidth="1"/>
    <col min="14" max="16384" width="9.125" style="51" customWidth="1"/>
  </cols>
  <sheetData>
    <row r="2" spans="1:16" ht="40.5" customHeight="1">
      <c r="A2" s="261" t="s">
        <v>156</v>
      </c>
      <c r="B2" s="261"/>
      <c r="C2" s="261"/>
      <c r="D2" s="261"/>
      <c r="E2" s="261"/>
      <c r="F2" s="261"/>
      <c r="G2" s="261"/>
      <c r="H2" s="261"/>
      <c r="I2" s="261"/>
      <c r="J2" s="261"/>
      <c r="K2" s="60"/>
      <c r="L2" s="60"/>
      <c r="M2" s="60"/>
      <c r="N2" s="60"/>
      <c r="O2" s="60"/>
      <c r="P2" s="60"/>
    </row>
    <row r="3" spans="1:10" ht="34.5" customHeight="1">
      <c r="A3" s="268" t="s">
        <v>239</v>
      </c>
      <c r="B3" s="269"/>
      <c r="C3" s="269"/>
      <c r="D3" s="269"/>
      <c r="E3" s="269"/>
      <c r="F3" s="269"/>
      <c r="G3" s="269"/>
      <c r="H3" s="269"/>
      <c r="I3" s="269"/>
      <c r="J3" s="269"/>
    </row>
    <row r="4" ht="15.75">
      <c r="A4" s="47" t="s">
        <v>236</v>
      </c>
    </row>
    <row r="5" ht="12.75">
      <c r="A5" s="80"/>
    </row>
    <row r="6" spans="1:16" ht="15.75">
      <c r="A6" s="261" t="s">
        <v>240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ht="12.75">
      <c r="J7" s="61" t="s">
        <v>75</v>
      </c>
    </row>
    <row r="8" spans="1:16" ht="48" customHeight="1">
      <c r="A8" s="209" t="s">
        <v>93</v>
      </c>
      <c r="B8" s="208" t="s">
        <v>0</v>
      </c>
      <c r="C8" s="208" t="s">
        <v>25</v>
      </c>
      <c r="D8" s="208" t="s">
        <v>111</v>
      </c>
      <c r="E8" s="208" t="s">
        <v>96</v>
      </c>
      <c r="F8" s="208" t="s">
        <v>94</v>
      </c>
      <c r="G8" s="208" t="s">
        <v>95</v>
      </c>
      <c r="H8" s="208" t="s">
        <v>69</v>
      </c>
      <c r="I8" s="217"/>
      <c r="J8" s="208" t="s">
        <v>70</v>
      </c>
      <c r="L8" s="24"/>
      <c r="M8" s="24"/>
      <c r="N8" s="24"/>
      <c r="O8" s="24"/>
      <c r="P8" s="24"/>
    </row>
    <row r="9" spans="1:16" ht="39" customHeight="1">
      <c r="A9" s="210"/>
      <c r="B9" s="262"/>
      <c r="C9" s="208"/>
      <c r="D9" s="208"/>
      <c r="E9" s="208"/>
      <c r="F9" s="208"/>
      <c r="G9" s="208"/>
      <c r="H9" s="6" t="s">
        <v>9</v>
      </c>
      <c r="I9" s="6" t="s">
        <v>27</v>
      </c>
      <c r="J9" s="208"/>
      <c r="L9" s="24"/>
      <c r="M9" s="24"/>
      <c r="N9" s="24"/>
      <c r="O9" s="24"/>
      <c r="P9" s="24"/>
    </row>
    <row r="10" spans="1:16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L10" s="24"/>
      <c r="M10" s="24"/>
      <c r="N10" s="24"/>
      <c r="O10" s="24"/>
      <c r="P10" s="24"/>
    </row>
    <row r="11" spans="1:16" ht="57">
      <c r="A11" s="139">
        <v>2210</v>
      </c>
      <c r="B11" s="140" t="s">
        <v>137</v>
      </c>
      <c r="C11" s="173">
        <v>415248.9</v>
      </c>
      <c r="D11" s="173">
        <v>415248.9</v>
      </c>
      <c r="E11" s="25">
        <v>0</v>
      </c>
      <c r="F11" s="25">
        <v>0</v>
      </c>
      <c r="G11" s="25"/>
      <c r="H11" s="25"/>
      <c r="I11" s="25"/>
      <c r="J11" s="25"/>
      <c r="L11" s="24"/>
      <c r="M11" s="24"/>
      <c r="N11" s="24"/>
      <c r="O11" s="24"/>
      <c r="P11" s="24"/>
    </row>
    <row r="12" spans="1:16" ht="28.5">
      <c r="A12" s="139">
        <v>2240</v>
      </c>
      <c r="B12" s="140" t="s">
        <v>138</v>
      </c>
      <c r="C12" s="173">
        <v>466787.36</v>
      </c>
      <c r="D12" s="173">
        <v>466787.36</v>
      </c>
      <c r="E12" s="25">
        <v>0</v>
      </c>
      <c r="F12" s="25">
        <v>0</v>
      </c>
      <c r="G12" s="25"/>
      <c r="H12" s="25"/>
      <c r="I12" s="25"/>
      <c r="J12" s="25"/>
      <c r="L12" s="24"/>
      <c r="M12" s="24"/>
      <c r="N12" s="24"/>
      <c r="O12" s="24"/>
      <c r="P12" s="24"/>
    </row>
    <row r="13" spans="1:16" ht="28.5">
      <c r="A13" s="139">
        <v>2250</v>
      </c>
      <c r="B13" s="140" t="s">
        <v>136</v>
      </c>
      <c r="C13" s="173">
        <v>131488.74</v>
      </c>
      <c r="D13" s="173">
        <v>131488.74</v>
      </c>
      <c r="E13" s="25">
        <v>0</v>
      </c>
      <c r="F13" s="25">
        <v>0</v>
      </c>
      <c r="G13" s="25"/>
      <c r="H13" s="25"/>
      <c r="I13" s="25"/>
      <c r="J13" s="25"/>
      <c r="L13" s="24"/>
      <c r="M13" s="24"/>
      <c r="N13" s="24"/>
      <c r="O13" s="24"/>
      <c r="P13" s="24"/>
    </row>
    <row r="14" spans="1:16" ht="28.5">
      <c r="A14" s="139">
        <v>2730</v>
      </c>
      <c r="B14" s="140" t="s">
        <v>157</v>
      </c>
      <c r="C14" s="173">
        <v>169945.34</v>
      </c>
      <c r="D14" s="173">
        <v>169945.34</v>
      </c>
      <c r="E14" s="25">
        <v>0</v>
      </c>
      <c r="F14" s="25">
        <v>0</v>
      </c>
      <c r="G14" s="25"/>
      <c r="H14" s="25"/>
      <c r="I14" s="25"/>
      <c r="J14" s="25"/>
      <c r="L14" s="24"/>
      <c r="M14" s="24"/>
      <c r="N14" s="24"/>
      <c r="O14" s="24"/>
      <c r="P14" s="24"/>
    </row>
    <row r="15" spans="1:16" ht="15">
      <c r="A15" s="139"/>
      <c r="B15" s="185" t="s">
        <v>57</v>
      </c>
      <c r="C15" s="184">
        <f>C11+C12+C13+C14</f>
        <v>1183470.34</v>
      </c>
      <c r="D15" s="184">
        <f>D11+D12+D13+D14</f>
        <v>1183470.34</v>
      </c>
      <c r="E15" s="6">
        <v>0</v>
      </c>
      <c r="F15" s="6">
        <v>0</v>
      </c>
      <c r="G15" s="56"/>
      <c r="H15" s="26"/>
      <c r="I15" s="26"/>
      <c r="J15" s="56"/>
      <c r="L15" s="24"/>
      <c r="M15" s="24"/>
      <c r="N15" s="24"/>
      <c r="O15" s="24"/>
      <c r="P15" s="24"/>
    </row>
    <row r="18" spans="1:16" ht="15.75" customHeight="1">
      <c r="A18" s="261" t="s">
        <v>237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ht="12.75">
      <c r="L19" s="61" t="s">
        <v>75</v>
      </c>
    </row>
    <row r="20" spans="1:12" ht="16.5" customHeight="1">
      <c r="A20" s="209" t="s">
        <v>93</v>
      </c>
      <c r="B20" s="209" t="s">
        <v>12</v>
      </c>
      <c r="C20" s="264" t="s">
        <v>238</v>
      </c>
      <c r="D20" s="265"/>
      <c r="E20" s="265"/>
      <c r="F20" s="265"/>
      <c r="G20" s="266"/>
      <c r="H20" s="264" t="s">
        <v>154</v>
      </c>
      <c r="I20" s="265"/>
      <c r="J20" s="265"/>
      <c r="K20" s="265"/>
      <c r="L20" s="266"/>
    </row>
    <row r="21" spans="1:12" ht="63" customHeight="1">
      <c r="A21" s="263"/>
      <c r="B21" s="263"/>
      <c r="C21" s="209" t="s">
        <v>10</v>
      </c>
      <c r="D21" s="209" t="s">
        <v>97</v>
      </c>
      <c r="E21" s="208" t="s">
        <v>98</v>
      </c>
      <c r="F21" s="208"/>
      <c r="G21" s="209" t="s">
        <v>113</v>
      </c>
      <c r="H21" s="209" t="s">
        <v>11</v>
      </c>
      <c r="I21" s="209" t="s">
        <v>99</v>
      </c>
      <c r="J21" s="208" t="s">
        <v>98</v>
      </c>
      <c r="K21" s="208"/>
      <c r="L21" s="208" t="s">
        <v>114</v>
      </c>
    </row>
    <row r="22" spans="1:12" ht="60" customHeight="1">
      <c r="A22" s="210"/>
      <c r="B22" s="210"/>
      <c r="C22" s="210"/>
      <c r="D22" s="210"/>
      <c r="E22" s="6" t="s">
        <v>26</v>
      </c>
      <c r="F22" s="6" t="s">
        <v>27</v>
      </c>
      <c r="G22" s="210"/>
      <c r="H22" s="210"/>
      <c r="I22" s="210"/>
      <c r="J22" s="6" t="s">
        <v>26</v>
      </c>
      <c r="K22" s="6" t="s">
        <v>27</v>
      </c>
      <c r="L22" s="208"/>
    </row>
    <row r="23" spans="1:16" ht="12.75">
      <c r="A23" s="183">
        <v>1</v>
      </c>
      <c r="B23" s="62">
        <v>2</v>
      </c>
      <c r="C23" s="183">
        <v>3</v>
      </c>
      <c r="D23" s="62">
        <v>4</v>
      </c>
      <c r="E23" s="183">
        <v>5</v>
      </c>
      <c r="F23" s="62">
        <v>6</v>
      </c>
      <c r="G23" s="183">
        <v>7</v>
      </c>
      <c r="H23" s="62">
        <v>8</v>
      </c>
      <c r="I23" s="183">
        <v>9</v>
      </c>
      <c r="J23" s="62">
        <v>10</v>
      </c>
      <c r="K23" s="183">
        <v>11</v>
      </c>
      <c r="L23" s="183">
        <v>12</v>
      </c>
      <c r="M23" s="62"/>
      <c r="N23" s="62"/>
      <c r="O23" s="62"/>
      <c r="P23" s="62"/>
    </row>
    <row r="24" spans="1:16" ht="57">
      <c r="A24" s="139">
        <v>2210</v>
      </c>
      <c r="B24" s="140" t="s">
        <v>137</v>
      </c>
      <c r="C24" s="173">
        <v>415248.9</v>
      </c>
      <c r="D24" s="166">
        <v>0</v>
      </c>
      <c r="E24" s="166">
        <v>0</v>
      </c>
      <c r="F24" s="166">
        <v>0</v>
      </c>
      <c r="G24" s="173">
        <v>415248.9</v>
      </c>
      <c r="H24" s="173">
        <v>550800</v>
      </c>
      <c r="I24" s="166">
        <v>0</v>
      </c>
      <c r="J24" s="166">
        <v>0</v>
      </c>
      <c r="K24" s="166">
        <v>0</v>
      </c>
      <c r="L24" s="173">
        <v>550800</v>
      </c>
      <c r="M24" s="62"/>
      <c r="N24" s="62"/>
      <c r="O24" s="62"/>
      <c r="P24" s="62"/>
    </row>
    <row r="25" spans="1:16" ht="28.5">
      <c r="A25" s="139">
        <v>2240</v>
      </c>
      <c r="B25" s="140" t="s">
        <v>138</v>
      </c>
      <c r="C25" s="173">
        <v>466787.36</v>
      </c>
      <c r="D25" s="166">
        <v>0</v>
      </c>
      <c r="E25" s="166">
        <v>0</v>
      </c>
      <c r="F25" s="166">
        <v>0</v>
      </c>
      <c r="G25" s="173">
        <v>466787.36</v>
      </c>
      <c r="H25" s="173">
        <v>522930</v>
      </c>
      <c r="I25" s="166">
        <v>0</v>
      </c>
      <c r="J25" s="166">
        <v>0</v>
      </c>
      <c r="K25" s="166">
        <v>0</v>
      </c>
      <c r="L25" s="173">
        <v>522930</v>
      </c>
      <c r="M25" s="62"/>
      <c r="N25" s="62"/>
      <c r="O25" s="62"/>
      <c r="P25" s="62"/>
    </row>
    <row r="26" spans="1:16" ht="28.5">
      <c r="A26" s="139">
        <v>2250</v>
      </c>
      <c r="B26" s="140" t="s">
        <v>136</v>
      </c>
      <c r="C26" s="173">
        <v>131488.74</v>
      </c>
      <c r="D26" s="166">
        <v>0</v>
      </c>
      <c r="E26" s="166">
        <v>0</v>
      </c>
      <c r="F26" s="166">
        <v>0</v>
      </c>
      <c r="G26" s="173">
        <v>131488.74</v>
      </c>
      <c r="H26" s="173">
        <v>218000</v>
      </c>
      <c r="I26" s="166">
        <v>0</v>
      </c>
      <c r="J26" s="166">
        <v>0</v>
      </c>
      <c r="K26" s="166">
        <v>0</v>
      </c>
      <c r="L26" s="173">
        <v>218000</v>
      </c>
      <c r="M26" s="62"/>
      <c r="N26" s="62"/>
      <c r="O26" s="62"/>
      <c r="P26" s="62"/>
    </row>
    <row r="27" spans="1:16" ht="28.5">
      <c r="A27" s="139">
        <v>2730</v>
      </c>
      <c r="B27" s="140" t="s">
        <v>157</v>
      </c>
      <c r="C27" s="173">
        <v>169945.34</v>
      </c>
      <c r="D27" s="166">
        <v>0</v>
      </c>
      <c r="E27" s="166">
        <v>0</v>
      </c>
      <c r="F27" s="166">
        <v>0</v>
      </c>
      <c r="G27" s="173">
        <v>169945.34</v>
      </c>
      <c r="H27" s="173">
        <v>153170</v>
      </c>
      <c r="I27" s="166">
        <v>0</v>
      </c>
      <c r="J27" s="166">
        <v>0</v>
      </c>
      <c r="K27" s="166">
        <v>0</v>
      </c>
      <c r="L27" s="173">
        <v>153170</v>
      </c>
      <c r="M27" s="62"/>
      <c r="N27" s="62"/>
      <c r="O27" s="62"/>
      <c r="P27" s="62"/>
    </row>
    <row r="28" spans="1:12" ht="21.75" customHeight="1">
      <c r="A28" s="25"/>
      <c r="B28" s="16" t="s">
        <v>57</v>
      </c>
      <c r="C28" s="186">
        <f>C24+C25+C26+C27</f>
        <v>1183470.34</v>
      </c>
      <c r="D28" s="186">
        <f aca="true" t="shared" si="0" ref="D28:L28">D24+D25+D26+D27</f>
        <v>0</v>
      </c>
      <c r="E28" s="186">
        <f t="shared" si="0"/>
        <v>0</v>
      </c>
      <c r="F28" s="186">
        <f t="shared" si="0"/>
        <v>0</v>
      </c>
      <c r="G28" s="186">
        <f t="shared" si="0"/>
        <v>1183470.34</v>
      </c>
      <c r="H28" s="186">
        <f t="shared" si="0"/>
        <v>1444900</v>
      </c>
      <c r="I28" s="186">
        <f>I24+I25+I26+I27</f>
        <v>0</v>
      </c>
      <c r="J28" s="186">
        <f>J24+J25+J26+J27</f>
        <v>0</v>
      </c>
      <c r="K28" s="186">
        <f>K24+K25+K26+K27</f>
        <v>0</v>
      </c>
      <c r="L28" s="186">
        <f t="shared" si="0"/>
        <v>1444900</v>
      </c>
    </row>
    <row r="30" spans="1:16" ht="15.75" customHeight="1">
      <c r="A30" s="261" t="s">
        <v>241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ht="12.75">
      <c r="I31" s="61" t="s">
        <v>75</v>
      </c>
    </row>
    <row r="32" spans="1:9" ht="39" customHeight="1">
      <c r="A32" s="209" t="s">
        <v>93</v>
      </c>
      <c r="B32" s="209" t="s">
        <v>12</v>
      </c>
      <c r="C32" s="208" t="s">
        <v>25</v>
      </c>
      <c r="D32" s="208" t="s">
        <v>112</v>
      </c>
      <c r="E32" s="209" t="s">
        <v>242</v>
      </c>
      <c r="F32" s="209" t="s">
        <v>243</v>
      </c>
      <c r="G32" s="209" t="s">
        <v>244</v>
      </c>
      <c r="H32" s="209" t="s">
        <v>28</v>
      </c>
      <c r="I32" s="209" t="s">
        <v>42</v>
      </c>
    </row>
    <row r="33" spans="1:9" ht="48" customHeight="1">
      <c r="A33" s="210"/>
      <c r="B33" s="210"/>
      <c r="C33" s="208"/>
      <c r="D33" s="208"/>
      <c r="E33" s="210"/>
      <c r="F33" s="210"/>
      <c r="G33" s="210"/>
      <c r="H33" s="210"/>
      <c r="I33" s="210"/>
    </row>
    <row r="34" spans="1:9" ht="12.75">
      <c r="A34" s="25">
        <v>1</v>
      </c>
      <c r="B34" s="6">
        <v>2</v>
      </c>
      <c r="C34" s="25">
        <v>3</v>
      </c>
      <c r="D34" s="6">
        <v>4</v>
      </c>
      <c r="E34" s="25">
        <v>5</v>
      </c>
      <c r="F34" s="6">
        <v>6</v>
      </c>
      <c r="G34" s="25">
        <v>7</v>
      </c>
      <c r="H34" s="6">
        <v>8</v>
      </c>
      <c r="I34" s="25">
        <v>9</v>
      </c>
    </row>
    <row r="35" spans="1:9" ht="57">
      <c r="A35" s="139">
        <v>2210</v>
      </c>
      <c r="B35" s="140" t="s">
        <v>137</v>
      </c>
      <c r="C35" s="173">
        <v>415248.9</v>
      </c>
      <c r="D35" s="173">
        <v>415248.9</v>
      </c>
      <c r="E35" s="25">
        <v>0</v>
      </c>
      <c r="F35" s="25">
        <v>0</v>
      </c>
      <c r="G35" s="25">
        <v>0</v>
      </c>
      <c r="H35" s="6"/>
      <c r="I35" s="25"/>
    </row>
    <row r="36" spans="1:9" ht="28.5">
      <c r="A36" s="139">
        <v>2240</v>
      </c>
      <c r="B36" s="140" t="s">
        <v>138</v>
      </c>
      <c r="C36" s="173">
        <v>466787.36</v>
      </c>
      <c r="D36" s="173">
        <v>466787.36</v>
      </c>
      <c r="E36" s="25">
        <v>0</v>
      </c>
      <c r="F36" s="25">
        <v>0</v>
      </c>
      <c r="G36" s="25">
        <v>0</v>
      </c>
      <c r="H36" s="6"/>
      <c r="I36" s="25"/>
    </row>
    <row r="37" spans="1:9" ht="28.5">
      <c r="A37" s="139">
        <v>2250</v>
      </c>
      <c r="B37" s="140" t="s">
        <v>136</v>
      </c>
      <c r="C37" s="173">
        <v>131488.74</v>
      </c>
      <c r="D37" s="173">
        <v>131488.74</v>
      </c>
      <c r="E37" s="25">
        <v>0</v>
      </c>
      <c r="F37" s="25">
        <v>0</v>
      </c>
      <c r="G37" s="25">
        <v>0</v>
      </c>
      <c r="H37" s="6"/>
      <c r="I37" s="25"/>
    </row>
    <row r="38" spans="1:9" ht="28.5">
      <c r="A38" s="139">
        <v>2730</v>
      </c>
      <c r="B38" s="140" t="s">
        <v>157</v>
      </c>
      <c r="C38" s="173">
        <v>169945.34</v>
      </c>
      <c r="D38" s="173">
        <v>169945.34</v>
      </c>
      <c r="E38" s="25">
        <v>0</v>
      </c>
      <c r="F38" s="25">
        <v>0</v>
      </c>
      <c r="G38" s="25">
        <v>0</v>
      </c>
      <c r="H38" s="6"/>
      <c r="I38" s="25"/>
    </row>
    <row r="39" spans="1:9" ht="15">
      <c r="A39" s="139"/>
      <c r="B39" s="185" t="s">
        <v>57</v>
      </c>
      <c r="C39" s="184">
        <f>C35+C36+C37+C38</f>
        <v>1183470.34</v>
      </c>
      <c r="D39" s="184">
        <f>D35+D36+D37+D38</f>
        <v>1183470.34</v>
      </c>
      <c r="E39" s="6">
        <v>0</v>
      </c>
      <c r="F39" s="6">
        <v>0</v>
      </c>
      <c r="G39" s="6">
        <v>0</v>
      </c>
      <c r="H39" s="6"/>
      <c r="I39" s="25"/>
    </row>
    <row r="41" spans="1:9" ht="18">
      <c r="A41" s="260" t="s">
        <v>245</v>
      </c>
      <c r="B41" s="260"/>
      <c r="C41" s="260"/>
      <c r="D41" s="260"/>
      <c r="E41" s="260"/>
      <c r="F41" s="260"/>
      <c r="G41" s="260"/>
      <c r="H41" s="260"/>
      <c r="I41" s="260"/>
    </row>
    <row r="42" spans="1:10" ht="18">
      <c r="A42" s="260"/>
      <c r="B42" s="260"/>
      <c r="C42" s="260"/>
      <c r="D42" s="260"/>
      <c r="E42" s="260"/>
      <c r="F42" s="260"/>
      <c r="G42" s="260"/>
      <c r="H42" s="260"/>
      <c r="I42" s="260"/>
      <c r="J42" s="260"/>
    </row>
    <row r="43" spans="1:11" ht="46.5" customHeight="1">
      <c r="A43" s="260" t="s">
        <v>246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</row>
    <row r="44" spans="1:11" ht="18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</row>
    <row r="45" spans="1:9" ht="44.25" customHeight="1">
      <c r="A45" s="96"/>
      <c r="B45" s="96"/>
      <c r="C45" s="96"/>
      <c r="D45" s="96"/>
      <c r="E45" s="96"/>
      <c r="F45" s="96"/>
      <c r="G45" s="96"/>
      <c r="H45" s="96"/>
      <c r="I45" s="96"/>
    </row>
    <row r="46" spans="1:7" ht="15.75">
      <c r="A46" s="271" t="s">
        <v>35</v>
      </c>
      <c r="B46" s="271"/>
      <c r="C46" s="271"/>
      <c r="D46" s="65"/>
      <c r="F46" s="267" t="s">
        <v>199</v>
      </c>
      <c r="G46" s="267"/>
    </row>
    <row r="47" spans="1:7" ht="18.75" customHeight="1">
      <c r="A47" s="271"/>
      <c r="B47" s="272"/>
      <c r="C47" s="272"/>
      <c r="D47" s="67" t="s">
        <v>29</v>
      </c>
      <c r="F47" s="270" t="s">
        <v>30</v>
      </c>
      <c r="G47" s="270"/>
    </row>
    <row r="48" spans="1:4" ht="18.75" customHeight="1">
      <c r="A48" s="271"/>
      <c r="B48" s="272"/>
      <c r="C48" s="272"/>
      <c r="D48" s="57"/>
    </row>
    <row r="49" spans="1:7" ht="15.75">
      <c r="A49" s="271" t="s">
        <v>8</v>
      </c>
      <c r="B49" s="271"/>
      <c r="C49" s="271"/>
      <c r="D49" s="68"/>
      <c r="F49" s="267" t="s">
        <v>200</v>
      </c>
      <c r="G49" s="267"/>
    </row>
    <row r="50" spans="1:7" ht="15.75">
      <c r="A50" s="64"/>
      <c r="B50" s="66"/>
      <c r="C50" s="66"/>
      <c r="D50" s="67" t="s">
        <v>29</v>
      </c>
      <c r="F50" s="270" t="s">
        <v>30</v>
      </c>
      <c r="G50" s="270"/>
    </row>
    <row r="51" ht="15.75">
      <c r="A51" s="63"/>
    </row>
  </sheetData>
  <sheetProtection/>
  <mergeCells count="47">
    <mergeCell ref="F46:G46"/>
    <mergeCell ref="F49:G49"/>
    <mergeCell ref="A3:J3"/>
    <mergeCell ref="F50:G50"/>
    <mergeCell ref="A46:C46"/>
    <mergeCell ref="A47:A48"/>
    <mergeCell ref="B47:B48"/>
    <mergeCell ref="C47:C48"/>
    <mergeCell ref="F47:G47"/>
    <mergeCell ref="A49:C49"/>
    <mergeCell ref="A20:A22"/>
    <mergeCell ref="A18:P18"/>
    <mergeCell ref="B20:B22"/>
    <mergeCell ref="C20:G20"/>
    <mergeCell ref="H20:L20"/>
    <mergeCell ref="C21:C22"/>
    <mergeCell ref="D21:D22"/>
    <mergeCell ref="L21:L22"/>
    <mergeCell ref="E21:F21"/>
    <mergeCell ref="G21:G22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21:H22"/>
    <mergeCell ref="I32:I33"/>
    <mergeCell ref="G32:G33"/>
    <mergeCell ref="I21:I22"/>
    <mergeCell ref="E32:E33"/>
    <mergeCell ref="F32:F33"/>
    <mergeCell ref="H32:H33"/>
    <mergeCell ref="A41:I41"/>
    <mergeCell ref="A42:J42"/>
    <mergeCell ref="A43:K43"/>
    <mergeCell ref="A2:J2"/>
    <mergeCell ref="J21:K21"/>
    <mergeCell ref="A30:P30"/>
    <mergeCell ref="A32:A33"/>
    <mergeCell ref="B32:B33"/>
    <mergeCell ref="C32:C33"/>
    <mergeCell ref="D32:D33"/>
  </mergeCells>
  <printOptions/>
  <pageMargins left="0.1968503937007874" right="0.1968503937007874" top="0.2362204724409449" bottom="0.2362204724409449" header="0.1968503937007874" footer="0.1968503937007874"/>
  <pageSetup fitToHeight="2" horizontalDpi="600" verticalDpi="600" orientation="landscape" paperSize="9" scale="62" r:id="rId1"/>
  <rowBreaks count="1" manualBreakCount="1">
    <brk id="29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showGridLines="0" view="pageBreakPreview" zoomScaleSheetLayoutView="100" zoomScalePageLayoutView="0" workbookViewId="0" topLeftCell="A55">
      <selection activeCell="P94" sqref="P94"/>
    </sheetView>
  </sheetViews>
  <sheetFormatPr defaultColWidth="9.00390625" defaultRowHeight="12.75"/>
  <cols>
    <col min="1" max="1" width="10.75390625" style="27" customWidth="1"/>
    <col min="2" max="2" width="32.25390625" style="27" customWidth="1"/>
    <col min="3" max="3" width="17.25390625" style="27" customWidth="1"/>
    <col min="4" max="4" width="16.75390625" style="27" customWidth="1"/>
    <col min="5" max="5" width="17.375" style="27" customWidth="1"/>
    <col min="6" max="6" width="19.75390625" style="27" customWidth="1"/>
    <col min="7" max="7" width="22.875" style="27" customWidth="1"/>
    <col min="8" max="8" width="24.375" style="27" customWidth="1"/>
    <col min="9" max="16384" width="9.125" style="27" customWidth="1"/>
  </cols>
  <sheetData>
    <row r="1" spans="1:8" ht="15.75">
      <c r="A1" s="281" t="s">
        <v>100</v>
      </c>
      <c r="B1" s="281"/>
      <c r="C1" s="281"/>
      <c r="D1" s="281"/>
      <c r="E1" s="281"/>
      <c r="F1" s="281"/>
      <c r="G1" s="281"/>
      <c r="H1" s="281"/>
    </row>
    <row r="3" spans="1:8" ht="12.75">
      <c r="A3" s="1" t="s">
        <v>101</v>
      </c>
      <c r="B3" s="1"/>
      <c r="C3" s="1"/>
      <c r="D3" s="1"/>
      <c r="E3" s="1"/>
      <c r="F3" s="1"/>
      <c r="G3" s="1"/>
      <c r="H3" s="1"/>
    </row>
    <row r="4" spans="1:5" ht="12.75">
      <c r="A4" s="273" t="s">
        <v>122</v>
      </c>
      <c r="B4" s="274"/>
      <c r="C4" s="274"/>
      <c r="D4" s="274"/>
      <c r="E4" s="115" t="s">
        <v>74</v>
      </c>
    </row>
    <row r="6" spans="1:8" ht="12.75">
      <c r="A6" s="1" t="s">
        <v>103</v>
      </c>
      <c r="B6" s="1"/>
      <c r="C6" s="1"/>
      <c r="D6" s="1"/>
      <c r="E6" s="1"/>
      <c r="F6" s="1"/>
      <c r="G6" s="1"/>
      <c r="H6" s="1"/>
    </row>
    <row r="7" spans="1:5" ht="12.75">
      <c r="A7" s="274" t="s">
        <v>102</v>
      </c>
      <c r="B7" s="274"/>
      <c r="C7" s="274"/>
      <c r="D7" s="274"/>
      <c r="E7" s="115" t="s">
        <v>74</v>
      </c>
    </row>
    <row r="9" spans="1:8" ht="12.75">
      <c r="A9" s="1" t="s">
        <v>104</v>
      </c>
      <c r="B9" s="1"/>
      <c r="C9" s="1"/>
      <c r="D9" s="1"/>
      <c r="E9" s="1"/>
      <c r="F9" s="1"/>
      <c r="G9" s="1"/>
      <c r="H9" s="1"/>
    </row>
    <row r="10" spans="1:11" s="55" customFormat="1" ht="30" customHeight="1">
      <c r="A10" s="276" t="s">
        <v>77</v>
      </c>
      <c r="B10" s="276"/>
      <c r="C10" s="276"/>
      <c r="D10" s="276"/>
      <c r="E10" s="119"/>
      <c r="F10" s="275" t="s">
        <v>78</v>
      </c>
      <c r="G10" s="275"/>
      <c r="H10" s="275"/>
      <c r="I10" s="275"/>
      <c r="J10" s="275"/>
      <c r="K10" s="275"/>
    </row>
    <row r="12" spans="1:8" s="99" customFormat="1" ht="12.75" customHeight="1">
      <c r="A12" s="278" t="s">
        <v>123</v>
      </c>
      <c r="B12" s="278"/>
      <c r="C12" s="278"/>
      <c r="D12" s="278"/>
      <c r="E12" s="278"/>
      <c r="F12" s="278"/>
      <c r="G12" s="278"/>
      <c r="H12" s="278"/>
    </row>
    <row r="13" spans="1:8" s="99" customFormat="1" ht="12.75">
      <c r="A13" s="282"/>
      <c r="B13" s="282"/>
      <c r="C13" s="282"/>
      <c r="D13" s="282"/>
      <c r="E13" s="282"/>
      <c r="F13" s="283"/>
      <c r="G13" s="283"/>
      <c r="H13" s="283"/>
    </row>
    <row r="14" spans="1:8" s="99" customFormat="1" ht="27.75" customHeight="1">
      <c r="A14" s="278" t="s">
        <v>125</v>
      </c>
      <c r="B14" s="278"/>
      <c r="C14" s="278"/>
      <c r="D14" s="278"/>
      <c r="E14" s="278"/>
      <c r="F14" s="278"/>
      <c r="G14" s="278"/>
      <c r="H14" s="98"/>
    </row>
    <row r="15" spans="6:8" ht="12.75">
      <c r="F15" s="28"/>
      <c r="G15" s="29" t="s">
        <v>75</v>
      </c>
      <c r="H15" s="28"/>
    </row>
    <row r="16" spans="2:8" ht="21" customHeight="1">
      <c r="B16" s="208" t="s">
        <v>93</v>
      </c>
      <c r="C16" s="208" t="s">
        <v>12</v>
      </c>
      <c r="D16" s="209" t="s">
        <v>52</v>
      </c>
      <c r="E16" s="209" t="s">
        <v>54</v>
      </c>
      <c r="F16" s="208" t="s">
        <v>53</v>
      </c>
      <c r="G16" s="208"/>
      <c r="H16" s="284" t="s">
        <v>117</v>
      </c>
    </row>
    <row r="17" spans="2:8" ht="114.75" customHeight="1">
      <c r="B17" s="208"/>
      <c r="C17" s="208"/>
      <c r="D17" s="210"/>
      <c r="E17" s="210"/>
      <c r="F17" s="6" t="s">
        <v>36</v>
      </c>
      <c r="G17" s="6" t="s">
        <v>71</v>
      </c>
      <c r="H17" s="285"/>
    </row>
    <row r="18" spans="2:8" s="28" customFormat="1" ht="12.75"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</row>
    <row r="19" spans="2:8" s="28" customFormat="1" ht="12.75">
      <c r="B19" s="122" t="s">
        <v>19</v>
      </c>
      <c r="C19" s="122"/>
      <c r="D19" s="30"/>
      <c r="E19" s="30"/>
      <c r="F19" s="30"/>
      <c r="G19" s="30"/>
      <c r="H19" s="30"/>
    </row>
    <row r="20" spans="2:8" s="28" customFormat="1" ht="12.75">
      <c r="B20" s="30"/>
      <c r="C20" s="122"/>
      <c r="D20" s="30"/>
      <c r="E20" s="30"/>
      <c r="F20" s="30"/>
      <c r="G20" s="30"/>
      <c r="H20" s="30"/>
    </row>
    <row r="21" spans="2:8" s="28" customFormat="1" ht="12.75">
      <c r="B21" s="30"/>
      <c r="C21" s="122"/>
      <c r="D21" s="30"/>
      <c r="E21" s="30"/>
      <c r="F21" s="30"/>
      <c r="G21" s="30"/>
      <c r="H21" s="30"/>
    </row>
    <row r="22" spans="2:8" s="28" customFormat="1" ht="12.75">
      <c r="B22" s="30"/>
      <c r="C22" s="122" t="s">
        <v>116</v>
      </c>
      <c r="D22" s="30"/>
      <c r="E22" s="30"/>
      <c r="F22" s="30"/>
      <c r="G22" s="30"/>
      <c r="H22" s="30"/>
    </row>
    <row r="23" spans="2:8" s="28" customFormat="1" ht="12.75">
      <c r="B23" s="30"/>
      <c r="C23" s="122"/>
      <c r="D23" s="30"/>
      <c r="E23" s="30"/>
      <c r="F23" s="30"/>
      <c r="G23" s="30"/>
      <c r="H23" s="30"/>
    </row>
    <row r="24" spans="2:8" ht="12.75">
      <c r="B24" s="122" t="s">
        <v>20</v>
      </c>
      <c r="C24" s="23" t="s">
        <v>16</v>
      </c>
      <c r="D24" s="30"/>
      <c r="E24" s="30"/>
      <c r="F24" s="30"/>
      <c r="G24" s="23"/>
      <c r="H24" s="23"/>
    </row>
    <row r="25" spans="1:8" ht="15.75" customHeight="1">
      <c r="A25" s="279"/>
      <c r="B25" s="279"/>
      <c r="C25" s="279"/>
      <c r="D25" s="279"/>
      <c r="E25" s="279"/>
      <c r="F25" s="279"/>
      <c r="G25" s="279"/>
      <c r="H25" s="279"/>
    </row>
    <row r="26" spans="1:8" ht="28.5" customHeight="1">
      <c r="A26" s="286" t="s">
        <v>126</v>
      </c>
      <c r="B26" s="286"/>
      <c r="C26" s="286"/>
      <c r="D26" s="286"/>
      <c r="E26" s="286"/>
      <c r="F26" s="286"/>
      <c r="G26" s="100"/>
      <c r="H26" s="98"/>
    </row>
    <row r="27" spans="1:8" ht="15.75" customHeight="1">
      <c r="A27" s="208" t="s">
        <v>22</v>
      </c>
      <c r="B27" s="208" t="s">
        <v>12</v>
      </c>
      <c r="C27" s="208" t="s">
        <v>21</v>
      </c>
      <c r="D27" s="208" t="s">
        <v>14</v>
      </c>
      <c r="E27" s="209" t="s">
        <v>107</v>
      </c>
      <c r="F27" s="209" t="s">
        <v>72</v>
      </c>
      <c r="G27" s="9"/>
      <c r="H27" s="9"/>
    </row>
    <row r="28" spans="1:8" ht="60" customHeight="1">
      <c r="A28" s="208"/>
      <c r="B28" s="208"/>
      <c r="C28" s="208"/>
      <c r="D28" s="208"/>
      <c r="E28" s="210"/>
      <c r="F28" s="210"/>
      <c r="G28" s="9"/>
      <c r="H28" s="9"/>
    </row>
    <row r="29" spans="1:8" ht="14.25" customHeight="1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9"/>
      <c r="H29" s="9"/>
    </row>
    <row r="30" spans="1:8" ht="14.25" customHeight="1">
      <c r="A30" s="21"/>
      <c r="B30" s="94" t="s">
        <v>3</v>
      </c>
      <c r="C30" s="21"/>
      <c r="D30" s="21"/>
      <c r="E30" s="117"/>
      <c r="F30" s="117"/>
      <c r="G30" s="103"/>
      <c r="H30" s="103"/>
    </row>
    <row r="31" spans="1:8" ht="14.25" customHeight="1">
      <c r="A31" s="21"/>
      <c r="B31" s="21"/>
      <c r="C31" s="21"/>
      <c r="D31" s="21"/>
      <c r="E31" s="117"/>
      <c r="F31" s="117"/>
      <c r="G31" s="103"/>
      <c r="H31" s="103"/>
    </row>
    <row r="32" spans="1:8" ht="14.25" customHeight="1">
      <c r="A32" s="21"/>
      <c r="B32" s="94" t="s">
        <v>4</v>
      </c>
      <c r="C32" s="21"/>
      <c r="D32" s="21"/>
      <c r="E32" s="117"/>
      <c r="F32" s="117"/>
      <c r="G32" s="103"/>
      <c r="H32" s="103"/>
    </row>
    <row r="33" spans="1:8" ht="14.25" customHeight="1">
      <c r="A33" s="21"/>
      <c r="B33" s="94"/>
      <c r="C33" s="21"/>
      <c r="D33" s="21"/>
      <c r="E33" s="117"/>
      <c r="F33" s="117"/>
      <c r="G33" s="103"/>
      <c r="H33" s="103"/>
    </row>
    <row r="34" spans="1:8" ht="14.25" customHeight="1">
      <c r="A34" s="21"/>
      <c r="B34" s="94" t="s">
        <v>5</v>
      </c>
      <c r="C34" s="21"/>
      <c r="D34" s="21"/>
      <c r="E34" s="117"/>
      <c r="F34" s="117"/>
      <c r="G34" s="103"/>
      <c r="H34" s="103"/>
    </row>
    <row r="35" spans="1:8" ht="14.25" customHeight="1">
      <c r="A35" s="21"/>
      <c r="B35" s="94"/>
      <c r="C35" s="21"/>
      <c r="D35" s="21"/>
      <c r="E35" s="117"/>
      <c r="F35" s="117"/>
      <c r="G35" s="103"/>
      <c r="H35" s="103"/>
    </row>
    <row r="36" spans="1:8" ht="14.25" customHeight="1">
      <c r="A36" s="21"/>
      <c r="B36" s="94" t="s">
        <v>6</v>
      </c>
      <c r="C36" s="21"/>
      <c r="D36" s="21"/>
      <c r="E36" s="117"/>
      <c r="F36" s="117"/>
      <c r="G36" s="103"/>
      <c r="H36" s="103"/>
    </row>
    <row r="37" spans="1:8" ht="14.25" customHeight="1">
      <c r="A37" s="21"/>
      <c r="B37" s="94"/>
      <c r="C37" s="21"/>
      <c r="D37" s="21"/>
      <c r="E37" s="117"/>
      <c r="F37" s="117"/>
      <c r="G37" s="103"/>
      <c r="H37" s="103"/>
    </row>
    <row r="38" spans="1:8" ht="12.75" customHeight="1">
      <c r="A38" s="31"/>
      <c r="B38" s="32"/>
      <c r="C38" s="31"/>
      <c r="D38" s="31"/>
      <c r="E38" s="32"/>
      <c r="F38" s="32"/>
      <c r="G38" s="32"/>
      <c r="H38" s="32"/>
    </row>
    <row r="39" spans="1:8" ht="27.75" customHeight="1">
      <c r="A39" s="279" t="s">
        <v>105</v>
      </c>
      <c r="B39" s="279"/>
      <c r="C39" s="279"/>
      <c r="D39" s="279"/>
      <c r="E39" s="279"/>
      <c r="F39" s="279"/>
      <c r="G39" s="8"/>
      <c r="H39" s="11"/>
    </row>
    <row r="40" spans="1:8" ht="12.75" customHeight="1">
      <c r="A40" s="287"/>
      <c r="B40" s="287"/>
      <c r="C40" s="287"/>
      <c r="D40" s="8"/>
      <c r="E40" s="8"/>
      <c r="F40" s="8"/>
      <c r="G40" s="33"/>
      <c r="H40" s="11"/>
    </row>
    <row r="41" spans="1:8" ht="17.25" customHeight="1">
      <c r="A41" s="116" t="s">
        <v>57</v>
      </c>
      <c r="B41" s="69"/>
      <c r="C41" s="69"/>
      <c r="D41" s="69"/>
      <c r="E41" s="69"/>
      <c r="F41" s="69"/>
      <c r="G41" s="69"/>
      <c r="H41" s="8"/>
    </row>
    <row r="42" spans="1:8" ht="17.25" customHeight="1">
      <c r="A42" s="34"/>
      <c r="B42" s="40"/>
      <c r="C42" s="40"/>
      <c r="D42" s="40"/>
      <c r="E42" s="40"/>
      <c r="F42" s="40"/>
      <c r="G42" s="40"/>
      <c r="H42" s="8"/>
    </row>
    <row r="43" spans="1:8" ht="28.5" customHeight="1">
      <c r="A43" s="279" t="s">
        <v>127</v>
      </c>
      <c r="B43" s="279"/>
      <c r="C43" s="279"/>
      <c r="D43" s="279"/>
      <c r="E43" s="279"/>
      <c r="F43" s="279"/>
      <c r="G43" s="279"/>
      <c r="H43" s="8"/>
    </row>
    <row r="44" spans="1:8" ht="16.5" customHeight="1">
      <c r="A44" s="8"/>
      <c r="B44" s="8"/>
      <c r="C44" s="8"/>
      <c r="D44" s="8"/>
      <c r="E44" s="8"/>
      <c r="F44" s="8"/>
      <c r="G44" s="33" t="s">
        <v>75</v>
      </c>
      <c r="H44" s="8"/>
    </row>
    <row r="45" spans="1:7" ht="21" customHeight="1">
      <c r="A45" s="208" t="s">
        <v>31</v>
      </c>
      <c r="B45" s="208" t="s">
        <v>12</v>
      </c>
      <c r="C45" s="205" t="s">
        <v>51</v>
      </c>
      <c r="D45" s="206"/>
      <c r="E45" s="208" t="s">
        <v>51</v>
      </c>
      <c r="F45" s="208"/>
      <c r="G45" s="284" t="s">
        <v>115</v>
      </c>
    </row>
    <row r="46" spans="1:7" ht="87.75" customHeight="1">
      <c r="A46" s="208"/>
      <c r="B46" s="208"/>
      <c r="C46" s="6" t="s">
        <v>33</v>
      </c>
      <c r="D46" s="6" t="s">
        <v>71</v>
      </c>
      <c r="E46" s="6" t="s">
        <v>33</v>
      </c>
      <c r="F46" s="6" t="s">
        <v>71</v>
      </c>
      <c r="G46" s="285"/>
    </row>
    <row r="47" spans="1:7" ht="14.25" customHeight="1">
      <c r="A47" s="30">
        <v>1</v>
      </c>
      <c r="B47" s="30">
        <v>2</v>
      </c>
      <c r="C47" s="30">
        <v>3</v>
      </c>
      <c r="D47" s="30">
        <v>4</v>
      </c>
      <c r="E47" s="30">
        <v>5</v>
      </c>
      <c r="F47" s="30">
        <v>6</v>
      </c>
      <c r="G47" s="30">
        <v>7</v>
      </c>
    </row>
    <row r="48" spans="1:7" ht="14.25" customHeight="1">
      <c r="A48" s="30"/>
      <c r="B48" s="122"/>
      <c r="C48" s="30"/>
      <c r="D48" s="30"/>
      <c r="E48" s="30"/>
      <c r="F48" s="30"/>
      <c r="G48" s="30"/>
    </row>
    <row r="49" spans="1:7" ht="14.25" customHeight="1">
      <c r="A49" s="30"/>
      <c r="B49" s="122"/>
      <c r="C49" s="30"/>
      <c r="D49" s="30"/>
      <c r="E49" s="30"/>
      <c r="F49" s="30"/>
      <c r="G49" s="30"/>
    </row>
    <row r="50" spans="1:7" ht="14.25" customHeight="1">
      <c r="A50" s="30"/>
      <c r="B50" s="122"/>
      <c r="C50" s="30"/>
      <c r="D50" s="30"/>
      <c r="E50" s="30"/>
      <c r="F50" s="30"/>
      <c r="G50" s="30"/>
    </row>
    <row r="51" spans="1:7" ht="14.25" customHeight="1">
      <c r="A51" s="30"/>
      <c r="B51" s="122" t="s">
        <v>15</v>
      </c>
      <c r="C51" s="30"/>
      <c r="D51" s="30"/>
      <c r="E51" s="30"/>
      <c r="F51" s="30"/>
      <c r="G51" s="30"/>
    </row>
    <row r="52" spans="1:7" ht="14.25" customHeight="1">
      <c r="A52" s="30"/>
      <c r="B52" s="122"/>
      <c r="C52" s="30"/>
      <c r="D52" s="30"/>
      <c r="E52" s="30"/>
      <c r="F52" s="30"/>
      <c r="G52" s="30"/>
    </row>
    <row r="53" spans="1:7" ht="14.25" customHeight="1">
      <c r="A53" s="30"/>
      <c r="B53" s="23" t="s">
        <v>16</v>
      </c>
      <c r="C53" s="30"/>
      <c r="D53" s="30"/>
      <c r="E53" s="30"/>
      <c r="F53" s="30"/>
      <c r="G53" s="30"/>
    </row>
    <row r="54" spans="1:8" ht="27.75" customHeight="1">
      <c r="A54" s="8"/>
      <c r="B54" s="8"/>
      <c r="C54" s="8"/>
      <c r="D54" s="8"/>
      <c r="E54" s="8"/>
      <c r="F54" s="8"/>
      <c r="G54" s="8"/>
      <c r="H54" s="8"/>
    </row>
    <row r="55" spans="1:8" ht="12.75">
      <c r="A55" s="278" t="s">
        <v>128</v>
      </c>
      <c r="B55" s="278"/>
      <c r="C55" s="278"/>
      <c r="D55" s="278"/>
      <c r="E55" s="278"/>
      <c r="F55" s="278"/>
      <c r="G55" s="278"/>
      <c r="H55" s="278"/>
    </row>
    <row r="56" spans="1:8" ht="12.75" customHeight="1">
      <c r="A56" s="208" t="s">
        <v>22</v>
      </c>
      <c r="B56" s="208" t="s">
        <v>12</v>
      </c>
      <c r="C56" s="208" t="s">
        <v>21</v>
      </c>
      <c r="D56" s="208" t="s">
        <v>14</v>
      </c>
      <c r="E56" s="208" t="s">
        <v>106</v>
      </c>
      <c r="F56" s="208" t="s">
        <v>73</v>
      </c>
      <c r="G56" s="208" t="s">
        <v>106</v>
      </c>
      <c r="H56" s="208" t="s">
        <v>73</v>
      </c>
    </row>
    <row r="57" spans="1:8" ht="76.5" customHeight="1">
      <c r="A57" s="208"/>
      <c r="B57" s="208"/>
      <c r="C57" s="208"/>
      <c r="D57" s="208"/>
      <c r="E57" s="208"/>
      <c r="F57" s="208"/>
      <c r="G57" s="208"/>
      <c r="H57" s="208"/>
    </row>
    <row r="58" spans="1:8" s="28" customFormat="1" ht="12.75">
      <c r="A58" s="6">
        <v>1</v>
      </c>
      <c r="B58" s="6">
        <v>2</v>
      </c>
      <c r="C58" s="6">
        <v>3</v>
      </c>
      <c r="D58" s="6">
        <v>4</v>
      </c>
      <c r="E58" s="6">
        <v>5</v>
      </c>
      <c r="F58" s="6">
        <v>6</v>
      </c>
      <c r="G58" s="6">
        <v>7</v>
      </c>
      <c r="H58" s="6">
        <v>8</v>
      </c>
    </row>
    <row r="59" spans="1:8" s="28" customFormat="1" ht="12.75">
      <c r="A59" s="6"/>
      <c r="B59" s="94" t="s">
        <v>3</v>
      </c>
      <c r="C59" s="6"/>
      <c r="D59" s="6"/>
      <c r="E59" s="6"/>
      <c r="F59" s="6"/>
      <c r="G59" s="6"/>
      <c r="H59" s="6"/>
    </row>
    <row r="60" spans="1:8" s="28" customFormat="1" ht="12.75">
      <c r="A60" s="6"/>
      <c r="B60" s="21"/>
      <c r="C60" s="6"/>
      <c r="D60" s="6"/>
      <c r="E60" s="6"/>
      <c r="F60" s="6"/>
      <c r="G60" s="6"/>
      <c r="H60" s="6"/>
    </row>
    <row r="61" spans="1:8" s="28" customFormat="1" ht="12.75">
      <c r="A61" s="6"/>
      <c r="B61" s="94" t="s">
        <v>4</v>
      </c>
      <c r="C61" s="6"/>
      <c r="D61" s="6"/>
      <c r="E61" s="6"/>
      <c r="F61" s="6"/>
      <c r="G61" s="6"/>
      <c r="H61" s="6"/>
    </row>
    <row r="62" spans="1:8" s="28" customFormat="1" ht="12.75">
      <c r="A62" s="6"/>
      <c r="B62" s="94"/>
      <c r="C62" s="6"/>
      <c r="D62" s="6"/>
      <c r="E62" s="6"/>
      <c r="F62" s="6"/>
      <c r="G62" s="6"/>
      <c r="H62" s="70"/>
    </row>
    <row r="63" spans="1:8" s="28" customFormat="1" ht="12.75">
      <c r="A63" s="6"/>
      <c r="B63" s="94" t="s">
        <v>5</v>
      </c>
      <c r="C63" s="6"/>
      <c r="D63" s="6"/>
      <c r="E63" s="6"/>
      <c r="F63" s="6"/>
      <c r="G63" s="6"/>
      <c r="H63" s="70"/>
    </row>
    <row r="64" spans="1:8" s="28" customFormat="1" ht="12.75">
      <c r="A64" s="6"/>
      <c r="B64" s="94"/>
      <c r="C64" s="6"/>
      <c r="D64" s="6"/>
      <c r="E64" s="6"/>
      <c r="F64" s="6"/>
      <c r="G64" s="6"/>
      <c r="H64" s="70"/>
    </row>
    <row r="65" spans="1:8" s="28" customFormat="1" ht="12.75">
      <c r="A65" s="6"/>
      <c r="B65" s="94" t="s">
        <v>6</v>
      </c>
      <c r="C65" s="6"/>
      <c r="D65" s="6"/>
      <c r="E65" s="6"/>
      <c r="F65" s="6"/>
      <c r="G65" s="6"/>
      <c r="H65" s="70"/>
    </row>
    <row r="66" spans="1:8" s="28" customFormat="1" ht="12.75">
      <c r="A66" s="6"/>
      <c r="B66" s="94"/>
      <c r="C66" s="6"/>
      <c r="D66" s="6"/>
      <c r="E66" s="6"/>
      <c r="F66" s="6"/>
      <c r="G66" s="6"/>
      <c r="H66" s="70"/>
    </row>
    <row r="67" spans="1:8" s="41" customFormat="1" ht="12.75">
      <c r="A67" s="9"/>
      <c r="B67" s="15"/>
      <c r="C67" s="9"/>
      <c r="D67" s="9"/>
      <c r="E67" s="9"/>
      <c r="F67" s="9"/>
      <c r="G67" s="9"/>
      <c r="H67" s="10"/>
    </row>
    <row r="68" spans="1:8" s="41" customFormat="1" ht="27.75" customHeight="1">
      <c r="A68" s="280" t="s">
        <v>108</v>
      </c>
      <c r="B68" s="280"/>
      <c r="C68" s="280"/>
      <c r="D68" s="280"/>
      <c r="E68" s="280"/>
      <c r="F68" s="280"/>
      <c r="G68" s="280"/>
      <c r="H68" s="10"/>
    </row>
    <row r="69" spans="1:8" ht="16.5" customHeight="1">
      <c r="A69" s="277"/>
      <c r="B69" s="277"/>
      <c r="C69" s="277"/>
      <c r="D69" s="10"/>
      <c r="E69" s="10"/>
      <c r="F69" s="10"/>
      <c r="G69" s="10"/>
      <c r="H69" s="33"/>
    </row>
    <row r="70" spans="1:8" ht="12.75">
      <c r="A70" s="118" t="s">
        <v>57</v>
      </c>
      <c r="B70" s="45"/>
      <c r="C70" s="6"/>
      <c r="D70" s="6"/>
      <c r="E70" s="6"/>
      <c r="F70" s="6"/>
      <c r="G70" s="6"/>
      <c r="H70" s="2"/>
    </row>
    <row r="71" spans="1:8" ht="12.75">
      <c r="A71" s="9"/>
      <c r="B71" s="14"/>
      <c r="C71" s="9"/>
      <c r="D71" s="9"/>
      <c r="E71" s="9"/>
      <c r="F71" s="9"/>
      <c r="G71" s="9"/>
      <c r="H71" s="10"/>
    </row>
    <row r="72" spans="1:8" ht="12.75">
      <c r="A72" s="274"/>
      <c r="B72" s="274"/>
      <c r="C72" s="274"/>
      <c r="D72" s="274"/>
      <c r="E72" s="274"/>
      <c r="F72" s="274"/>
      <c r="G72" s="274"/>
      <c r="H72" s="274"/>
    </row>
    <row r="73" spans="1:8" ht="12.75">
      <c r="A73" s="28"/>
      <c r="B73" s="28"/>
      <c r="C73" s="28"/>
      <c r="D73" s="28"/>
      <c r="E73" s="28"/>
      <c r="F73" s="28"/>
      <c r="G73" s="28"/>
      <c r="H73" s="28"/>
    </row>
    <row r="74" spans="1:7" s="51" customFormat="1" ht="15.75">
      <c r="A74" s="271" t="s">
        <v>35</v>
      </c>
      <c r="B74" s="271"/>
      <c r="C74" s="271"/>
      <c r="D74" s="65"/>
      <c r="F74" s="65"/>
      <c r="G74" s="65"/>
    </row>
    <row r="75" spans="1:7" s="51" customFormat="1" ht="18.75" customHeight="1">
      <c r="A75" s="271"/>
      <c r="B75" s="272"/>
      <c r="C75" s="272"/>
      <c r="D75" s="67" t="s">
        <v>29</v>
      </c>
      <c r="F75" s="270" t="s">
        <v>30</v>
      </c>
      <c r="G75" s="270"/>
    </row>
    <row r="76" spans="1:4" s="51" customFormat="1" ht="15.75" customHeight="1">
      <c r="A76" s="271"/>
      <c r="B76" s="272"/>
      <c r="C76" s="272"/>
      <c r="D76" s="57"/>
    </row>
    <row r="77" spans="1:7" s="51" customFormat="1" ht="15.75">
      <c r="A77" s="271" t="s">
        <v>8</v>
      </c>
      <c r="B77" s="271"/>
      <c r="C77" s="271"/>
      <c r="D77" s="68"/>
      <c r="F77" s="65"/>
      <c r="G77" s="65"/>
    </row>
    <row r="78" spans="1:7" s="51" customFormat="1" ht="15.75">
      <c r="A78" s="64"/>
      <c r="B78" s="66"/>
      <c r="C78" s="66"/>
      <c r="D78" s="67" t="s">
        <v>29</v>
      </c>
      <c r="F78" s="270" t="s">
        <v>30</v>
      </c>
      <c r="G78" s="270"/>
    </row>
  </sheetData>
  <sheetProtection/>
  <mergeCells count="50">
    <mergeCell ref="F75:G75"/>
    <mergeCell ref="A77:C77"/>
    <mergeCell ref="F78:G78"/>
    <mergeCell ref="A72:H72"/>
    <mergeCell ref="A74:C74"/>
    <mergeCell ref="A75:A76"/>
    <mergeCell ref="A26:F26"/>
    <mergeCell ref="A27:A28"/>
    <mergeCell ref="B27:B28"/>
    <mergeCell ref="C27:C28"/>
    <mergeCell ref="E45:F45"/>
    <mergeCell ref="A40:C40"/>
    <mergeCell ref="B45:B46"/>
    <mergeCell ref="B16:B17"/>
    <mergeCell ref="C16:C17"/>
    <mergeCell ref="D16:D17"/>
    <mergeCell ref="F16:G16"/>
    <mergeCell ref="H16:H17"/>
    <mergeCell ref="A25:H25"/>
    <mergeCell ref="E16:E17"/>
    <mergeCell ref="A68:G68"/>
    <mergeCell ref="A1:H1"/>
    <mergeCell ref="A13:E13"/>
    <mergeCell ref="F13:H13"/>
    <mergeCell ref="A12:H12"/>
    <mergeCell ref="A14:G14"/>
    <mergeCell ref="D27:D28"/>
    <mergeCell ref="E27:E28"/>
    <mergeCell ref="G45:G46"/>
    <mergeCell ref="F27:F28"/>
    <mergeCell ref="C56:C57"/>
    <mergeCell ref="H56:H57"/>
    <mergeCell ref="B56:B57"/>
    <mergeCell ref="F56:F57"/>
    <mergeCell ref="G56:G57"/>
    <mergeCell ref="A39:F39"/>
    <mergeCell ref="C45:D45"/>
    <mergeCell ref="A43:G43"/>
    <mergeCell ref="E56:E57"/>
    <mergeCell ref="D56:D57"/>
    <mergeCell ref="A4:D4"/>
    <mergeCell ref="A7:D7"/>
    <mergeCell ref="F10:K10"/>
    <mergeCell ref="A10:D10"/>
    <mergeCell ref="B75:B76"/>
    <mergeCell ref="C75:C76"/>
    <mergeCell ref="A69:C69"/>
    <mergeCell ref="A45:A46"/>
    <mergeCell ref="A55:H55"/>
    <mergeCell ref="A56:A57"/>
  </mergeCells>
  <printOptions/>
  <pageMargins left="0.2755905511811024" right="0.31496062992125984" top="0.35433070866141736" bottom="0.4330708661417323" header="0.2362204724409449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2019-02-01T09:47:19Z</cp:lastPrinted>
  <dcterms:created xsi:type="dcterms:W3CDTF">2010-12-08T09:07:17Z</dcterms:created>
  <dcterms:modified xsi:type="dcterms:W3CDTF">2019-02-01T09:47:22Z</dcterms:modified>
  <cp:category/>
  <cp:version/>
  <cp:contentType/>
  <cp:contentStatus/>
</cp:coreProperties>
</file>