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7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</sheets>
  <definedNames>
    <definedName name="_xlnm.Print_Area" localSheetId="4">'ДОДАТОК 2 Ф-2 п. 9'!$A$1:$L$41</definedName>
    <definedName name="_xlnm.Print_Area" localSheetId="5">'ДОДАТОК 2 Ф-2 п.10'!$A$1:$P$19</definedName>
    <definedName name="_xlnm.Print_Area" localSheetId="6">'ДОДАТОК 2 Ф-2 п.11-12'!$A$1:$N$34</definedName>
    <definedName name="_xlnm.Print_Area" localSheetId="7">'ДОДАТОК 2 Ф-2 п.13-15'!$A$1:$L$66</definedName>
    <definedName name="_xlnm.Print_Area" localSheetId="1">'ДОДАТОК 2 Ф-2 п.6'!$A$1:$N$46</definedName>
    <definedName name="_xlnm.Print_Area" localSheetId="2">'ДОДАТОК 2 Ф-2 п.7'!$A$1:$N$20</definedName>
    <definedName name="_xlnm.Print_Area" localSheetId="3">'ДОДАТОК 2 Ф-2 п.8'!$A$1:$M$43</definedName>
    <definedName name="_xlnm.Print_Area" localSheetId="0">'ДОДАТОК 2 Форма 2 п.1-5'!$A$1:$N$45</definedName>
  </definedNames>
  <calcPr fullCalcOnLoad="1"/>
</workbook>
</file>

<file path=xl/sharedStrings.xml><?xml version="1.0" encoding="utf-8"?>
<sst xmlns="http://schemas.openxmlformats.org/spreadsheetml/2006/main" count="560" uniqueCount="223">
  <si>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</si>
  <si>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</si>
  <si>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</si>
  <si>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</si>
  <si>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</si>
  <si>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якості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</si>
  <si>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</si>
  <si>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</si>
  <si>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</si>
  <si>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</si>
  <si>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</si>
  <si>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</si>
  <si>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Х</t>
  </si>
  <si>
    <t>з них штатні одиниці за загальним фондом, що враховані також у спеціальному фонді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</si>
  <si>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</si>
  <si>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</si>
  <si>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</si>
  <si>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</si>
  <si>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</si>
  <si>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</si>
  <si>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</si>
  <si>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</si>
  <si>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</si>
  <si>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</si>
  <si>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</si>
  <si>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</si>
  <si>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</si>
  <si>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Надходження із загального фонду бюджету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</si>
  <si>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</si>
  <si>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</si>
  <si>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</si>
  <si>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</si>
  <si>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</si>
  <si>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</si>
  <si>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</si>
  <si>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</si>
  <si>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</si>
  <si>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</si>
  <si>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</si>
  <si>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</si>
  <si>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</si>
  <si>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</si>
  <si>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</si>
  <si>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</si>
  <si>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</si>
  <si>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</si>
  <si>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</si>
  <si>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</si>
  <si>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</si>
  <si>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</si>
  <si>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</si>
  <si>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</si>
  <si>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(грн)</t>
  </si>
  <si>
    <t xml:space="preserve">              (найменування відповідального виконавця)             </t>
  </si>
  <si>
    <t xml:space="preserve">                (код Типової відомчої класифікації видатків та кредитування місцевих бюджетів)</t>
  </si>
  <si>
    <t xml:space="preserve">1) мета бюджетної програми/підпрограми, строки її реалізації;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</si>
  <si>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</si>
  <si>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</si>
  <si>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</si>
  <si>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</si>
  <si>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</si>
  <si>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</si>
  <si>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</si>
  <si>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</si>
  <si>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</si>
  <si>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</si>
  <si>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</si>
  <si>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</si>
  <si>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</si>
  <si>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</si>
  <si>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</si>
  <si>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</si>
  <si>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</si>
  <si>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</si>
  <si>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</si>
  <si>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</si>
  <si>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</si>
  <si>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</si>
  <si>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</si>
  <si>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</si>
  <si>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</si>
  <si>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 xml:space="preserve">2021 рік (прогноз) </t>
  </si>
  <si>
    <t>2020 рік</t>
  </si>
  <si>
    <t>2021 рік</t>
  </si>
  <si>
    <t>Зміна кредитоської заборгованості                     (6-5)</t>
  </si>
  <si>
    <t>Начальник управління</t>
  </si>
  <si>
    <t>Головний бухгалтер</t>
  </si>
  <si>
    <t>В.Л. Літвінко</t>
  </si>
  <si>
    <t>1.</t>
  </si>
  <si>
    <t>1.1.</t>
  </si>
  <si>
    <t>тис.грн.</t>
  </si>
  <si>
    <t>рішення міської ради про затвердження бюджету, кошторис</t>
  </si>
  <si>
    <t>од.</t>
  </si>
  <si>
    <t>2.1.</t>
  </si>
  <si>
    <t>2.2.</t>
  </si>
  <si>
    <t>3.1.</t>
  </si>
  <si>
    <t>3.2.</t>
  </si>
  <si>
    <t>4.1.</t>
  </si>
  <si>
    <t>%</t>
  </si>
  <si>
    <t>рішення міської ради від 25.01.2018 №919        (із змінами)</t>
  </si>
  <si>
    <t>Кредиторська заборгованість на кінець минулого бюджетного періоду</t>
  </si>
  <si>
    <t>Кредиторська заборгованість на початок минулого бюджетного періоду</t>
  </si>
  <si>
    <t xml:space="preserve"> </t>
  </si>
  <si>
    <t>Предмети, матеріали, обладнання та інвентар</t>
  </si>
  <si>
    <t>Ефективності</t>
  </si>
  <si>
    <r>
      <t>1.</t>
    </r>
    <r>
      <rPr>
        <b/>
        <u val="single"/>
        <sz val="12"/>
        <rFont val="Arial Cyr"/>
        <family val="0"/>
      </rPr>
      <t xml:space="preserve"> Управління житлового господарства Житомирської міської ради</t>
    </r>
    <r>
      <rPr>
        <b/>
        <sz val="12"/>
        <rFont val="Arial Cyr"/>
        <family val="2"/>
      </rPr>
      <t xml:space="preserve">                                                                                                           (1)(2)</t>
    </r>
  </si>
  <si>
    <r>
      <t>2.</t>
    </r>
    <r>
      <rPr>
        <b/>
        <u val="single"/>
        <sz val="12"/>
        <rFont val="Arial Cyr"/>
        <family val="0"/>
      </rPr>
      <t xml:space="preserve"> Управління житлового господарства Житомирської міської ради</t>
    </r>
    <r>
      <rPr>
        <b/>
        <sz val="12"/>
        <rFont val="Arial Cyr"/>
        <family val="0"/>
      </rPr>
      <t xml:space="preserve">                                                                                                         </t>
    </r>
    <r>
      <rPr>
        <b/>
        <sz val="12"/>
        <rFont val="Arial Cyr"/>
        <family val="2"/>
      </rPr>
      <t>(1)(2)(1)</t>
    </r>
  </si>
  <si>
    <t xml:space="preserve"> Керівництво і управління у сфері житлового господарства м. Житомира</t>
  </si>
  <si>
    <t>Здійснення виконавчим органом Житомирської міської ради - управлінням житлового господарства наданих законодавством повноважень у сфері   житлового   господарства та приватизації державного житлового фонду в м. Житомирі</t>
  </si>
  <si>
    <t>Оплата праці</t>
  </si>
  <si>
    <t>Нарахування на оплату праці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</si>
  <si>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</si>
  <si>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</si>
  <si>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віднесні до заходів розвитку</t>
  </si>
  <si>
    <t>Керівництво і управління у відповідній сфері у містах (місті Києві), селищах, селах, обєднаних територіальних громадах</t>
  </si>
  <si>
    <t>Здійснення  виконавчим органом Житомирської міської ради - управлінням житлового  господарства  наданих законодавством повноважень у сфері житлового  господарства та приватизації державного житлового фонду  в м. Житомирі</t>
  </si>
  <si>
    <t>Видатки на утримання управління житлового господарства Жито-мирської міської ради</t>
  </si>
  <si>
    <t>штатних працівників  з приватизації держав-ного житлового фонду</t>
  </si>
  <si>
    <t xml:space="preserve">Кількість штатних оди-ниць управління жит-лового господарства,  </t>
  </si>
  <si>
    <t>в т.ч.                                     посадових осіб місцевого самоврядування</t>
  </si>
  <si>
    <t xml:space="preserve"> розпорядження міського голови  "Про розподіл чисельності працівників та затвердження штатних розписів виконавчих органів Житомирської міської ради"   </t>
  </si>
  <si>
    <t xml:space="preserve">Кількість отриманих доручень, листів, скарг,заяв, звернень </t>
  </si>
  <si>
    <t>Кількість прийнятих нормативно-правових актів</t>
  </si>
  <si>
    <t>Кількість виконаних доручень, листів, скарг, заяв, звернень    на 1 посадову особу управління  житлового господарства та інпектора з питань приватизації держав-ного житлового фонду</t>
  </si>
  <si>
    <t>Кількість прийнятих нормативно-правових актів на 1 посадову особу управління житлового господар-ства та інспектора з питань приватизації державного житлового фонду</t>
  </si>
  <si>
    <t xml:space="preserve">Витрати на утримання 1 штатної одиниці  управління житлового господарства      </t>
  </si>
  <si>
    <t>Відсоток вчасно вико-наних доручень, листів, звернень, заяв, скарг у їх загальній кількості</t>
  </si>
  <si>
    <t>Програми електронного документообігу "Діло", "Новатум"</t>
  </si>
  <si>
    <t>розрахунок: 2.1./1.3.+1.4.</t>
  </si>
  <si>
    <t>розрахунок: 2.2./1.3.+1.4.</t>
  </si>
  <si>
    <t>розрахунок: 1.1./1.2.</t>
  </si>
  <si>
    <t>розрахунок: к-ть вчасно виконаних листів, звернень, заяв, скарг/загальна кількість листів, звернень, заяв, скарг*100</t>
  </si>
  <si>
    <t>1.2.</t>
  </si>
  <si>
    <t>1.3.</t>
  </si>
  <si>
    <t>1.4.</t>
  </si>
  <si>
    <t>3.3.</t>
  </si>
  <si>
    <t>Завдання: Здійснення  виконавчим органом Житомирської міської ради - управлінням житлового  господарства  наданих законодавством повноважень у сфері житлового  господарства та приватизації державного житлового фонду  в м. Житомирі</t>
  </si>
  <si>
    <t>1.Обовязкові виплати</t>
  </si>
  <si>
    <t>2.Інші доплати та надбавки</t>
  </si>
  <si>
    <t>3.Премії</t>
  </si>
  <si>
    <t>4.Матеріальна допомога</t>
  </si>
  <si>
    <t>Заступник начальника управління</t>
  </si>
  <si>
    <t>Начальник внутрішнього відділу</t>
  </si>
  <si>
    <t>Заступник начальника внутрішнього відділу</t>
  </si>
  <si>
    <t>Головний спеціаліст</t>
  </si>
  <si>
    <t>Провідний спеціаліст</t>
  </si>
  <si>
    <t>Спеціаліст І категорії</t>
  </si>
  <si>
    <t>Водій</t>
  </si>
  <si>
    <t>Інспектор</t>
  </si>
  <si>
    <t>Заробітна плата</t>
  </si>
  <si>
    <t>Нарахування на заробіту плату</t>
  </si>
  <si>
    <t>Використання товарів і послуг</t>
  </si>
  <si>
    <t>Предмети,  матеріали, обладнання та інвентар</t>
  </si>
  <si>
    <t>Видатки  на відрядження</t>
  </si>
  <si>
    <t>Окремі заходи  по реалізації державних (регіональних) програм, не віднесні до заходів розвитку</t>
  </si>
  <si>
    <t xml:space="preserve">Кількість штатних одиниць управління житлового господарства,  </t>
  </si>
  <si>
    <t xml:space="preserve">              (найменування головного розпорядника коштів місцевого бюджету)        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</si>
  <si>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</si>
  <si>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</si>
  <si>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</si>
  <si>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грн./од.</t>
  </si>
  <si>
    <t>11. Місцеві/регіональні програми, які виконуються в межах бюджетної програми:</t>
  </si>
  <si>
    <t xml:space="preserve">3. </t>
  </si>
  <si>
    <t>О6552000000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</si>
  <si>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</si>
  <si>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</si>
  <si>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</si>
  <si>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класифікацієювидатків та кредитування місцевого бюджету)</t>
  </si>
  <si>
    <t>(код бюджету)</t>
  </si>
  <si>
    <t>О160</t>
  </si>
  <si>
    <t>Керівництво і управління у відповідній сфері у містах (місті Києві), селищах. Селах, обєднаних територіальних громадах</t>
  </si>
  <si>
    <t>(код за ЄДРПОУ)</t>
  </si>
  <si>
    <t>Концепція інтегрованого розвитку м. Житомира до 2030 року</t>
  </si>
  <si>
    <t xml:space="preserve">2022 рік (прогноз) </t>
  </si>
  <si>
    <t>2) витрати за напрямами використання бюджетних коштів у 2021 - 2022 роках:</t>
  </si>
  <si>
    <t>2022 рік (прогноз)</t>
  </si>
  <si>
    <t>О111</t>
  </si>
  <si>
    <t>3) дебіторська заборгованість в 2019-2020  роках:</t>
  </si>
  <si>
    <t>Дебіторська заборгованість на 01.01.2019</t>
  </si>
  <si>
    <t>5.Кромпенсація за невик. відпустку</t>
  </si>
  <si>
    <t>2022 рік</t>
  </si>
  <si>
    <t xml:space="preserve">проект рішення міської ради  </t>
  </si>
  <si>
    <t>Комплексна цільова Програма розвитку житлового господарства «Ефективне та надійне житлове господарство – мешканцям міста на 2018-2020 роки" Житомирської міської обєднаної територіальної громади</t>
  </si>
  <si>
    <t>БЮДЖЕТНИЙ ЗАПИТ НА 2021-2023 РОКИ індивідуальний (Форма 2021-2)</t>
  </si>
  <si>
    <t>4. Мета та завдання бюджетної програми на 2020-2022роки:</t>
  </si>
  <si>
    <t>Конституція України,  Бюджетний кодекс України, Закон України "Про Державний бюджет України на 2020 рік", Закон України "Про житлово-комунальні послуги",            Закон України "Про місцеве самоврядування в Україні", наказ Мінфіну України від 26.08.2014 №836 (із змінами)</t>
  </si>
  <si>
    <t>Рішення міської ради від 18.12.2018 № 1716 "Про бюджет Житомирської міської об’єднаної територіальної громади на 2020 рік" (із змінами)</t>
  </si>
  <si>
    <t>1) надходження для виконання бюджетної програми у 2019- 2021 роках:</t>
  </si>
  <si>
    <t xml:space="preserve">2019 рік (звіт) </t>
  </si>
  <si>
    <t xml:space="preserve">2020 рік (затверджено) </t>
  </si>
  <si>
    <t xml:space="preserve">2021 рік (проект) </t>
  </si>
  <si>
    <t>2) надходження для виконання бюджетної програми/підпрограми у 2021- 2022 роках:</t>
  </si>
  <si>
    <t>1) видатки за кодами Економічної класифікації видатків бюджету у 2019 - 2021 роках:</t>
  </si>
  <si>
    <t>2020 (затверджено)</t>
  </si>
  <si>
    <t>2) надання кредитів за кодами Класифікації кредитування бюджету у 2019- 2021 роках:</t>
  </si>
  <si>
    <t>3) видатки за кодами Економічної класифікації видатків бюджету у 2022 - 2023 роках:</t>
  </si>
  <si>
    <t xml:space="preserve">2023 рік (прогноз) </t>
  </si>
  <si>
    <t>4) надання кредитів за кодами Класифікації кредитування бюджету  у 2022 - 2023 роках:</t>
  </si>
  <si>
    <t>1) витрати за напрямами використання бюджетних коштів у 2019 - 2021 роках:</t>
  </si>
  <si>
    <t>1) результативні показники бюджетної програми/підпрограми  у 2019 - 2021 роках:</t>
  </si>
  <si>
    <t>2019 рік (звіт)</t>
  </si>
  <si>
    <t>2020 рік (затверджено)</t>
  </si>
  <si>
    <t>2021 рік (проект)</t>
  </si>
  <si>
    <t>2) результативні показники бюджетної програми/підпрограми у 2022 - 2023 роках:</t>
  </si>
  <si>
    <t>2023 рік (прогноз)</t>
  </si>
  <si>
    <t>2020 рік (план)</t>
  </si>
  <si>
    <t>2023 рік</t>
  </si>
  <si>
    <t>2.</t>
  </si>
  <si>
    <t>Проект Програми житлового господарства та поводження з відходами на території Житомирської міської обєднаної територіальної громади на 2021-2025 роки</t>
  </si>
  <si>
    <t>проект рішення міської ради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</si>
  <si>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</si>
  <si>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 у 2022 - 2023 роках:</t>
  </si>
  <si>
    <t>12. Об`єкти, які виконуються в межах бюджетної програми/підпрограми за рахунок коштів бюджету розвитку у 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</si>
  <si>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 20 році, обгрунтування необхідності  передбачення витрат на 2021 -2022 роки.</t>
  </si>
  <si>
    <t>14 . Бюджетні зобов’язання у 2019 -2023 роках:</t>
  </si>
  <si>
    <t>1) кредиторська заборгованість  місцевого бюджету  у 2019 році:</t>
  </si>
  <si>
    <t>2) кредиторська заборгованість місцевого  бюджетум  у 2020- 2021  роках:</t>
  </si>
  <si>
    <t>Касові видатки  / надання кредитів    на 01.01.2021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</si>
  <si>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</si>
  <si>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</si>
  <si>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зобов’язаннями та пропозиції щодо упорядкування бюджетних зобов’язань у 2020 році.</t>
  </si>
  <si>
    <t>15. Підстави та обґрунтування видатків спеціального фонду на 2020 рік та на 2021 - 2023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</si>
  <si>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А.В. Гуменюк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</si>
</sst>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419]General"/>
    <numFmt numFmtId="197" formatCode="[$-419]#,##0"/>
    <numFmt numFmtId="198" formatCode="[$-419]#,##0.0"/>
    <numFmt numFmtId="199" formatCode="0.000000"/>
    <numFmt numFmtId="200" formatCode="0.0000000"/>
    <numFmt numFmtId="201" formatCode="0.00000"/>
    <numFmt numFmtId="202" formatCode="0.0000"/>
    <numFmt numFmtId="203" formatCode="[$-419]#,##0.00"/>
  </numFmts>
  <fonts count="69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b/>
      <u val="single"/>
      <sz val="12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96" fontId="50" fillId="0" borderId="0" applyBorder="0" applyProtection="0">
      <alignment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96" fontId="66" fillId="0" borderId="18" xfId="33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1" fontId="12" fillId="0" borderId="10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 wrapText="1"/>
    </xf>
    <xf numFmtId="197" fontId="66" fillId="0" borderId="18" xfId="33" applyNumberFormat="1" applyFont="1" applyFill="1" applyBorder="1" applyAlignment="1">
      <alignment horizontal="right"/>
    </xf>
    <xf numFmtId="197" fontId="20" fillId="0" borderId="10" xfId="0" applyNumberFormat="1" applyFont="1" applyFill="1" applyBorder="1" applyAlignment="1">
      <alignment horizontal="right" vertical="center" wrapText="1"/>
    </xf>
    <xf numFmtId="197" fontId="1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3" fontId="25" fillId="32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8" fillId="0" borderId="18" xfId="33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197" fontId="0" fillId="0" borderId="0" xfId="0" applyNumberFormat="1" applyFont="1" applyFill="1" applyAlignment="1">
      <alignment horizontal="center" vertical="center"/>
    </xf>
    <xf numFmtId="197" fontId="0" fillId="0" borderId="12" xfId="0" applyNumberFormat="1" applyFont="1" applyFill="1" applyBorder="1" applyAlignment="1">
      <alignment horizontal="center" vertical="center"/>
    </xf>
    <xf numFmtId="197" fontId="25" fillId="0" borderId="10" xfId="0" applyNumberFormat="1" applyFont="1" applyFill="1" applyBorder="1" applyAlignment="1">
      <alignment horizontal="center" vertical="center"/>
    </xf>
    <xf numFmtId="197" fontId="4" fillId="0" borderId="10" xfId="0" applyNumberFormat="1" applyFont="1" applyFill="1" applyBorder="1" applyAlignment="1">
      <alignment horizontal="center" vertical="center"/>
    </xf>
    <xf numFmtId="197" fontId="15" fillId="0" borderId="12" xfId="0" applyNumberFormat="1" applyFont="1" applyFill="1" applyBorder="1" applyAlignment="1">
      <alignment horizontal="right" vertical="center"/>
    </xf>
    <xf numFmtId="197" fontId="15" fillId="0" borderId="10" xfId="0" applyNumberFormat="1" applyFont="1" applyFill="1" applyBorder="1" applyAlignment="1">
      <alignment horizontal="right" vertical="center" wrapText="1"/>
    </xf>
    <xf numFmtId="197" fontId="15" fillId="0" borderId="12" xfId="0" applyNumberFormat="1" applyFont="1" applyFill="1" applyBorder="1" applyAlignment="1">
      <alignment horizontal="center" vertical="center"/>
    </xf>
    <xf numFmtId="197" fontId="15" fillId="0" borderId="0" xfId="0" applyNumberFormat="1" applyFont="1" applyFill="1" applyAlignment="1">
      <alignment horizontal="center" vertical="center"/>
    </xf>
    <xf numFmtId="197" fontId="15" fillId="0" borderId="10" xfId="0" applyNumberFormat="1" applyFont="1" applyFill="1" applyBorder="1" applyAlignment="1">
      <alignment horizontal="center" vertical="center"/>
    </xf>
    <xf numFmtId="197" fontId="14" fillId="0" borderId="10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197" fontId="66" fillId="0" borderId="18" xfId="33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197" fontId="68" fillId="0" borderId="18" xfId="33" applyNumberFormat="1" applyFont="1" applyFill="1" applyBorder="1" applyAlignment="1">
      <alignment horizontal="right"/>
    </xf>
    <xf numFmtId="197" fontId="11" fillId="0" borderId="10" xfId="0" applyNumberFormat="1" applyFont="1" applyFill="1" applyBorder="1" applyAlignment="1">
      <alignment horizontal="right" vertical="center" wrapText="1"/>
    </xf>
    <xf numFmtId="197" fontId="10" fillId="0" borderId="10" xfId="0" applyNumberFormat="1" applyFont="1" applyFill="1" applyBorder="1" applyAlignment="1">
      <alignment horizontal="right" vertical="center" wrapText="1"/>
    </xf>
    <xf numFmtId="197" fontId="14" fillId="0" borderId="12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6"/>
  <sheetViews>
    <sheetView showGridLines="0" view="pageBreakPreview" zoomScale="80" zoomScaleNormal="70" zoomScaleSheetLayoutView="80" zoomScalePageLayoutView="0" workbookViewId="0" topLeftCell="A16">
      <selection activeCell="C30" sqref="C30"/>
    </sheetView>
  </sheetViews>
  <sheetFormatPr defaultColWidth="9.00390625" defaultRowHeight="12.75"/>
  <cols>
    <col min="1" max="1" width="9.125" style="39" customWidth="1"/>
    <col min="2" max="2" width="30.00390625" style="39" customWidth="1"/>
    <col min="3" max="3" width="15.00390625" style="39" customWidth="1"/>
    <col min="4" max="4" width="15.75390625" style="39" customWidth="1"/>
    <col min="5" max="6" width="16.00390625" style="39" customWidth="1"/>
    <col min="7" max="7" width="17.00390625" style="39" customWidth="1"/>
    <col min="8" max="8" width="15.75390625" style="39" customWidth="1"/>
    <col min="9" max="9" width="18.75390625" style="39" customWidth="1"/>
    <col min="10" max="10" width="15.375" style="39" customWidth="1"/>
    <col min="11" max="11" width="14.25390625" style="39" customWidth="1"/>
    <col min="12" max="12" width="12.625" style="39" customWidth="1"/>
    <col min="13" max="13" width="16.25390625" style="39" customWidth="1"/>
    <col min="14" max="14" width="15.375" style="39" customWidth="1"/>
    <col min="15" max="15" width="7.375" style="39" customWidth="1"/>
    <col min="16" max="16" width="6.375" style="39" customWidth="1"/>
    <col min="17" max="16384" width="9.125" style="39" customWidth="1"/>
  </cols>
  <sheetData>
    <row r="1" spans="1:8" ht="18" customHeight="1">
      <c r="A1" s="230" t="s">
        <v>183</v>
      </c>
      <c r="B1" s="230"/>
      <c r="C1" s="230"/>
      <c r="D1" s="230"/>
      <c r="E1" s="230"/>
      <c r="F1" s="230"/>
      <c r="G1" s="230"/>
      <c r="H1" s="230"/>
    </row>
    <row r="2" spans="1:3" ht="12.75">
      <c r="A2" s="38"/>
      <c r="B2" s="38"/>
      <c r="C2" s="38"/>
    </row>
    <row r="3" spans="1:13" ht="15" customHeight="1">
      <c r="A3" s="232" t="s">
        <v>105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52"/>
      <c r="M3" s="198">
        <v>34900607</v>
      </c>
    </row>
    <row r="4" spans="1:13" ht="15" customHeight="1">
      <c r="A4" s="233" t="s">
        <v>156</v>
      </c>
      <c r="B4" s="233"/>
      <c r="C4" s="233"/>
      <c r="D4" s="233"/>
      <c r="E4" s="233"/>
      <c r="F4" s="238" t="s">
        <v>54</v>
      </c>
      <c r="G4" s="238"/>
      <c r="H4" s="238"/>
      <c r="I4" s="238"/>
      <c r="J4" s="238"/>
      <c r="K4" s="238"/>
      <c r="L4" s="52"/>
      <c r="M4" s="39" t="s">
        <v>171</v>
      </c>
    </row>
    <row r="5" spans="1:12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ht="15" customHeight="1">
      <c r="A6" s="240" t="s">
        <v>106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52"/>
      <c r="M6" s="198">
        <v>34900607</v>
      </c>
    </row>
    <row r="7" spans="1:13" ht="15" customHeight="1">
      <c r="A7" s="233" t="s">
        <v>53</v>
      </c>
      <c r="B7" s="233"/>
      <c r="C7" s="233"/>
      <c r="D7" s="233"/>
      <c r="E7" s="233"/>
      <c r="F7" s="238" t="s">
        <v>54</v>
      </c>
      <c r="G7" s="238"/>
      <c r="H7" s="238"/>
      <c r="I7" s="238"/>
      <c r="J7" s="238"/>
      <c r="K7" s="238"/>
      <c r="L7" s="52"/>
      <c r="M7" s="39" t="s">
        <v>171</v>
      </c>
    </row>
    <row r="8" spans="1:12" ht="15" customHeight="1">
      <c r="A8" s="78"/>
      <c r="B8" s="78"/>
      <c r="C8" s="78"/>
      <c r="D8" s="78"/>
      <c r="E8" s="78"/>
      <c r="F8" s="53"/>
      <c r="G8" s="53"/>
      <c r="H8" s="53"/>
      <c r="I8" s="53"/>
      <c r="J8" s="53"/>
      <c r="K8" s="53"/>
      <c r="L8" s="52"/>
    </row>
    <row r="9" spans="1:14" ht="63.75" customHeight="1">
      <c r="A9" s="42" t="s">
        <v>162</v>
      </c>
      <c r="B9" s="198">
        <v>1210160</v>
      </c>
      <c r="C9" s="42"/>
      <c r="D9" s="237" t="s">
        <v>169</v>
      </c>
      <c r="E9" s="237"/>
      <c r="F9" s="42"/>
      <c r="G9" s="235" t="s">
        <v>176</v>
      </c>
      <c r="H9" s="235"/>
      <c r="I9" s="236" t="s">
        <v>170</v>
      </c>
      <c r="J9" s="236"/>
      <c r="K9" s="236"/>
      <c r="L9" s="52"/>
      <c r="M9" s="241" t="s">
        <v>163</v>
      </c>
      <c r="N9" s="241"/>
    </row>
    <row r="10" spans="1:14" ht="39" customHeight="1">
      <c r="A10" s="38"/>
      <c r="B10" s="197" t="s">
        <v>164</v>
      </c>
      <c r="C10" s="38"/>
      <c r="D10" s="242" t="s">
        <v>165</v>
      </c>
      <c r="E10" s="242"/>
      <c r="F10" s="38"/>
      <c r="G10" s="242" t="s">
        <v>166</v>
      </c>
      <c r="H10" s="242"/>
      <c r="I10" s="242" t="s">
        <v>167</v>
      </c>
      <c r="J10" s="242"/>
      <c r="K10" s="242"/>
      <c r="L10" s="38"/>
      <c r="M10" s="242" t="s">
        <v>168</v>
      </c>
      <c r="N10" s="242"/>
    </row>
    <row r="11" spans="1:12" ht="3.75" customHeight="1">
      <c r="A11" s="53"/>
      <c r="B11" s="53"/>
      <c r="C11" s="53"/>
      <c r="D11" s="53"/>
      <c r="E11" s="53"/>
      <c r="F11" s="53"/>
      <c r="G11" s="53"/>
      <c r="H11" s="53"/>
      <c r="I11" s="52"/>
      <c r="J11" s="52"/>
      <c r="K11" s="52"/>
      <c r="L11" s="52"/>
    </row>
    <row r="12" spans="1:12" ht="15.75" customHeight="1">
      <c r="A12" s="231" t="s">
        <v>184</v>
      </c>
      <c r="B12" s="231"/>
      <c r="C12" s="231"/>
      <c r="D12" s="231"/>
      <c r="E12" s="231"/>
      <c r="F12" s="231"/>
      <c r="G12" s="231"/>
      <c r="H12" s="231"/>
      <c r="I12" s="52"/>
      <c r="J12" s="52"/>
      <c r="K12" s="52"/>
      <c r="L12" s="52"/>
    </row>
    <row r="13" spans="1:12" ht="6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.75" customHeight="1">
      <c r="A14" s="231" t="s">
        <v>55</v>
      </c>
      <c r="B14" s="231"/>
      <c r="C14" s="231"/>
      <c r="D14" s="231"/>
      <c r="E14" s="231"/>
      <c r="F14" s="52"/>
      <c r="G14" s="52"/>
      <c r="H14" s="52"/>
      <c r="I14" s="52"/>
      <c r="J14" s="52"/>
      <c r="K14" s="52"/>
      <c r="L14" s="52"/>
    </row>
    <row r="15" spans="1:12" ht="15">
      <c r="A15" s="243" t="s">
        <v>107</v>
      </c>
      <c r="B15" s="243"/>
      <c r="C15" s="243"/>
      <c r="D15" s="243"/>
      <c r="E15" s="243"/>
      <c r="F15" s="243"/>
      <c r="G15" s="52"/>
      <c r="H15" s="52"/>
      <c r="I15" s="52"/>
      <c r="J15" s="52"/>
      <c r="K15" s="52"/>
      <c r="L15" s="52"/>
    </row>
    <row r="16" spans="1:12" ht="15.75" customHeight="1">
      <c r="A16" s="232" t="s">
        <v>157</v>
      </c>
      <c r="B16" s="232"/>
      <c r="C16" s="232"/>
      <c r="D16" s="232"/>
      <c r="E16" s="52"/>
      <c r="F16" s="52"/>
      <c r="G16" s="52"/>
      <c r="H16" s="52"/>
      <c r="I16" s="52"/>
      <c r="J16" s="52"/>
      <c r="K16" s="52"/>
      <c r="L16" s="52"/>
    </row>
    <row r="17" spans="1:12" ht="32.25" customHeight="1">
      <c r="A17" s="234" t="s">
        <v>108</v>
      </c>
      <c r="B17" s="234"/>
      <c r="C17" s="234"/>
      <c r="D17" s="234"/>
      <c r="E17" s="234"/>
      <c r="F17" s="234"/>
      <c r="G17" s="234"/>
      <c r="H17" s="234"/>
      <c r="I17" s="234"/>
      <c r="J17" s="234"/>
      <c r="K17" s="52"/>
      <c r="L17" s="52"/>
    </row>
    <row r="18" spans="1:12" ht="33" customHeight="1">
      <c r="A18" s="231" t="s">
        <v>158</v>
      </c>
      <c r="B18" s="231"/>
      <c r="C18" s="231"/>
      <c r="D18" s="231"/>
      <c r="E18" s="52"/>
      <c r="F18" s="52"/>
      <c r="G18" s="52"/>
      <c r="H18" s="52"/>
      <c r="I18" s="52"/>
      <c r="J18" s="52"/>
      <c r="K18" s="52"/>
      <c r="L18" s="52"/>
    </row>
    <row r="19" spans="1:12" ht="29.25" customHeight="1">
      <c r="A19" s="234" t="s">
        <v>185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52"/>
    </row>
    <row r="20" spans="1:12" ht="6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52"/>
    </row>
    <row r="21" spans="1:13" ht="18" customHeight="1">
      <c r="A21" s="234" t="s">
        <v>172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</row>
    <row r="22" spans="1:12" ht="19.5" customHeight="1">
      <c r="A22" s="234" t="s">
        <v>186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52"/>
    </row>
    <row r="23" spans="1:14" s="42" customFormat="1" ht="7.5" customHeight="1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54"/>
      <c r="M23" s="54"/>
      <c r="N23" s="54"/>
    </row>
    <row r="24" spans="1:12" ht="14.25" customHeight="1">
      <c r="A24" s="239" t="s">
        <v>159</v>
      </c>
      <c r="B24" s="239"/>
      <c r="C24" s="239"/>
      <c r="D24" s="239"/>
      <c r="E24" s="239"/>
      <c r="F24" s="239"/>
      <c r="G24" s="54"/>
      <c r="H24" s="54"/>
      <c r="I24" s="54"/>
      <c r="J24" s="54"/>
      <c r="K24" s="54"/>
      <c r="L24" s="52"/>
    </row>
    <row r="25" spans="1:14" s="42" customFormat="1" ht="6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4"/>
      <c r="M25" s="54"/>
      <c r="N25" s="54"/>
    </row>
    <row r="26" spans="1:14" s="42" customFormat="1" ht="15" customHeight="1">
      <c r="A26" s="219" t="s">
        <v>187</v>
      </c>
      <c r="B26" s="219"/>
      <c r="C26" s="219"/>
      <c r="D26" s="219"/>
      <c r="E26" s="219"/>
      <c r="F26" s="219"/>
      <c r="G26" s="54"/>
      <c r="H26" s="54"/>
      <c r="I26" s="54"/>
      <c r="J26" s="54"/>
      <c r="K26" s="54"/>
      <c r="L26" s="54"/>
      <c r="M26" s="54"/>
      <c r="N26" s="80" t="s">
        <v>52</v>
      </c>
    </row>
    <row r="27" spans="1:14" ht="22.5" customHeight="1">
      <c r="A27" s="228" t="s">
        <v>25</v>
      </c>
      <c r="B27" s="221" t="s">
        <v>9</v>
      </c>
      <c r="C27" s="220" t="s">
        <v>188</v>
      </c>
      <c r="D27" s="220"/>
      <c r="E27" s="220"/>
      <c r="F27" s="220"/>
      <c r="G27" s="220" t="s">
        <v>189</v>
      </c>
      <c r="H27" s="220"/>
      <c r="I27" s="220"/>
      <c r="J27" s="220"/>
      <c r="K27" s="220" t="s">
        <v>190</v>
      </c>
      <c r="L27" s="220"/>
      <c r="M27" s="220"/>
      <c r="N27" s="220"/>
    </row>
    <row r="28" spans="1:14" ht="30" customHeight="1">
      <c r="A28" s="229"/>
      <c r="B28" s="222"/>
      <c r="C28" s="23" t="s">
        <v>2</v>
      </c>
      <c r="D28" s="23" t="s">
        <v>37</v>
      </c>
      <c r="E28" s="24" t="s">
        <v>76</v>
      </c>
      <c r="F28" s="24" t="s">
        <v>34</v>
      </c>
      <c r="G28" s="23" t="s">
        <v>2</v>
      </c>
      <c r="H28" s="23" t="s">
        <v>37</v>
      </c>
      <c r="I28" s="24" t="s">
        <v>76</v>
      </c>
      <c r="J28" s="24" t="s">
        <v>35</v>
      </c>
      <c r="K28" s="23" t="s">
        <v>2</v>
      </c>
      <c r="L28" s="23" t="s">
        <v>37</v>
      </c>
      <c r="M28" s="24" t="s">
        <v>76</v>
      </c>
      <c r="N28" s="24" t="s">
        <v>36</v>
      </c>
    </row>
    <row r="29" spans="1:14" ht="16.5" customHeight="1">
      <c r="A29" s="32">
        <v>1</v>
      </c>
      <c r="B29" s="9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25">
        <v>8</v>
      </c>
      <c r="I29" s="25">
        <v>9</v>
      </c>
      <c r="J29" s="25">
        <v>10</v>
      </c>
      <c r="K29" s="25">
        <v>11</v>
      </c>
      <c r="L29" s="25">
        <v>12</v>
      </c>
      <c r="M29" s="25">
        <v>13</v>
      </c>
      <c r="N29" s="25">
        <v>14</v>
      </c>
    </row>
    <row r="30" spans="1:14" ht="29.25" customHeight="1">
      <c r="A30" s="29"/>
      <c r="B30" s="10" t="s">
        <v>27</v>
      </c>
      <c r="C30" s="153">
        <v>4716054</v>
      </c>
      <c r="D30" s="153" t="s">
        <v>12</v>
      </c>
      <c r="E30" s="153" t="s">
        <v>12</v>
      </c>
      <c r="F30" s="153">
        <f>C30</f>
        <v>4716054</v>
      </c>
      <c r="G30" s="153">
        <v>5317214</v>
      </c>
      <c r="H30" s="153" t="s">
        <v>12</v>
      </c>
      <c r="I30" s="153" t="s">
        <v>12</v>
      </c>
      <c r="J30" s="153">
        <f>G30</f>
        <v>5317214</v>
      </c>
      <c r="K30" s="153">
        <v>5090944</v>
      </c>
      <c r="L30" s="153" t="s">
        <v>12</v>
      </c>
      <c r="M30" s="153" t="s">
        <v>12</v>
      </c>
      <c r="N30" s="153">
        <f>K30</f>
        <v>5090944</v>
      </c>
    </row>
    <row r="31" spans="1:14" ht="57">
      <c r="A31" s="9"/>
      <c r="B31" s="10" t="s">
        <v>39</v>
      </c>
      <c r="C31" s="153" t="s">
        <v>12</v>
      </c>
      <c r="D31" s="160"/>
      <c r="E31" s="153"/>
      <c r="F31" s="153"/>
      <c r="G31" s="153" t="s">
        <v>12</v>
      </c>
      <c r="H31" s="153"/>
      <c r="I31" s="153"/>
      <c r="J31" s="153"/>
      <c r="K31" s="153" t="s">
        <v>12</v>
      </c>
      <c r="L31" s="153"/>
      <c r="M31" s="153"/>
      <c r="N31" s="153"/>
    </row>
    <row r="32" spans="1:14" ht="57">
      <c r="A32" s="10"/>
      <c r="B32" s="10" t="s">
        <v>40</v>
      </c>
      <c r="C32" s="153" t="s">
        <v>12</v>
      </c>
      <c r="D32" s="153" t="s">
        <v>102</v>
      </c>
      <c r="E32" s="153" t="str">
        <f>D32</f>
        <v> </v>
      </c>
      <c r="F32" s="153" t="str">
        <f>D32</f>
        <v> </v>
      </c>
      <c r="G32" s="153" t="s">
        <v>12</v>
      </c>
      <c r="H32" s="153"/>
      <c r="I32" s="153"/>
      <c r="J32" s="153">
        <f>H32</f>
        <v>0</v>
      </c>
      <c r="K32" s="153" t="s">
        <v>12</v>
      </c>
      <c r="L32" s="154"/>
      <c r="M32" s="154"/>
      <c r="N32" s="154"/>
    </row>
    <row r="33" spans="1:14" ht="30.75" customHeight="1">
      <c r="A33" s="9"/>
      <c r="B33" s="10" t="s">
        <v>41</v>
      </c>
      <c r="C33" s="153" t="s">
        <v>12</v>
      </c>
      <c r="D33" s="153"/>
      <c r="E33" s="153"/>
      <c r="F33" s="153"/>
      <c r="G33" s="153" t="s">
        <v>12</v>
      </c>
      <c r="H33" s="153"/>
      <c r="I33" s="153"/>
      <c r="J33" s="153"/>
      <c r="K33" s="153" t="s">
        <v>12</v>
      </c>
      <c r="L33" s="153"/>
      <c r="M33" s="153"/>
      <c r="N33" s="153"/>
    </row>
    <row r="34" spans="1:14" ht="18.75" customHeight="1">
      <c r="A34" s="9"/>
      <c r="B34" s="118" t="s">
        <v>38</v>
      </c>
      <c r="C34" s="159">
        <f>C30</f>
        <v>4716054</v>
      </c>
      <c r="D34" s="159" t="str">
        <f>D32</f>
        <v> </v>
      </c>
      <c r="E34" s="159" t="str">
        <f>E32</f>
        <v> </v>
      </c>
      <c r="F34" s="159">
        <f>C34</f>
        <v>4716054</v>
      </c>
      <c r="G34" s="159">
        <f>G30</f>
        <v>5317214</v>
      </c>
      <c r="H34" s="159">
        <f>H32</f>
        <v>0</v>
      </c>
      <c r="I34" s="159">
        <f>I32</f>
        <v>0</v>
      </c>
      <c r="J34" s="159">
        <f>J30+J32</f>
        <v>5317214</v>
      </c>
      <c r="K34" s="159">
        <f>K30</f>
        <v>5090944</v>
      </c>
      <c r="L34" s="155"/>
      <c r="M34" s="155"/>
      <c r="N34" s="159">
        <f>N30</f>
        <v>5090944</v>
      </c>
    </row>
    <row r="35" spans="1:14" ht="6.75" customHeight="1">
      <c r="A35" s="227"/>
      <c r="B35" s="227"/>
      <c r="C35" s="227"/>
      <c r="D35" s="227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22.5" customHeight="1">
      <c r="A36" s="226" t="s">
        <v>191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8"/>
      <c r="L36" s="28"/>
      <c r="M36" s="28"/>
      <c r="N36" s="28"/>
    </row>
    <row r="37" spans="1:14" ht="14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 t="s">
        <v>52</v>
      </c>
      <c r="L37" s="28"/>
      <c r="M37" s="28"/>
      <c r="N37" s="28"/>
    </row>
    <row r="38" spans="1:14" ht="18" customHeight="1">
      <c r="A38" s="220" t="s">
        <v>25</v>
      </c>
      <c r="B38" s="221" t="s">
        <v>26</v>
      </c>
      <c r="C38" s="223" t="s">
        <v>81</v>
      </c>
      <c r="D38" s="224"/>
      <c r="E38" s="224"/>
      <c r="F38" s="225"/>
      <c r="G38" s="223" t="s">
        <v>173</v>
      </c>
      <c r="H38" s="224"/>
      <c r="I38" s="224"/>
      <c r="J38" s="225"/>
      <c r="K38" s="28"/>
      <c r="L38" s="28"/>
      <c r="M38" s="28"/>
      <c r="N38" s="28"/>
    </row>
    <row r="39" spans="1:14" ht="30" customHeight="1">
      <c r="A39" s="220"/>
      <c r="B39" s="222"/>
      <c r="C39" s="23" t="s">
        <v>2</v>
      </c>
      <c r="D39" s="23" t="s">
        <v>37</v>
      </c>
      <c r="E39" s="24" t="s">
        <v>76</v>
      </c>
      <c r="F39" s="24" t="s">
        <v>34</v>
      </c>
      <c r="G39" s="23" t="s">
        <v>2</v>
      </c>
      <c r="H39" s="23" t="s">
        <v>37</v>
      </c>
      <c r="I39" s="24" t="s">
        <v>76</v>
      </c>
      <c r="J39" s="24" t="s">
        <v>35</v>
      </c>
      <c r="K39" s="28"/>
      <c r="L39" s="28"/>
      <c r="M39" s="28"/>
      <c r="N39" s="28"/>
    </row>
    <row r="40" spans="1:14" ht="15.75" customHeight="1">
      <c r="A40" s="9">
        <v>1</v>
      </c>
      <c r="B40" s="9">
        <v>2</v>
      </c>
      <c r="C40" s="25">
        <v>3</v>
      </c>
      <c r="D40" s="25">
        <v>4</v>
      </c>
      <c r="E40" s="25">
        <v>5</v>
      </c>
      <c r="F40" s="25">
        <v>6</v>
      </c>
      <c r="G40" s="25">
        <v>7</v>
      </c>
      <c r="H40" s="25">
        <v>8</v>
      </c>
      <c r="I40" s="25">
        <v>9</v>
      </c>
      <c r="J40" s="9">
        <v>10</v>
      </c>
      <c r="K40" s="11"/>
      <c r="L40" s="11"/>
      <c r="M40" s="11"/>
      <c r="N40" s="11"/>
    </row>
    <row r="41" spans="1:14" ht="33" customHeight="1">
      <c r="A41" s="29"/>
      <c r="B41" s="10" t="s">
        <v>27</v>
      </c>
      <c r="C41" s="152">
        <f>K30*1.062</f>
        <v>5406582.528</v>
      </c>
      <c r="D41" s="153" t="s">
        <v>12</v>
      </c>
      <c r="E41" s="153" t="s">
        <v>12</v>
      </c>
      <c r="F41" s="152">
        <f>C41</f>
        <v>5406582.528</v>
      </c>
      <c r="G41" s="153">
        <f>C41*1.053</f>
        <v>5693131.401984</v>
      </c>
      <c r="H41" s="153" t="s">
        <v>12</v>
      </c>
      <c r="I41" s="153" t="s">
        <v>12</v>
      </c>
      <c r="J41" s="153">
        <f>G41</f>
        <v>5693131.401984</v>
      </c>
      <c r="K41" s="28"/>
      <c r="L41" s="28"/>
      <c r="M41" s="28"/>
      <c r="N41" s="28"/>
    </row>
    <row r="42" spans="1:14" ht="60" customHeight="1">
      <c r="A42" s="9"/>
      <c r="B42" s="10" t="s">
        <v>39</v>
      </c>
      <c r="C42" s="153" t="s">
        <v>12</v>
      </c>
      <c r="D42" s="153"/>
      <c r="E42" s="153"/>
      <c r="F42" s="153"/>
      <c r="G42" s="153" t="s">
        <v>12</v>
      </c>
      <c r="H42" s="153"/>
      <c r="I42" s="153"/>
      <c r="J42" s="153"/>
      <c r="K42" s="28"/>
      <c r="L42" s="28"/>
      <c r="M42" s="28"/>
      <c r="N42" s="28"/>
    </row>
    <row r="43" spans="1:14" ht="60.75" customHeight="1">
      <c r="A43" s="10"/>
      <c r="B43" s="10" t="s">
        <v>40</v>
      </c>
      <c r="C43" s="153" t="s">
        <v>12</v>
      </c>
      <c r="D43" s="154"/>
      <c r="E43" s="154"/>
      <c r="F43" s="154"/>
      <c r="G43" s="153" t="s">
        <v>12</v>
      </c>
      <c r="H43" s="154"/>
      <c r="I43" s="154"/>
      <c r="J43" s="154"/>
      <c r="K43" s="28"/>
      <c r="L43" s="28"/>
      <c r="M43" s="28"/>
      <c r="N43" s="28"/>
    </row>
    <row r="44" spans="1:14" ht="28.5">
      <c r="A44" s="9"/>
      <c r="B44" s="10" t="s">
        <v>41</v>
      </c>
      <c r="C44" s="153" t="s">
        <v>12</v>
      </c>
      <c r="D44" s="153"/>
      <c r="E44" s="153"/>
      <c r="F44" s="153"/>
      <c r="G44" s="153" t="s">
        <v>12</v>
      </c>
      <c r="H44" s="153"/>
      <c r="I44" s="153"/>
      <c r="J44" s="153"/>
      <c r="K44" s="28"/>
      <c r="L44" s="28"/>
      <c r="M44" s="28"/>
      <c r="N44" s="28"/>
    </row>
    <row r="45" spans="1:14" ht="24" customHeight="1">
      <c r="A45" s="9"/>
      <c r="B45" s="118" t="s">
        <v>38</v>
      </c>
      <c r="C45" s="155">
        <f>C41</f>
        <v>5406582.528</v>
      </c>
      <c r="D45" s="155"/>
      <c r="E45" s="155"/>
      <c r="F45" s="155">
        <f>F41</f>
        <v>5406582.528</v>
      </c>
      <c r="G45" s="155">
        <f>G41</f>
        <v>5693131.401984</v>
      </c>
      <c r="H45" s="155"/>
      <c r="I45" s="155"/>
      <c r="J45" s="155">
        <f>J41</f>
        <v>5693131.401984</v>
      </c>
      <c r="K45" s="28"/>
      <c r="L45" s="28"/>
      <c r="M45" s="28"/>
      <c r="N45" s="28"/>
    </row>
    <row r="46" spans="1:13" ht="22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</sheetData>
  <sheetProtection selectLockedCells="1"/>
  <mergeCells count="38">
    <mergeCell ref="M9:N9"/>
    <mergeCell ref="D10:E10"/>
    <mergeCell ref="G10:H10"/>
    <mergeCell ref="I10:K10"/>
    <mergeCell ref="M10:N10"/>
    <mergeCell ref="A21:M21"/>
    <mergeCell ref="A17:J17"/>
    <mergeCell ref="A18:D18"/>
    <mergeCell ref="A15:F15"/>
    <mergeCell ref="F4:K4"/>
    <mergeCell ref="A7:E7"/>
    <mergeCell ref="F7:K7"/>
    <mergeCell ref="G27:J27"/>
    <mergeCell ref="A24:F24"/>
    <mergeCell ref="A23:K23"/>
    <mergeCell ref="C27:F27"/>
    <mergeCell ref="A6:K6"/>
    <mergeCell ref="A22:K22"/>
    <mergeCell ref="K27:N27"/>
    <mergeCell ref="A1:H1"/>
    <mergeCell ref="A14:E14"/>
    <mergeCell ref="A12:H12"/>
    <mergeCell ref="A16:D16"/>
    <mergeCell ref="A4:E4"/>
    <mergeCell ref="A19:K19"/>
    <mergeCell ref="G9:H9"/>
    <mergeCell ref="I9:K9"/>
    <mergeCell ref="A3:K3"/>
    <mergeCell ref="D9:E9"/>
    <mergeCell ref="A26:F26"/>
    <mergeCell ref="A38:A39"/>
    <mergeCell ref="B38:B39"/>
    <mergeCell ref="C38:F38"/>
    <mergeCell ref="G38:J38"/>
    <mergeCell ref="A36:J36"/>
    <mergeCell ref="B27:B28"/>
    <mergeCell ref="A35:D35"/>
    <mergeCell ref="A27:A28"/>
  </mergeCells>
  <printOptions/>
  <pageMargins left="0.2755905511811024" right="0.2362204724409449" top="0.3937007874015748" bottom="0.3937007874015748" header="0.1968503937007874" footer="0.236220472440944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O50"/>
  <sheetViews>
    <sheetView showGridLines="0" view="pageBreakPreview" zoomScale="70" zoomScaleNormal="70" zoomScaleSheetLayoutView="70" workbookViewId="0" topLeftCell="A1">
      <selection activeCell="C9" sqref="C9:C13"/>
    </sheetView>
  </sheetViews>
  <sheetFormatPr defaultColWidth="9.00390625" defaultRowHeight="12.75"/>
  <cols>
    <col min="1" max="1" width="15.375" style="14" customWidth="1"/>
    <col min="2" max="2" width="27.875" style="14" customWidth="1"/>
    <col min="3" max="3" width="17.875" style="14" customWidth="1"/>
    <col min="4" max="4" width="15.00390625" style="14" customWidth="1"/>
    <col min="5" max="5" width="11.625" style="14" customWidth="1"/>
    <col min="6" max="6" width="13.75390625" style="14" customWidth="1"/>
    <col min="7" max="7" width="14.75390625" style="14" customWidth="1"/>
    <col min="8" max="8" width="13.375" style="14" customWidth="1"/>
    <col min="9" max="9" width="12.25390625" style="14" customWidth="1"/>
    <col min="10" max="10" width="14.00390625" style="14" customWidth="1"/>
    <col min="11" max="14" width="12.125" style="14" customWidth="1"/>
    <col min="15" max="15" width="12.625" style="14" customWidth="1"/>
    <col min="16" max="16384" width="9.125" style="14" customWidth="1"/>
  </cols>
  <sheetData>
    <row r="2" spans="1:11" ht="36.75" customHeight="1">
      <c r="A2" s="244" t="s">
        <v>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17.25" customHeight="1">
      <c r="A4" s="244" t="s">
        <v>192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4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N5" s="22" t="s">
        <v>52</v>
      </c>
    </row>
    <row r="6" spans="1:14" ht="17.25" customHeight="1">
      <c r="A6" s="220" t="s">
        <v>56</v>
      </c>
      <c r="B6" s="221" t="s">
        <v>9</v>
      </c>
      <c r="C6" s="220" t="s">
        <v>188</v>
      </c>
      <c r="D6" s="220"/>
      <c r="E6" s="220"/>
      <c r="F6" s="220"/>
      <c r="G6" s="220" t="s">
        <v>193</v>
      </c>
      <c r="H6" s="220"/>
      <c r="I6" s="220"/>
      <c r="J6" s="220"/>
      <c r="K6" s="220" t="s">
        <v>190</v>
      </c>
      <c r="L6" s="220"/>
      <c r="M6" s="220"/>
      <c r="N6" s="220"/>
    </row>
    <row r="7" spans="1:15" ht="55.5" customHeight="1">
      <c r="A7" s="220"/>
      <c r="B7" s="222"/>
      <c r="C7" s="23" t="s">
        <v>2</v>
      </c>
      <c r="D7" s="23" t="s">
        <v>37</v>
      </c>
      <c r="E7" s="24" t="s">
        <v>76</v>
      </c>
      <c r="F7" s="24" t="s">
        <v>34</v>
      </c>
      <c r="G7" s="23" t="s">
        <v>2</v>
      </c>
      <c r="H7" s="23" t="s">
        <v>37</v>
      </c>
      <c r="I7" s="24" t="s">
        <v>76</v>
      </c>
      <c r="J7" s="24" t="s">
        <v>35</v>
      </c>
      <c r="K7" s="23" t="s">
        <v>2</v>
      </c>
      <c r="L7" s="23" t="s">
        <v>37</v>
      </c>
      <c r="M7" s="24" t="s">
        <v>76</v>
      </c>
      <c r="N7" s="24" t="s">
        <v>36</v>
      </c>
      <c r="O7" s="122"/>
    </row>
    <row r="8" spans="1:14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>
      <c r="A9" s="123">
        <v>2110</v>
      </c>
      <c r="B9" s="124" t="s">
        <v>109</v>
      </c>
      <c r="C9" s="199">
        <v>3712783</v>
      </c>
      <c r="D9" s="157"/>
      <c r="E9" s="157"/>
      <c r="F9" s="157">
        <f>C9</f>
        <v>3712783</v>
      </c>
      <c r="G9" s="199">
        <v>4169688</v>
      </c>
      <c r="H9" s="157">
        <f>'ДОДАТОК 2 Форма 2 п.1-5'!H32</f>
        <v>0</v>
      </c>
      <c r="I9" s="157">
        <f>H9</f>
        <v>0</v>
      </c>
      <c r="J9" s="157">
        <f aca="true" t="shared" si="0" ref="J9:J14">G9</f>
        <v>4169688</v>
      </c>
      <c r="K9" s="157">
        <v>3988679</v>
      </c>
      <c r="L9" s="157"/>
      <c r="M9" s="157"/>
      <c r="N9" s="157">
        <f aca="true" t="shared" si="1" ref="N9:N14">K9</f>
        <v>3988679</v>
      </c>
    </row>
    <row r="10" spans="1:14" ht="30">
      <c r="A10" s="123">
        <v>2120</v>
      </c>
      <c r="B10" s="124" t="s">
        <v>110</v>
      </c>
      <c r="C10" s="199">
        <v>805424</v>
      </c>
      <c r="D10" s="157"/>
      <c r="E10" s="157"/>
      <c r="F10" s="157">
        <f aca="true" t="shared" si="2" ref="F10:F15">C10</f>
        <v>805424</v>
      </c>
      <c r="G10" s="199">
        <v>903061</v>
      </c>
      <c r="H10" s="157"/>
      <c r="I10" s="157"/>
      <c r="J10" s="157">
        <f t="shared" si="0"/>
        <v>903061</v>
      </c>
      <c r="K10" s="157">
        <v>857800</v>
      </c>
      <c r="L10" s="157"/>
      <c r="M10" s="157"/>
      <c r="N10" s="157">
        <f t="shared" si="1"/>
        <v>857800</v>
      </c>
    </row>
    <row r="11" spans="1:14" ht="30">
      <c r="A11" s="123">
        <v>2210</v>
      </c>
      <c r="B11" s="124" t="s">
        <v>103</v>
      </c>
      <c r="C11" s="199">
        <v>133450</v>
      </c>
      <c r="D11" s="157"/>
      <c r="E11" s="157"/>
      <c r="F11" s="157">
        <f t="shared" si="2"/>
        <v>133450</v>
      </c>
      <c r="G11" s="199">
        <v>142337</v>
      </c>
      <c r="H11" s="157"/>
      <c r="I11" s="157"/>
      <c r="J11" s="157">
        <f t="shared" si="0"/>
        <v>142337</v>
      </c>
      <c r="K11" s="157">
        <v>142337</v>
      </c>
      <c r="L11" s="157"/>
      <c r="M11" s="157"/>
      <c r="N11" s="157">
        <f t="shared" si="1"/>
        <v>142337</v>
      </c>
    </row>
    <row r="12" spans="1:14" ht="30">
      <c r="A12" s="123">
        <v>2240</v>
      </c>
      <c r="B12" s="124" t="s">
        <v>111</v>
      </c>
      <c r="C12" s="199">
        <v>60577</v>
      </c>
      <c r="D12" s="157"/>
      <c r="E12" s="157"/>
      <c r="F12" s="157">
        <f t="shared" si="2"/>
        <v>60577</v>
      </c>
      <c r="G12" s="199">
        <v>85436</v>
      </c>
      <c r="H12" s="157"/>
      <c r="I12" s="157"/>
      <c r="J12" s="157">
        <f t="shared" si="0"/>
        <v>85436</v>
      </c>
      <c r="K12" s="157">
        <v>85436</v>
      </c>
      <c r="L12" s="157"/>
      <c r="M12" s="157"/>
      <c r="N12" s="157">
        <f t="shared" si="1"/>
        <v>85436</v>
      </c>
    </row>
    <row r="13" spans="1:14" ht="15.75">
      <c r="A13" s="123">
        <v>2250</v>
      </c>
      <c r="B13" s="124" t="s">
        <v>112</v>
      </c>
      <c r="C13" s="199">
        <v>3820</v>
      </c>
      <c r="D13" s="157"/>
      <c r="E13" s="157"/>
      <c r="F13" s="157">
        <f t="shared" si="2"/>
        <v>3820</v>
      </c>
      <c r="G13" s="199">
        <v>12901</v>
      </c>
      <c r="H13" s="157"/>
      <c r="I13" s="157"/>
      <c r="J13" s="157">
        <f t="shared" si="0"/>
        <v>12901</v>
      </c>
      <c r="K13" s="157">
        <v>12901</v>
      </c>
      <c r="L13" s="157"/>
      <c r="M13" s="157"/>
      <c r="N13" s="157">
        <f t="shared" si="1"/>
        <v>12901</v>
      </c>
    </row>
    <row r="14" spans="1:14" ht="75">
      <c r="A14" s="123">
        <v>2282</v>
      </c>
      <c r="B14" s="124" t="s">
        <v>113</v>
      </c>
      <c r="C14" s="157"/>
      <c r="D14" s="157"/>
      <c r="E14" s="157"/>
      <c r="F14" s="157">
        <f t="shared" si="2"/>
        <v>0</v>
      </c>
      <c r="G14" s="157">
        <v>3791</v>
      </c>
      <c r="H14" s="157"/>
      <c r="I14" s="157"/>
      <c r="J14" s="157">
        <f t="shared" si="0"/>
        <v>3791</v>
      </c>
      <c r="K14" s="157">
        <v>3791</v>
      </c>
      <c r="L14" s="157"/>
      <c r="M14" s="157"/>
      <c r="N14" s="157">
        <f t="shared" si="1"/>
        <v>3791</v>
      </c>
    </row>
    <row r="15" spans="1:14" ht="15.75">
      <c r="A15" s="9"/>
      <c r="B15" s="118" t="s">
        <v>38</v>
      </c>
      <c r="C15" s="158">
        <f>C9+C10+C11+C12+C13+C14</f>
        <v>4716054</v>
      </c>
      <c r="D15" s="158"/>
      <c r="E15" s="158"/>
      <c r="F15" s="158">
        <f t="shared" si="2"/>
        <v>4716054</v>
      </c>
      <c r="G15" s="158">
        <f>G9+G10+G11+G12+G13+G14</f>
        <v>5317214</v>
      </c>
      <c r="H15" s="158">
        <f>H9</f>
        <v>0</v>
      </c>
      <c r="I15" s="158">
        <f>I9</f>
        <v>0</v>
      </c>
      <c r="J15" s="158">
        <f>J9+J10+J11+J12+J13+J14</f>
        <v>5317214</v>
      </c>
      <c r="K15" s="158">
        <f>K9+K10+K11+K12+K13+K14</f>
        <v>5090944</v>
      </c>
      <c r="L15" s="158">
        <f>L9+L10+L11</f>
        <v>0</v>
      </c>
      <c r="M15" s="158">
        <f>M9+M10+M11</f>
        <v>0</v>
      </c>
      <c r="N15" s="158">
        <f>N9+N10+N11+N12+N13+N14</f>
        <v>5090944</v>
      </c>
    </row>
    <row r="16" spans="1:8" ht="15.75">
      <c r="A16" s="21"/>
      <c r="B16" s="21"/>
      <c r="C16" s="21"/>
      <c r="D16" s="21"/>
      <c r="E16" s="21"/>
      <c r="F16" s="21"/>
      <c r="G16" s="21"/>
      <c r="H16" s="21"/>
    </row>
    <row r="17" spans="1:13" ht="15.75" customHeight="1">
      <c r="A17" s="244" t="s">
        <v>194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</row>
    <row r="18" spans="1:14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N18" s="22" t="s">
        <v>52</v>
      </c>
    </row>
    <row r="19" spans="1:14" ht="19.5" customHeight="1">
      <c r="A19" s="220" t="s">
        <v>57</v>
      </c>
      <c r="B19" s="221" t="s">
        <v>9</v>
      </c>
      <c r="C19" s="220" t="s">
        <v>188</v>
      </c>
      <c r="D19" s="220"/>
      <c r="E19" s="220"/>
      <c r="F19" s="220"/>
      <c r="G19" s="220" t="s">
        <v>193</v>
      </c>
      <c r="H19" s="220"/>
      <c r="I19" s="220"/>
      <c r="J19" s="220"/>
      <c r="K19" s="220" t="s">
        <v>190</v>
      </c>
      <c r="L19" s="220"/>
      <c r="M19" s="220"/>
      <c r="N19" s="220"/>
    </row>
    <row r="20" spans="1:14" ht="54.75" customHeight="1">
      <c r="A20" s="220"/>
      <c r="B20" s="222"/>
      <c r="C20" s="23" t="s">
        <v>2</v>
      </c>
      <c r="D20" s="23" t="s">
        <v>37</v>
      </c>
      <c r="E20" s="24" t="s">
        <v>76</v>
      </c>
      <c r="F20" s="24" t="s">
        <v>34</v>
      </c>
      <c r="G20" s="23" t="s">
        <v>2</v>
      </c>
      <c r="H20" s="23" t="s">
        <v>37</v>
      </c>
      <c r="I20" s="24" t="s">
        <v>76</v>
      </c>
      <c r="J20" s="24" t="s">
        <v>35</v>
      </c>
      <c r="K20" s="23" t="s">
        <v>2</v>
      </c>
      <c r="L20" s="23" t="s">
        <v>37</v>
      </c>
      <c r="M20" s="24" t="s">
        <v>76</v>
      </c>
      <c r="N20" s="24" t="s">
        <v>36</v>
      </c>
    </row>
    <row r="21" spans="1:14" ht="14.2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</row>
    <row r="22" spans="1:14" ht="71.25">
      <c r="A22" s="102">
        <v>1210160</v>
      </c>
      <c r="B22" s="10" t="s">
        <v>114</v>
      </c>
      <c r="C22" s="153">
        <f>C15</f>
        <v>4716054</v>
      </c>
      <c r="D22" s="153">
        <f>D9</f>
        <v>0</v>
      </c>
      <c r="E22" s="153">
        <f>D22</f>
        <v>0</v>
      </c>
      <c r="F22" s="153">
        <f>C22</f>
        <v>4716054</v>
      </c>
      <c r="G22" s="153">
        <f>G15</f>
        <v>5317214</v>
      </c>
      <c r="H22" s="153">
        <f>H15</f>
        <v>0</v>
      </c>
      <c r="I22" s="153">
        <f>I15</f>
        <v>0</v>
      </c>
      <c r="J22" s="153">
        <f>G22+H22</f>
        <v>5317214</v>
      </c>
      <c r="K22" s="153">
        <f>K15</f>
        <v>5090944</v>
      </c>
      <c r="L22" s="153"/>
      <c r="M22" s="153"/>
      <c r="N22" s="153">
        <f>K22+L22</f>
        <v>5090944</v>
      </c>
    </row>
    <row r="23" spans="1:14" ht="14.25">
      <c r="A23" s="9"/>
      <c r="B23" s="10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</row>
    <row r="24" spans="1:14" ht="15">
      <c r="A24" s="9"/>
      <c r="B24" s="118" t="s">
        <v>38</v>
      </c>
      <c r="C24" s="159">
        <f>C22</f>
        <v>4716054</v>
      </c>
      <c r="D24" s="159">
        <f>D22</f>
        <v>0</v>
      </c>
      <c r="E24" s="159">
        <f>E22</f>
        <v>0</v>
      </c>
      <c r="F24" s="159">
        <f aca="true" t="shared" si="3" ref="F24:N24">F22</f>
        <v>4716054</v>
      </c>
      <c r="G24" s="159">
        <f t="shared" si="3"/>
        <v>5317214</v>
      </c>
      <c r="H24" s="159">
        <f t="shared" si="3"/>
        <v>0</v>
      </c>
      <c r="I24" s="159">
        <f t="shared" si="3"/>
        <v>0</v>
      </c>
      <c r="J24" s="159">
        <f t="shared" si="3"/>
        <v>5317214</v>
      </c>
      <c r="K24" s="159">
        <f t="shared" si="3"/>
        <v>5090944</v>
      </c>
      <c r="L24" s="159">
        <f t="shared" si="3"/>
        <v>0</v>
      </c>
      <c r="M24" s="159">
        <f t="shared" si="3"/>
        <v>0</v>
      </c>
      <c r="N24" s="159">
        <f t="shared" si="3"/>
        <v>5090944</v>
      </c>
    </row>
    <row r="25" spans="1:14" ht="14.25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3" ht="33" customHeight="1">
      <c r="A26" s="244" t="s">
        <v>195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1"/>
      <c r="L26" s="21"/>
      <c r="M26" s="21"/>
    </row>
    <row r="27" spans="1:10" ht="15.75">
      <c r="A27" s="21"/>
      <c r="B27" s="21"/>
      <c r="C27" s="21"/>
      <c r="D27" s="21"/>
      <c r="E27" s="21"/>
      <c r="F27" s="21"/>
      <c r="G27" s="21"/>
      <c r="H27" s="21"/>
      <c r="I27" s="21"/>
      <c r="J27" s="22" t="s">
        <v>52</v>
      </c>
    </row>
    <row r="28" spans="1:10" ht="17.25" customHeight="1">
      <c r="A28" s="220" t="s">
        <v>56</v>
      </c>
      <c r="B28" s="221" t="s">
        <v>26</v>
      </c>
      <c r="C28" s="220" t="s">
        <v>173</v>
      </c>
      <c r="D28" s="220"/>
      <c r="E28" s="220"/>
      <c r="F28" s="220"/>
      <c r="G28" s="220" t="s">
        <v>196</v>
      </c>
      <c r="H28" s="220"/>
      <c r="I28" s="220"/>
      <c r="J28" s="220"/>
    </row>
    <row r="29" spans="1:10" ht="57" customHeight="1">
      <c r="A29" s="220"/>
      <c r="B29" s="222"/>
      <c r="C29" s="23" t="s">
        <v>2</v>
      </c>
      <c r="D29" s="23" t="s">
        <v>37</v>
      </c>
      <c r="E29" s="24" t="s">
        <v>76</v>
      </c>
      <c r="F29" s="24" t="s">
        <v>34</v>
      </c>
      <c r="G29" s="23" t="s">
        <v>2</v>
      </c>
      <c r="H29" s="23" t="s">
        <v>37</v>
      </c>
      <c r="I29" s="24" t="s">
        <v>76</v>
      </c>
      <c r="J29" s="24" t="s">
        <v>35</v>
      </c>
    </row>
    <row r="30" spans="1:10" ht="14.25">
      <c r="A30" s="9">
        <v>1</v>
      </c>
      <c r="B30" s="9">
        <v>2</v>
      </c>
      <c r="C30" s="32">
        <v>3</v>
      </c>
      <c r="D30" s="9">
        <v>4</v>
      </c>
      <c r="E30" s="32">
        <v>5</v>
      </c>
      <c r="F30" s="9">
        <v>6</v>
      </c>
      <c r="G30" s="32">
        <v>7</v>
      </c>
      <c r="H30" s="9">
        <v>8</v>
      </c>
      <c r="I30" s="32">
        <v>9</v>
      </c>
      <c r="J30" s="9">
        <v>10</v>
      </c>
    </row>
    <row r="31" spans="1:10" ht="15.75">
      <c r="A31" s="123">
        <v>2110</v>
      </c>
      <c r="B31" s="124" t="s">
        <v>109</v>
      </c>
      <c r="C31" s="153">
        <f>K9*1.062+1</f>
        <v>4235978.098</v>
      </c>
      <c r="D31" s="153"/>
      <c r="E31" s="153"/>
      <c r="F31" s="153">
        <f aca="true" t="shared" si="4" ref="F31:F36">C31</f>
        <v>4235978.098</v>
      </c>
      <c r="G31" s="153">
        <f>C31*1.053+1</f>
        <v>4460485.937194</v>
      </c>
      <c r="H31" s="153"/>
      <c r="I31" s="153"/>
      <c r="J31" s="153">
        <f aca="true" t="shared" si="5" ref="J31:J36">G31</f>
        <v>4460485.937194</v>
      </c>
    </row>
    <row r="32" spans="1:10" ht="30">
      <c r="A32" s="123">
        <v>2120</v>
      </c>
      <c r="B32" s="124" t="s">
        <v>110</v>
      </c>
      <c r="C32" s="153">
        <f>K10*1.062</f>
        <v>910983.6000000001</v>
      </c>
      <c r="D32" s="153"/>
      <c r="E32" s="153"/>
      <c r="F32" s="153">
        <f t="shared" si="4"/>
        <v>910983.6000000001</v>
      </c>
      <c r="G32" s="153">
        <f>C32*1.053</f>
        <v>959265.7308</v>
      </c>
      <c r="H32" s="153"/>
      <c r="I32" s="153"/>
      <c r="J32" s="153">
        <f t="shared" si="5"/>
        <v>959265.7308</v>
      </c>
    </row>
    <row r="33" spans="1:10" ht="30">
      <c r="A33" s="123">
        <v>2210</v>
      </c>
      <c r="B33" s="124" t="s">
        <v>103</v>
      </c>
      <c r="C33" s="153">
        <f>K11*1.062</f>
        <v>151161.894</v>
      </c>
      <c r="D33" s="153"/>
      <c r="E33" s="153"/>
      <c r="F33" s="153">
        <f t="shared" si="4"/>
        <v>151161.894</v>
      </c>
      <c r="G33" s="153">
        <f>C33*1.053</f>
        <v>159173.474382</v>
      </c>
      <c r="H33" s="153"/>
      <c r="I33" s="153"/>
      <c r="J33" s="153">
        <f t="shared" si="5"/>
        <v>159173.474382</v>
      </c>
    </row>
    <row r="34" spans="1:10" ht="30">
      <c r="A34" s="123">
        <v>2240</v>
      </c>
      <c r="B34" s="124" t="s">
        <v>111</v>
      </c>
      <c r="C34" s="153">
        <f>K12*1.062</f>
        <v>90733.032</v>
      </c>
      <c r="D34" s="153"/>
      <c r="E34" s="153"/>
      <c r="F34" s="153">
        <f t="shared" si="4"/>
        <v>90733.032</v>
      </c>
      <c r="G34" s="153">
        <f>C34*1.053</f>
        <v>95541.882696</v>
      </c>
      <c r="H34" s="153"/>
      <c r="I34" s="153"/>
      <c r="J34" s="153">
        <f t="shared" si="5"/>
        <v>95541.882696</v>
      </c>
    </row>
    <row r="35" spans="1:10" ht="15.75">
      <c r="A35" s="123">
        <v>2250</v>
      </c>
      <c r="B35" s="124" t="s">
        <v>112</v>
      </c>
      <c r="C35" s="153">
        <f>K13*1.062</f>
        <v>13700.862000000001</v>
      </c>
      <c r="D35" s="153"/>
      <c r="E35" s="153"/>
      <c r="F35" s="153">
        <f t="shared" si="4"/>
        <v>13700.862000000001</v>
      </c>
      <c r="G35" s="153">
        <f>C35*1.053</f>
        <v>14427.007686</v>
      </c>
      <c r="H35" s="153"/>
      <c r="I35" s="153"/>
      <c r="J35" s="153">
        <f t="shared" si="5"/>
        <v>14427.007686</v>
      </c>
    </row>
    <row r="36" spans="1:10" ht="75">
      <c r="A36" s="123">
        <v>2282</v>
      </c>
      <c r="B36" s="124" t="s">
        <v>113</v>
      </c>
      <c r="C36" s="153">
        <f>K14*1.062</f>
        <v>4026.0420000000004</v>
      </c>
      <c r="D36" s="153"/>
      <c r="E36" s="153"/>
      <c r="F36" s="153">
        <f t="shared" si="4"/>
        <v>4026.0420000000004</v>
      </c>
      <c r="G36" s="153">
        <f>C36*1.053</f>
        <v>4239.422226</v>
      </c>
      <c r="H36" s="153"/>
      <c r="I36" s="153"/>
      <c r="J36" s="153">
        <f t="shared" si="5"/>
        <v>4239.422226</v>
      </c>
    </row>
    <row r="37" spans="1:10" ht="15">
      <c r="A37" s="9"/>
      <c r="B37" s="118" t="s">
        <v>38</v>
      </c>
      <c r="C37" s="159">
        <f>C31+C32+C33+C34+C35+C36-1</f>
        <v>5406582.528000001</v>
      </c>
      <c r="D37" s="159"/>
      <c r="E37" s="159"/>
      <c r="F37" s="159">
        <f>F31+F32+F33+F34+F35+F36-1</f>
        <v>5406582.528000001</v>
      </c>
      <c r="G37" s="159">
        <f>G31+G32+G33+G34+G35+G36-2</f>
        <v>5693131.454984</v>
      </c>
      <c r="H37" s="159"/>
      <c r="I37" s="159"/>
      <c r="J37" s="159">
        <f>J31+J32+J33+J34+J35+J36-2</f>
        <v>5693131.454984</v>
      </c>
    </row>
    <row r="38" spans="1:14" ht="14.2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35.25" customHeight="1">
      <c r="A39" s="244" t="s">
        <v>197</v>
      </c>
      <c r="B39" s="244"/>
      <c r="C39" s="244"/>
      <c r="D39" s="244"/>
      <c r="E39" s="244"/>
      <c r="F39" s="244"/>
      <c r="G39" s="244"/>
      <c r="H39" s="244"/>
      <c r="I39" s="244"/>
      <c r="J39" s="244"/>
      <c r="K39" s="11"/>
      <c r="L39" s="11"/>
      <c r="M39" s="11"/>
      <c r="N39" s="11"/>
    </row>
    <row r="40" spans="1:14" ht="15.75">
      <c r="A40" s="21"/>
      <c r="B40" s="21"/>
      <c r="C40" s="21"/>
      <c r="D40" s="21"/>
      <c r="E40" s="21"/>
      <c r="F40" s="21"/>
      <c r="G40" s="21"/>
      <c r="H40" s="21"/>
      <c r="I40" s="21"/>
      <c r="J40" s="22" t="s">
        <v>52</v>
      </c>
      <c r="K40" s="11"/>
      <c r="L40" s="11"/>
      <c r="M40" s="11"/>
      <c r="N40" s="11"/>
    </row>
    <row r="41" spans="1:14" ht="19.5" customHeight="1">
      <c r="A41" s="220" t="s">
        <v>57</v>
      </c>
      <c r="B41" s="221" t="s">
        <v>26</v>
      </c>
      <c r="C41" s="220" t="s">
        <v>81</v>
      </c>
      <c r="D41" s="220"/>
      <c r="E41" s="220"/>
      <c r="F41" s="220"/>
      <c r="G41" s="220" t="s">
        <v>173</v>
      </c>
      <c r="H41" s="220"/>
      <c r="I41" s="220"/>
      <c r="J41" s="220"/>
      <c r="K41" s="11"/>
      <c r="L41" s="11"/>
      <c r="M41" s="11"/>
      <c r="N41" s="11"/>
    </row>
    <row r="42" spans="1:10" ht="55.5" customHeight="1">
      <c r="A42" s="220"/>
      <c r="B42" s="222"/>
      <c r="C42" s="23" t="s">
        <v>2</v>
      </c>
      <c r="D42" s="23" t="s">
        <v>37</v>
      </c>
      <c r="E42" s="24" t="s">
        <v>76</v>
      </c>
      <c r="F42" s="24" t="s">
        <v>34</v>
      </c>
      <c r="G42" s="23" t="s">
        <v>2</v>
      </c>
      <c r="H42" s="23" t="s">
        <v>37</v>
      </c>
      <c r="I42" s="24" t="s">
        <v>76</v>
      </c>
      <c r="J42" s="24" t="s">
        <v>35</v>
      </c>
    </row>
    <row r="43" spans="1:10" ht="14.25">
      <c r="A43" s="9">
        <v>1</v>
      </c>
      <c r="B43" s="9">
        <v>2</v>
      </c>
      <c r="C43" s="32">
        <v>3</v>
      </c>
      <c r="D43" s="9">
        <v>4</v>
      </c>
      <c r="E43" s="32">
        <v>5</v>
      </c>
      <c r="F43" s="9">
        <v>6</v>
      </c>
      <c r="G43" s="32">
        <v>7</v>
      </c>
      <c r="H43" s="9">
        <v>8</v>
      </c>
      <c r="I43" s="32">
        <v>9</v>
      </c>
      <c r="J43" s="9">
        <v>10</v>
      </c>
    </row>
    <row r="44" spans="1:10" ht="71.25">
      <c r="A44" s="102">
        <v>1210160</v>
      </c>
      <c r="B44" s="10" t="s">
        <v>114</v>
      </c>
      <c r="C44" s="153">
        <f>C37</f>
        <v>5406582.528000001</v>
      </c>
      <c r="D44" s="153"/>
      <c r="E44" s="153"/>
      <c r="F44" s="153">
        <f>C44</f>
        <v>5406582.528000001</v>
      </c>
      <c r="G44" s="153">
        <f>G37</f>
        <v>5693131.454984</v>
      </c>
      <c r="H44" s="153"/>
      <c r="I44" s="153"/>
      <c r="J44" s="153">
        <f>G44</f>
        <v>5693131.454984</v>
      </c>
    </row>
    <row r="45" spans="1:10" ht="14.25">
      <c r="A45" s="9"/>
      <c r="B45" s="10"/>
      <c r="C45" s="153"/>
      <c r="D45" s="153"/>
      <c r="E45" s="153"/>
      <c r="F45" s="153"/>
      <c r="G45" s="153"/>
      <c r="H45" s="153"/>
      <c r="I45" s="153"/>
      <c r="J45" s="153"/>
    </row>
    <row r="46" spans="1:11" ht="15">
      <c r="A46" s="15"/>
      <c r="B46" s="118" t="s">
        <v>38</v>
      </c>
      <c r="C46" s="159">
        <f>C44</f>
        <v>5406582.528000001</v>
      </c>
      <c r="D46" s="159">
        <f aca="true" t="shared" si="6" ref="D46:J46">D44</f>
        <v>0</v>
      </c>
      <c r="E46" s="159">
        <f t="shared" si="6"/>
        <v>0</v>
      </c>
      <c r="F46" s="159">
        <f t="shared" si="6"/>
        <v>5406582.528000001</v>
      </c>
      <c r="G46" s="159">
        <f t="shared" si="6"/>
        <v>5693131.454984</v>
      </c>
      <c r="H46" s="159">
        <f t="shared" si="6"/>
        <v>0</v>
      </c>
      <c r="I46" s="159">
        <f t="shared" si="6"/>
        <v>0</v>
      </c>
      <c r="J46" s="159">
        <f t="shared" si="6"/>
        <v>5693131.454984</v>
      </c>
      <c r="K46" s="11"/>
    </row>
    <row r="47" spans="1:10" ht="14.25">
      <c r="A47" s="11"/>
      <c r="B47" s="12"/>
      <c r="C47" s="11"/>
      <c r="D47" s="11"/>
      <c r="E47" s="11"/>
      <c r="F47" s="11"/>
      <c r="G47" s="11"/>
      <c r="H47" s="11"/>
      <c r="I47" s="11"/>
      <c r="J47" s="11"/>
    </row>
    <row r="48" spans="1:10" ht="14.25">
      <c r="A48" s="11"/>
      <c r="B48" s="12"/>
      <c r="C48" s="11"/>
      <c r="D48" s="11"/>
      <c r="E48" s="11"/>
      <c r="F48" s="11"/>
      <c r="G48" s="11"/>
      <c r="H48" s="11"/>
      <c r="I48" s="11"/>
      <c r="J48" s="11"/>
    </row>
    <row r="49" spans="1:10" ht="14.25">
      <c r="A49" s="11"/>
      <c r="B49" s="12"/>
      <c r="C49" s="11"/>
      <c r="D49" s="11"/>
      <c r="E49" s="11"/>
      <c r="F49" s="11"/>
      <c r="G49" s="11"/>
      <c r="H49" s="11"/>
      <c r="I49" s="11"/>
      <c r="J49" s="11"/>
    </row>
    <row r="50" spans="1:8" ht="15.75">
      <c r="A50" s="21"/>
      <c r="B50" s="21"/>
      <c r="C50" s="21"/>
      <c r="D50" s="21"/>
      <c r="E50" s="21"/>
      <c r="F50" s="21"/>
      <c r="G50" s="21"/>
      <c r="H50" s="21"/>
    </row>
  </sheetData>
  <sheetProtection/>
  <mergeCells count="23">
    <mergeCell ref="A39:J39"/>
    <mergeCell ref="A41:A42"/>
    <mergeCell ref="B41:B42"/>
    <mergeCell ref="C41:F41"/>
    <mergeCell ref="G41:J41"/>
    <mergeCell ref="A26:J26"/>
    <mergeCell ref="A28:A29"/>
    <mergeCell ref="B28:B29"/>
    <mergeCell ref="C28:F28"/>
    <mergeCell ref="G28:J28"/>
    <mergeCell ref="A17:M17"/>
    <mergeCell ref="A19:A20"/>
    <mergeCell ref="B19:B20"/>
    <mergeCell ref="C19:F19"/>
    <mergeCell ref="G19:J19"/>
    <mergeCell ref="K19:N19"/>
    <mergeCell ref="A2:K2"/>
    <mergeCell ref="A4:M4"/>
    <mergeCell ref="A6:A7"/>
    <mergeCell ref="B6:B7"/>
    <mergeCell ref="C6:F6"/>
    <mergeCell ref="G6:J6"/>
    <mergeCell ref="K6:N6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0"/>
  <sheetViews>
    <sheetView showGridLines="0" view="pageBreakPreview" zoomScale="60" zoomScaleNormal="70" zoomScalePageLayoutView="0" workbookViewId="0" topLeftCell="A1">
      <selection activeCell="G19" sqref="G19"/>
    </sheetView>
  </sheetViews>
  <sheetFormatPr defaultColWidth="9.00390625" defaultRowHeight="12.75"/>
  <cols>
    <col min="1" max="1" width="9.125" style="14" customWidth="1"/>
    <col min="2" max="2" width="21.25390625" style="14" customWidth="1"/>
    <col min="3" max="3" width="17.875" style="14" customWidth="1"/>
    <col min="4" max="4" width="15.00390625" style="14" customWidth="1"/>
    <col min="5" max="5" width="11.625" style="14" customWidth="1"/>
    <col min="6" max="6" width="13.75390625" style="14" customWidth="1"/>
    <col min="7" max="7" width="14.75390625" style="14" customWidth="1"/>
    <col min="8" max="8" width="13.375" style="14" customWidth="1"/>
    <col min="9" max="9" width="12.25390625" style="14" customWidth="1"/>
    <col min="10" max="10" width="14.00390625" style="14" customWidth="1"/>
    <col min="11" max="15" width="13.25390625" style="14" customWidth="1"/>
    <col min="16" max="16384" width="9.125" style="14" customWidth="1"/>
  </cols>
  <sheetData>
    <row r="2" spans="1:11" ht="15.75" customHeight="1">
      <c r="A2" s="244" t="s">
        <v>58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2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17.25" customHeight="1">
      <c r="A4" s="244" t="s">
        <v>198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4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N5" s="22" t="s">
        <v>52</v>
      </c>
    </row>
    <row r="6" spans="1:14" ht="17.25" customHeight="1">
      <c r="A6" s="220" t="s">
        <v>16</v>
      </c>
      <c r="B6" s="221" t="s">
        <v>42</v>
      </c>
      <c r="C6" s="220" t="s">
        <v>188</v>
      </c>
      <c r="D6" s="220"/>
      <c r="E6" s="220"/>
      <c r="F6" s="220"/>
      <c r="G6" s="220" t="s">
        <v>193</v>
      </c>
      <c r="H6" s="220"/>
      <c r="I6" s="220"/>
      <c r="J6" s="220"/>
      <c r="K6" s="220" t="s">
        <v>190</v>
      </c>
      <c r="L6" s="220"/>
      <c r="M6" s="220"/>
      <c r="N6" s="220"/>
    </row>
    <row r="7" spans="1:14" ht="45.75" customHeight="1">
      <c r="A7" s="220"/>
      <c r="B7" s="222"/>
      <c r="C7" s="23" t="s">
        <v>2</v>
      </c>
      <c r="D7" s="23" t="s">
        <v>37</v>
      </c>
      <c r="E7" s="24" t="s">
        <v>76</v>
      </c>
      <c r="F7" s="24" t="s">
        <v>34</v>
      </c>
      <c r="G7" s="23" t="s">
        <v>2</v>
      </c>
      <c r="H7" s="23" t="s">
        <v>37</v>
      </c>
      <c r="I7" s="24" t="s">
        <v>76</v>
      </c>
      <c r="J7" s="24" t="s">
        <v>35</v>
      </c>
      <c r="K7" s="23" t="s">
        <v>2</v>
      </c>
      <c r="L7" s="23" t="s">
        <v>37</v>
      </c>
      <c r="M7" s="24" t="s">
        <v>76</v>
      </c>
      <c r="N7" s="24" t="s">
        <v>36</v>
      </c>
    </row>
    <row r="8" spans="1:14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234.75" customHeight="1">
      <c r="A9" s="102" t="s">
        <v>88</v>
      </c>
      <c r="B9" s="10" t="s">
        <v>115</v>
      </c>
      <c r="C9" s="153">
        <f>'ДОДАТОК 2 Форма 2 п.1-5'!C30</f>
        <v>4716054</v>
      </c>
      <c r="D9" s="153"/>
      <c r="E9" s="153"/>
      <c r="F9" s="153">
        <f>C9</f>
        <v>4716054</v>
      </c>
      <c r="G9" s="153">
        <f>'ДОДАТОК 2 Ф-2 п.6'!G24</f>
        <v>5317214</v>
      </c>
      <c r="H9" s="153">
        <f>'ДОДАТОК 2 Ф-2 п.6'!H22</f>
        <v>0</v>
      </c>
      <c r="I9" s="153">
        <f>H9</f>
        <v>0</v>
      </c>
      <c r="J9" s="153">
        <f>G9+H9</f>
        <v>5317214</v>
      </c>
      <c r="K9" s="153">
        <f>'ДОДАТОК 2 Ф-2 п.6'!K24</f>
        <v>5090944</v>
      </c>
      <c r="L9" s="153"/>
      <c r="M9" s="153"/>
      <c r="N9" s="153">
        <f>K9+L9</f>
        <v>5090944</v>
      </c>
    </row>
    <row r="10" spans="1:14" ht="15">
      <c r="A10" s="9"/>
      <c r="B10" s="118" t="s">
        <v>38</v>
      </c>
      <c r="C10" s="159">
        <f>C9</f>
        <v>4716054</v>
      </c>
      <c r="D10" s="159">
        <f>D9</f>
        <v>0</v>
      </c>
      <c r="E10" s="159">
        <f>E9</f>
        <v>0</v>
      </c>
      <c r="F10" s="159">
        <f>F9</f>
        <v>4716054</v>
      </c>
      <c r="G10" s="159">
        <f>G9</f>
        <v>5317214</v>
      </c>
      <c r="H10" s="159">
        <f aca="true" t="shared" si="0" ref="H10:N10">H9</f>
        <v>0</v>
      </c>
      <c r="I10" s="159">
        <f t="shared" si="0"/>
        <v>0</v>
      </c>
      <c r="J10" s="159">
        <f t="shared" si="0"/>
        <v>5317214</v>
      </c>
      <c r="K10" s="159">
        <f t="shared" si="0"/>
        <v>5090944</v>
      </c>
      <c r="L10" s="159">
        <f t="shared" si="0"/>
        <v>0</v>
      </c>
      <c r="M10" s="159">
        <f t="shared" si="0"/>
        <v>0</v>
      </c>
      <c r="N10" s="159">
        <f t="shared" si="0"/>
        <v>5090944</v>
      </c>
    </row>
    <row r="11" spans="1:8" ht="8.25" customHeight="1">
      <c r="A11" s="21"/>
      <c r="B11" s="21"/>
      <c r="C11" s="21"/>
      <c r="D11" s="21"/>
      <c r="E11" s="21"/>
      <c r="F11" s="21"/>
      <c r="G11" s="21"/>
      <c r="H11" s="21"/>
    </row>
    <row r="12" spans="1:14" ht="14.25" hidden="1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3" ht="13.5" customHeight="1">
      <c r="A13" s="244" t="s">
        <v>174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</row>
    <row r="14" spans="1:11" ht="13.5" customHeight="1">
      <c r="A14" s="21"/>
      <c r="B14" s="21"/>
      <c r="C14" s="21"/>
      <c r="D14" s="21"/>
      <c r="E14" s="21"/>
      <c r="F14" s="21"/>
      <c r="G14" s="21"/>
      <c r="H14" s="21"/>
      <c r="I14" s="21"/>
      <c r="J14" s="22" t="s">
        <v>52</v>
      </c>
      <c r="K14" s="21"/>
    </row>
    <row r="15" spans="1:10" ht="17.25" customHeight="1">
      <c r="A15" s="220" t="s">
        <v>16</v>
      </c>
      <c r="B15" s="221" t="s">
        <v>42</v>
      </c>
      <c r="C15" s="220" t="s">
        <v>173</v>
      </c>
      <c r="D15" s="220"/>
      <c r="E15" s="220"/>
      <c r="F15" s="220"/>
      <c r="G15" s="220" t="s">
        <v>196</v>
      </c>
      <c r="H15" s="220"/>
      <c r="I15" s="220"/>
      <c r="J15" s="220"/>
    </row>
    <row r="16" spans="1:10" ht="49.5" customHeight="1">
      <c r="A16" s="220"/>
      <c r="B16" s="222"/>
      <c r="C16" s="23" t="s">
        <v>2</v>
      </c>
      <c r="D16" s="23" t="s">
        <v>37</v>
      </c>
      <c r="E16" s="24" t="s">
        <v>76</v>
      </c>
      <c r="F16" s="24" t="s">
        <v>34</v>
      </c>
      <c r="G16" s="23" t="s">
        <v>2</v>
      </c>
      <c r="H16" s="23" t="s">
        <v>37</v>
      </c>
      <c r="I16" s="24" t="s">
        <v>76</v>
      </c>
      <c r="J16" s="24" t="s">
        <v>35</v>
      </c>
    </row>
    <row r="17" spans="1:10" ht="14.25">
      <c r="A17" s="13">
        <v>1</v>
      </c>
      <c r="B17" s="32">
        <v>2</v>
      </c>
      <c r="C17" s="13">
        <v>3</v>
      </c>
      <c r="D17" s="32">
        <v>4</v>
      </c>
      <c r="E17" s="13">
        <v>5</v>
      </c>
      <c r="F17" s="32">
        <v>6</v>
      </c>
      <c r="G17" s="13">
        <v>7</v>
      </c>
      <c r="H17" s="32">
        <v>8</v>
      </c>
      <c r="I17" s="13">
        <v>9</v>
      </c>
      <c r="J17" s="32">
        <v>10</v>
      </c>
    </row>
    <row r="18" spans="1:10" ht="240.75" customHeight="1">
      <c r="A18" s="102" t="s">
        <v>88</v>
      </c>
      <c r="B18" s="10" t="s">
        <v>115</v>
      </c>
      <c r="C18" s="153">
        <f>'ДОДАТОК 2 Форма 2 п.1-5'!C41</f>
        <v>5406582.528</v>
      </c>
      <c r="D18" s="154"/>
      <c r="E18" s="154"/>
      <c r="F18" s="153">
        <f>C18+D18</f>
        <v>5406582.528</v>
      </c>
      <c r="G18" s="153">
        <f>'ДОДАТОК 2 Форма 2 п.1-5'!G41</f>
        <v>5693131.401984</v>
      </c>
      <c r="H18" s="154"/>
      <c r="I18" s="154"/>
      <c r="J18" s="153">
        <f>G18+H18</f>
        <v>5693131.401984</v>
      </c>
    </row>
    <row r="19" spans="1:10" ht="15">
      <c r="A19" s="15"/>
      <c r="B19" s="118" t="s">
        <v>38</v>
      </c>
      <c r="C19" s="159">
        <f>C18</f>
        <v>5406582.528</v>
      </c>
      <c r="D19" s="159">
        <f aca="true" t="shared" si="1" ref="D19:J19">D18</f>
        <v>0</v>
      </c>
      <c r="E19" s="159">
        <f t="shared" si="1"/>
        <v>0</v>
      </c>
      <c r="F19" s="159">
        <f t="shared" si="1"/>
        <v>5406582.528</v>
      </c>
      <c r="G19" s="159">
        <f t="shared" si="1"/>
        <v>5693131.401984</v>
      </c>
      <c r="H19" s="159">
        <f t="shared" si="1"/>
        <v>0</v>
      </c>
      <c r="I19" s="159">
        <f t="shared" si="1"/>
        <v>0</v>
      </c>
      <c r="J19" s="159">
        <f t="shared" si="1"/>
        <v>5693131.401984</v>
      </c>
    </row>
    <row r="20" spans="1:14" ht="14.25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sheetProtection/>
  <mergeCells count="12">
    <mergeCell ref="C6:F6"/>
    <mergeCell ref="G6:J6"/>
    <mergeCell ref="A2:K2"/>
    <mergeCell ref="A6:A7"/>
    <mergeCell ref="B6:B7"/>
    <mergeCell ref="A15:A16"/>
    <mergeCell ref="A13:M13"/>
    <mergeCell ref="K6:N6"/>
    <mergeCell ref="A4:M4"/>
    <mergeCell ref="B15:B16"/>
    <mergeCell ref="C15:F15"/>
    <mergeCell ref="G15:J15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showGridLines="0" view="pageBreakPreview" zoomScale="60" zoomScaleNormal="85" zoomScalePageLayoutView="0" workbookViewId="0" topLeftCell="A1">
      <selection activeCell="V32" sqref="V32"/>
    </sheetView>
  </sheetViews>
  <sheetFormatPr defaultColWidth="9.00390625" defaultRowHeight="12.75"/>
  <cols>
    <col min="1" max="1" width="9.125" style="19" customWidth="1"/>
    <col min="2" max="2" width="21.75390625" style="19" customWidth="1"/>
    <col min="3" max="3" width="14.125" style="19" customWidth="1"/>
    <col min="4" max="4" width="14.875" style="19" customWidth="1"/>
    <col min="5" max="7" width="15.375" style="19" customWidth="1"/>
    <col min="8" max="8" width="15.125" style="19" customWidth="1"/>
    <col min="9" max="9" width="14.375" style="19" customWidth="1"/>
    <col min="10" max="12" width="15.125" style="19" customWidth="1"/>
    <col min="13" max="13" width="15.00390625" style="19" customWidth="1"/>
    <col min="14" max="16384" width="9.125" style="19" customWidth="1"/>
  </cols>
  <sheetData>
    <row r="1" spans="1:15" ht="43.5" customHeight="1">
      <c r="A1" s="240" t="s">
        <v>77</v>
      </c>
      <c r="B1" s="240"/>
      <c r="C1" s="240"/>
      <c r="D1" s="240"/>
      <c r="E1" s="240"/>
      <c r="F1" s="240"/>
      <c r="G1" s="240"/>
      <c r="H1" s="240"/>
      <c r="I1" s="240"/>
      <c r="J1" s="79"/>
      <c r="K1" s="27"/>
      <c r="L1" s="27"/>
      <c r="M1" s="27"/>
      <c r="N1" s="27"/>
      <c r="O1" s="27"/>
    </row>
    <row r="2" spans="1:15" ht="16.5" customHeight="1">
      <c r="A2" s="244" t="s">
        <v>199</v>
      </c>
      <c r="B2" s="244"/>
      <c r="C2" s="244"/>
      <c r="D2" s="244"/>
      <c r="E2" s="244"/>
      <c r="F2" s="244"/>
      <c r="G2" s="244"/>
      <c r="H2" s="244"/>
      <c r="I2" s="244"/>
      <c r="J2" s="21"/>
      <c r="K2" s="21"/>
      <c r="L2" s="21"/>
      <c r="M2" s="21"/>
      <c r="N2" s="26"/>
      <c r="O2" s="26"/>
    </row>
    <row r="3" ht="12.75">
      <c r="M3" s="81" t="s">
        <v>52</v>
      </c>
    </row>
    <row r="4" spans="1:13" ht="55.5" customHeight="1">
      <c r="A4" s="245" t="s">
        <v>16</v>
      </c>
      <c r="B4" s="245" t="s">
        <v>10</v>
      </c>
      <c r="C4" s="245" t="s">
        <v>15</v>
      </c>
      <c r="D4" s="245" t="s">
        <v>11</v>
      </c>
      <c r="E4" s="249" t="s">
        <v>200</v>
      </c>
      <c r="F4" s="250"/>
      <c r="G4" s="251"/>
      <c r="H4" s="249" t="s">
        <v>201</v>
      </c>
      <c r="I4" s="250"/>
      <c r="J4" s="251"/>
      <c r="K4" s="252" t="s">
        <v>202</v>
      </c>
      <c r="L4" s="252"/>
      <c r="M4" s="252"/>
    </row>
    <row r="5" spans="1:13" s="55" customFormat="1" ht="28.5" customHeight="1">
      <c r="A5" s="246"/>
      <c r="B5" s="246"/>
      <c r="C5" s="246"/>
      <c r="D5" s="246"/>
      <c r="E5" s="31" t="s">
        <v>2</v>
      </c>
      <c r="F5" s="31" t="s">
        <v>29</v>
      </c>
      <c r="G5" s="13" t="s">
        <v>59</v>
      </c>
      <c r="H5" s="31" t="s">
        <v>2</v>
      </c>
      <c r="I5" s="31" t="s">
        <v>29</v>
      </c>
      <c r="J5" s="13" t="s">
        <v>60</v>
      </c>
      <c r="K5" s="31" t="s">
        <v>2</v>
      </c>
      <c r="L5" s="31" t="s">
        <v>29</v>
      </c>
      <c r="M5" s="13" t="s">
        <v>36</v>
      </c>
    </row>
    <row r="6" spans="1:13" s="55" customFormat="1" ht="12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</row>
    <row r="7" spans="1:21" s="55" customFormat="1" ht="32.25" customHeight="1">
      <c r="A7" s="31"/>
      <c r="B7" s="247" t="s">
        <v>136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05"/>
      <c r="N7" s="107"/>
      <c r="O7" s="107"/>
      <c r="P7" s="107"/>
      <c r="Q7" s="107"/>
      <c r="R7" s="107"/>
      <c r="S7" s="107"/>
      <c r="T7" s="107"/>
      <c r="U7" s="107"/>
    </row>
    <row r="8" spans="1:21" s="56" customFormat="1" ht="12.75">
      <c r="A8" s="57"/>
      <c r="B8" s="5" t="s">
        <v>3</v>
      </c>
      <c r="C8" s="105"/>
      <c r="D8" s="105"/>
      <c r="E8" s="106"/>
      <c r="F8" s="104"/>
      <c r="G8" s="105"/>
      <c r="H8" s="106"/>
      <c r="I8" s="103"/>
      <c r="J8" s="104"/>
      <c r="K8" s="105"/>
      <c r="L8" s="105"/>
      <c r="M8" s="105"/>
      <c r="N8" s="107"/>
      <c r="O8" s="108"/>
      <c r="P8" s="107"/>
      <c r="Q8" s="107"/>
      <c r="R8" s="107"/>
      <c r="S8" s="107"/>
      <c r="T8" s="107"/>
      <c r="U8" s="107"/>
    </row>
    <row r="9" spans="1:21" s="56" customFormat="1" ht="106.5" customHeight="1">
      <c r="A9" s="146" t="s">
        <v>89</v>
      </c>
      <c r="B9" s="145" t="s">
        <v>116</v>
      </c>
      <c r="C9" s="146" t="s">
        <v>90</v>
      </c>
      <c r="D9" s="146" t="s">
        <v>91</v>
      </c>
      <c r="E9" s="200">
        <f>'ДОДАТОК 2 Форма 2 п.1-5'!C30</f>
        <v>4716054</v>
      </c>
      <c r="F9" s="201"/>
      <c r="G9" s="201">
        <f>E9</f>
        <v>4716054</v>
      </c>
      <c r="H9" s="202">
        <f>'ДОДАТОК 2 Форма 2 п.1-5'!G30</f>
        <v>5317214</v>
      </c>
      <c r="I9" s="202"/>
      <c r="J9" s="202">
        <f>H9</f>
        <v>5317214</v>
      </c>
      <c r="K9" s="202">
        <f>'ДОДАТОК 2 Форма 2 п.1-5'!K30</f>
        <v>5090944</v>
      </c>
      <c r="L9" s="202"/>
      <c r="M9" s="202">
        <f>K9</f>
        <v>5090944</v>
      </c>
      <c r="N9" s="107"/>
      <c r="O9" s="108"/>
      <c r="P9" s="107"/>
      <c r="Q9" s="107"/>
      <c r="R9" s="107"/>
      <c r="S9" s="107"/>
      <c r="T9" s="107"/>
      <c r="U9" s="107"/>
    </row>
    <row r="10" spans="1:21" s="56" customFormat="1" ht="63" customHeight="1">
      <c r="A10" s="151" t="s">
        <v>132</v>
      </c>
      <c r="B10" s="147" t="s">
        <v>155</v>
      </c>
      <c r="C10" s="148" t="s">
        <v>92</v>
      </c>
      <c r="D10" s="259" t="s">
        <v>120</v>
      </c>
      <c r="E10" s="203">
        <v>15</v>
      </c>
      <c r="F10" s="203"/>
      <c r="G10" s="203">
        <f aca="true" t="shared" si="0" ref="G10:G19">E10</f>
        <v>15</v>
      </c>
      <c r="H10" s="146">
        <v>17</v>
      </c>
      <c r="I10" s="146"/>
      <c r="J10" s="146">
        <f>H10</f>
        <v>17</v>
      </c>
      <c r="K10" s="146">
        <v>17</v>
      </c>
      <c r="L10" s="146"/>
      <c r="M10" s="146">
        <f aca="true" t="shared" si="1" ref="M10:M21">K10</f>
        <v>17</v>
      </c>
      <c r="N10" s="107"/>
      <c r="O10" s="108"/>
      <c r="P10" s="107"/>
      <c r="Q10" s="107"/>
      <c r="R10" s="107"/>
      <c r="S10" s="107"/>
      <c r="T10" s="107"/>
      <c r="U10" s="107"/>
    </row>
    <row r="11" spans="1:21" s="56" customFormat="1" ht="61.5" customHeight="1">
      <c r="A11" s="151" t="s">
        <v>133</v>
      </c>
      <c r="B11" s="149" t="s">
        <v>119</v>
      </c>
      <c r="C11" s="148" t="s">
        <v>92</v>
      </c>
      <c r="D11" s="260"/>
      <c r="E11" s="203">
        <v>13</v>
      </c>
      <c r="F11" s="203"/>
      <c r="G11" s="203">
        <f t="shared" si="0"/>
        <v>13</v>
      </c>
      <c r="H11" s="146">
        <v>15</v>
      </c>
      <c r="I11" s="146"/>
      <c r="J11" s="146">
        <f>H11</f>
        <v>15</v>
      </c>
      <c r="K11" s="146">
        <v>15</v>
      </c>
      <c r="L11" s="146"/>
      <c r="M11" s="146">
        <f t="shared" si="1"/>
        <v>15</v>
      </c>
      <c r="N11" s="107"/>
      <c r="O11" s="108"/>
      <c r="P11" s="107"/>
      <c r="Q11" s="107"/>
      <c r="R11" s="107"/>
      <c r="S11" s="107"/>
      <c r="T11" s="107"/>
      <c r="U11" s="107"/>
    </row>
    <row r="12" spans="1:21" s="56" customFormat="1" ht="90.75" customHeight="1">
      <c r="A12" s="151" t="s">
        <v>134</v>
      </c>
      <c r="B12" s="150" t="s">
        <v>117</v>
      </c>
      <c r="C12" s="148" t="s">
        <v>92</v>
      </c>
      <c r="D12" s="261"/>
      <c r="E12" s="204">
        <v>1</v>
      </c>
      <c r="F12" s="205"/>
      <c r="G12" s="203">
        <f t="shared" si="0"/>
        <v>1</v>
      </c>
      <c r="H12" s="206">
        <v>1</v>
      </c>
      <c r="I12" s="146"/>
      <c r="J12" s="146">
        <f>H12</f>
        <v>1</v>
      </c>
      <c r="K12" s="206">
        <v>1</v>
      </c>
      <c r="L12" s="146"/>
      <c r="M12" s="146">
        <f t="shared" si="1"/>
        <v>1</v>
      </c>
      <c r="N12" s="109"/>
      <c r="O12" s="108"/>
      <c r="P12" s="109"/>
      <c r="Q12" s="109"/>
      <c r="R12" s="109"/>
      <c r="S12" s="109"/>
      <c r="T12" s="109"/>
      <c r="U12" s="109"/>
    </row>
    <row r="13" spans="1:13" s="56" customFormat="1" ht="12.75" customHeight="1">
      <c r="A13" s="57"/>
      <c r="B13" s="5" t="s">
        <v>4</v>
      </c>
      <c r="C13" s="57"/>
      <c r="D13" s="57"/>
      <c r="E13" s="207"/>
      <c r="F13" s="207"/>
      <c r="G13" s="207"/>
      <c r="H13" s="208"/>
      <c r="I13" s="208"/>
      <c r="J13" s="208"/>
      <c r="K13" s="208"/>
      <c r="L13" s="208"/>
      <c r="M13" s="208"/>
    </row>
    <row r="14" spans="1:13" s="56" customFormat="1" ht="65.25" customHeight="1">
      <c r="A14" s="13" t="s">
        <v>93</v>
      </c>
      <c r="B14" s="126" t="s">
        <v>121</v>
      </c>
      <c r="C14" s="13" t="s">
        <v>92</v>
      </c>
      <c r="D14" s="13" t="s">
        <v>127</v>
      </c>
      <c r="E14" s="207">
        <v>4551</v>
      </c>
      <c r="F14" s="207"/>
      <c r="G14" s="203">
        <f t="shared" si="0"/>
        <v>4551</v>
      </c>
      <c r="H14" s="208">
        <v>6500</v>
      </c>
      <c r="I14" s="208"/>
      <c r="J14" s="146">
        <f>H14</f>
        <v>6500</v>
      </c>
      <c r="K14" s="208">
        <v>6300</v>
      </c>
      <c r="L14" s="208"/>
      <c r="M14" s="146">
        <f t="shared" si="1"/>
        <v>6300</v>
      </c>
    </row>
    <row r="15" spans="1:13" s="56" customFormat="1" ht="65.25" customHeight="1">
      <c r="A15" s="13" t="s">
        <v>94</v>
      </c>
      <c r="B15" s="126" t="s">
        <v>122</v>
      </c>
      <c r="C15" s="13" t="s">
        <v>92</v>
      </c>
      <c r="D15" s="13" t="s">
        <v>127</v>
      </c>
      <c r="E15" s="207">
        <v>420</v>
      </c>
      <c r="F15" s="207"/>
      <c r="G15" s="203">
        <f t="shared" si="0"/>
        <v>420</v>
      </c>
      <c r="H15" s="209">
        <v>400</v>
      </c>
      <c r="I15" s="208"/>
      <c r="J15" s="146">
        <f>H15</f>
        <v>400</v>
      </c>
      <c r="K15" s="209">
        <v>380</v>
      </c>
      <c r="L15" s="208"/>
      <c r="M15" s="146">
        <f t="shared" si="1"/>
        <v>380</v>
      </c>
    </row>
    <row r="16" spans="1:13" s="56" customFormat="1" ht="15" customHeight="1">
      <c r="A16" s="17"/>
      <c r="B16" s="127" t="s">
        <v>104</v>
      </c>
      <c r="C16" s="13"/>
      <c r="D16" s="57"/>
      <c r="E16" s="210"/>
      <c r="F16" s="205"/>
      <c r="G16" s="203">
        <f t="shared" si="0"/>
        <v>0</v>
      </c>
      <c r="H16" s="210"/>
      <c r="I16" s="205"/>
      <c r="J16" s="203"/>
      <c r="K16" s="211"/>
      <c r="L16" s="211"/>
      <c r="M16" s="211"/>
    </row>
    <row r="17" spans="1:13" s="56" customFormat="1" ht="123.75" customHeight="1">
      <c r="A17" s="17" t="s">
        <v>95</v>
      </c>
      <c r="B17" s="126" t="s">
        <v>123</v>
      </c>
      <c r="C17" s="13" t="s">
        <v>92</v>
      </c>
      <c r="D17" s="13" t="s">
        <v>128</v>
      </c>
      <c r="E17" s="205">
        <v>325</v>
      </c>
      <c r="F17" s="205"/>
      <c r="G17" s="203">
        <f t="shared" si="0"/>
        <v>325</v>
      </c>
      <c r="H17" s="212">
        <v>394</v>
      </c>
      <c r="I17" s="213"/>
      <c r="J17" s="206">
        <f>H17</f>
        <v>394</v>
      </c>
      <c r="K17" s="212">
        <v>406</v>
      </c>
      <c r="L17" s="213"/>
      <c r="M17" s="206">
        <f t="shared" si="1"/>
        <v>406</v>
      </c>
    </row>
    <row r="18" spans="1:13" s="56" customFormat="1" ht="111" customHeight="1">
      <c r="A18" s="17" t="s">
        <v>96</v>
      </c>
      <c r="B18" s="126" t="s">
        <v>124</v>
      </c>
      <c r="C18" s="13" t="s">
        <v>92</v>
      </c>
      <c r="D18" s="13" t="s">
        <v>129</v>
      </c>
      <c r="E18" s="205">
        <v>30</v>
      </c>
      <c r="F18" s="205"/>
      <c r="G18" s="205">
        <f t="shared" si="0"/>
        <v>30</v>
      </c>
      <c r="H18" s="212">
        <f>H15/(J11+J12)</f>
        <v>25</v>
      </c>
      <c r="I18" s="213"/>
      <c r="J18" s="206">
        <f>H18</f>
        <v>25</v>
      </c>
      <c r="K18" s="212">
        <f>K15/(M11+M12)</f>
        <v>23.75</v>
      </c>
      <c r="L18" s="213"/>
      <c r="M18" s="206">
        <f t="shared" si="1"/>
        <v>23.75</v>
      </c>
    </row>
    <row r="19" spans="1:13" s="56" customFormat="1" ht="54" customHeight="1">
      <c r="A19" s="17" t="s">
        <v>135</v>
      </c>
      <c r="B19" s="126" t="s">
        <v>125</v>
      </c>
      <c r="C19" s="13" t="s">
        <v>160</v>
      </c>
      <c r="D19" s="13" t="s">
        <v>130</v>
      </c>
      <c r="E19" s="214">
        <f>E9/E10</f>
        <v>314403.6</v>
      </c>
      <c r="F19" s="174"/>
      <c r="G19" s="174">
        <f t="shared" si="0"/>
        <v>314403.6</v>
      </c>
      <c r="H19" s="214">
        <f>H9/H10</f>
        <v>312777.29411764705</v>
      </c>
      <c r="I19" s="214"/>
      <c r="J19" s="202">
        <f>H19</f>
        <v>312777.29411764705</v>
      </c>
      <c r="K19" s="214">
        <f>K9/K10</f>
        <v>299467.29411764705</v>
      </c>
      <c r="L19" s="214"/>
      <c r="M19" s="202">
        <f t="shared" si="1"/>
        <v>299467.29411764705</v>
      </c>
    </row>
    <row r="20" spans="1:13" s="56" customFormat="1" ht="12.75">
      <c r="A20" s="58"/>
      <c r="B20" s="5" t="s">
        <v>5</v>
      </c>
      <c r="C20" s="59"/>
      <c r="D20" s="59"/>
      <c r="E20" s="112"/>
      <c r="F20" s="112"/>
      <c r="G20" s="17"/>
      <c r="H20" s="112"/>
      <c r="I20" s="112"/>
      <c r="J20" s="112"/>
      <c r="K20" s="129"/>
      <c r="L20" s="129"/>
      <c r="M20" s="128">
        <f t="shared" si="1"/>
        <v>0</v>
      </c>
    </row>
    <row r="21" spans="1:13" s="56" customFormat="1" ht="127.5" customHeight="1">
      <c r="A21" s="17" t="s">
        <v>97</v>
      </c>
      <c r="B21" s="75" t="s">
        <v>126</v>
      </c>
      <c r="C21" s="13" t="s">
        <v>98</v>
      </c>
      <c r="D21" s="13" t="s">
        <v>131</v>
      </c>
      <c r="E21" s="130">
        <v>100</v>
      </c>
      <c r="F21" s="131"/>
      <c r="G21" s="128">
        <f>E21</f>
        <v>100</v>
      </c>
      <c r="H21" s="130">
        <v>100</v>
      </c>
      <c r="I21" s="131"/>
      <c r="J21" s="128">
        <f>H21</f>
        <v>100</v>
      </c>
      <c r="K21" s="130">
        <v>100</v>
      </c>
      <c r="L21" s="131"/>
      <c r="M21" s="128">
        <f t="shared" si="1"/>
        <v>100</v>
      </c>
    </row>
    <row r="22" spans="1:15" ht="24.75" customHeight="1">
      <c r="A22" s="244" t="s">
        <v>203</v>
      </c>
      <c r="B22" s="244"/>
      <c r="C22" s="244"/>
      <c r="D22" s="244"/>
      <c r="E22" s="244"/>
      <c r="F22" s="244"/>
      <c r="G22" s="244"/>
      <c r="H22" s="244"/>
      <c r="I22" s="244"/>
      <c r="J22" s="21"/>
      <c r="K22" s="21"/>
      <c r="L22" s="21"/>
      <c r="M22" s="21"/>
      <c r="N22" s="26"/>
      <c r="O22" s="26"/>
    </row>
    <row r="23" ht="12.75">
      <c r="J23" s="81" t="s">
        <v>52</v>
      </c>
    </row>
    <row r="24" spans="1:10" ht="16.5" customHeight="1">
      <c r="A24" s="245" t="s">
        <v>16</v>
      </c>
      <c r="B24" s="245" t="s">
        <v>10</v>
      </c>
      <c r="C24" s="245" t="s">
        <v>15</v>
      </c>
      <c r="D24" s="245" t="s">
        <v>11</v>
      </c>
      <c r="E24" s="249" t="s">
        <v>175</v>
      </c>
      <c r="F24" s="250"/>
      <c r="G24" s="251"/>
      <c r="H24" s="249" t="s">
        <v>204</v>
      </c>
      <c r="I24" s="250"/>
      <c r="J24" s="251"/>
    </row>
    <row r="25" spans="1:10" ht="25.5">
      <c r="A25" s="246"/>
      <c r="B25" s="246"/>
      <c r="C25" s="246"/>
      <c r="D25" s="246"/>
      <c r="E25" s="31" t="s">
        <v>2</v>
      </c>
      <c r="F25" s="31" t="s">
        <v>29</v>
      </c>
      <c r="G25" s="13" t="s">
        <v>59</v>
      </c>
      <c r="H25" s="31" t="s">
        <v>2</v>
      </c>
      <c r="I25" s="31" t="s">
        <v>29</v>
      </c>
      <c r="J25" s="13" t="s">
        <v>60</v>
      </c>
    </row>
    <row r="26" spans="1:10" s="56" customFormat="1" ht="12.75" customHeight="1">
      <c r="A26" s="31">
        <v>1</v>
      </c>
      <c r="B26" s="31">
        <v>2</v>
      </c>
      <c r="C26" s="31">
        <v>3</v>
      </c>
      <c r="D26" s="31">
        <v>4</v>
      </c>
      <c r="E26" s="31">
        <v>5</v>
      </c>
      <c r="F26" s="31">
        <v>6</v>
      </c>
      <c r="G26" s="31">
        <v>7</v>
      </c>
      <c r="H26" s="31">
        <v>8</v>
      </c>
      <c r="I26" s="31">
        <v>9</v>
      </c>
      <c r="J26" s="31">
        <v>10</v>
      </c>
    </row>
    <row r="27" spans="1:10" s="56" customFormat="1" ht="26.25" customHeight="1">
      <c r="A27" s="31"/>
      <c r="B27" s="253" t="s">
        <v>136</v>
      </c>
      <c r="C27" s="254"/>
      <c r="D27" s="254"/>
      <c r="E27" s="254"/>
      <c r="F27" s="254"/>
      <c r="G27" s="254"/>
      <c r="H27" s="254"/>
      <c r="I27" s="254"/>
      <c r="J27" s="255"/>
    </row>
    <row r="28" spans="1:10" s="56" customFormat="1" ht="12.75">
      <c r="A28" s="57"/>
      <c r="B28" s="5" t="s">
        <v>3</v>
      </c>
      <c r="C28" s="105"/>
      <c r="D28" s="105"/>
      <c r="E28" s="57"/>
      <c r="F28" s="57"/>
      <c r="G28" s="57"/>
      <c r="H28" s="57"/>
      <c r="I28" s="60"/>
      <c r="J28" s="57"/>
    </row>
    <row r="29" spans="1:10" s="56" customFormat="1" ht="69.75" customHeight="1">
      <c r="A29" s="110" t="s">
        <v>89</v>
      </c>
      <c r="B29" s="75" t="s">
        <v>116</v>
      </c>
      <c r="C29" s="110" t="s">
        <v>90</v>
      </c>
      <c r="D29" s="113" t="s">
        <v>91</v>
      </c>
      <c r="E29" s="162">
        <v>5406583</v>
      </c>
      <c r="F29" s="162"/>
      <c r="G29" s="162">
        <f>E29</f>
        <v>5406583</v>
      </c>
      <c r="H29" s="162">
        <v>5693131</v>
      </c>
      <c r="I29" s="163"/>
      <c r="J29" s="162">
        <f>H29</f>
        <v>5693131</v>
      </c>
    </row>
    <row r="30" spans="1:10" s="56" customFormat="1" ht="38.25">
      <c r="A30" s="111" t="s">
        <v>132</v>
      </c>
      <c r="B30" s="15" t="s">
        <v>118</v>
      </c>
      <c r="C30" s="120" t="s">
        <v>92</v>
      </c>
      <c r="D30" s="256" t="s">
        <v>120</v>
      </c>
      <c r="E30" s="128">
        <v>17</v>
      </c>
      <c r="F30" s="57"/>
      <c r="G30" s="133">
        <f>E30</f>
        <v>17</v>
      </c>
      <c r="H30" s="128">
        <v>17</v>
      </c>
      <c r="I30" s="60"/>
      <c r="J30" s="133">
        <f>H30</f>
        <v>17</v>
      </c>
    </row>
    <row r="31" spans="1:10" s="56" customFormat="1" ht="51">
      <c r="A31" s="111" t="s">
        <v>133</v>
      </c>
      <c r="B31" s="125" t="s">
        <v>119</v>
      </c>
      <c r="C31" s="120" t="s">
        <v>92</v>
      </c>
      <c r="D31" s="257"/>
      <c r="E31" s="128">
        <v>15</v>
      </c>
      <c r="F31" s="58"/>
      <c r="G31" s="133">
        <f>E31</f>
        <v>15</v>
      </c>
      <c r="H31" s="128">
        <v>15</v>
      </c>
      <c r="I31" s="60"/>
      <c r="J31" s="133">
        <f>H31</f>
        <v>15</v>
      </c>
    </row>
    <row r="32" spans="1:10" s="56" customFormat="1" ht="58.5" customHeight="1">
      <c r="A32" s="111" t="s">
        <v>134</v>
      </c>
      <c r="B32" s="119" t="s">
        <v>117</v>
      </c>
      <c r="C32" s="120" t="s">
        <v>92</v>
      </c>
      <c r="D32" s="258"/>
      <c r="E32" s="132">
        <v>1</v>
      </c>
      <c r="F32" s="58"/>
      <c r="G32" s="133">
        <f>E32</f>
        <v>1</v>
      </c>
      <c r="H32" s="132">
        <v>1</v>
      </c>
      <c r="I32" s="60"/>
      <c r="J32" s="133">
        <f>H32</f>
        <v>1</v>
      </c>
    </row>
    <row r="33" spans="1:10" s="56" customFormat="1" ht="12.75">
      <c r="A33" s="57"/>
      <c r="B33" s="5" t="s">
        <v>4</v>
      </c>
      <c r="C33" s="57"/>
      <c r="D33" s="57"/>
      <c r="E33" s="60"/>
      <c r="F33" s="60"/>
      <c r="G33" s="60"/>
      <c r="H33" s="60"/>
      <c r="I33" s="60"/>
      <c r="J33" s="60"/>
    </row>
    <row r="34" spans="1:10" s="56" customFormat="1" ht="63.75">
      <c r="A34" s="13" t="s">
        <v>93</v>
      </c>
      <c r="B34" s="126" t="s">
        <v>121</v>
      </c>
      <c r="C34" s="13" t="s">
        <v>92</v>
      </c>
      <c r="D34" s="13" t="s">
        <v>127</v>
      </c>
      <c r="E34" s="101">
        <v>6500</v>
      </c>
      <c r="F34" s="101"/>
      <c r="G34" s="101">
        <f>E34</f>
        <v>6500</v>
      </c>
      <c r="H34" s="101">
        <f>E34</f>
        <v>6500</v>
      </c>
      <c r="I34" s="101"/>
      <c r="J34" s="101">
        <f>H34</f>
        <v>6500</v>
      </c>
    </row>
    <row r="35" spans="1:10" s="56" customFormat="1" ht="63.75">
      <c r="A35" s="13" t="s">
        <v>94</v>
      </c>
      <c r="B35" s="126" t="s">
        <v>122</v>
      </c>
      <c r="C35" s="13" t="s">
        <v>92</v>
      </c>
      <c r="D35" s="13" t="s">
        <v>127</v>
      </c>
      <c r="E35" s="101">
        <f>M15</f>
        <v>380</v>
      </c>
      <c r="F35" s="101"/>
      <c r="G35" s="101">
        <f>E35</f>
        <v>380</v>
      </c>
      <c r="H35" s="101">
        <f>E35</f>
        <v>380</v>
      </c>
      <c r="I35" s="101"/>
      <c r="J35" s="101">
        <f>H35</f>
        <v>380</v>
      </c>
    </row>
    <row r="36" spans="1:10" s="56" customFormat="1" ht="12.75">
      <c r="A36" s="17"/>
      <c r="B36" s="127" t="s">
        <v>104</v>
      </c>
      <c r="C36" s="13"/>
      <c r="D36" s="57"/>
      <c r="E36" s="60"/>
      <c r="F36" s="60"/>
      <c r="G36" s="60"/>
      <c r="H36" s="60"/>
      <c r="I36" s="60"/>
      <c r="J36" s="60"/>
    </row>
    <row r="37" spans="1:10" s="56" customFormat="1" ht="114.75">
      <c r="A37" s="17" t="s">
        <v>95</v>
      </c>
      <c r="B37" s="126" t="s">
        <v>123</v>
      </c>
      <c r="C37" s="13" t="s">
        <v>92</v>
      </c>
      <c r="D37" s="13" t="s">
        <v>128</v>
      </c>
      <c r="E37" s="134">
        <f>E34/(E31+E32)</f>
        <v>406.25</v>
      </c>
      <c r="F37" s="60"/>
      <c r="G37" s="135">
        <f>E37</f>
        <v>406.25</v>
      </c>
      <c r="H37" s="134">
        <f>H34/(H31+H32)</f>
        <v>406.25</v>
      </c>
      <c r="I37" s="60"/>
      <c r="J37" s="101">
        <f>H37</f>
        <v>406.25</v>
      </c>
    </row>
    <row r="38" spans="1:10" s="56" customFormat="1" ht="114.75">
      <c r="A38" s="17" t="s">
        <v>96</v>
      </c>
      <c r="B38" s="126" t="s">
        <v>124</v>
      </c>
      <c r="C38" s="13" t="s">
        <v>92</v>
      </c>
      <c r="D38" s="13" t="s">
        <v>129</v>
      </c>
      <c r="E38" s="135">
        <f>E35/(E31+E32)</f>
        <v>23.75</v>
      </c>
      <c r="F38" s="60"/>
      <c r="G38" s="135">
        <f>E38</f>
        <v>23.75</v>
      </c>
      <c r="H38" s="135">
        <f>H35/(H31+H32)</f>
        <v>23.75</v>
      </c>
      <c r="I38" s="60"/>
      <c r="J38" s="135">
        <f>H38</f>
        <v>23.75</v>
      </c>
    </row>
    <row r="39" spans="1:10" s="56" customFormat="1" ht="51">
      <c r="A39" s="17" t="s">
        <v>135</v>
      </c>
      <c r="B39" s="126" t="s">
        <v>125</v>
      </c>
      <c r="C39" s="13" t="s">
        <v>160</v>
      </c>
      <c r="D39" s="13" t="s">
        <v>130</v>
      </c>
      <c r="E39" s="164">
        <f>E29/E30</f>
        <v>318034.29411764705</v>
      </c>
      <c r="F39" s="163"/>
      <c r="G39" s="164">
        <f>E39</f>
        <v>318034.29411764705</v>
      </c>
      <c r="H39" s="164">
        <f>H29/H30</f>
        <v>334890.0588235294</v>
      </c>
      <c r="I39" s="163"/>
      <c r="J39" s="164">
        <f>H39</f>
        <v>334890.0588235294</v>
      </c>
    </row>
    <row r="40" spans="1:10" s="56" customFormat="1" ht="12.75">
      <c r="A40" s="17"/>
      <c r="B40" s="5" t="s">
        <v>5</v>
      </c>
      <c r="C40" s="13"/>
      <c r="D40" s="13"/>
      <c r="E40" s="101"/>
      <c r="F40" s="60"/>
      <c r="G40" s="60"/>
      <c r="H40" s="60"/>
      <c r="I40" s="60"/>
      <c r="J40" s="60"/>
    </row>
    <row r="41" spans="1:10" s="56" customFormat="1" ht="132.75" customHeight="1">
      <c r="A41" s="17" t="s">
        <v>97</v>
      </c>
      <c r="B41" s="75" t="s">
        <v>126</v>
      </c>
      <c r="C41" s="13" t="s">
        <v>98</v>
      </c>
      <c r="D41" s="13" t="s">
        <v>131</v>
      </c>
      <c r="E41" s="101">
        <v>100</v>
      </c>
      <c r="F41" s="60"/>
      <c r="G41" s="101">
        <f>E41</f>
        <v>100</v>
      </c>
      <c r="H41" s="101">
        <v>100</v>
      </c>
      <c r="I41" s="101"/>
      <c r="J41" s="101">
        <f>H41</f>
        <v>100</v>
      </c>
    </row>
  </sheetData>
  <sheetProtection/>
  <mergeCells count="20">
    <mergeCell ref="B27:J27"/>
    <mergeCell ref="D30:D32"/>
    <mergeCell ref="D10:D12"/>
    <mergeCell ref="E24:G24"/>
    <mergeCell ref="H24:J24"/>
    <mergeCell ref="A1:I1"/>
    <mergeCell ref="A2:I2"/>
    <mergeCell ref="A22:I22"/>
    <mergeCell ref="A4:A5"/>
    <mergeCell ref="B4:B5"/>
    <mergeCell ref="C4:C5"/>
    <mergeCell ref="D4:D5"/>
    <mergeCell ref="A24:A25"/>
    <mergeCell ref="B7:L7"/>
    <mergeCell ref="E4:G4"/>
    <mergeCell ref="H4:J4"/>
    <mergeCell ref="K4:M4"/>
    <mergeCell ref="B24:B25"/>
    <mergeCell ref="C24:C25"/>
    <mergeCell ref="D24:D25"/>
  </mergeCells>
  <printOptions/>
  <pageMargins left="0.2" right="0.2" top="0.2" bottom="0.5" header="0.19" footer="0.19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1"/>
  <sheetViews>
    <sheetView showGridLines="0" view="pageBreakPreview" zoomScale="60" zoomScalePageLayoutView="0" workbookViewId="0" topLeftCell="A1">
      <selection activeCell="Z43" sqref="Z43"/>
    </sheetView>
  </sheetViews>
  <sheetFormatPr defaultColWidth="9.00390625" defaultRowHeight="12.75"/>
  <cols>
    <col min="1" max="1" width="14.125" style="70" customWidth="1"/>
    <col min="2" max="2" width="67.75390625" style="70" customWidth="1"/>
    <col min="3" max="3" width="13.00390625" style="70" customWidth="1"/>
    <col min="4" max="4" width="13.25390625" style="70" customWidth="1"/>
    <col min="5" max="5" width="14.375" style="98" customWidth="1"/>
    <col min="6" max="6" width="16.375" style="98" customWidth="1"/>
    <col min="7" max="12" width="13.75390625" style="70" customWidth="1"/>
    <col min="13" max="13" width="9.125" style="70" customWidth="1"/>
    <col min="14" max="14" width="11.00390625" style="70" customWidth="1"/>
    <col min="15" max="16384" width="9.125" style="70" customWidth="1"/>
  </cols>
  <sheetData>
    <row r="1" spans="1:8" s="64" customFormat="1" ht="39.75" customHeight="1">
      <c r="A1" s="61"/>
      <c r="B1" s="231" t="s">
        <v>61</v>
      </c>
      <c r="C1" s="231"/>
      <c r="D1" s="231"/>
      <c r="E1" s="231"/>
      <c r="F1" s="231"/>
      <c r="G1" s="231"/>
      <c r="H1" s="231"/>
    </row>
    <row r="2" spans="5:12" s="64" customFormat="1" ht="12.75">
      <c r="E2" s="93"/>
      <c r="F2" s="93"/>
      <c r="L2" s="74" t="s">
        <v>52</v>
      </c>
    </row>
    <row r="3" spans="1:12" s="64" customFormat="1" ht="21" customHeight="1">
      <c r="A3" s="262"/>
      <c r="B3" s="245" t="s">
        <v>26</v>
      </c>
      <c r="C3" s="252" t="s">
        <v>200</v>
      </c>
      <c r="D3" s="252"/>
      <c r="E3" s="263" t="s">
        <v>201</v>
      </c>
      <c r="F3" s="263"/>
      <c r="G3" s="252" t="s">
        <v>202</v>
      </c>
      <c r="H3" s="252"/>
      <c r="I3" s="252" t="s">
        <v>175</v>
      </c>
      <c r="J3" s="252"/>
      <c r="K3" s="252" t="s">
        <v>204</v>
      </c>
      <c r="L3" s="252"/>
    </row>
    <row r="4" spans="1:12" s="64" customFormat="1" ht="60" customHeight="1">
      <c r="A4" s="262"/>
      <c r="B4" s="246"/>
      <c r="C4" s="66" t="s">
        <v>28</v>
      </c>
      <c r="D4" s="66" t="s">
        <v>29</v>
      </c>
      <c r="E4" s="94" t="s">
        <v>28</v>
      </c>
      <c r="F4" s="95" t="s">
        <v>29</v>
      </c>
      <c r="G4" s="66" t="s">
        <v>28</v>
      </c>
      <c r="H4" s="66" t="s">
        <v>29</v>
      </c>
      <c r="I4" s="66" t="s">
        <v>28</v>
      </c>
      <c r="J4" s="66" t="s">
        <v>29</v>
      </c>
      <c r="K4" s="66" t="s">
        <v>28</v>
      </c>
      <c r="L4" s="66" t="s">
        <v>29</v>
      </c>
    </row>
    <row r="5" spans="1:12" s="64" customFormat="1" ht="12.75">
      <c r="A5" s="69"/>
      <c r="B5" s="65">
        <v>1</v>
      </c>
      <c r="C5" s="66">
        <v>2</v>
      </c>
      <c r="D5" s="65">
        <v>3</v>
      </c>
      <c r="E5" s="95">
        <v>4</v>
      </c>
      <c r="F5" s="95">
        <v>5</v>
      </c>
      <c r="G5" s="65">
        <v>6</v>
      </c>
      <c r="H5" s="66">
        <v>7</v>
      </c>
      <c r="I5" s="65">
        <v>8</v>
      </c>
      <c r="J5" s="66">
        <v>9</v>
      </c>
      <c r="K5" s="65">
        <v>10</v>
      </c>
      <c r="L5" s="66">
        <v>11</v>
      </c>
    </row>
    <row r="6" spans="1:12" s="64" customFormat="1" ht="15">
      <c r="A6" s="69"/>
      <c r="B6" s="136" t="s">
        <v>137</v>
      </c>
      <c r="C6" s="165">
        <v>1041537</v>
      </c>
      <c r="D6" s="166"/>
      <c r="E6" s="167">
        <v>1190348</v>
      </c>
      <c r="F6" s="167"/>
      <c r="G6" s="166">
        <v>1309044</v>
      </c>
      <c r="H6" s="168"/>
      <c r="I6" s="166">
        <f>G6*1.062</f>
        <v>1390204.7280000001</v>
      </c>
      <c r="J6" s="168"/>
      <c r="K6" s="166">
        <f>I6*1.053</f>
        <v>1463885.578584</v>
      </c>
      <c r="L6" s="168"/>
    </row>
    <row r="7" spans="1:12" s="64" customFormat="1" ht="15">
      <c r="A7" s="69"/>
      <c r="B7" s="136" t="s">
        <v>138</v>
      </c>
      <c r="C7" s="165">
        <v>796870</v>
      </c>
      <c r="D7" s="166"/>
      <c r="E7" s="167">
        <v>962275</v>
      </c>
      <c r="F7" s="167"/>
      <c r="G7" s="166">
        <v>1011108</v>
      </c>
      <c r="H7" s="168"/>
      <c r="I7" s="166">
        <f>G7*1.062</f>
        <v>1073796.696</v>
      </c>
      <c r="J7" s="168"/>
      <c r="K7" s="166">
        <f>I7*1.053</f>
        <v>1130707.920888</v>
      </c>
      <c r="L7" s="168"/>
    </row>
    <row r="8" spans="1:12" s="64" customFormat="1" ht="15">
      <c r="A8" s="69"/>
      <c r="B8" s="136" t="s">
        <v>139</v>
      </c>
      <c r="C8" s="165">
        <v>1514408</v>
      </c>
      <c r="D8" s="166"/>
      <c r="E8" s="167">
        <v>1596637</v>
      </c>
      <c r="F8" s="167"/>
      <c r="G8" s="166">
        <v>1257242</v>
      </c>
      <c r="H8" s="168"/>
      <c r="I8" s="166">
        <f>G8*1.062</f>
        <v>1335191.004</v>
      </c>
      <c r="J8" s="168"/>
      <c r="K8" s="166">
        <f>I8*1.053</f>
        <v>1405956.1272119998</v>
      </c>
      <c r="L8" s="168"/>
    </row>
    <row r="9" spans="1:12" s="64" customFormat="1" ht="15">
      <c r="A9" s="69"/>
      <c r="B9" s="136" t="s">
        <v>140</v>
      </c>
      <c r="C9" s="165">
        <v>359968</v>
      </c>
      <c r="D9" s="166"/>
      <c r="E9" s="167">
        <v>315428</v>
      </c>
      <c r="F9" s="167"/>
      <c r="G9" s="166">
        <v>393826</v>
      </c>
      <c r="H9" s="168"/>
      <c r="I9" s="166">
        <f>G9*1.062</f>
        <v>418243.212</v>
      </c>
      <c r="J9" s="168"/>
      <c r="K9" s="166">
        <f>I9*1.053</f>
        <v>440410.10223599995</v>
      </c>
      <c r="L9" s="168"/>
    </row>
    <row r="10" spans="1:12" s="64" customFormat="1" ht="15">
      <c r="A10" s="69"/>
      <c r="B10" s="136" t="s">
        <v>179</v>
      </c>
      <c r="C10" s="165"/>
      <c r="D10" s="166"/>
      <c r="E10" s="167">
        <v>105000</v>
      </c>
      <c r="F10" s="167"/>
      <c r="G10" s="166">
        <v>17570</v>
      </c>
      <c r="H10" s="168"/>
      <c r="I10" s="166">
        <f>G10*1.062</f>
        <v>18659.34</v>
      </c>
      <c r="J10" s="168"/>
      <c r="K10" s="166">
        <f>I10*1.053</f>
        <v>19648.28502</v>
      </c>
      <c r="L10" s="168"/>
    </row>
    <row r="11" spans="1:12" s="67" customFormat="1" ht="15">
      <c r="A11" s="69"/>
      <c r="B11" s="137" t="s">
        <v>38</v>
      </c>
      <c r="C11" s="169">
        <f>C6+C7+C8+C9+C10</f>
        <v>3712783</v>
      </c>
      <c r="D11" s="168"/>
      <c r="E11" s="169">
        <f>E6+E7+E8+E9+E10</f>
        <v>4169688</v>
      </c>
      <c r="F11" s="167"/>
      <c r="G11" s="169">
        <f>G6+G7+G8+G9+G10</f>
        <v>3988790</v>
      </c>
      <c r="H11" s="169"/>
      <c r="I11" s="169">
        <f>I6+I7+I8+I9+I10</f>
        <v>4236094.98</v>
      </c>
      <c r="J11" s="168"/>
      <c r="K11" s="169">
        <f>K6+K7+K8+K9+K10</f>
        <v>4460608.01394</v>
      </c>
      <c r="L11" s="169"/>
    </row>
    <row r="12" spans="1:12" s="67" customFormat="1" ht="31.5" customHeight="1">
      <c r="A12" s="73"/>
      <c r="B12" s="82" t="s">
        <v>62</v>
      </c>
      <c r="C12" s="57" t="s">
        <v>12</v>
      </c>
      <c r="D12" s="57"/>
      <c r="E12" s="96" t="s">
        <v>12</v>
      </c>
      <c r="F12" s="96"/>
      <c r="G12" s="57" t="s">
        <v>12</v>
      </c>
      <c r="H12" s="57"/>
      <c r="I12" s="57" t="s">
        <v>12</v>
      </c>
      <c r="J12" s="57"/>
      <c r="K12" s="57" t="s">
        <v>12</v>
      </c>
      <c r="L12" s="57"/>
    </row>
    <row r="13" spans="1:8" s="64" customFormat="1" ht="12.75">
      <c r="A13" s="67"/>
      <c r="B13" s="38"/>
      <c r="C13" s="38"/>
      <c r="D13" s="38"/>
      <c r="E13" s="97"/>
      <c r="F13" s="97"/>
      <c r="G13" s="38"/>
      <c r="H13" s="38"/>
    </row>
    <row r="14" spans="2:8" s="64" customFormat="1" ht="12.75">
      <c r="B14" s="38"/>
      <c r="C14" s="38"/>
      <c r="D14" s="38"/>
      <c r="E14" s="97"/>
      <c r="F14" s="97"/>
      <c r="G14" s="38"/>
      <c r="H14" s="38"/>
    </row>
    <row r="15" spans="2:8" s="64" customFormat="1" ht="12.75">
      <c r="B15" s="38"/>
      <c r="C15" s="38"/>
      <c r="D15" s="38"/>
      <c r="E15" s="97"/>
      <c r="F15" s="97"/>
      <c r="G15" s="38"/>
      <c r="H15" s="38"/>
    </row>
    <row r="16" spans="2:8" s="64" customFormat="1" ht="12.75">
      <c r="B16" s="38"/>
      <c r="C16" s="38"/>
      <c r="D16" s="38"/>
      <c r="E16" s="97"/>
      <c r="F16" s="97"/>
      <c r="G16" s="38"/>
      <c r="H16" s="38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.75">
      <c r="A33" s="83"/>
    </row>
    <row r="34" ht="12.75">
      <c r="A34" s="83"/>
    </row>
    <row r="35" ht="12.75">
      <c r="A35" s="83"/>
    </row>
    <row r="36" ht="12.75">
      <c r="A36" s="83"/>
    </row>
    <row r="37" ht="12.75">
      <c r="A37" s="83"/>
    </row>
    <row r="38" ht="12.75">
      <c r="A38" s="83"/>
    </row>
    <row r="39" ht="12.75">
      <c r="A39" s="83"/>
    </row>
    <row r="40" ht="12.75">
      <c r="A40" s="83"/>
    </row>
    <row r="41" ht="12.75">
      <c r="A41" s="83"/>
    </row>
    <row r="42" ht="12.75">
      <c r="A42" s="83"/>
    </row>
    <row r="43" ht="12.75">
      <c r="A43" s="83"/>
    </row>
    <row r="44" ht="12.75">
      <c r="A44" s="83"/>
    </row>
    <row r="45" ht="12.75">
      <c r="A45" s="83"/>
    </row>
    <row r="46" ht="12.75">
      <c r="A46" s="83"/>
    </row>
    <row r="47" ht="12.75">
      <c r="A47" s="83"/>
    </row>
    <row r="48" ht="12.75">
      <c r="A48" s="83"/>
    </row>
    <row r="49" ht="12.75">
      <c r="A49" s="83"/>
    </row>
    <row r="50" ht="12.75">
      <c r="A50" s="83"/>
    </row>
    <row r="51" ht="12.75">
      <c r="A51" s="83"/>
    </row>
    <row r="52" ht="12.75">
      <c r="A52" s="83"/>
    </row>
    <row r="53" ht="12.75">
      <c r="A53" s="83"/>
    </row>
    <row r="54" ht="12.75">
      <c r="A54" s="83"/>
    </row>
    <row r="55" ht="12.75">
      <c r="A55" s="83"/>
    </row>
    <row r="56" ht="12.75">
      <c r="A56" s="83"/>
    </row>
    <row r="57" ht="12.75">
      <c r="A57" s="83"/>
    </row>
    <row r="58" ht="12.75">
      <c r="A58" s="83"/>
    </row>
    <row r="59" ht="12.75">
      <c r="A59" s="83"/>
    </row>
    <row r="60" ht="12.75">
      <c r="A60" s="83"/>
    </row>
    <row r="61" ht="12.75">
      <c r="A61" s="83"/>
    </row>
    <row r="62" ht="12.75">
      <c r="A62" s="83"/>
    </row>
    <row r="63" ht="12.75">
      <c r="A63" s="83"/>
    </row>
    <row r="64" ht="12.75">
      <c r="A64" s="83"/>
    </row>
    <row r="65" ht="12.75">
      <c r="A65" s="83"/>
    </row>
    <row r="66" ht="12.75">
      <c r="A66" s="83"/>
    </row>
    <row r="67" ht="12.75">
      <c r="A67" s="83"/>
    </row>
    <row r="68" ht="12.75">
      <c r="A68" s="83"/>
    </row>
    <row r="69" ht="12.75">
      <c r="A69" s="83"/>
    </row>
    <row r="70" ht="12.75">
      <c r="A70" s="83"/>
    </row>
    <row r="71" ht="12.75">
      <c r="A71" s="83"/>
    </row>
    <row r="72" ht="12.75">
      <c r="A72" s="83"/>
    </row>
    <row r="73" ht="12.75">
      <c r="A73" s="83"/>
    </row>
    <row r="74" ht="12.75">
      <c r="A74" s="83"/>
    </row>
    <row r="75" ht="12.75">
      <c r="A75" s="83"/>
    </row>
    <row r="76" ht="12.75">
      <c r="A76" s="83"/>
    </row>
    <row r="77" ht="12.75">
      <c r="A77" s="83"/>
    </row>
    <row r="78" ht="12.75">
      <c r="A78" s="83"/>
    </row>
    <row r="79" ht="12.75">
      <c r="A79" s="83"/>
    </row>
    <row r="80" ht="12.75">
      <c r="A80" s="83"/>
    </row>
    <row r="81" ht="12.75">
      <c r="A81" s="83"/>
    </row>
    <row r="82" ht="12.75">
      <c r="A82" s="83"/>
    </row>
    <row r="83" ht="12.75">
      <c r="A83" s="83"/>
    </row>
    <row r="84" ht="12.75">
      <c r="A84" s="83"/>
    </row>
    <row r="85" ht="12.75">
      <c r="A85" s="83"/>
    </row>
    <row r="86" ht="12.75">
      <c r="A86" s="83"/>
    </row>
    <row r="87" ht="12.75">
      <c r="A87" s="83"/>
    </row>
    <row r="88" ht="12.75">
      <c r="A88" s="83"/>
    </row>
    <row r="89" ht="12.75">
      <c r="A89" s="83"/>
    </row>
    <row r="90" ht="12.75">
      <c r="A90" s="83"/>
    </row>
    <row r="91" ht="12.75">
      <c r="A91" s="83"/>
    </row>
    <row r="92" ht="12.75">
      <c r="A92" s="83"/>
    </row>
    <row r="93" ht="12.75">
      <c r="A93" s="83"/>
    </row>
    <row r="94" ht="12.75">
      <c r="A94" s="83"/>
    </row>
    <row r="95" ht="12.75">
      <c r="A95" s="83"/>
    </row>
    <row r="96" ht="12.75">
      <c r="A96" s="83"/>
    </row>
    <row r="97" ht="12.75">
      <c r="A97" s="83"/>
    </row>
    <row r="98" ht="12.75">
      <c r="A98" s="83"/>
    </row>
    <row r="99" ht="12.75">
      <c r="A99" s="83"/>
    </row>
    <row r="100" ht="12.75">
      <c r="A100" s="83"/>
    </row>
    <row r="101" ht="12.75">
      <c r="A101" s="83"/>
    </row>
    <row r="102" ht="12.75">
      <c r="A102" s="83"/>
    </row>
    <row r="103" ht="12.75">
      <c r="A103" s="83"/>
    </row>
    <row r="104" ht="12.75">
      <c r="A104" s="83"/>
    </row>
    <row r="105" ht="12.75">
      <c r="A105" s="83"/>
    </row>
    <row r="106" ht="12.75">
      <c r="A106" s="83"/>
    </row>
    <row r="107" ht="12.75">
      <c r="A107" s="83"/>
    </row>
    <row r="108" ht="12.75">
      <c r="A108" s="83"/>
    </row>
    <row r="109" ht="12.75">
      <c r="A109" s="83"/>
    </row>
    <row r="110" ht="12.75">
      <c r="A110" s="83"/>
    </row>
    <row r="111" ht="12.75">
      <c r="A111" s="83"/>
    </row>
    <row r="112" ht="12.75">
      <c r="A112" s="83"/>
    </row>
    <row r="113" ht="12.75">
      <c r="A113" s="83"/>
    </row>
    <row r="114" ht="12.75">
      <c r="A114" s="83"/>
    </row>
    <row r="115" ht="12.75">
      <c r="A115" s="83"/>
    </row>
    <row r="116" ht="12.75">
      <c r="A116" s="83"/>
    </row>
    <row r="117" ht="12.75">
      <c r="A117" s="83"/>
    </row>
    <row r="118" ht="12.75">
      <c r="A118" s="83"/>
    </row>
    <row r="119" ht="12.75">
      <c r="A119" s="83"/>
    </row>
    <row r="120" ht="12.75">
      <c r="A120" s="83"/>
    </row>
    <row r="121" ht="12.75">
      <c r="A121" s="83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8"/>
  <sheetViews>
    <sheetView showGridLines="0" view="pageBreakPreview" zoomScale="85" zoomScaleNormal="85" zoomScaleSheetLayoutView="85" zoomScalePageLayoutView="0" workbookViewId="0" topLeftCell="A1">
      <selection activeCell="O27" sqref="O27"/>
    </sheetView>
  </sheetViews>
  <sheetFormatPr defaultColWidth="9.00390625" defaultRowHeight="12.75"/>
  <cols>
    <col min="1" max="1" width="9.125" style="72" customWidth="1"/>
    <col min="2" max="2" width="39.125" style="72" customWidth="1"/>
    <col min="3" max="4" width="13.75390625" style="72" customWidth="1"/>
    <col min="5" max="5" width="13.25390625" style="72" customWidth="1"/>
    <col min="6" max="6" width="10.375" style="72" customWidth="1"/>
    <col min="7" max="7" width="12.625" style="72" customWidth="1"/>
    <col min="8" max="8" width="11.375" style="72" customWidth="1"/>
    <col min="9" max="9" width="11.875" style="72" customWidth="1"/>
    <col min="10" max="10" width="11.125" style="72" customWidth="1"/>
    <col min="11" max="11" width="11.375" style="72" customWidth="1"/>
    <col min="12" max="12" width="10.75390625" style="72" customWidth="1"/>
    <col min="13" max="13" width="11.375" style="72" customWidth="1"/>
    <col min="14" max="14" width="11.125" style="72" customWidth="1"/>
    <col min="15" max="16" width="11.375" style="72" customWidth="1"/>
    <col min="17" max="16384" width="9.125" style="72" customWidth="1"/>
  </cols>
  <sheetData>
    <row r="1" ht="62.25" customHeight="1"/>
    <row r="2" spans="1:16" s="71" customFormat="1" ht="15.75">
      <c r="A2" s="267" t="s">
        <v>63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4" spans="1:16" s="71" customFormat="1" ht="18" customHeight="1">
      <c r="A4" s="268" t="s">
        <v>16</v>
      </c>
      <c r="B4" s="264" t="s">
        <v>30</v>
      </c>
      <c r="C4" s="269" t="s">
        <v>200</v>
      </c>
      <c r="D4" s="264"/>
      <c r="E4" s="264"/>
      <c r="F4" s="264"/>
      <c r="G4" s="269" t="s">
        <v>205</v>
      </c>
      <c r="H4" s="264"/>
      <c r="I4" s="264"/>
      <c r="J4" s="264"/>
      <c r="K4" s="270" t="s">
        <v>83</v>
      </c>
      <c r="L4" s="271"/>
      <c r="M4" s="270" t="s">
        <v>180</v>
      </c>
      <c r="N4" s="271"/>
      <c r="O4" s="270" t="s">
        <v>206</v>
      </c>
      <c r="P4" s="271"/>
    </row>
    <row r="5" spans="1:16" s="71" customFormat="1" ht="42.75" customHeight="1">
      <c r="A5" s="264"/>
      <c r="B5" s="264"/>
      <c r="C5" s="264" t="s">
        <v>32</v>
      </c>
      <c r="D5" s="264"/>
      <c r="E5" s="264" t="s">
        <v>14</v>
      </c>
      <c r="F5" s="264"/>
      <c r="G5" s="264" t="s">
        <v>32</v>
      </c>
      <c r="H5" s="264"/>
      <c r="I5" s="264" t="s">
        <v>14</v>
      </c>
      <c r="J5" s="264"/>
      <c r="K5" s="265" t="s">
        <v>43</v>
      </c>
      <c r="L5" s="265" t="s">
        <v>44</v>
      </c>
      <c r="M5" s="265" t="s">
        <v>45</v>
      </c>
      <c r="N5" s="265" t="s">
        <v>46</v>
      </c>
      <c r="O5" s="265" t="s">
        <v>45</v>
      </c>
      <c r="P5" s="265" t="s">
        <v>46</v>
      </c>
    </row>
    <row r="6" spans="1:16" s="71" customFormat="1" ht="42.75" customHeight="1">
      <c r="A6" s="264"/>
      <c r="B6" s="264"/>
      <c r="C6" s="57" t="s">
        <v>17</v>
      </c>
      <c r="D6" s="57" t="s">
        <v>31</v>
      </c>
      <c r="E6" s="57" t="s">
        <v>17</v>
      </c>
      <c r="F6" s="57" t="s">
        <v>31</v>
      </c>
      <c r="G6" s="57" t="s">
        <v>17</v>
      </c>
      <c r="H6" s="57" t="s">
        <v>1</v>
      </c>
      <c r="I6" s="57" t="s">
        <v>17</v>
      </c>
      <c r="J6" s="57" t="s">
        <v>1</v>
      </c>
      <c r="K6" s="266"/>
      <c r="L6" s="266"/>
      <c r="M6" s="266"/>
      <c r="N6" s="266"/>
      <c r="O6" s="266"/>
      <c r="P6" s="266"/>
    </row>
    <row r="7" spans="1:16" s="71" customFormat="1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</row>
    <row r="8" spans="1:16" s="71" customFormat="1" ht="15">
      <c r="A8" s="57"/>
      <c r="B8" s="138" t="s">
        <v>85</v>
      </c>
      <c r="C8" s="141">
        <v>1</v>
      </c>
      <c r="D8" s="141"/>
      <c r="E8" s="57"/>
      <c r="F8" s="57"/>
      <c r="G8" s="141">
        <v>1</v>
      </c>
      <c r="H8" s="141">
        <v>1</v>
      </c>
      <c r="I8" s="57"/>
      <c r="J8" s="57"/>
      <c r="K8" s="141">
        <v>1</v>
      </c>
      <c r="L8" s="57"/>
      <c r="M8" s="141">
        <v>1</v>
      </c>
      <c r="N8" s="57"/>
      <c r="O8" s="141">
        <v>1</v>
      </c>
      <c r="P8" s="57"/>
    </row>
    <row r="9" spans="1:16" s="71" customFormat="1" ht="15">
      <c r="A9" s="57"/>
      <c r="B9" s="138" t="s">
        <v>141</v>
      </c>
      <c r="C9" s="141">
        <v>2</v>
      </c>
      <c r="D9" s="141">
        <v>2</v>
      </c>
      <c r="E9" s="57"/>
      <c r="F9" s="57"/>
      <c r="G9" s="141">
        <v>2</v>
      </c>
      <c r="H9" s="141">
        <v>2</v>
      </c>
      <c r="I9" s="57"/>
      <c r="J9" s="57"/>
      <c r="K9" s="141">
        <v>2</v>
      </c>
      <c r="L9" s="57"/>
      <c r="M9" s="141">
        <v>2</v>
      </c>
      <c r="N9" s="57"/>
      <c r="O9" s="141">
        <v>2</v>
      </c>
      <c r="P9" s="57"/>
    </row>
    <row r="10" spans="1:16" s="71" customFormat="1" ht="15">
      <c r="A10" s="57"/>
      <c r="B10" s="138" t="s">
        <v>142</v>
      </c>
      <c r="C10" s="141">
        <v>2</v>
      </c>
      <c r="D10" s="141">
        <v>2</v>
      </c>
      <c r="E10" s="57"/>
      <c r="F10" s="57"/>
      <c r="G10" s="141">
        <v>2</v>
      </c>
      <c r="H10" s="141">
        <v>2</v>
      </c>
      <c r="I10" s="57"/>
      <c r="J10" s="57"/>
      <c r="K10" s="141">
        <v>2</v>
      </c>
      <c r="L10" s="57"/>
      <c r="M10" s="141">
        <v>2</v>
      </c>
      <c r="N10" s="57"/>
      <c r="O10" s="141">
        <v>2</v>
      </c>
      <c r="P10" s="57"/>
    </row>
    <row r="11" spans="1:16" s="71" customFormat="1" ht="15">
      <c r="A11" s="57"/>
      <c r="B11" s="138" t="s">
        <v>143</v>
      </c>
      <c r="C11" s="141">
        <v>1</v>
      </c>
      <c r="D11" s="141">
        <v>1</v>
      </c>
      <c r="E11" s="57"/>
      <c r="F11" s="57"/>
      <c r="G11" s="141">
        <v>1</v>
      </c>
      <c r="H11" s="141">
        <v>1</v>
      </c>
      <c r="I11" s="57"/>
      <c r="J11" s="57"/>
      <c r="K11" s="141">
        <v>1</v>
      </c>
      <c r="L11" s="57"/>
      <c r="M11" s="141">
        <v>1</v>
      </c>
      <c r="N11" s="57"/>
      <c r="O11" s="141">
        <v>1</v>
      </c>
      <c r="P11" s="57"/>
    </row>
    <row r="12" spans="1:16" s="71" customFormat="1" ht="15">
      <c r="A12" s="57"/>
      <c r="B12" s="138" t="s">
        <v>144</v>
      </c>
      <c r="C12" s="141">
        <v>4</v>
      </c>
      <c r="D12" s="141">
        <v>3</v>
      </c>
      <c r="E12" s="57"/>
      <c r="F12" s="57"/>
      <c r="G12" s="141">
        <v>4</v>
      </c>
      <c r="H12" s="141">
        <v>4</v>
      </c>
      <c r="I12" s="57"/>
      <c r="J12" s="57"/>
      <c r="K12" s="141">
        <v>4</v>
      </c>
      <c r="L12" s="57"/>
      <c r="M12" s="141">
        <v>4</v>
      </c>
      <c r="N12" s="57"/>
      <c r="O12" s="141">
        <v>4</v>
      </c>
      <c r="P12" s="57"/>
    </row>
    <row r="13" spans="1:16" s="71" customFormat="1" ht="15">
      <c r="A13" s="57"/>
      <c r="B13" s="138" t="s">
        <v>145</v>
      </c>
      <c r="C13" s="141">
        <v>5</v>
      </c>
      <c r="D13" s="141">
        <v>5</v>
      </c>
      <c r="E13" s="57"/>
      <c r="F13" s="57"/>
      <c r="G13" s="141">
        <v>5</v>
      </c>
      <c r="H13" s="141">
        <v>5</v>
      </c>
      <c r="I13" s="57"/>
      <c r="J13" s="57"/>
      <c r="K13" s="141">
        <v>5</v>
      </c>
      <c r="L13" s="57"/>
      <c r="M13" s="141">
        <v>5</v>
      </c>
      <c r="N13" s="57"/>
      <c r="O13" s="141">
        <v>5</v>
      </c>
      <c r="P13" s="57"/>
    </row>
    <row r="14" spans="1:16" s="71" customFormat="1" ht="15">
      <c r="A14" s="57"/>
      <c r="B14" s="138" t="s">
        <v>146</v>
      </c>
      <c r="C14" s="141"/>
      <c r="D14" s="141"/>
      <c r="E14" s="57"/>
      <c r="F14" s="57"/>
      <c r="G14" s="141"/>
      <c r="H14" s="141"/>
      <c r="I14" s="57"/>
      <c r="J14" s="57"/>
      <c r="K14" s="141"/>
      <c r="L14" s="57"/>
      <c r="M14" s="141"/>
      <c r="N14" s="57"/>
      <c r="O14" s="141"/>
      <c r="P14" s="57"/>
    </row>
    <row r="15" spans="1:16" s="71" customFormat="1" ht="15">
      <c r="A15" s="57"/>
      <c r="B15" s="139" t="s">
        <v>147</v>
      </c>
      <c r="C15" s="141">
        <v>1</v>
      </c>
      <c r="D15" s="141">
        <v>1</v>
      </c>
      <c r="E15" s="57"/>
      <c r="F15" s="57"/>
      <c r="G15" s="141">
        <v>1</v>
      </c>
      <c r="H15" s="141">
        <v>1</v>
      </c>
      <c r="I15" s="57"/>
      <c r="J15" s="57"/>
      <c r="K15" s="141">
        <v>1</v>
      </c>
      <c r="L15" s="57"/>
      <c r="M15" s="141">
        <v>1</v>
      </c>
      <c r="N15" s="57"/>
      <c r="O15" s="141">
        <v>1</v>
      </c>
      <c r="P15" s="57"/>
    </row>
    <row r="16" spans="1:16" s="71" customFormat="1" ht="15">
      <c r="A16" s="57"/>
      <c r="B16" s="140" t="s">
        <v>148</v>
      </c>
      <c r="C16" s="141">
        <v>1</v>
      </c>
      <c r="D16" s="141">
        <v>1</v>
      </c>
      <c r="E16" s="57"/>
      <c r="F16" s="57"/>
      <c r="G16" s="141">
        <v>1</v>
      </c>
      <c r="H16" s="141">
        <v>1</v>
      </c>
      <c r="I16" s="57"/>
      <c r="J16" s="57"/>
      <c r="K16" s="141">
        <v>1</v>
      </c>
      <c r="L16" s="57"/>
      <c r="M16" s="141">
        <v>1</v>
      </c>
      <c r="N16" s="57"/>
      <c r="O16" s="141">
        <v>1</v>
      </c>
      <c r="P16" s="57"/>
    </row>
    <row r="17" spans="1:16" s="36" customFormat="1" ht="14.25">
      <c r="A17" s="4"/>
      <c r="B17" s="5" t="s">
        <v>47</v>
      </c>
      <c r="C17" s="142">
        <f>SUM(C8:C16)</f>
        <v>17</v>
      </c>
      <c r="D17" s="142">
        <f>SUM(D8:D16)</f>
        <v>15</v>
      </c>
      <c r="E17" s="4"/>
      <c r="F17" s="4"/>
      <c r="G17" s="142">
        <f>SUM(G8:G16)</f>
        <v>17</v>
      </c>
      <c r="H17" s="142">
        <f>SUM(H8:H16)</f>
        <v>17</v>
      </c>
      <c r="I17" s="4"/>
      <c r="J17" s="4"/>
      <c r="K17" s="142">
        <f>SUM(K8:K16)</f>
        <v>17</v>
      </c>
      <c r="L17" s="8"/>
      <c r="M17" s="142">
        <f>SUM(M8:M16)</f>
        <v>17</v>
      </c>
      <c r="N17" s="8"/>
      <c r="O17" s="142">
        <f>SUM(O8:O16)</f>
        <v>17</v>
      </c>
      <c r="P17" s="8"/>
    </row>
    <row r="18" spans="1:16" s="71" customFormat="1" ht="33.75" customHeight="1">
      <c r="A18" s="66"/>
      <c r="B18" s="68" t="s">
        <v>13</v>
      </c>
      <c r="C18" s="1" t="s">
        <v>12</v>
      </c>
      <c r="D18" s="1" t="s">
        <v>12</v>
      </c>
      <c r="E18" s="37"/>
      <c r="F18" s="37"/>
      <c r="G18" s="1" t="s">
        <v>12</v>
      </c>
      <c r="H18" s="1" t="s">
        <v>12</v>
      </c>
      <c r="I18" s="37"/>
      <c r="J18" s="37"/>
      <c r="K18" s="1" t="s">
        <v>12</v>
      </c>
      <c r="L18" s="37"/>
      <c r="M18" s="1" t="s">
        <v>12</v>
      </c>
      <c r="N18" s="37"/>
      <c r="O18" s="1" t="s">
        <v>12</v>
      </c>
      <c r="P18" s="37"/>
    </row>
  </sheetData>
  <sheetProtection/>
  <mergeCells count="18"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  <mergeCell ref="C5:D5"/>
    <mergeCell ref="E5:F5"/>
    <mergeCell ref="N5:N6"/>
    <mergeCell ref="O5:O6"/>
    <mergeCell ref="P5:P6"/>
    <mergeCell ref="K5:K6"/>
    <mergeCell ref="L5:L6"/>
    <mergeCell ref="G5:H5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33"/>
  <sheetViews>
    <sheetView showGridLines="0" view="pageBreakPreview" zoomScale="85" zoomScaleNormal="85" zoomScaleSheetLayoutView="85" zoomScalePageLayoutView="0" workbookViewId="0" topLeftCell="A1">
      <selection activeCell="S29" sqref="S29"/>
    </sheetView>
  </sheetViews>
  <sheetFormatPr defaultColWidth="9.00390625" defaultRowHeight="12.75"/>
  <cols>
    <col min="1" max="1" width="7.75390625" style="20" customWidth="1"/>
    <col min="2" max="2" width="28.75390625" style="20" customWidth="1"/>
    <col min="3" max="3" width="15.25390625" style="20" customWidth="1"/>
    <col min="4" max="5" width="12.625" style="20" customWidth="1"/>
    <col min="6" max="6" width="14.125" style="20" customWidth="1"/>
    <col min="7" max="8" width="14.00390625" style="20" customWidth="1"/>
    <col min="9" max="11" width="11.75390625" style="20" customWidth="1"/>
    <col min="12" max="12" width="14.00390625" style="20" customWidth="1"/>
    <col min="13" max="13" width="11.75390625" style="20" customWidth="1"/>
    <col min="14" max="14" width="13.25390625" style="20" customWidth="1"/>
    <col min="15" max="16384" width="9.125" style="20" customWidth="1"/>
  </cols>
  <sheetData>
    <row r="2" spans="1:16" ht="12.75">
      <c r="A2" s="303" t="s">
        <v>161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4" spans="1:16" ht="20.25" customHeight="1">
      <c r="A4" s="303" t="s">
        <v>210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ht="18" customHeight="1">
      <c r="N5" s="20" t="s">
        <v>52</v>
      </c>
    </row>
    <row r="6" spans="1:14" ht="39.75" customHeight="1">
      <c r="A6" s="300" t="s">
        <v>16</v>
      </c>
      <c r="B6" s="300" t="s">
        <v>80</v>
      </c>
      <c r="C6" s="305" t="s">
        <v>18</v>
      </c>
      <c r="D6" s="306"/>
      <c r="E6" s="307"/>
      <c r="F6" s="292" t="s">
        <v>200</v>
      </c>
      <c r="G6" s="293"/>
      <c r="H6" s="297"/>
      <c r="I6" s="292" t="s">
        <v>201</v>
      </c>
      <c r="J6" s="293"/>
      <c r="K6" s="293"/>
      <c r="L6" s="302" t="s">
        <v>202</v>
      </c>
      <c r="M6" s="302"/>
      <c r="N6" s="302"/>
    </row>
    <row r="7" spans="1:14" ht="25.5">
      <c r="A7" s="304"/>
      <c r="B7" s="301"/>
      <c r="C7" s="308"/>
      <c r="D7" s="309"/>
      <c r="E7" s="310"/>
      <c r="F7" s="2" t="s">
        <v>28</v>
      </c>
      <c r="G7" s="2" t="s">
        <v>29</v>
      </c>
      <c r="H7" s="2" t="s">
        <v>66</v>
      </c>
      <c r="I7" s="2" t="s">
        <v>28</v>
      </c>
      <c r="J7" s="2" t="s">
        <v>29</v>
      </c>
      <c r="K7" s="2" t="s">
        <v>35</v>
      </c>
      <c r="L7" s="2" t="s">
        <v>28</v>
      </c>
      <c r="M7" s="2" t="s">
        <v>29</v>
      </c>
      <c r="N7" s="2" t="s">
        <v>67</v>
      </c>
    </row>
    <row r="8" spans="1:14" ht="12.75">
      <c r="A8" s="1">
        <v>1</v>
      </c>
      <c r="B8" s="1">
        <v>2</v>
      </c>
      <c r="C8" s="277">
        <v>3</v>
      </c>
      <c r="D8" s="278"/>
      <c r="E8" s="279"/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</row>
    <row r="9" spans="1:14" ht="76.5">
      <c r="A9" s="1" t="s">
        <v>88</v>
      </c>
      <c r="B9" s="6" t="s">
        <v>208</v>
      </c>
      <c r="C9" s="277" t="s">
        <v>209</v>
      </c>
      <c r="D9" s="278"/>
      <c r="E9" s="279"/>
      <c r="F9" s="1"/>
      <c r="G9" s="1"/>
      <c r="H9" s="1"/>
      <c r="I9" s="1"/>
      <c r="J9" s="1"/>
      <c r="K9" s="1"/>
      <c r="L9" s="1"/>
      <c r="M9" s="1"/>
      <c r="N9" s="1"/>
    </row>
    <row r="10" spans="1:14" ht="89.25">
      <c r="A10" s="1" t="s">
        <v>207</v>
      </c>
      <c r="B10" s="6" t="s">
        <v>182</v>
      </c>
      <c r="C10" s="277" t="s">
        <v>99</v>
      </c>
      <c r="D10" s="278"/>
      <c r="E10" s="279"/>
      <c r="F10" s="1"/>
      <c r="G10" s="1"/>
      <c r="H10" s="114"/>
      <c r="I10" s="1"/>
      <c r="J10" s="1"/>
      <c r="K10" s="114"/>
      <c r="L10" s="114"/>
      <c r="M10" s="1"/>
      <c r="N10" s="114"/>
    </row>
    <row r="11" spans="1:14" ht="12.75">
      <c r="A11" s="7"/>
      <c r="B11" s="3" t="s">
        <v>38</v>
      </c>
      <c r="C11" s="277"/>
      <c r="D11" s="278"/>
      <c r="E11" s="279"/>
      <c r="F11" s="3"/>
      <c r="G11" s="3"/>
      <c r="H11" s="3"/>
      <c r="I11" s="121">
        <f aca="true" t="shared" si="0" ref="I11:N11">I10</f>
        <v>0</v>
      </c>
      <c r="J11" s="121">
        <f t="shared" si="0"/>
        <v>0</v>
      </c>
      <c r="K11" s="121">
        <f t="shared" si="0"/>
        <v>0</v>
      </c>
      <c r="L11" s="121">
        <f t="shared" si="0"/>
        <v>0</v>
      </c>
      <c r="M11" s="121">
        <f t="shared" si="0"/>
        <v>0</v>
      </c>
      <c r="N11" s="121">
        <f t="shared" si="0"/>
        <v>0</v>
      </c>
    </row>
    <row r="13" spans="1:16" s="41" customFormat="1" ht="19.5" customHeight="1">
      <c r="A13" s="63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0"/>
      <c r="P13" s="20"/>
    </row>
    <row r="14" spans="1:16" s="41" customFormat="1" ht="9.75" customHeight="1">
      <c r="A14" s="63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0"/>
      <c r="P14" s="20"/>
    </row>
    <row r="15" spans="1:16" s="41" customFormat="1" ht="19.5" customHeight="1" hidden="1">
      <c r="A15" s="63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0"/>
      <c r="P15" s="20"/>
    </row>
    <row r="16" spans="1:16" s="84" customFormat="1" ht="21.75" customHeight="1">
      <c r="A16" s="291" t="s">
        <v>211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91"/>
      <c r="P16" s="91"/>
    </row>
    <row r="17" spans="1:16" s="84" customFormat="1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 t="s">
        <v>52</v>
      </c>
      <c r="L17" s="85"/>
      <c r="M17" s="85"/>
      <c r="N17" s="85"/>
      <c r="O17" s="85"/>
      <c r="P17" s="85"/>
    </row>
    <row r="18" spans="1:14" s="85" customFormat="1" ht="18.75" customHeight="1">
      <c r="A18" s="298" t="s">
        <v>16</v>
      </c>
      <c r="B18" s="300" t="s">
        <v>80</v>
      </c>
      <c r="C18" s="285" t="s">
        <v>18</v>
      </c>
      <c r="D18" s="286"/>
      <c r="E18" s="287"/>
      <c r="F18" s="294" t="s">
        <v>175</v>
      </c>
      <c r="G18" s="295"/>
      <c r="H18" s="296"/>
      <c r="I18" s="294" t="s">
        <v>204</v>
      </c>
      <c r="J18" s="295"/>
      <c r="K18" s="296"/>
      <c r="L18" s="88"/>
      <c r="M18" s="88"/>
      <c r="N18" s="88"/>
    </row>
    <row r="19" spans="1:14" s="85" customFormat="1" ht="28.5" customHeight="1">
      <c r="A19" s="299"/>
      <c r="B19" s="301"/>
      <c r="C19" s="288"/>
      <c r="D19" s="289"/>
      <c r="E19" s="290"/>
      <c r="F19" s="86" t="s">
        <v>28</v>
      </c>
      <c r="G19" s="86" t="s">
        <v>29</v>
      </c>
      <c r="H19" s="2" t="s">
        <v>66</v>
      </c>
      <c r="I19" s="86" t="s">
        <v>28</v>
      </c>
      <c r="J19" s="86" t="s">
        <v>29</v>
      </c>
      <c r="K19" s="2" t="s">
        <v>35</v>
      </c>
      <c r="L19" s="89"/>
      <c r="M19" s="89"/>
      <c r="N19" s="89"/>
    </row>
    <row r="20" spans="1:14" s="85" customFormat="1" ht="12.75">
      <c r="A20" s="92">
        <v>1</v>
      </c>
      <c r="B20" s="92">
        <v>2</v>
      </c>
      <c r="C20" s="280">
        <v>3</v>
      </c>
      <c r="D20" s="281"/>
      <c r="E20" s="282"/>
      <c r="F20" s="92">
        <v>4</v>
      </c>
      <c r="G20" s="92">
        <v>5</v>
      </c>
      <c r="H20" s="92">
        <v>6</v>
      </c>
      <c r="I20" s="92">
        <v>7</v>
      </c>
      <c r="J20" s="92">
        <v>8</v>
      </c>
      <c r="K20" s="92">
        <v>9</v>
      </c>
      <c r="L20" s="90"/>
      <c r="M20" s="90"/>
      <c r="N20" s="90"/>
    </row>
    <row r="21" spans="1:14" s="85" customFormat="1" ht="76.5">
      <c r="A21" s="1" t="s">
        <v>88</v>
      </c>
      <c r="B21" s="6" t="s">
        <v>208</v>
      </c>
      <c r="C21" s="277" t="s">
        <v>181</v>
      </c>
      <c r="D21" s="278"/>
      <c r="E21" s="279"/>
      <c r="F21" s="92"/>
      <c r="G21" s="92"/>
      <c r="H21" s="92"/>
      <c r="I21" s="92"/>
      <c r="J21" s="92"/>
      <c r="K21" s="92"/>
      <c r="L21" s="90"/>
      <c r="M21" s="90"/>
      <c r="N21" s="90"/>
    </row>
    <row r="22" spans="1:14" s="85" customFormat="1" ht="12.75">
      <c r="A22" s="86"/>
      <c r="B22" s="87" t="s">
        <v>38</v>
      </c>
      <c r="C22" s="280"/>
      <c r="D22" s="281"/>
      <c r="E22" s="282"/>
      <c r="F22" s="86"/>
      <c r="G22" s="86"/>
      <c r="H22" s="86"/>
      <c r="I22" s="86"/>
      <c r="J22" s="86"/>
      <c r="K22" s="86"/>
      <c r="L22" s="89"/>
      <c r="M22" s="89"/>
      <c r="N22" s="89"/>
    </row>
    <row r="25" spans="1:16" ht="12.75">
      <c r="A25" s="283" t="s">
        <v>212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41"/>
      <c r="P25" s="41"/>
    </row>
    <row r="26" spans="1:16" ht="12.75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41"/>
      <c r="P26" s="41"/>
    </row>
    <row r="27" spans="1:16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20" t="s">
        <v>52</v>
      </c>
      <c r="O27" s="41"/>
      <c r="P27" s="41"/>
    </row>
    <row r="28" spans="1:14" s="85" customFormat="1" ht="27" customHeight="1">
      <c r="A28" s="284"/>
      <c r="B28" s="272" t="s">
        <v>48</v>
      </c>
      <c r="C28" s="275" t="s">
        <v>64</v>
      </c>
      <c r="D28" s="275" t="s">
        <v>65</v>
      </c>
      <c r="E28" s="273" t="s">
        <v>200</v>
      </c>
      <c r="F28" s="274"/>
      <c r="G28" s="280" t="s">
        <v>201</v>
      </c>
      <c r="H28" s="282"/>
      <c r="I28" s="273" t="s">
        <v>202</v>
      </c>
      <c r="J28" s="274"/>
      <c r="K28" s="280" t="s">
        <v>175</v>
      </c>
      <c r="L28" s="282"/>
      <c r="M28" s="280" t="s">
        <v>204</v>
      </c>
      <c r="N28" s="282"/>
    </row>
    <row r="29" spans="1:14" s="85" customFormat="1" ht="95.25" customHeight="1">
      <c r="A29" s="284"/>
      <c r="B29" s="272"/>
      <c r="C29" s="276"/>
      <c r="D29" s="276"/>
      <c r="E29" s="99" t="s">
        <v>78</v>
      </c>
      <c r="F29" s="92" t="s">
        <v>49</v>
      </c>
      <c r="G29" s="99" t="s">
        <v>79</v>
      </c>
      <c r="H29" s="92" t="s">
        <v>49</v>
      </c>
      <c r="I29" s="99" t="s">
        <v>79</v>
      </c>
      <c r="J29" s="92" t="s">
        <v>49</v>
      </c>
      <c r="K29" s="99" t="s">
        <v>79</v>
      </c>
      <c r="L29" s="92" t="s">
        <v>49</v>
      </c>
      <c r="M29" s="99" t="s">
        <v>79</v>
      </c>
      <c r="N29" s="92" t="s">
        <v>49</v>
      </c>
    </row>
    <row r="30" spans="1:14" ht="12.75">
      <c r="A30" s="77"/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</row>
    <row r="31" spans="1:14" ht="43.5" customHeight="1">
      <c r="A31" s="77"/>
      <c r="B31" s="116"/>
      <c r="C31" s="1"/>
      <c r="D31" s="35"/>
      <c r="E31" s="35"/>
      <c r="F31" s="115"/>
      <c r="G31" s="1"/>
      <c r="H31" s="115"/>
      <c r="I31" s="1"/>
      <c r="J31" s="1"/>
      <c r="K31" s="1"/>
      <c r="L31" s="1"/>
      <c r="M31" s="1"/>
      <c r="N31" s="1"/>
    </row>
    <row r="32" spans="1:14" ht="12.75">
      <c r="A32" s="77"/>
      <c r="B32" s="35"/>
      <c r="C32" s="35"/>
      <c r="D32" s="35"/>
      <c r="E32" s="35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77"/>
      <c r="B33" s="3" t="s">
        <v>38</v>
      </c>
      <c r="C33" s="35"/>
      <c r="D33" s="35"/>
      <c r="E33" s="3"/>
      <c r="F33" s="2"/>
      <c r="G33" s="2">
        <f>G31</f>
        <v>0</v>
      </c>
      <c r="H33" s="1"/>
      <c r="I33" s="1"/>
      <c r="J33" s="1"/>
      <c r="K33" s="1"/>
      <c r="L33" s="1"/>
      <c r="M33" s="1"/>
      <c r="N33" s="1"/>
    </row>
  </sheetData>
  <sheetProtection/>
  <mergeCells count="32">
    <mergeCell ref="L6:N6"/>
    <mergeCell ref="C10:E10"/>
    <mergeCell ref="K28:L28"/>
    <mergeCell ref="A2:P2"/>
    <mergeCell ref="A4:P4"/>
    <mergeCell ref="A6:A7"/>
    <mergeCell ref="B6:B7"/>
    <mergeCell ref="C6:E7"/>
    <mergeCell ref="I6:K6"/>
    <mergeCell ref="G28:H28"/>
    <mergeCell ref="I28:J28"/>
    <mergeCell ref="C21:E21"/>
    <mergeCell ref="F18:H18"/>
    <mergeCell ref="I18:K18"/>
    <mergeCell ref="C8:E8"/>
    <mergeCell ref="F6:H6"/>
    <mergeCell ref="C9:E9"/>
    <mergeCell ref="C22:E22"/>
    <mergeCell ref="A25:N25"/>
    <mergeCell ref="A26:N26"/>
    <mergeCell ref="A28:A29"/>
    <mergeCell ref="M28:N28"/>
    <mergeCell ref="C18:E19"/>
    <mergeCell ref="A16:N16"/>
    <mergeCell ref="A18:A19"/>
    <mergeCell ref="B18:B19"/>
    <mergeCell ref="B28:B29"/>
    <mergeCell ref="E28:F28"/>
    <mergeCell ref="C28:C29"/>
    <mergeCell ref="C11:E11"/>
    <mergeCell ref="D28:D29"/>
    <mergeCell ref="C20:E20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P67"/>
  <sheetViews>
    <sheetView showGridLines="0" tabSelected="1" view="pageBreakPreview" zoomScale="91" zoomScaleNormal="75" zoomScaleSheetLayoutView="91" zoomScalePageLayoutView="0" workbookViewId="0" topLeftCell="A49">
      <selection activeCell="P58" sqref="P58"/>
    </sheetView>
  </sheetViews>
  <sheetFormatPr defaultColWidth="9.00390625" defaultRowHeight="12.75"/>
  <cols>
    <col min="1" max="1" width="20.75390625" style="34" customWidth="1"/>
    <col min="2" max="2" width="22.125" style="34" customWidth="1"/>
    <col min="3" max="3" width="15.125" style="34" customWidth="1"/>
    <col min="4" max="4" width="15.25390625" style="34" customWidth="1"/>
    <col min="5" max="5" width="15.875" style="34" customWidth="1"/>
    <col min="6" max="6" width="17.375" style="34" customWidth="1"/>
    <col min="7" max="7" width="17.875" style="34" customWidth="1"/>
    <col min="8" max="8" width="17.375" style="34" customWidth="1"/>
    <col min="9" max="9" width="18.25390625" style="34" customWidth="1"/>
    <col min="10" max="10" width="16.25390625" style="34" customWidth="1"/>
    <col min="11" max="11" width="15.125" style="34" customWidth="1"/>
    <col min="12" max="12" width="14.25390625" style="34" customWidth="1"/>
    <col min="13" max="13" width="13.125" style="34" customWidth="1"/>
    <col min="14" max="16384" width="9.125" style="34" customWidth="1"/>
  </cols>
  <sheetData>
    <row r="2" spans="1:16" ht="40.5" customHeight="1">
      <c r="A2" s="312" t="s">
        <v>213</v>
      </c>
      <c r="B2" s="312"/>
      <c r="C2" s="312"/>
      <c r="D2" s="312"/>
      <c r="E2" s="312"/>
      <c r="F2" s="312"/>
      <c r="G2" s="312"/>
      <c r="H2" s="312"/>
      <c r="I2" s="312"/>
      <c r="J2" s="312"/>
      <c r="K2" s="42"/>
      <c r="L2" s="42"/>
      <c r="M2" s="42"/>
      <c r="N2" s="42"/>
      <c r="O2" s="42"/>
      <c r="P2" s="42"/>
    </row>
    <row r="4" ht="15.75">
      <c r="A4" s="30" t="s">
        <v>214</v>
      </c>
    </row>
    <row r="5" ht="12.75">
      <c r="A5" s="62"/>
    </row>
    <row r="6" spans="1:16" ht="15.75">
      <c r="A6" s="312" t="s">
        <v>215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ht="12.75">
      <c r="J7" s="43" t="s">
        <v>52</v>
      </c>
    </row>
    <row r="8" spans="1:16" ht="48" customHeight="1">
      <c r="A8" s="245" t="s">
        <v>68</v>
      </c>
      <c r="B8" s="252" t="s">
        <v>0</v>
      </c>
      <c r="C8" s="252" t="s">
        <v>19</v>
      </c>
      <c r="D8" s="252" t="s">
        <v>73</v>
      </c>
      <c r="E8" s="252" t="s">
        <v>101</v>
      </c>
      <c r="F8" s="252" t="s">
        <v>100</v>
      </c>
      <c r="G8" s="252" t="s">
        <v>84</v>
      </c>
      <c r="H8" s="252" t="s">
        <v>50</v>
      </c>
      <c r="I8" s="268"/>
      <c r="J8" s="252" t="s">
        <v>51</v>
      </c>
      <c r="L8" s="16"/>
      <c r="M8" s="16"/>
      <c r="N8" s="16"/>
      <c r="O8" s="16"/>
      <c r="P8" s="16"/>
    </row>
    <row r="9" spans="1:16" ht="39" customHeight="1">
      <c r="A9" s="246"/>
      <c r="B9" s="313"/>
      <c r="C9" s="252"/>
      <c r="D9" s="252"/>
      <c r="E9" s="252"/>
      <c r="F9" s="252"/>
      <c r="G9" s="252"/>
      <c r="H9" s="4" t="s">
        <v>6</v>
      </c>
      <c r="I9" s="4" t="s">
        <v>21</v>
      </c>
      <c r="J9" s="252"/>
      <c r="L9" s="16"/>
      <c r="M9" s="16"/>
      <c r="N9" s="16"/>
      <c r="O9" s="16"/>
      <c r="P9" s="16"/>
    </row>
    <row r="10" spans="1:16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L10" s="16"/>
      <c r="M10" s="16"/>
      <c r="N10" s="16"/>
      <c r="O10" s="16"/>
      <c r="P10" s="16"/>
    </row>
    <row r="11" spans="1:16" ht="15">
      <c r="A11" s="143">
        <v>2110</v>
      </c>
      <c r="B11" s="144" t="s">
        <v>109</v>
      </c>
      <c r="C11" s="170">
        <v>3712783</v>
      </c>
      <c r="D11" s="173">
        <v>3712783</v>
      </c>
      <c r="E11" s="174"/>
      <c r="F11" s="174"/>
      <c r="G11" s="174"/>
      <c r="H11" s="174"/>
      <c r="I11" s="174"/>
      <c r="J11" s="175">
        <f>D11+F11</f>
        <v>3712783</v>
      </c>
      <c r="L11" s="16"/>
      <c r="M11" s="16"/>
      <c r="N11" s="16"/>
      <c r="O11" s="16"/>
      <c r="P11" s="16"/>
    </row>
    <row r="12" spans="1:16" ht="15">
      <c r="A12" s="143">
        <v>2111</v>
      </c>
      <c r="B12" s="144" t="s">
        <v>149</v>
      </c>
      <c r="C12" s="170">
        <v>3712783</v>
      </c>
      <c r="D12" s="173">
        <v>3712783</v>
      </c>
      <c r="E12" s="174"/>
      <c r="F12" s="174"/>
      <c r="G12" s="174"/>
      <c r="H12" s="174"/>
      <c r="I12" s="174"/>
      <c r="J12" s="175">
        <f aca="true" t="shared" si="0" ref="J12:J18">D12+F12</f>
        <v>3712783</v>
      </c>
      <c r="L12" s="16"/>
      <c r="M12" s="16"/>
      <c r="N12" s="16"/>
      <c r="O12" s="16"/>
      <c r="P12" s="16"/>
    </row>
    <row r="13" spans="1:16" ht="24">
      <c r="A13" s="143">
        <v>2120</v>
      </c>
      <c r="B13" s="144" t="s">
        <v>150</v>
      </c>
      <c r="C13" s="170">
        <v>805424</v>
      </c>
      <c r="D13" s="173">
        <v>805424</v>
      </c>
      <c r="E13" s="174"/>
      <c r="F13" s="174"/>
      <c r="G13" s="174"/>
      <c r="H13" s="174"/>
      <c r="I13" s="174"/>
      <c r="J13" s="175">
        <f t="shared" si="0"/>
        <v>805424</v>
      </c>
      <c r="L13" s="16"/>
      <c r="M13" s="16"/>
      <c r="N13" s="16"/>
      <c r="O13" s="16"/>
      <c r="P13" s="16"/>
    </row>
    <row r="14" spans="1:16" ht="24">
      <c r="A14" s="143">
        <v>2200</v>
      </c>
      <c r="B14" s="144" t="s">
        <v>151</v>
      </c>
      <c r="C14" s="170">
        <f>C15+C16+C17+C24</f>
        <v>197847</v>
      </c>
      <c r="D14" s="170">
        <f>D15+D16+D17+D24</f>
        <v>197847</v>
      </c>
      <c r="E14" s="174"/>
      <c r="F14" s="174"/>
      <c r="G14" s="174"/>
      <c r="H14" s="174"/>
      <c r="I14" s="174"/>
      <c r="J14" s="175">
        <f t="shared" si="0"/>
        <v>197847</v>
      </c>
      <c r="L14" s="16"/>
      <c r="M14" s="16"/>
      <c r="N14" s="16"/>
      <c r="O14" s="16"/>
      <c r="P14" s="16"/>
    </row>
    <row r="15" spans="1:16" ht="24.75">
      <c r="A15" s="143">
        <v>2210</v>
      </c>
      <c r="B15" s="138" t="s">
        <v>152</v>
      </c>
      <c r="C15" s="170">
        <v>133450</v>
      </c>
      <c r="D15" s="173">
        <v>133450</v>
      </c>
      <c r="E15" s="174"/>
      <c r="F15" s="174"/>
      <c r="G15" s="174"/>
      <c r="H15" s="174"/>
      <c r="I15" s="174"/>
      <c r="J15" s="175">
        <f t="shared" si="0"/>
        <v>133450</v>
      </c>
      <c r="L15" s="16"/>
      <c r="M15" s="16"/>
      <c r="N15" s="16"/>
      <c r="O15" s="16"/>
      <c r="P15" s="16"/>
    </row>
    <row r="16" spans="1:16" ht="24.75">
      <c r="A16" s="143">
        <v>2240</v>
      </c>
      <c r="B16" s="138" t="s">
        <v>111</v>
      </c>
      <c r="C16" s="170">
        <v>60577</v>
      </c>
      <c r="D16" s="173">
        <v>60577</v>
      </c>
      <c r="E16" s="174"/>
      <c r="F16" s="174"/>
      <c r="G16" s="174"/>
      <c r="H16" s="174"/>
      <c r="I16" s="174"/>
      <c r="J16" s="175">
        <f t="shared" si="0"/>
        <v>60577</v>
      </c>
      <c r="L16" s="16"/>
      <c r="M16" s="16"/>
      <c r="N16" s="16"/>
      <c r="O16" s="16"/>
      <c r="P16" s="16"/>
    </row>
    <row r="17" spans="1:16" ht="15">
      <c r="A17" s="143">
        <v>2250</v>
      </c>
      <c r="B17" s="138" t="s">
        <v>153</v>
      </c>
      <c r="C17" s="170">
        <v>3820</v>
      </c>
      <c r="D17" s="173">
        <v>3820</v>
      </c>
      <c r="E17" s="174"/>
      <c r="F17" s="174"/>
      <c r="G17" s="174"/>
      <c r="H17" s="174"/>
      <c r="I17" s="174"/>
      <c r="J17" s="175">
        <f t="shared" si="0"/>
        <v>3820</v>
      </c>
      <c r="L17" s="16"/>
      <c r="M17" s="16"/>
      <c r="N17" s="16"/>
      <c r="O17" s="16"/>
      <c r="P17" s="16"/>
    </row>
    <row r="18" spans="1:16" ht="48">
      <c r="A18" s="143">
        <v>2282</v>
      </c>
      <c r="B18" s="138" t="s">
        <v>154</v>
      </c>
      <c r="C18" s="170"/>
      <c r="D18" s="175"/>
      <c r="E18" s="174"/>
      <c r="F18" s="174"/>
      <c r="G18" s="174"/>
      <c r="H18" s="174"/>
      <c r="I18" s="174"/>
      <c r="J18" s="175">
        <f t="shared" si="0"/>
        <v>0</v>
      </c>
      <c r="L18" s="16"/>
      <c r="M18" s="16"/>
      <c r="N18" s="16"/>
      <c r="O18" s="16"/>
      <c r="P18" s="16"/>
    </row>
    <row r="19" spans="1:16" ht="14.25">
      <c r="A19" s="33"/>
      <c r="B19" s="10"/>
      <c r="C19" s="161"/>
      <c r="D19" s="174"/>
      <c r="E19" s="174"/>
      <c r="F19" s="174"/>
      <c r="G19" s="174"/>
      <c r="H19" s="174"/>
      <c r="I19" s="174"/>
      <c r="J19" s="174"/>
      <c r="L19" s="16"/>
      <c r="M19" s="16"/>
      <c r="N19" s="16"/>
      <c r="O19" s="16"/>
      <c r="P19" s="16"/>
    </row>
    <row r="20" spans="1:16" ht="14.25">
      <c r="A20" s="33"/>
      <c r="B20" s="10"/>
      <c r="C20" s="161"/>
      <c r="D20" s="174"/>
      <c r="E20" s="174"/>
      <c r="F20" s="174"/>
      <c r="G20" s="174"/>
      <c r="H20" s="174"/>
      <c r="I20" s="174"/>
      <c r="J20" s="174"/>
      <c r="L20" s="16"/>
      <c r="M20" s="16"/>
      <c r="N20" s="16"/>
      <c r="O20" s="16"/>
      <c r="P20" s="16"/>
    </row>
    <row r="21" spans="1:16" ht="14.25">
      <c r="A21" s="17"/>
      <c r="B21" s="75"/>
      <c r="C21" s="161"/>
      <c r="D21" s="174"/>
      <c r="E21" s="174"/>
      <c r="F21" s="174"/>
      <c r="G21" s="174"/>
      <c r="H21" s="174"/>
      <c r="I21" s="174"/>
      <c r="J21" s="174"/>
      <c r="L21" s="16"/>
      <c r="M21" s="16"/>
      <c r="N21" s="16"/>
      <c r="O21" s="16"/>
      <c r="P21" s="16"/>
    </row>
    <row r="22" spans="1:16" ht="15">
      <c r="A22" s="18"/>
      <c r="B22" s="8" t="s">
        <v>38</v>
      </c>
      <c r="C22" s="176">
        <f>C11+C13+C14+C18</f>
        <v>4716054</v>
      </c>
      <c r="D22" s="176">
        <f>D11+D13+D14+D18</f>
        <v>4716054</v>
      </c>
      <c r="E22" s="177"/>
      <c r="F22" s="178">
        <f>F11</f>
        <v>0</v>
      </c>
      <c r="G22" s="179"/>
      <c r="H22" s="180"/>
      <c r="I22" s="180"/>
      <c r="J22" s="176">
        <f>J11+J13+J14+J18</f>
        <v>4716054</v>
      </c>
      <c r="L22" s="16"/>
      <c r="M22" s="16"/>
      <c r="N22" s="16"/>
      <c r="O22" s="16"/>
      <c r="P22" s="16"/>
    </row>
    <row r="25" spans="1:16" ht="15.75" customHeight="1">
      <c r="A25" s="312" t="s">
        <v>216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</row>
    <row r="26" ht="12.75">
      <c r="L26" s="43" t="s">
        <v>52</v>
      </c>
    </row>
    <row r="27" spans="1:12" ht="16.5" customHeight="1">
      <c r="A27" s="245" t="s">
        <v>68</v>
      </c>
      <c r="B27" s="245" t="s">
        <v>9</v>
      </c>
      <c r="C27" s="315" t="s">
        <v>82</v>
      </c>
      <c r="D27" s="316"/>
      <c r="E27" s="316"/>
      <c r="F27" s="316"/>
      <c r="G27" s="317"/>
      <c r="H27" s="315" t="s">
        <v>83</v>
      </c>
      <c r="I27" s="316"/>
      <c r="J27" s="316"/>
      <c r="K27" s="316"/>
      <c r="L27" s="317"/>
    </row>
    <row r="28" spans="1:12" ht="63" customHeight="1">
      <c r="A28" s="314"/>
      <c r="B28" s="314"/>
      <c r="C28" s="245" t="s">
        <v>7</v>
      </c>
      <c r="D28" s="245" t="s">
        <v>69</v>
      </c>
      <c r="E28" s="252" t="s">
        <v>70</v>
      </c>
      <c r="F28" s="252"/>
      <c r="G28" s="245" t="s">
        <v>74</v>
      </c>
      <c r="H28" s="245" t="s">
        <v>8</v>
      </c>
      <c r="I28" s="245" t="s">
        <v>71</v>
      </c>
      <c r="J28" s="252" t="s">
        <v>70</v>
      </c>
      <c r="K28" s="252"/>
      <c r="L28" s="252" t="s">
        <v>75</v>
      </c>
    </row>
    <row r="29" spans="1:12" ht="44.25" customHeight="1">
      <c r="A29" s="246"/>
      <c r="B29" s="246"/>
      <c r="C29" s="246"/>
      <c r="D29" s="246"/>
      <c r="E29" s="4" t="s">
        <v>20</v>
      </c>
      <c r="F29" s="4" t="s">
        <v>21</v>
      </c>
      <c r="G29" s="246"/>
      <c r="H29" s="246"/>
      <c r="I29" s="246"/>
      <c r="J29" s="4" t="s">
        <v>20</v>
      </c>
      <c r="K29" s="4" t="s">
        <v>21</v>
      </c>
      <c r="L29" s="252"/>
    </row>
    <row r="30" spans="1:16" ht="12.75">
      <c r="A30" s="17">
        <v>1</v>
      </c>
      <c r="B30" s="117">
        <v>2</v>
      </c>
      <c r="C30" s="17">
        <v>3</v>
      </c>
      <c r="D30" s="117">
        <v>4</v>
      </c>
      <c r="E30" s="17">
        <v>5</v>
      </c>
      <c r="F30" s="117">
        <v>6</v>
      </c>
      <c r="G30" s="17">
        <v>7</v>
      </c>
      <c r="H30" s="117">
        <v>8</v>
      </c>
      <c r="I30" s="17">
        <v>9</v>
      </c>
      <c r="J30" s="117">
        <v>10</v>
      </c>
      <c r="K30" s="17">
        <v>11</v>
      </c>
      <c r="L30" s="17">
        <v>12</v>
      </c>
      <c r="M30" s="44"/>
      <c r="N30" s="44"/>
      <c r="O30" s="44"/>
      <c r="P30" s="44"/>
    </row>
    <row r="31" spans="1:16" ht="15.75">
      <c r="A31" s="143">
        <v>2110</v>
      </c>
      <c r="B31" s="144" t="s">
        <v>109</v>
      </c>
      <c r="C31" s="215">
        <v>4169688</v>
      </c>
      <c r="D31" s="181"/>
      <c r="E31" s="182"/>
      <c r="F31" s="181"/>
      <c r="G31" s="185">
        <f aca="true" t="shared" si="1" ref="G31:G38">C31</f>
        <v>4169688</v>
      </c>
      <c r="H31" s="186">
        <v>3988679</v>
      </c>
      <c r="I31" s="187"/>
      <c r="J31" s="188"/>
      <c r="K31" s="187"/>
      <c r="L31" s="185">
        <f>H31</f>
        <v>3988679</v>
      </c>
      <c r="M31" s="44"/>
      <c r="N31" s="44"/>
      <c r="O31" s="44"/>
      <c r="P31" s="44"/>
    </row>
    <row r="32" spans="1:16" ht="15.75">
      <c r="A32" s="143">
        <v>2111</v>
      </c>
      <c r="B32" s="144" t="s">
        <v>149</v>
      </c>
      <c r="C32" s="215">
        <v>4169688</v>
      </c>
      <c r="D32" s="183"/>
      <c r="E32" s="183"/>
      <c r="F32" s="183"/>
      <c r="G32" s="185">
        <f t="shared" si="1"/>
        <v>4169688</v>
      </c>
      <c r="H32" s="186">
        <v>3988679</v>
      </c>
      <c r="I32" s="189"/>
      <c r="J32" s="189"/>
      <c r="K32" s="189"/>
      <c r="L32" s="185">
        <f aca="true" t="shared" si="2" ref="L32:L39">H32</f>
        <v>3988679</v>
      </c>
      <c r="M32" s="44"/>
      <c r="N32" s="44"/>
      <c r="O32" s="44"/>
      <c r="P32" s="44"/>
    </row>
    <row r="33" spans="1:16" ht="24">
      <c r="A33" s="143">
        <v>2120</v>
      </c>
      <c r="B33" s="144" t="s">
        <v>150</v>
      </c>
      <c r="C33" s="215">
        <v>903061</v>
      </c>
      <c r="D33" s="183"/>
      <c r="E33" s="183"/>
      <c r="F33" s="183"/>
      <c r="G33" s="185">
        <f t="shared" si="1"/>
        <v>903061</v>
      </c>
      <c r="H33" s="186">
        <v>857800</v>
      </c>
      <c r="I33" s="189"/>
      <c r="J33" s="189"/>
      <c r="K33" s="189"/>
      <c r="L33" s="185">
        <f t="shared" si="2"/>
        <v>857800</v>
      </c>
      <c r="M33" s="44"/>
      <c r="N33" s="44"/>
      <c r="O33" s="44"/>
      <c r="P33" s="44"/>
    </row>
    <row r="34" spans="1:16" ht="24">
      <c r="A34" s="143">
        <v>2200</v>
      </c>
      <c r="B34" s="144" t="s">
        <v>151</v>
      </c>
      <c r="C34" s="215">
        <v>244465</v>
      </c>
      <c r="D34" s="183"/>
      <c r="E34" s="183"/>
      <c r="F34" s="183"/>
      <c r="G34" s="185">
        <f t="shared" si="1"/>
        <v>244465</v>
      </c>
      <c r="H34" s="156">
        <v>244465</v>
      </c>
      <c r="I34" s="189"/>
      <c r="J34" s="189"/>
      <c r="K34" s="189"/>
      <c r="L34" s="185">
        <f t="shared" si="2"/>
        <v>244465</v>
      </c>
      <c r="M34" s="44"/>
      <c r="N34" s="44"/>
      <c r="O34" s="44"/>
      <c r="P34" s="44"/>
    </row>
    <row r="35" spans="1:16" ht="24.75">
      <c r="A35" s="143">
        <v>2210</v>
      </c>
      <c r="B35" s="138" t="s">
        <v>152</v>
      </c>
      <c r="C35" s="215">
        <v>142337</v>
      </c>
      <c r="D35" s="183"/>
      <c r="E35" s="183"/>
      <c r="F35" s="183"/>
      <c r="G35" s="185">
        <f t="shared" si="1"/>
        <v>142337</v>
      </c>
      <c r="H35" s="186">
        <v>142337</v>
      </c>
      <c r="I35" s="189"/>
      <c r="J35" s="189"/>
      <c r="K35" s="189"/>
      <c r="L35" s="185">
        <f t="shared" si="2"/>
        <v>142337</v>
      </c>
      <c r="M35" s="44"/>
      <c r="N35" s="44"/>
      <c r="O35" s="44"/>
      <c r="P35" s="44"/>
    </row>
    <row r="36" spans="1:16" ht="24.75">
      <c r="A36" s="143">
        <v>2240</v>
      </c>
      <c r="B36" s="138" t="s">
        <v>111</v>
      </c>
      <c r="C36" s="215">
        <v>85436</v>
      </c>
      <c r="D36" s="183"/>
      <c r="E36" s="183"/>
      <c r="F36" s="183"/>
      <c r="G36" s="185">
        <f t="shared" si="1"/>
        <v>85436</v>
      </c>
      <c r="H36" s="186">
        <v>85436</v>
      </c>
      <c r="I36" s="189"/>
      <c r="J36" s="189"/>
      <c r="K36" s="189"/>
      <c r="L36" s="185">
        <f t="shared" si="2"/>
        <v>85436</v>
      </c>
      <c r="M36" s="44"/>
      <c r="N36" s="44"/>
      <c r="O36" s="44"/>
      <c r="P36" s="44"/>
    </row>
    <row r="37" spans="1:16" ht="15.75">
      <c r="A37" s="143">
        <v>2250</v>
      </c>
      <c r="B37" s="138" t="s">
        <v>153</v>
      </c>
      <c r="C37" s="216">
        <v>12901</v>
      </c>
      <c r="D37" s="183"/>
      <c r="E37" s="183"/>
      <c r="F37" s="183"/>
      <c r="G37" s="185">
        <f t="shared" si="1"/>
        <v>12901</v>
      </c>
      <c r="H37" s="186">
        <v>12901</v>
      </c>
      <c r="I37" s="189"/>
      <c r="J37" s="189"/>
      <c r="K37" s="189"/>
      <c r="L37" s="185">
        <f t="shared" si="2"/>
        <v>12901</v>
      </c>
      <c r="M37" s="44"/>
      <c r="N37" s="44"/>
      <c r="O37" s="44"/>
      <c r="P37" s="44"/>
    </row>
    <row r="38" spans="1:16" ht="48">
      <c r="A38" s="143">
        <v>2282</v>
      </c>
      <c r="B38" s="138" t="s">
        <v>154</v>
      </c>
      <c r="C38" s="216">
        <v>3791</v>
      </c>
      <c r="D38" s="183"/>
      <c r="E38" s="183"/>
      <c r="F38" s="183"/>
      <c r="G38" s="185">
        <f t="shared" si="1"/>
        <v>3791</v>
      </c>
      <c r="H38" s="186">
        <v>3791</v>
      </c>
      <c r="I38" s="189"/>
      <c r="J38" s="189"/>
      <c r="K38" s="189"/>
      <c r="L38" s="185">
        <f t="shared" si="2"/>
        <v>3791</v>
      </c>
      <c r="M38" s="44"/>
      <c r="N38" s="44"/>
      <c r="O38" s="44"/>
      <c r="P38" s="44"/>
    </row>
    <row r="39" spans="1:12" ht="15" customHeight="1">
      <c r="A39" s="17"/>
      <c r="B39" s="8" t="s">
        <v>38</v>
      </c>
      <c r="C39" s="217">
        <f>C31+C33+C35+C36+C37+C38</f>
        <v>5317214</v>
      </c>
      <c r="D39" s="184"/>
      <c r="E39" s="184"/>
      <c r="F39" s="184"/>
      <c r="G39" s="158">
        <f>G31+G33+G35+G36+G37+G38</f>
        <v>5317214</v>
      </c>
      <c r="H39" s="158">
        <f>H31+H33+H35+H36+H37+H38</f>
        <v>5090944</v>
      </c>
      <c r="I39" s="190"/>
      <c r="J39" s="190"/>
      <c r="K39" s="190"/>
      <c r="L39" s="218">
        <f t="shared" si="2"/>
        <v>5090944</v>
      </c>
    </row>
    <row r="41" spans="1:16" ht="15.75" customHeight="1">
      <c r="A41" s="312" t="s">
        <v>177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</row>
    <row r="42" ht="12.75">
      <c r="I42" s="43" t="s">
        <v>52</v>
      </c>
    </row>
    <row r="43" spans="1:9" ht="39" customHeight="1">
      <c r="A43" s="245" t="s">
        <v>68</v>
      </c>
      <c r="B43" s="245" t="s">
        <v>9</v>
      </c>
      <c r="C43" s="252" t="s">
        <v>19</v>
      </c>
      <c r="D43" s="252" t="s">
        <v>217</v>
      </c>
      <c r="E43" s="245" t="s">
        <v>178</v>
      </c>
      <c r="F43" s="245" t="s">
        <v>218</v>
      </c>
      <c r="G43" s="245" t="s">
        <v>219</v>
      </c>
      <c r="H43" s="245" t="s">
        <v>22</v>
      </c>
      <c r="I43" s="245" t="s">
        <v>33</v>
      </c>
    </row>
    <row r="44" spans="1:9" ht="48" customHeight="1">
      <c r="A44" s="246"/>
      <c r="B44" s="246"/>
      <c r="C44" s="252"/>
      <c r="D44" s="252"/>
      <c r="E44" s="246"/>
      <c r="F44" s="246"/>
      <c r="G44" s="246"/>
      <c r="H44" s="246"/>
      <c r="I44" s="246"/>
    </row>
    <row r="45" spans="1:9" ht="12.75">
      <c r="A45" s="17">
        <v>1</v>
      </c>
      <c r="B45" s="4">
        <v>2</v>
      </c>
      <c r="C45" s="17">
        <v>3</v>
      </c>
      <c r="D45" s="4">
        <v>4</v>
      </c>
      <c r="E45" s="17">
        <v>5</v>
      </c>
      <c r="F45" s="4">
        <v>6</v>
      </c>
      <c r="G45" s="17">
        <v>7</v>
      </c>
      <c r="H45" s="4">
        <v>8</v>
      </c>
      <c r="I45" s="17">
        <v>9</v>
      </c>
    </row>
    <row r="46" spans="1:9" ht="15.75">
      <c r="A46" s="143">
        <v>2110</v>
      </c>
      <c r="B46" s="144" t="s">
        <v>109</v>
      </c>
      <c r="C46" s="156">
        <v>4169688</v>
      </c>
      <c r="D46" s="191"/>
      <c r="E46" s="161"/>
      <c r="F46" s="161"/>
      <c r="G46" s="161"/>
      <c r="H46" s="161"/>
      <c r="I46" s="161"/>
    </row>
    <row r="47" spans="1:9" ht="15.75">
      <c r="A47" s="143">
        <v>2111</v>
      </c>
      <c r="B47" s="144" t="s">
        <v>149</v>
      </c>
      <c r="C47" s="156">
        <v>4169688</v>
      </c>
      <c r="D47" s="191"/>
      <c r="E47" s="161"/>
      <c r="F47" s="161"/>
      <c r="G47" s="161"/>
      <c r="H47" s="161"/>
      <c r="I47" s="161"/>
    </row>
    <row r="48" spans="1:9" ht="24">
      <c r="A48" s="143">
        <v>2120</v>
      </c>
      <c r="B48" s="144" t="s">
        <v>150</v>
      </c>
      <c r="C48" s="156">
        <v>903061</v>
      </c>
      <c r="D48" s="191"/>
      <c r="E48" s="161"/>
      <c r="F48" s="161"/>
      <c r="G48" s="161"/>
      <c r="H48" s="161"/>
      <c r="I48" s="161"/>
    </row>
    <row r="49" spans="1:9" ht="24">
      <c r="A49" s="143">
        <v>2200</v>
      </c>
      <c r="B49" s="144" t="s">
        <v>151</v>
      </c>
      <c r="C49" s="156">
        <v>244465</v>
      </c>
      <c r="D49" s="192"/>
      <c r="E49" s="161"/>
      <c r="F49" s="161"/>
      <c r="G49" s="161"/>
      <c r="H49" s="161"/>
      <c r="I49" s="161"/>
    </row>
    <row r="50" spans="1:9" ht="21.75" customHeight="1">
      <c r="A50" s="143">
        <v>2210</v>
      </c>
      <c r="B50" s="138" t="s">
        <v>152</v>
      </c>
      <c r="C50" s="156">
        <v>142337</v>
      </c>
      <c r="D50" s="191"/>
      <c r="E50" s="161"/>
      <c r="F50" s="194"/>
      <c r="G50" s="194"/>
      <c r="H50" s="161"/>
      <c r="I50" s="161"/>
    </row>
    <row r="51" spans="1:9" ht="24.75">
      <c r="A51" s="143">
        <v>2240</v>
      </c>
      <c r="B51" s="138" t="s">
        <v>111</v>
      </c>
      <c r="C51" s="156">
        <v>85436</v>
      </c>
      <c r="D51" s="191"/>
      <c r="E51" s="161"/>
      <c r="F51" s="161"/>
      <c r="G51" s="161"/>
      <c r="H51" s="161"/>
      <c r="I51" s="161"/>
    </row>
    <row r="52" spans="1:9" ht="15.75">
      <c r="A52" s="143">
        <v>2250</v>
      </c>
      <c r="B52" s="138" t="s">
        <v>153</v>
      </c>
      <c r="C52" s="157">
        <v>12901</v>
      </c>
      <c r="D52" s="191"/>
      <c r="E52" s="161"/>
      <c r="F52" s="161"/>
      <c r="G52" s="161"/>
      <c r="H52" s="161"/>
      <c r="I52" s="161"/>
    </row>
    <row r="53" spans="1:9" ht="48">
      <c r="A53" s="143">
        <v>2282</v>
      </c>
      <c r="B53" s="138" t="s">
        <v>154</v>
      </c>
      <c r="C53" s="157">
        <v>3791</v>
      </c>
      <c r="D53" s="191"/>
      <c r="E53" s="161"/>
      <c r="F53" s="161"/>
      <c r="G53" s="161"/>
      <c r="H53" s="161"/>
      <c r="I53" s="161"/>
    </row>
    <row r="54" spans="1:9" ht="24.75" customHeight="1">
      <c r="A54" s="8"/>
      <c r="B54" s="8" t="s">
        <v>38</v>
      </c>
      <c r="C54" s="158">
        <f>C46+C48+C50+C51+C52+C53</f>
        <v>5317214</v>
      </c>
      <c r="D54" s="193"/>
      <c r="E54" s="171"/>
      <c r="F54" s="195"/>
      <c r="G54" s="195"/>
      <c r="H54" s="172"/>
      <c r="I54" s="171"/>
    </row>
    <row r="55" ht="7.5" customHeight="1"/>
    <row r="56" ht="12.75" hidden="1"/>
    <row r="57" ht="12.75" hidden="1"/>
    <row r="58" spans="1:9" ht="32.25" customHeight="1">
      <c r="A58" s="311" t="s">
        <v>220</v>
      </c>
      <c r="B58" s="311"/>
      <c r="C58" s="311"/>
      <c r="D58" s="311"/>
      <c r="E58" s="311"/>
      <c r="F58" s="311"/>
      <c r="G58" s="311"/>
      <c r="H58" s="311"/>
      <c r="I58" s="311"/>
    </row>
    <row r="59" spans="1:10" ht="1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1" ht="40.5" customHeight="1">
      <c r="A60" s="311" t="s">
        <v>221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</row>
    <row r="61" spans="1:11" ht="12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7" ht="15.75">
      <c r="A62" s="319" t="s">
        <v>85</v>
      </c>
      <c r="B62" s="319"/>
      <c r="C62" s="319"/>
      <c r="D62" s="47"/>
      <c r="F62" s="100" t="s">
        <v>222</v>
      </c>
      <c r="G62" s="47"/>
    </row>
    <row r="63" spans="1:7" ht="12.75" customHeight="1">
      <c r="A63" s="319"/>
      <c r="B63" s="320"/>
      <c r="C63" s="320"/>
      <c r="D63" s="49" t="s">
        <v>23</v>
      </c>
      <c r="F63" s="318" t="s">
        <v>24</v>
      </c>
      <c r="G63" s="318"/>
    </row>
    <row r="64" spans="1:4" ht="7.5" customHeight="1">
      <c r="A64" s="319"/>
      <c r="B64" s="320"/>
      <c r="C64" s="320"/>
      <c r="D64" s="39"/>
    </row>
    <row r="65" spans="1:7" ht="15.75">
      <c r="A65" s="319" t="s">
        <v>86</v>
      </c>
      <c r="B65" s="319"/>
      <c r="C65" s="319"/>
      <c r="D65" s="50"/>
      <c r="F65" s="100" t="s">
        <v>87</v>
      </c>
      <c r="G65" s="47"/>
    </row>
    <row r="66" spans="1:7" ht="15.75">
      <c r="A66" s="46"/>
      <c r="B66" s="48"/>
      <c r="C66" s="48"/>
      <c r="D66" s="49" t="s">
        <v>23</v>
      </c>
      <c r="F66" s="318" t="s">
        <v>24</v>
      </c>
      <c r="G66" s="318"/>
    </row>
    <row r="67" ht="15.75">
      <c r="A67" s="45"/>
    </row>
  </sheetData>
  <sheetProtection/>
  <mergeCells count="43">
    <mergeCell ref="F66:G66"/>
    <mergeCell ref="A62:C62"/>
    <mergeCell ref="A63:A64"/>
    <mergeCell ref="B63:B64"/>
    <mergeCell ref="C63:C64"/>
    <mergeCell ref="F63:G63"/>
    <mergeCell ref="A65:C65"/>
    <mergeCell ref="A27:A29"/>
    <mergeCell ref="A25:P25"/>
    <mergeCell ref="B27:B29"/>
    <mergeCell ref="C27:G27"/>
    <mergeCell ref="H27:L27"/>
    <mergeCell ref="C28:C29"/>
    <mergeCell ref="D28:D29"/>
    <mergeCell ref="L28:L29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E28:F28"/>
    <mergeCell ref="G28:G29"/>
    <mergeCell ref="H28:H29"/>
    <mergeCell ref="I43:I44"/>
    <mergeCell ref="G43:G44"/>
    <mergeCell ref="I28:I29"/>
    <mergeCell ref="E43:E44"/>
    <mergeCell ref="F43:F44"/>
    <mergeCell ref="A60:K60"/>
    <mergeCell ref="A2:J2"/>
    <mergeCell ref="A58:I58"/>
    <mergeCell ref="J28:K28"/>
    <mergeCell ref="A41:P41"/>
    <mergeCell ref="A43:A44"/>
    <mergeCell ref="B43:B44"/>
    <mergeCell ref="C43:C44"/>
    <mergeCell ref="D43:D44"/>
    <mergeCell ref="H43:H44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65" r:id="rId1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Пользователь Windows</cp:lastModifiedBy>
  <cp:lastPrinted>2020-12-21T12:02:22Z</cp:lastPrinted>
  <dcterms:created xsi:type="dcterms:W3CDTF">2010-12-08T09:07:17Z</dcterms:created>
  <dcterms:modified xsi:type="dcterms:W3CDTF">2020-12-21T12:02:25Z</dcterms:modified>
  <cp:category/>
  <cp:version/>
  <cp:contentType/>
  <cp:contentStatus/>
</cp:coreProperties>
</file>