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7"/>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9'!$A$1:$L$41</definedName>
    <definedName name="_xlnm.Print_Area" localSheetId="5">'ДОДАТОК 2 Ф-2 п.10'!$A$1:$P$12</definedName>
    <definedName name="_xlnm.Print_Area" localSheetId="6">'ДОДАТОК 2 Ф-2 п.11-12'!$A$1:$N$34</definedName>
    <definedName name="_xlnm.Print_Area" localSheetId="7">'ДОДАТОК 2 Ф-2 п.13-15'!$A$1:$L$69</definedName>
    <definedName name="_xlnm.Print_Area" localSheetId="1">'ДОДАТОК 2 Ф-2 п.6'!$A$1:$N$47</definedName>
    <definedName name="_xlnm.Print_Area" localSheetId="2">'ДОДАТОК 2 Ф-2 п.7'!$A$1:$N$26</definedName>
    <definedName name="_xlnm.Print_Area" localSheetId="3">'ДОДАТОК 2 Ф-2 п.8'!$A$1:$M$91</definedName>
    <definedName name="_xlnm.Print_Area" localSheetId="0">'ДОДАТОК 2 Форма 2 п.1-5'!$A$1:$N$47</definedName>
  </definedNames>
  <calcPr fullCalcOnLoad="1"/>
</workbook>
</file>

<file path=xl/sharedStrings.xml><?xml version="1.0" encoding="utf-8"?>
<sst xmlns="http://schemas.openxmlformats.org/spreadsheetml/2006/main" count="663" uniqueCount="267">
  <si>
    <t xml:space="preserve">Найменування
</t>
  </si>
  <si>
    <t xml:space="preserve">фактично зайняті </t>
  </si>
  <si>
    <t>загальний фонд</t>
  </si>
  <si>
    <t>затрат</t>
  </si>
  <si>
    <t>продукту</t>
  </si>
  <si>
    <t>якості</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</si>
  <si>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</si>
  <si>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</si>
  <si>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</si>
  <si>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</si>
  <si>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</si>
  <si>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</si>
  <si>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</si>
  <si>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</si>
  <si>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</si>
  <si>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</si>
  <si>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</si>
  <si>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</si>
  <si>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</si>
  <si>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</si>
  <si>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</si>
  <si>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</si>
  <si>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</si>
  <si>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</si>
  <si>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(прізвище та ініціали)</t>
  </si>
  <si>
    <t>Код</t>
  </si>
  <si>
    <t xml:space="preserve">Найменування </t>
  </si>
  <si>
    <t>Надходження із загального фонду бюджету</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</si>
  <si>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</si>
  <si>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</si>
  <si>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</si>
  <si>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</si>
  <si>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</si>
  <si>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</si>
  <si>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</si>
  <si>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</si>
  <si>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</si>
  <si>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</si>
  <si>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</si>
  <si>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</si>
  <si>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</si>
  <si>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</si>
  <si>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</si>
  <si>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</si>
  <si>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</si>
  <si>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</si>
  <si>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</si>
  <si>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</si>
  <si>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</si>
  <si>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</si>
  <si>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</si>
  <si>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</si>
  <si>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</si>
  <si>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</si>
  <si>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 xml:space="preserve">                (код Типової відомчої класифікації видатків та кредитування місцевих бюджетів)</t>
  </si>
  <si>
    <t xml:space="preserve">1) мета бюджетної програми/підпрограми, строки її реалізації;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</si>
  <si>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</si>
  <si>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</si>
  <si>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</si>
  <si>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</si>
  <si>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</si>
  <si>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</si>
  <si>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</si>
  <si>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</si>
  <si>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</si>
  <si>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</si>
  <si>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</si>
  <si>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</si>
  <si>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</si>
  <si>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</si>
  <si>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</si>
  <si>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</si>
  <si>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</si>
  <si>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</si>
  <si>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</si>
  <si>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</si>
  <si>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</si>
  <si>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</si>
  <si>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</si>
  <si>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</si>
  <si>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2020 рік</t>
  </si>
  <si>
    <t>2021 рік</t>
  </si>
  <si>
    <t>Головний бухгалтер</t>
  </si>
  <si>
    <t>В.Л. Літвінко</t>
  </si>
  <si>
    <t>1.</t>
  </si>
  <si>
    <t>2.</t>
  </si>
  <si>
    <t>1.1.</t>
  </si>
  <si>
    <t>тис.грн.</t>
  </si>
  <si>
    <t>од.</t>
  </si>
  <si>
    <t>2.1.</t>
  </si>
  <si>
    <t>2.2.</t>
  </si>
  <si>
    <t>3.1.</t>
  </si>
  <si>
    <t>3.2.</t>
  </si>
  <si>
    <t>4.1.</t>
  </si>
  <si>
    <t>%</t>
  </si>
  <si>
    <t>рішення міської ради від 25.01.2018 №919        (із змінами)</t>
  </si>
  <si>
    <t>Кредиторська заборгованість на кінець минулого бюджетного періоду</t>
  </si>
  <si>
    <t>Кредиторська заборгованість на початок минулого бюджетного періоду</t>
  </si>
  <si>
    <t xml:space="preserve"> </t>
  </si>
  <si>
    <t>Предмети, матеріали, обладнання та інвентар</t>
  </si>
  <si>
    <t>Ефективності</t>
  </si>
  <si>
    <r>
      <t>1.</t>
    </r>
    <r>
      <rPr>
        <b/>
        <u val="single"/>
        <sz val="12"/>
        <rFont val="Arial Cyr"/>
        <family val="0"/>
      </rPr>
      <t xml:space="preserve"> Управління житлового господарства Житомирської міської ради</t>
    </r>
    <r>
      <rPr>
        <b/>
        <sz val="12"/>
        <rFont val="Arial Cyr"/>
        <family val="2"/>
      </rPr>
      <t xml:space="preserve">                                                                                                           (1)(2)</t>
    </r>
  </si>
  <si>
    <r>
      <t>2.</t>
    </r>
    <r>
      <rPr>
        <b/>
        <u val="single"/>
        <sz val="12"/>
        <rFont val="Arial Cyr"/>
        <family val="0"/>
      </rPr>
      <t xml:space="preserve"> Управління житлового господарства Житомирської міської ради</t>
    </r>
    <r>
      <rPr>
        <b/>
        <sz val="12"/>
        <rFont val="Arial Cyr"/>
        <family val="0"/>
      </rPr>
      <t xml:space="preserve">                                                                                                         </t>
    </r>
    <r>
      <rPr>
        <b/>
        <sz val="12"/>
        <rFont val="Arial Cyr"/>
        <family val="2"/>
      </rPr>
      <t>(1)(2)(1)</t>
    </r>
  </si>
  <si>
    <t>Оплата праці</t>
  </si>
  <si>
    <t>Нарахування на оплату праці</t>
  </si>
  <si>
    <t>Оплата послуг (крім комунальних)</t>
  </si>
  <si>
    <t>Видатки на відрядження</t>
  </si>
  <si>
    <t>1.2.</t>
  </si>
  <si>
    <t>1.Обовязкові виплати</t>
  </si>
  <si>
    <t>2.Інші доплати та надбавки</t>
  </si>
  <si>
    <t>3.Премії</t>
  </si>
  <si>
    <t>4.Матеріальна допомога</t>
  </si>
  <si>
    <t>5.ЦПХ</t>
  </si>
  <si>
    <t>Провідний спеціаліст</t>
  </si>
  <si>
    <t>Заробітна плата</t>
  </si>
  <si>
    <t>Нарахування на заробіту плату</t>
  </si>
  <si>
    <t>Використання товарів і послуг</t>
  </si>
  <si>
    <t>Предмети,  матеріали, обладнання та інвентар</t>
  </si>
  <si>
    <t>Видатки  на відрядження</t>
  </si>
  <si>
    <t>Забезпечення контролю за виконанням робіт на обєктах житлового господарства міської ради;                                                                                                           Виготовлення та обслуговування електронної карти схеми житлового фонду  м. Житомира</t>
  </si>
  <si>
    <t>Оплата за житлово-комунальні послуги</t>
  </si>
  <si>
    <t>Субсидії та поточні трансферти підприємствам (установам, організаціям)</t>
  </si>
  <si>
    <t>Капітальний ремонт інших обєктів</t>
  </si>
  <si>
    <r>
      <rPr>
        <b/>
        <sz val="11"/>
        <rFont val="Arial"/>
        <family val="2"/>
      </rPr>
      <t>Завдання 1</t>
    </r>
    <r>
      <rPr>
        <sz val="11"/>
        <rFont val="Arial"/>
        <family val="2"/>
      </rPr>
      <t>. Здійснення  контролю за виконанням робіт на обєктах житлового господарства міської ради</t>
    </r>
  </si>
  <si>
    <r>
      <rPr>
        <b/>
        <sz val="11"/>
        <rFont val="Arial"/>
        <family val="2"/>
      </rPr>
      <t>Завдання 2.</t>
    </r>
    <r>
      <rPr>
        <sz val="11"/>
        <rFont val="Arial"/>
        <family val="2"/>
      </rPr>
      <t xml:space="preserve"> Виготовлення та обслуговування електронної карти схеми житлового фонду м.Житомира</t>
    </r>
  </si>
  <si>
    <t xml:space="preserve">Завдання 1. Здійснення  контролю за виконанням робіт на обєктах житлового господарства міської ради        </t>
  </si>
  <si>
    <t>штатний розпис</t>
  </si>
  <si>
    <t>Видатки на утримання відділу, що виконує функції по контролю за виконанням робіт на обєктах житлового господарства міської ради</t>
  </si>
  <si>
    <t xml:space="preserve">Обсяги виконання робіт, що потребують підготовки необхідних документів для проведення капітального ремонту обєктів житло-вого фонду та контролю за його виконанням  </t>
  </si>
  <si>
    <t xml:space="preserve">Кількість обєктів, на які необхідно забезпечити підготовку документів для проведення капітального ремонту  обєктів житло-вого фонду та контроль за його виконанням </t>
  </si>
  <si>
    <t xml:space="preserve">перелік обєктів капітального ремонту  </t>
  </si>
  <si>
    <t>Середній обсяг видатків на  виконання робіт, що потребуть підготовки необхідних документів для капітального ремонту обєктів житлового господарства та контролю  за його виконанням на одного працівника відділу</t>
  </si>
  <si>
    <t>Кількість обєктів, на які необхідно забезпечити підготовку документів для проведення капітального ремонту  обєктів житлового фонду та контроль за його виконанням  на одного працівника відділу</t>
  </si>
  <si>
    <t>Питома вага  робіт, що потребують підготовки необхідних документів для проведення капітального ремонту обєктів житло-вого фонду та контролю за його виконан-ням,  до загального обсягу робіт</t>
  </si>
  <si>
    <t>розрахункові показники</t>
  </si>
  <si>
    <t>дані обліку</t>
  </si>
  <si>
    <t>Обсяг запланованих видатків на виконання заходів</t>
  </si>
  <si>
    <t>грн.</t>
  </si>
  <si>
    <t>Кількість штатних працівників відділу технічного нагляду за обєктами капремонту</t>
  </si>
  <si>
    <t xml:space="preserve">Загальна кількість будинків житлового фонду </t>
  </si>
  <si>
    <t>Запланована кількість  виготовлення електронних карт-схем прибудинкових територій</t>
  </si>
  <si>
    <t>Рівень готовності виготовлення карти-схеми</t>
  </si>
  <si>
    <t>розрахунок</t>
  </si>
  <si>
    <t>Запланована середня вартість на проведення капітального ремонту, влаштування ігрового та спортивного простору "Дитячий парк "Моя дитяча мрія"</t>
  </si>
  <si>
    <t>рівень готовності обєкту</t>
  </si>
  <si>
    <t xml:space="preserve">Завдання 1. Здійснення  контролю за виконанням робіт на обєктах житлового господарства міської ради     </t>
  </si>
  <si>
    <t>Начальник   відділу</t>
  </si>
  <si>
    <t>Кредиторська заборгованість на початок поточного бюджетного періоду</t>
  </si>
  <si>
    <t>рішення міської ради від 28.12.2017 №862                   (із змінами)</t>
  </si>
  <si>
    <t xml:space="preserve">              (найменування головного розпорядника коштів місцевого бюджету)             </t>
  </si>
  <si>
    <t>2) завдання бюджетної програми;</t>
  </si>
  <si>
    <t>3) підстави для реалізації бюджетної програми.</t>
  </si>
  <si>
    <t>5. Надходження для виконання бюджетної програми:</t>
  </si>
  <si>
    <t>Здійснення технічного нагляду за проведенням робіт на обєктах житлового господарства міської ради;                                                                                                                               Забезпечення виготовлення та обслуговування електронної карти-схеми житлового фонду м. Житомира</t>
  </si>
  <si>
    <t xml:space="preserve">Запланована кількість майданчиків (спортивного простору) на проведення капремонту і влаштування  </t>
  </si>
  <si>
    <t>Проведення капітального ремонту, влаштування ігрового та спортивного простору "Дитячий парк "Моя дитяча мрія"</t>
  </si>
  <si>
    <t>2018-2019 рр.</t>
  </si>
  <si>
    <t>3.</t>
  </si>
  <si>
    <t>11. Місцеві/регіональні програми, які виконуються в межах бюджетної програми:</t>
  </si>
  <si>
    <t>рішення міської ради, кошторис, показники звітності</t>
  </si>
  <si>
    <t>розрахунок до кошторису, дані бухобліку</t>
  </si>
  <si>
    <t>Дебіторська заборгованість на 01.01.2019</t>
  </si>
  <si>
    <t>Зміна кредитоської заборгованості                           (6-5)</t>
  </si>
  <si>
    <t>пропозиції до бюджету</t>
  </si>
  <si>
    <t>пропозиції до потреби</t>
  </si>
  <si>
    <t xml:space="preserve">перелік обєктів </t>
  </si>
  <si>
    <t xml:space="preserve">Комплексна цільова Програма розвитку житлового господарства міської ради "Ефективне та надійне житлове господарство - мешканцям міста на 2018-2020 роки" Житомирської міської обєднаної територіальної громади </t>
  </si>
  <si>
    <t xml:space="preserve">2022 рік (прогноз)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</si>
  <si>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</si>
  <si>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</si>
  <si>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</si>
  <si>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</si>
  <si>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</si>
  <si>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(код бюджету)</t>
  </si>
  <si>
    <t>(код за ЄДРПОУ)</t>
  </si>
  <si>
    <t>Інша діяльність у сфері житлово-комунального господарства</t>
  </si>
  <si>
    <t>2022 рік (прогноз)</t>
  </si>
  <si>
    <t>2022 рік</t>
  </si>
  <si>
    <t>Обсяг заплановаої фінансової підтримки комунальним підприємствам:</t>
  </si>
  <si>
    <t>на виплату заробітної плати та сплату податків і зборів на зарплату для КАТП 0628 Житмоирської міської ради</t>
  </si>
  <si>
    <t>на виплату заробітної плати та сплату податків і зборів на зарплату працівникам КП "ВЖРЕП №11"</t>
  </si>
  <si>
    <t>на виплату заробітної плати та сплату податків і зборів на зарплату працівникам КП "ВЖРЕП №14"</t>
  </si>
  <si>
    <t>КП "ВЖРЕП №11" для відшкодування понесених витрат КП "Автотранспортне підприємство 0628" Житомирської міської ради за виконані проботи з вивезення та захоронення побутових відходів з території КП "ВЖРЕП №9" Житомирської міської ради та КП "ВЖРЕП №11" Житомирської міської ради</t>
  </si>
  <si>
    <t>Кількість комунальниїх підприємств, яким планується надати фінансову підтримку</t>
  </si>
  <si>
    <t>Середній обсяг фінан-сової підтримки одному комунальному підприємству</t>
  </si>
  <si>
    <r>
      <t xml:space="preserve">Завдання 5. </t>
    </r>
    <r>
      <rPr>
        <sz val="11"/>
        <rFont val="Arial"/>
        <family val="2"/>
      </rPr>
      <t>Проведення капіта-льного ремонту, влаштування ігрового та спортивного простору "Дитячий парк "Моя дитяча мрія"</t>
    </r>
  </si>
  <si>
    <t>Запланована середня вартість на виготовлен-ня однієї електронної карти-схеми</t>
  </si>
  <si>
    <t>О6552000000</t>
  </si>
  <si>
    <t>Концепція інтегрованого розвитку м. Житомира до 2030 року</t>
  </si>
  <si>
    <t>О640</t>
  </si>
  <si>
    <t>Програма поводження з побутовими відходами на території Житомирської міської обєднаної територіальної громади на 2018-2020 роки</t>
  </si>
  <si>
    <t xml:space="preserve">Програма поводження з побутовими відходами на території Житомирської міської обєданої теритьоріальної громади на 2018-2020 роки </t>
  </si>
  <si>
    <t xml:space="preserve">проект рішення міської ради </t>
  </si>
  <si>
    <t xml:space="preserve">Комплексна цільова Програма розвитку житлового господарства «Ефективне та надійне житлове господарство – мешканцям міста на 2018-2020 роки" Житомирської міської обєднаної територіальної громади  </t>
  </si>
  <si>
    <t>Проект Програми житлового господарства та поводження з відходами на території Житомирської міської обєднаної територіальної громади на 2021-2025 роки</t>
  </si>
  <si>
    <t>БЮДЖЕТНИЙ ЗАПИТ НА 2021-2023 РОКИ індивідуальний (Форма 2021-2)</t>
  </si>
  <si>
    <t>4. Мета та завдання бюджетної програми на 2021-2023роки:</t>
  </si>
  <si>
    <t>Утримання та ефективна експлуатація обєктів житлово-комунального господарства на 2021-2023 роки</t>
  </si>
  <si>
    <t>Конституція України,  Бюджетний кодекс України, Закон України "Про Державний бюджет України на 2021 рік", Закон України "Про житлово-комунальні послуги",                                            Закон України "Про місцеве самоврядування в Україні", наказ Мінфіну України від 26.08.2014 №836 (із змінами)</t>
  </si>
  <si>
    <t>Рішення міської ради від 18.12.2019 № 1716 "Про бюджет Житомирської міської об’єднаної територіальної громади на 2020 рік" (із змінами)</t>
  </si>
  <si>
    <t>1) надходження для виконання бюджетної програми у 2019- 2021 роках:</t>
  </si>
  <si>
    <t xml:space="preserve">2019 рік (звіт) </t>
  </si>
  <si>
    <t xml:space="preserve">2020 рік (затверджено) </t>
  </si>
  <si>
    <t xml:space="preserve">2021 рік (проект) </t>
  </si>
  <si>
    <t>2) надходження для виконання бюджетної програми у 2022- 2023 роках:</t>
  </si>
  <si>
    <t xml:space="preserve">2023 рік (прогноз) </t>
  </si>
  <si>
    <t>1) видатки за кодами Економічної класифікації видатків бюджету у 2019 - 2021 роках:</t>
  </si>
  <si>
    <t>2020 (затверджено)</t>
  </si>
  <si>
    <t>2) надання кредитів за кодами Класифікації кредитування бюджету у 2019 - 2021 роках:</t>
  </si>
  <si>
    <t xml:space="preserve">2019рік (звіт) </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</si>
  <si>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</si>
  <si>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</si>
  <si>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</si>
  <si>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</si>
  <si>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програми/підпрограми  у 2019 - 2021 роках:</t>
  </si>
  <si>
    <t>2019 рік (звіт)</t>
  </si>
  <si>
    <t>2020 рік (затверджено)</t>
  </si>
  <si>
    <t>2021 рік (проект)</t>
  </si>
  <si>
    <t>2) результативні показники бюджетної програми/підпрограми у 2022 - 2023 роках:</t>
  </si>
  <si>
    <t>2023 рік (прогноз)</t>
  </si>
  <si>
    <t>2020 рік (план)</t>
  </si>
  <si>
    <t>2023 рік</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</si>
  <si>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</si>
  <si>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програми/підпрограми  у 2022 - 2023 роках:</t>
  </si>
  <si>
    <t>12. Об`єкти, які виконуються в межах бюджетної програми/підпрограми за рахунок коштів бюджету розвитку у  2019 - 2023 роках:</t>
  </si>
  <si>
    <r>
      <rPr>
        <b/>
        <sz val="11"/>
        <rFont val="Arial"/>
        <family val="2"/>
      </rPr>
      <t>Завдання 4.</t>
    </r>
    <r>
      <rPr>
        <sz val="11"/>
        <rFont val="Arial"/>
        <family val="2"/>
      </rPr>
      <t xml:space="preserve"> Утримання нежитлових приміщень комунальної власності</t>
    </r>
  </si>
  <si>
    <t>Завдання 3. Поточний ремонт нежитлових приміщень у багатоквартирних будинках</t>
  </si>
  <si>
    <r>
      <t xml:space="preserve">Завдання 6. </t>
    </r>
    <r>
      <rPr>
        <sz val="11"/>
        <rFont val="Arial"/>
        <family val="2"/>
      </rPr>
      <t>Надання фінан-сової підтримки комунальним підприємствам</t>
    </r>
  </si>
  <si>
    <r>
      <rPr>
        <b/>
        <sz val="11"/>
        <rFont val="Arial"/>
        <family val="2"/>
      </rPr>
      <t>Завдання 2</t>
    </r>
    <r>
      <rPr>
        <sz val="11"/>
        <rFont val="Arial"/>
        <family val="2"/>
      </rPr>
      <t xml:space="preserve">. Виготовлення та ведення електронної карти прибудинкових територій житлового фонду  </t>
    </r>
  </si>
  <si>
    <t xml:space="preserve">Завдання 2. Виготовлення та ведення електронної карти прибудинкових територій житлового фонду </t>
  </si>
  <si>
    <t>Відсоток виконання заходів програми</t>
  </si>
  <si>
    <t>на виплату заборгованості по заробітній платі та сплату податків і зборів на зарплату праців-никам КП ЖВПАР"</t>
  </si>
  <si>
    <t>Завдання 3. Надання фінансової підтримки комунальним підприємствам</t>
  </si>
  <si>
    <t>Завдання 4. Проведення капітального ремонту, влаштування ігрового та спортивного простору "Дитячий парк "Моя дитяча мрія"</t>
  </si>
  <si>
    <t>Завдання 5. Поточний ремонт нежитлових приміщень у  багатоквартирних будинках</t>
  </si>
  <si>
    <t>Обсяг видатків, запланованих на поточний ремонт нежитлових приміщень у багатоквартирних будинках</t>
  </si>
  <si>
    <t>Запланована кількість некжитлових приміщень, по яких буде проводитись  поточний ремонт</t>
  </si>
  <si>
    <t>Запланована середня вартість на проведення ремонту на одному обєкті</t>
  </si>
  <si>
    <t>Рівень поліпшення стану житлового фонду</t>
  </si>
  <si>
    <t>Завдання 6. Утримання нежитлових приміщень комунальної власності</t>
  </si>
  <si>
    <t>Обсяг видатків, запланованих на оплату послуг з утримання нежитлових приміщень комунальної власності              у багатоквартирних будинках</t>
  </si>
  <si>
    <t>Запланована кількість утримання нежитлових приміщень, по яких буде проводитись  оплата послуг</t>
  </si>
  <si>
    <t>Заплановані середні видатки на оплату послуг за нежитлові приміщення  комунальної власності</t>
  </si>
  <si>
    <t>Рівень запланованих видатків на оплату послуг з утримання нежитлових приміщень комунальної власності до потреби</t>
  </si>
  <si>
    <t>на виплату заборгованості по заробітній платі та сплату податків і зборів на зарплату працівни-кам КП "ВЖРЕП №15"</t>
  </si>
  <si>
    <t>на виплату заборгованості по заробітній платі та сплату податків і зборів на зарплату працівни-кам КП "ВЖРЕП №16"</t>
  </si>
  <si>
    <t>на погашення боргу перед КП "Житомир-теплокомуненерго" за послуги з теплопоста-чання КП "ВЖРЕП №6"</t>
  </si>
  <si>
    <t>Проект Програми житлового господарсчтва та поводження з відходами на території Житомирської міської обєднаної територіальної громади на 2021-2025 роки</t>
  </si>
  <si>
    <t>проект рішення міської ради</t>
  </si>
  <si>
    <t>13. Аналіз результатів, досягнутих внаслідок використання коштів загального фонду бюджету у 2019 році, очікувані результати у 20 20 році, обгрунтування необхідності  передбачення витрат на 2021 -2022 роки.</t>
  </si>
  <si>
    <t>Фактичні видатки в 2019 році на утримання відділу, що виконує функції по контролю за виконанням робіт на обєктах житлового  господарства міської ради, проводились в межах бюджетних призначень, економія складала 3,7 тис.грн. Працівниками відділу технагляду здійснювались перевірки на відповідність вимогам законодавства на173 обєктах, на які підготовлені документи для забезпечення капітального ремонту обєктів житлового фонду та проведений контроль за його виконанням. Обсяг виконання робіт менший від плану на 3,9 млн.грн. тому, що були неоплачені видатки та незавершені роботи, які планувалосяся провести в 2019 році</t>
  </si>
  <si>
    <t>14 . Бюджетні зобов’язання у 2019 -2023 роках:</t>
  </si>
  <si>
    <t>1) кредиторська заборгованість  місцевого бюджету  у 2019 році:</t>
  </si>
  <si>
    <t>2) кредиторська заборгованість місцевого  бюджетум  у 2020 - 2021  роках:</t>
  </si>
  <si>
    <t>3) дебіторська заборгованість в 2020-2021  роках:</t>
  </si>
  <si>
    <t>Дебіторська заборгованість на 01.01.2020</t>
  </si>
  <si>
    <t>Очікувана дебіторська заборгованість на 01.01.2021</t>
  </si>
  <si>
    <t>Касові видатки  / надання кредитів    на 01.01.2021</t>
  </si>
  <si>
    <t>4) аналіз управління бюджетними зобов’язаннями та пропозиції щодо упорядкування бюджетних зобов’язань у 2021 році.</t>
  </si>
  <si>
    <t>Зобовязання в 2019 році бралися та виконувалися в межах затвердженого кошторису на відповідний бюджетний рік, економія склала 3,7 тис.грн. В 2020 році затверджені призначення на утримання відділу технагляду за обєктами капітального ремонту в сумі 627,6 тис.грн., на виконання роіт з оточного реомнту нежитлових приміщень у багатоквартирних будинках в сумі 698 тис.грн., утримання нежитлових приміщень комунальної власності в сумі 28 тис.грн. та ін. Плановий обсяг видатків на 2021 рік розрахований з урахуванням прогнозних показників росту індексу споживчих цін, на утримання  відділ технагляду сформовані пропозиції до проекту бюджету на суму 661,1 тис.грн.</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</si>
  <si>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</si>
  <si>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Начальник управління</t>
  </si>
  <si>
    <t>А.В. Гуменюк</t>
  </si>
  <si>
    <t>звіт,рішення міської ради, кошторис, розрахунок</t>
  </si>
  <si>
    <t>рішення міської ради, кошторис, показники звітності, розрахунок</t>
  </si>
  <si>
    <t>Титул капітального ремонту обєктів житлового фонду, рішення міської ради, дані бухобліку, розрахунок</t>
  </si>
  <si>
    <t>розрахунок до кошторису, дані бухобліку, розрахунок</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</si>
</sst>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
    <numFmt numFmtId="189" formatCode="0.0"/>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 numFmtId="196" formatCode="[$-419]General"/>
    <numFmt numFmtId="197" formatCode="[$-419]#,##0"/>
    <numFmt numFmtId="198" formatCode="[$-419]#,##0.0"/>
    <numFmt numFmtId="199" formatCode="0.000000"/>
    <numFmt numFmtId="200" formatCode="0.0000000"/>
    <numFmt numFmtId="201" formatCode="0.00000"/>
    <numFmt numFmtId="202" formatCode="0.0000"/>
    <numFmt numFmtId="203" formatCode="#,##0_р_."/>
    <numFmt numFmtId="204" formatCode="[$-419]#,##0.00"/>
    <numFmt numFmtId="205" formatCode="0.000%"/>
    <numFmt numFmtId="206" formatCode="0.0%"/>
    <numFmt numFmtId="207" formatCode="#,##0.000"/>
    <numFmt numFmtId="208" formatCode="#,##0.0000"/>
    <numFmt numFmtId="209" formatCode="#,##0.0_р_."/>
  </numFmts>
  <fonts count="67">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11"/>
      <name val="Times New Roman"/>
      <family val="1"/>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sz val="10"/>
      <name val="Arial"/>
      <family val="2"/>
    </font>
    <font>
      <i/>
      <sz val="10"/>
      <name val="Times New Roman"/>
      <family val="1"/>
    </font>
    <font>
      <sz val="12"/>
      <name val="Arial"/>
      <family val="2"/>
    </font>
    <font>
      <b/>
      <u val="single"/>
      <sz val="12"/>
      <name val="Arial Cyr"/>
      <family val="0"/>
    </font>
    <font>
      <b/>
      <sz val="11"/>
      <name val="Arial Cyr"/>
      <family val="0"/>
    </font>
    <font>
      <b/>
      <sz val="9"/>
      <name val="Arial"/>
      <family val="2"/>
    </font>
    <font>
      <sz val="11"/>
      <name val="Arial Cyr"/>
      <family val="0"/>
    </font>
    <font>
      <b/>
      <sz val="11"/>
      <name val="Times New Roman"/>
      <family val="1"/>
    </font>
    <font>
      <sz val="11"/>
      <color indexed="8"/>
      <name val="Calibri"/>
      <family val="2"/>
    </font>
    <font>
      <sz val="11"/>
      <color indexed="9"/>
      <name val="Calibri"/>
      <family val="2"/>
    </font>
    <font>
      <sz val="10"/>
      <color indexed="8"/>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color theme="1"/>
      <name val="Calibri"/>
      <family val="2"/>
    </font>
    <font>
      <sz val="11"/>
      <color theme="0"/>
      <name val="Calibri"/>
      <family val="2"/>
    </font>
    <font>
      <sz val="10"/>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196" fontId="49" fillId="0" borderId="0" applyBorder="0" applyProtection="0">
      <alignment/>
    </xf>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1" borderId="0" applyNumberFormat="0" applyBorder="0" applyAlignment="0" applyProtection="0"/>
  </cellStyleXfs>
  <cellXfs count="373">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10" xfId="0" applyFont="1" applyFill="1" applyBorder="1" applyAlignment="1">
      <alignment vertical="center"/>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4" fillId="0" borderId="0" xfId="0" applyFont="1" applyFill="1" applyAlignment="1">
      <alignment horizontal="justify" vertical="center"/>
    </xf>
    <xf numFmtId="0" fontId="14" fillId="0" borderId="0" xfId="0" applyFont="1" applyFill="1" applyAlignment="1">
      <alignment horizontal="justify" vertical="center" wrapText="1"/>
    </xf>
    <xf numFmtId="0" fontId="0" fillId="0" borderId="14" xfId="0" applyFont="1" applyFill="1" applyBorder="1" applyAlignment="1">
      <alignment vertical="center"/>
    </xf>
    <xf numFmtId="0" fontId="15"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8"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right" vertical="center" wrapText="1"/>
    </xf>
    <xf numFmtId="0" fontId="0" fillId="0" borderId="10" xfId="0" applyFont="1" applyFill="1" applyBorder="1" applyAlignment="1">
      <alignment horizontal="left" vertical="center" wrapText="1"/>
    </xf>
    <xf numFmtId="0" fontId="1" fillId="0" borderId="0" xfId="0" applyFont="1" applyFill="1" applyAlignment="1">
      <alignment horizontal="left" vertical="center" wrapText="1"/>
    </xf>
    <xf numFmtId="0" fontId="17"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1"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23" fillId="0" borderId="14" xfId="0" applyFont="1" applyFill="1" applyBorder="1" applyAlignment="1">
      <alignment vertical="center"/>
    </xf>
    <xf numFmtId="0" fontId="11" fillId="0" borderId="10" xfId="0" applyFont="1" applyFill="1" applyBorder="1" applyAlignment="1">
      <alignment horizontal="center" vertical="center"/>
    </xf>
    <xf numFmtId="0" fontId="24" fillId="0" borderId="10" xfId="0" applyFont="1" applyBorder="1" applyAlignment="1">
      <alignment horizontal="lef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3" xfId="0" applyFont="1" applyBorder="1" applyAlignment="1">
      <alignment vertical="center" wrapText="1"/>
    </xf>
    <xf numFmtId="0" fontId="24" fillId="0" borderId="0" xfId="0" applyFont="1" applyBorder="1" applyAlignment="1">
      <alignment vertical="center" wrapText="1"/>
    </xf>
    <xf numFmtId="0" fontId="24" fillId="0" borderId="0" xfId="0" applyFont="1" applyBorder="1" applyAlignment="1">
      <alignment horizontal="left" vertical="center" wrapText="1"/>
    </xf>
    <xf numFmtId="0" fontId="16" fillId="0" borderId="10" xfId="0" applyFont="1" applyBorder="1" applyAlignment="1">
      <alignment horizontal="center" vertical="center" wrapText="1"/>
    </xf>
    <xf numFmtId="0" fontId="0" fillId="0" borderId="10" xfId="0" applyFont="1" applyFill="1" applyBorder="1" applyAlignment="1">
      <alignment/>
    </xf>
    <xf numFmtId="0" fontId="19" fillId="0" borderId="10" xfId="0" applyFont="1" applyBorder="1" applyAlignment="1">
      <alignment horizontal="center" vertical="center" wrapText="1"/>
    </xf>
    <xf numFmtId="9" fontId="7" fillId="0" borderId="10" xfId="0" applyNumberFormat="1" applyFont="1" applyFill="1" applyBorder="1" applyAlignment="1">
      <alignment horizontal="center" vertical="center" wrapText="1"/>
    </xf>
    <xf numFmtId="189" fontId="11" fillId="0" borderId="10"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89" fontId="10" fillId="0" borderId="10" xfId="0" applyNumberFormat="1" applyFont="1" applyFill="1" applyBorder="1" applyAlignment="1">
      <alignment horizontal="center" vertical="center" wrapText="1"/>
    </xf>
    <xf numFmtId="0" fontId="0" fillId="0" borderId="0" xfId="0" applyFont="1" applyFill="1" applyAlignment="1">
      <alignment horizontal="center" wrapText="1"/>
    </xf>
    <xf numFmtId="196" fontId="65" fillId="0" borderId="18" xfId="33" applyFont="1" applyFill="1" applyBorder="1" applyAlignment="1">
      <alignment horizontal="center"/>
    </xf>
    <xf numFmtId="198" fontId="11"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Fill="1" applyBorder="1" applyAlignment="1">
      <alignment/>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12" fillId="0" borderId="10" xfId="0" applyFont="1" applyBorder="1" applyAlignment="1">
      <alignment wrapText="1"/>
    </xf>
    <xf numFmtId="0" fontId="12" fillId="0" borderId="10" xfId="0" applyFont="1" applyFill="1" applyBorder="1" applyAlignment="1">
      <alignment vertical="center" wrapText="1"/>
    </xf>
    <xf numFmtId="0" fontId="13" fillId="0" borderId="10" xfId="0" applyFont="1" applyBorder="1" applyAlignment="1">
      <alignment wrapText="1"/>
    </xf>
    <xf numFmtId="1" fontId="12" fillId="0" borderId="10" xfId="0" applyNumberFormat="1" applyFont="1" applyBorder="1" applyAlignment="1">
      <alignment horizontal="right" vertical="center"/>
    </xf>
    <xf numFmtId="1" fontId="26" fillId="0" borderId="10" xfId="0" applyNumberFormat="1" applyFont="1" applyBorder="1" applyAlignment="1">
      <alignment horizontal="right" vertical="center"/>
    </xf>
    <xf numFmtId="0" fontId="13" fillId="0" borderId="10" xfId="0" applyFont="1" applyBorder="1" applyAlignment="1">
      <alignment horizontal="center" vertical="center"/>
    </xf>
    <xf numFmtId="0" fontId="1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196" fontId="65" fillId="0" borderId="19" xfId="33" applyFont="1" applyFill="1" applyBorder="1" applyAlignment="1">
      <alignment horizontal="center"/>
    </xf>
    <xf numFmtId="196" fontId="65" fillId="0" borderId="10" xfId="33" applyFont="1" applyFill="1" applyBorder="1" applyAlignment="1">
      <alignment horizontal="center"/>
    </xf>
    <xf numFmtId="0" fontId="23" fillId="0" borderId="0" xfId="0" applyFont="1" applyBorder="1" applyAlignment="1">
      <alignment wrapText="1"/>
    </xf>
    <xf numFmtId="0" fontId="12" fillId="0" borderId="10" xfId="0" applyFont="1" applyFill="1" applyBorder="1" applyAlignment="1">
      <alignment horizontal="center" vertical="center"/>
    </xf>
    <xf numFmtId="0" fontId="11" fillId="0" borderId="10" xfId="0" applyFont="1" applyFill="1" applyBorder="1" applyAlignment="1">
      <alignment wrapText="1"/>
    </xf>
    <xf numFmtId="0" fontId="3" fillId="0" borderId="0" xfId="0" applyFont="1" applyFill="1" applyAlignment="1">
      <alignment horizontal="left" vertical="center" wrapText="1"/>
    </xf>
    <xf numFmtId="3" fontId="11" fillId="0"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0" xfId="0" applyNumberFormat="1" applyFont="1" applyFill="1" applyBorder="1" applyAlignment="1">
      <alignment horizontal="center" vertical="center"/>
    </xf>
    <xf numFmtId="3" fontId="7" fillId="0" borderId="10" xfId="0" applyNumberFormat="1" applyFont="1" applyBorder="1" applyAlignment="1">
      <alignment horizontal="center" vertical="center"/>
    </xf>
    <xf numFmtId="3"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0" fillId="0" borderId="0" xfId="0" applyNumberFormat="1" applyFont="1" applyFill="1" applyAlignment="1">
      <alignment horizontal="center" vertical="center"/>
    </xf>
    <xf numFmtId="3" fontId="0" fillId="0" borderId="12"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3" fontId="2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5" fillId="0" borderId="15" xfId="0" applyNumberFormat="1" applyFont="1" applyFill="1" applyBorder="1" applyAlignment="1">
      <alignment horizontal="center" vertical="center" wrapText="1"/>
    </xf>
    <xf numFmtId="3" fontId="25" fillId="32"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3" fontId="23" fillId="0" borderId="13" xfId="0" applyNumberFormat="1" applyFont="1" applyFill="1" applyBorder="1" applyAlignment="1">
      <alignment horizontal="center" vertical="center" wrapText="1"/>
    </xf>
    <xf numFmtId="0" fontId="0" fillId="0" borderId="0" xfId="0" applyFont="1" applyFill="1" applyAlignment="1">
      <alignment horizontal="center" vertical="top" wrapText="1"/>
    </xf>
    <xf numFmtId="0" fontId="22" fillId="0" borderId="0" xfId="0" applyFont="1" applyFill="1" applyAlignment="1">
      <alignment horizontal="center" vertical="center" wrapText="1"/>
    </xf>
    <xf numFmtId="190" fontId="7" fillId="0" borderId="10" xfId="0" applyNumberFormat="1" applyFont="1" applyBorder="1" applyAlignment="1">
      <alignment horizontal="center" vertical="center" wrapText="1"/>
    </xf>
    <xf numFmtId="190" fontId="7" fillId="0" borderId="10" xfId="0" applyNumberFormat="1" applyFont="1" applyFill="1" applyBorder="1" applyAlignment="1">
      <alignment horizontal="center" vertical="center"/>
    </xf>
    <xf numFmtId="190" fontId="7" fillId="0" borderId="10" xfId="0" applyNumberFormat="1" applyFont="1" applyFill="1" applyBorder="1" applyAlignment="1">
      <alignment horizontal="center" vertical="center" wrapText="1"/>
    </xf>
    <xf numFmtId="190" fontId="6" fillId="0" borderId="10" xfId="0" applyNumberFormat="1" applyFont="1" applyFill="1" applyBorder="1" applyAlignment="1">
      <alignment horizontal="center" vertical="center" wrapText="1"/>
    </xf>
    <xf numFmtId="190" fontId="25"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Fill="1" applyBorder="1" applyAlignment="1">
      <alignment horizontal="left" vertical="center" wrapText="1"/>
    </xf>
    <xf numFmtId="190"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wrapText="1"/>
    </xf>
    <xf numFmtId="206" fontId="7" fillId="0" borderId="10" xfId="0" applyNumberFormat="1" applyFont="1" applyFill="1" applyBorder="1" applyAlignment="1">
      <alignment horizontal="center" vertical="center" wrapText="1"/>
    </xf>
    <xf numFmtId="190" fontId="66" fillId="0" borderId="18" xfId="33" applyNumberFormat="1" applyFont="1" applyFill="1" applyBorder="1" applyAlignment="1">
      <alignment horizontal="right"/>
    </xf>
    <xf numFmtId="190" fontId="11" fillId="0" borderId="10" xfId="0" applyNumberFormat="1" applyFont="1" applyFill="1" applyBorder="1" applyAlignment="1">
      <alignment horizontal="right" vertical="center" wrapText="1"/>
    </xf>
    <xf numFmtId="190" fontId="10" fillId="0" borderId="10" xfId="0" applyNumberFormat="1" applyFont="1" applyFill="1" applyBorder="1" applyAlignment="1">
      <alignment horizontal="right" vertical="center" wrapText="1"/>
    </xf>
    <xf numFmtId="3" fontId="25" fillId="0" borderId="12" xfId="0" applyNumberFormat="1" applyFont="1" applyFill="1" applyBorder="1" applyAlignment="1">
      <alignment horizontal="right" vertical="center"/>
    </xf>
    <xf numFmtId="3" fontId="11" fillId="0" borderId="10" xfId="0" applyNumberFormat="1" applyFont="1" applyFill="1" applyBorder="1" applyAlignment="1">
      <alignment horizontal="right" vertical="center" wrapText="1"/>
    </xf>
    <xf numFmtId="3" fontId="25" fillId="0" borderId="12" xfId="0" applyNumberFormat="1" applyFont="1" applyFill="1" applyBorder="1" applyAlignment="1">
      <alignment horizontal="center" vertical="center"/>
    </xf>
    <xf numFmtId="3" fontId="25" fillId="0" borderId="13" xfId="0" applyNumberFormat="1" applyFont="1" applyFill="1" applyBorder="1" applyAlignment="1">
      <alignment horizontal="center" vertical="center" wrapText="1"/>
    </xf>
    <xf numFmtId="3" fontId="0" fillId="0" borderId="10" xfId="0" applyNumberFormat="1" applyFont="1" applyFill="1" applyBorder="1" applyAlignment="1">
      <alignment vertical="center" wrapText="1"/>
    </xf>
    <xf numFmtId="3"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203" fontId="11" fillId="0" borderId="10" xfId="0" applyNumberFormat="1" applyFont="1" applyFill="1" applyBorder="1" applyAlignment="1">
      <alignment horizontal="center" vertical="center" wrapText="1"/>
    </xf>
    <xf numFmtId="203" fontId="10" fillId="0" borderId="10" xfId="0" applyNumberFormat="1" applyFont="1" applyFill="1" applyBorder="1" applyAlignment="1">
      <alignment vertical="center" wrapText="1"/>
    </xf>
    <xf numFmtId="203" fontId="10" fillId="0" borderId="10" xfId="0" applyNumberFormat="1" applyFont="1" applyFill="1" applyBorder="1" applyAlignment="1">
      <alignment horizontal="center" vertical="center" wrapText="1"/>
    </xf>
    <xf numFmtId="197" fontId="65" fillId="0" borderId="18" xfId="33" applyNumberFormat="1" applyFont="1" applyFill="1" applyBorder="1" applyAlignment="1">
      <alignment horizontal="right"/>
    </xf>
    <xf numFmtId="197" fontId="21" fillId="0" borderId="10" xfId="0" applyNumberFormat="1" applyFont="1" applyFill="1" applyBorder="1" applyAlignment="1">
      <alignment horizontal="center" vertical="center" wrapText="1"/>
    </xf>
    <xf numFmtId="197" fontId="21" fillId="0" borderId="10" xfId="0" applyNumberFormat="1" applyFont="1" applyFill="1" applyBorder="1" applyAlignment="1">
      <alignment horizontal="right" vertical="center" wrapText="1"/>
    </xf>
    <xf numFmtId="197" fontId="0" fillId="0" borderId="0" xfId="0" applyNumberFormat="1" applyFont="1" applyFill="1" applyAlignment="1">
      <alignment wrapText="1"/>
    </xf>
    <xf numFmtId="197" fontId="65" fillId="0" borderId="18" xfId="33" applyNumberFormat="1" applyFont="1" applyFill="1" applyBorder="1" applyAlignment="1">
      <alignment horizontal="right" vertical="center"/>
    </xf>
    <xf numFmtId="197" fontId="65" fillId="0" borderId="19" xfId="33" applyNumberFormat="1" applyFont="1" applyFill="1" applyBorder="1" applyAlignment="1">
      <alignment horizontal="right" vertical="center"/>
    </xf>
    <xf numFmtId="197" fontId="21" fillId="0" borderId="15" xfId="0" applyNumberFormat="1" applyFont="1" applyFill="1" applyBorder="1" applyAlignment="1">
      <alignment horizontal="center" vertical="center" wrapText="1"/>
    </xf>
    <xf numFmtId="197" fontId="21" fillId="0" borderId="15" xfId="0" applyNumberFormat="1" applyFont="1" applyFill="1" applyBorder="1" applyAlignment="1">
      <alignment horizontal="right" vertical="center" wrapText="1"/>
    </xf>
    <xf numFmtId="197" fontId="3" fillId="0" borderId="10" xfId="0" applyNumberFormat="1" applyFont="1" applyFill="1" applyBorder="1" applyAlignment="1">
      <alignment vertical="center" wrapText="1"/>
    </xf>
    <xf numFmtId="197" fontId="65" fillId="0" borderId="20" xfId="33" applyNumberFormat="1" applyFont="1" applyFill="1" applyBorder="1" applyAlignment="1">
      <alignment horizontal="right" vertical="center"/>
    </xf>
    <xf numFmtId="197" fontId="21" fillId="0" borderId="12" xfId="0" applyNumberFormat="1" applyFont="1" applyFill="1" applyBorder="1" applyAlignment="1">
      <alignment horizontal="center" vertical="center" wrapText="1"/>
    </xf>
    <xf numFmtId="197" fontId="65" fillId="0" borderId="10" xfId="33" applyNumberFormat="1" applyFont="1" applyFill="1" applyBorder="1" applyAlignment="1">
      <alignment horizontal="right" vertical="center"/>
    </xf>
    <xf numFmtId="197" fontId="0" fillId="0" borderId="10" xfId="0" applyNumberFormat="1" applyFont="1" applyFill="1" applyBorder="1" applyAlignment="1">
      <alignment wrapText="1"/>
    </xf>
    <xf numFmtId="197" fontId="18" fillId="0" borderId="10" xfId="0" applyNumberFormat="1" applyFont="1" applyFill="1" applyBorder="1" applyAlignment="1">
      <alignment horizontal="right" vertical="center" wrapText="1"/>
    </xf>
    <xf numFmtId="197" fontId="18"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0" fillId="0" borderId="10" xfId="0" applyNumberFormat="1" applyFont="1" applyFill="1" applyBorder="1" applyAlignment="1">
      <alignment wrapText="1"/>
    </xf>
    <xf numFmtId="3" fontId="11" fillId="0" borderId="10" xfId="0" applyNumberFormat="1" applyFont="1" applyFill="1" applyBorder="1" applyAlignment="1">
      <alignment horizontal="left" vertical="center" wrapText="1"/>
    </xf>
    <xf numFmtId="3" fontId="0"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190" fontId="11"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189" fontId="25" fillId="0" borderId="10" xfId="0" applyNumberFormat="1" applyFont="1" applyFill="1" applyBorder="1" applyAlignment="1">
      <alignment horizontal="center" vertical="center"/>
    </xf>
    <xf numFmtId="189" fontId="11"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189" fontId="12" fillId="0" borderId="10" xfId="0" applyNumberFormat="1" applyFont="1" applyFill="1" applyBorder="1" applyAlignment="1">
      <alignment horizontal="center" vertical="center"/>
    </xf>
    <xf numFmtId="0" fontId="12" fillId="0" borderId="10" xfId="0" applyFont="1" applyBorder="1" applyAlignment="1">
      <alignment horizontal="center" vertical="center"/>
    </xf>
    <xf numFmtId="190" fontId="12" fillId="0" borderId="10" xfId="0" applyNumberFormat="1" applyFont="1" applyFill="1" applyBorder="1" applyAlignment="1">
      <alignment horizontal="center" vertical="center"/>
    </xf>
    <xf numFmtId="190" fontId="12" fillId="0" borderId="10" xfId="0" applyNumberFormat="1" applyFont="1" applyBorder="1" applyAlignment="1">
      <alignment horizontal="center" vertical="center"/>
    </xf>
    <xf numFmtId="190" fontId="12" fillId="0" borderId="10" xfId="0" applyNumberFormat="1" applyFont="1" applyBorder="1" applyAlignment="1">
      <alignment horizontal="center" vertical="center" wrapText="1"/>
    </xf>
    <xf numFmtId="3" fontId="12" fillId="0" borderId="10" xfId="0" applyNumberFormat="1" applyFont="1" applyFill="1" applyBorder="1" applyAlignment="1">
      <alignment horizontal="center" vertical="center"/>
    </xf>
    <xf numFmtId="3" fontId="12" fillId="0" borderId="10" xfId="0" applyNumberFormat="1" applyFont="1" applyBorder="1" applyAlignment="1">
      <alignment horizontal="center" vertical="center"/>
    </xf>
    <xf numFmtId="0" fontId="25" fillId="0" borderId="10" xfId="0" applyFont="1" applyFill="1" applyBorder="1" applyAlignment="1">
      <alignment/>
    </xf>
    <xf numFmtId="1" fontId="25" fillId="0" borderId="10"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xf>
    <xf numFmtId="189" fontId="25"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3" fontId="25" fillId="0" borderId="10" xfId="0" applyNumberFormat="1" applyFont="1" applyFill="1" applyBorder="1" applyAlignment="1">
      <alignment/>
    </xf>
    <xf numFmtId="189" fontId="25" fillId="0" borderId="10" xfId="0" applyNumberFormat="1" applyFont="1" applyFill="1" applyBorder="1" applyAlignment="1">
      <alignment/>
    </xf>
    <xf numFmtId="1" fontId="25" fillId="0" borderId="10" xfId="0" applyNumberFormat="1" applyFont="1" applyFill="1" applyBorder="1" applyAlignment="1">
      <alignment/>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197" fontId="66" fillId="0" borderId="18" xfId="33" applyNumberFormat="1" applyFont="1" applyFill="1" applyBorder="1" applyAlignment="1">
      <alignment horizontal="right"/>
    </xf>
    <xf numFmtId="197" fontId="0" fillId="0" borderId="10" xfId="0" applyNumberFormat="1" applyFont="1" applyFill="1" applyBorder="1" applyAlignment="1">
      <alignment horizontal="center" vertical="center"/>
    </xf>
    <xf numFmtId="197" fontId="25" fillId="0" borderId="10" xfId="0" applyNumberFormat="1" applyFont="1" applyFill="1" applyBorder="1" applyAlignment="1">
      <alignment vertical="center"/>
    </xf>
    <xf numFmtId="197" fontId="66" fillId="0" borderId="10" xfId="33" applyNumberFormat="1" applyFont="1" applyFill="1" applyBorder="1" applyAlignment="1">
      <alignment horizontal="right"/>
    </xf>
    <xf numFmtId="197" fontId="12" fillId="0" borderId="10" xfId="0" applyNumberFormat="1" applyFont="1" applyBorder="1" applyAlignment="1">
      <alignment horizontal="right" vertical="center"/>
    </xf>
    <xf numFmtId="197" fontId="12" fillId="0" borderId="10" xfId="0" applyNumberFormat="1" applyFont="1" applyFill="1" applyBorder="1" applyAlignment="1">
      <alignment horizontal="right" vertical="center"/>
    </xf>
    <xf numFmtId="197" fontId="26" fillId="0" borderId="10" xfId="0" applyNumberFormat="1" applyFont="1" applyFill="1" applyBorder="1" applyAlignment="1">
      <alignment horizontal="right" vertical="center" wrapText="1"/>
    </xf>
    <xf numFmtId="197" fontId="4" fillId="0" borderId="10" xfId="0" applyNumberFormat="1" applyFont="1" applyFill="1" applyBorder="1" applyAlignment="1">
      <alignment vertical="center" wrapText="1"/>
    </xf>
    <xf numFmtId="197" fontId="4" fillId="0" borderId="10" xfId="0" applyNumberFormat="1" applyFont="1" applyFill="1" applyBorder="1" applyAlignment="1">
      <alignment horizontal="center" vertical="center" wrapText="1"/>
    </xf>
    <xf numFmtId="197" fontId="0" fillId="0" borderId="10" xfId="0" applyNumberFormat="1" applyFont="1" applyFill="1" applyBorder="1" applyAlignment="1">
      <alignment vertical="center"/>
    </xf>
    <xf numFmtId="197" fontId="4" fillId="0" borderId="10" xfId="0" applyNumberFormat="1" applyFont="1" applyFill="1" applyBorder="1" applyAlignment="1">
      <alignment vertical="center"/>
    </xf>
    <xf numFmtId="197" fontId="66" fillId="0" borderId="18" xfId="33" applyNumberFormat="1" applyFont="1" applyFill="1" applyBorder="1" applyAlignment="1">
      <alignment horizontal="right" vertical="center"/>
    </xf>
    <xf numFmtId="197" fontId="66" fillId="0" borderId="19" xfId="33" applyNumberFormat="1" applyFont="1" applyFill="1" applyBorder="1" applyAlignment="1">
      <alignment horizontal="right" vertical="center"/>
    </xf>
    <xf numFmtId="197" fontId="66" fillId="0" borderId="10" xfId="33" applyNumberFormat="1" applyFont="1" applyFill="1" applyBorder="1" applyAlignment="1">
      <alignment horizontal="right" vertical="center"/>
    </xf>
    <xf numFmtId="197" fontId="12" fillId="0" borderId="0" xfId="0" applyNumberFormat="1" applyFont="1" applyFill="1" applyAlignment="1">
      <alignment horizontal="right" vertical="center"/>
    </xf>
    <xf numFmtId="197" fontId="65" fillId="0" borderId="18" xfId="33" applyNumberFormat="1" applyFont="1" applyFill="1" applyBorder="1" applyAlignment="1">
      <alignment/>
    </xf>
    <xf numFmtId="197" fontId="65" fillId="0" borderId="19" xfId="33" applyNumberFormat="1" applyFont="1" applyFill="1" applyBorder="1" applyAlignment="1">
      <alignment/>
    </xf>
    <xf numFmtId="197" fontId="65" fillId="0" borderId="10" xfId="33" applyNumberFormat="1" applyFont="1" applyFill="1" applyBorder="1" applyAlignment="1">
      <alignment/>
    </xf>
    <xf numFmtId="197" fontId="65" fillId="0" borderId="10" xfId="33" applyNumberFormat="1" applyFont="1" applyFill="1" applyBorder="1" applyAlignment="1">
      <alignment vertical="center"/>
    </xf>
    <xf numFmtId="3" fontId="66" fillId="0" borderId="18" xfId="33" applyNumberFormat="1" applyFont="1" applyFill="1" applyBorder="1" applyAlignment="1">
      <alignment horizontal="right"/>
    </xf>
    <xf numFmtId="3" fontId="66" fillId="0" borderId="18" xfId="33" applyNumberFormat="1" applyFont="1" applyFill="1" applyBorder="1" applyAlignment="1">
      <alignment horizontal="right" vertical="center"/>
    </xf>
    <xf numFmtId="3" fontId="25" fillId="0" borderId="0" xfId="0" applyNumberFormat="1" applyFont="1" applyFill="1" applyAlignment="1">
      <alignment vertical="center"/>
    </xf>
    <xf numFmtId="3" fontId="25" fillId="0" borderId="10" xfId="0" applyNumberFormat="1" applyFont="1" applyFill="1" applyBorder="1" applyAlignment="1">
      <alignment vertical="center"/>
    </xf>
    <xf numFmtId="3" fontId="66" fillId="0" borderId="19" xfId="33" applyNumberFormat="1" applyFont="1" applyFill="1" applyBorder="1" applyAlignment="1">
      <alignment horizontal="right" vertical="center"/>
    </xf>
    <xf numFmtId="3" fontId="25" fillId="0" borderId="10" xfId="0" applyNumberFormat="1" applyFont="1" applyFill="1" applyBorder="1" applyAlignment="1">
      <alignment vertical="center" wrapText="1"/>
    </xf>
    <xf numFmtId="3" fontId="66" fillId="0" borderId="20" xfId="33" applyNumberFormat="1" applyFont="1" applyFill="1" applyBorder="1" applyAlignment="1">
      <alignment horizontal="right" vertical="center"/>
    </xf>
    <xf numFmtId="3" fontId="10" fillId="0" borderId="10" xfId="0" applyNumberFormat="1" applyFont="1" applyFill="1" applyBorder="1" applyAlignment="1">
      <alignment horizontal="right" vertical="center" wrapText="1"/>
    </xf>
    <xf numFmtId="3" fontId="23" fillId="0" borderId="12" xfId="0" applyNumberFormat="1" applyFont="1" applyFill="1" applyBorder="1" applyAlignment="1">
      <alignment horizontal="center" vertical="center"/>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2"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2" fillId="0" borderId="14" xfId="0" applyFont="1" applyFill="1" applyBorder="1" applyAlignment="1">
      <alignment horizontal="center" vertical="center"/>
    </xf>
    <xf numFmtId="0" fontId="1"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14" xfId="0" applyFont="1" applyFill="1" applyBorder="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2" fillId="0" borderId="0" xfId="0" applyFont="1" applyFill="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Alignment="1">
      <alignment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3" fillId="0" borderId="16" xfId="0" applyFont="1" applyBorder="1" applyAlignment="1">
      <alignment horizontal="left" wrapText="1"/>
    </xf>
    <xf numFmtId="0" fontId="23" fillId="0" borderId="17" xfId="0" applyFont="1" applyBorder="1" applyAlignment="1">
      <alignment horizontal="left" wrapText="1"/>
    </xf>
    <xf numFmtId="0" fontId="23" fillId="0" borderId="13" xfId="0" applyFont="1" applyBorder="1" applyAlignment="1">
      <alignment horizontal="left"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32" borderId="23" xfId="0" applyFont="1" applyFill="1" applyBorder="1" applyAlignment="1">
      <alignment horizontal="center" vertical="center" wrapText="1"/>
    </xf>
    <xf numFmtId="0" fontId="6" fillId="32" borderId="24"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22"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4" fillId="0" borderId="0" xfId="0" applyFont="1" applyFill="1" applyAlignment="1">
      <alignment horizontal="justify" vertical="center" wrapText="1"/>
    </xf>
    <xf numFmtId="0" fontId="15" fillId="0" borderId="0" xfId="0" applyFont="1" applyFill="1" applyAlignment="1">
      <alignment horizontal="center" vertical="center" wrapText="1"/>
    </xf>
    <xf numFmtId="0" fontId="4" fillId="0" borderId="25" xfId="0" applyFont="1" applyFill="1" applyBorder="1" applyAlignment="1">
      <alignment horizontal="center" vertical="center" wrapText="1"/>
    </xf>
    <xf numFmtId="0" fontId="2" fillId="0" borderId="0" xfId="0" applyFont="1" applyFill="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0" xfId="0" applyFont="1" applyFill="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8"/>
  <sheetViews>
    <sheetView showGridLines="0" view="pageBreakPreview" zoomScale="80" zoomScaleNormal="70" zoomScaleSheetLayoutView="80" zoomScalePageLayoutView="0" workbookViewId="0" topLeftCell="A19">
      <selection activeCell="C43" sqref="C43"/>
    </sheetView>
  </sheetViews>
  <sheetFormatPr defaultColWidth="9.00390625" defaultRowHeight="12.75"/>
  <cols>
    <col min="1" max="1" width="9.125" style="40" customWidth="1"/>
    <col min="2" max="2" width="30.00390625" style="40" customWidth="1"/>
    <col min="3" max="3" width="15.00390625" style="40" customWidth="1"/>
    <col min="4" max="4" width="15.75390625" style="40" customWidth="1"/>
    <col min="5" max="6" width="16.00390625" style="40" customWidth="1"/>
    <col min="7" max="7" width="17.00390625" style="40" customWidth="1"/>
    <col min="8" max="8" width="15.75390625" style="40" customWidth="1"/>
    <col min="9" max="9" width="18.75390625" style="40" customWidth="1"/>
    <col min="10" max="10" width="15.375" style="40" customWidth="1"/>
    <col min="11" max="11" width="14.25390625" style="40" customWidth="1"/>
    <col min="12" max="12" width="12.625" style="40" customWidth="1"/>
    <col min="13" max="13" width="16.25390625" style="40" customWidth="1"/>
    <col min="14" max="14" width="15.375" style="40" customWidth="1"/>
    <col min="15" max="15" width="7.375" style="40" customWidth="1"/>
    <col min="16" max="16" width="6.375" style="40" customWidth="1"/>
    <col min="17" max="16384" width="9.125" style="40" customWidth="1"/>
  </cols>
  <sheetData>
    <row r="1" spans="1:8" ht="18" customHeight="1">
      <c r="A1" s="278" t="s">
        <v>195</v>
      </c>
      <c r="B1" s="278"/>
      <c r="C1" s="278"/>
      <c r="D1" s="278"/>
      <c r="E1" s="278"/>
      <c r="F1" s="278"/>
      <c r="G1" s="278"/>
      <c r="H1" s="278"/>
    </row>
    <row r="2" spans="1:3" ht="12.75">
      <c r="A2" s="38"/>
      <c r="B2" s="38"/>
      <c r="C2" s="38"/>
    </row>
    <row r="3" spans="1:13" ht="15" customHeight="1">
      <c r="A3" s="272" t="s">
        <v>101</v>
      </c>
      <c r="B3" s="272"/>
      <c r="C3" s="272"/>
      <c r="D3" s="272"/>
      <c r="E3" s="272"/>
      <c r="F3" s="272"/>
      <c r="G3" s="272"/>
      <c r="H3" s="272"/>
      <c r="I3" s="272"/>
      <c r="J3" s="272"/>
      <c r="K3" s="272"/>
      <c r="L3" s="53"/>
      <c r="M3" s="166">
        <v>34900607</v>
      </c>
    </row>
    <row r="4" spans="1:13" ht="15" customHeight="1">
      <c r="A4" s="279" t="s">
        <v>149</v>
      </c>
      <c r="B4" s="279"/>
      <c r="C4" s="279"/>
      <c r="D4" s="279"/>
      <c r="E4" s="279"/>
      <c r="F4" s="280" t="s">
        <v>54</v>
      </c>
      <c r="G4" s="280"/>
      <c r="H4" s="280"/>
      <c r="I4" s="280"/>
      <c r="J4" s="280"/>
      <c r="K4" s="280"/>
      <c r="L4" s="53"/>
      <c r="M4" s="40" t="s">
        <v>174</v>
      </c>
    </row>
    <row r="5" spans="1:12" ht="10.5" customHeight="1">
      <c r="A5" s="53"/>
      <c r="B5" s="53"/>
      <c r="C5" s="53"/>
      <c r="D5" s="53"/>
      <c r="E5" s="53"/>
      <c r="F5" s="53"/>
      <c r="G5" s="53"/>
      <c r="H5" s="53"/>
      <c r="I5" s="53"/>
      <c r="J5" s="53"/>
      <c r="K5" s="53"/>
      <c r="L5" s="53"/>
    </row>
    <row r="6" spans="1:13" ht="15" customHeight="1">
      <c r="A6" s="281" t="s">
        <v>102</v>
      </c>
      <c r="B6" s="281"/>
      <c r="C6" s="281"/>
      <c r="D6" s="281"/>
      <c r="E6" s="281"/>
      <c r="F6" s="281"/>
      <c r="G6" s="281"/>
      <c r="H6" s="281"/>
      <c r="I6" s="281"/>
      <c r="J6" s="281"/>
      <c r="K6" s="281"/>
      <c r="L6" s="53"/>
      <c r="M6" s="166">
        <v>34900607</v>
      </c>
    </row>
    <row r="7" spans="1:13" ht="15" customHeight="1">
      <c r="A7" s="279" t="s">
        <v>53</v>
      </c>
      <c r="B7" s="279"/>
      <c r="C7" s="279"/>
      <c r="D7" s="279"/>
      <c r="E7" s="279"/>
      <c r="F7" s="280" t="s">
        <v>54</v>
      </c>
      <c r="G7" s="280"/>
      <c r="H7" s="280"/>
      <c r="I7" s="280"/>
      <c r="J7" s="280"/>
      <c r="K7" s="280"/>
      <c r="L7" s="53"/>
      <c r="M7" s="40" t="s">
        <v>174</v>
      </c>
    </row>
    <row r="8" spans="1:12" ht="15" customHeight="1">
      <c r="A8" s="80"/>
      <c r="B8" s="80"/>
      <c r="C8" s="80"/>
      <c r="D8" s="80"/>
      <c r="E8" s="80"/>
      <c r="F8" s="54"/>
      <c r="G8" s="54"/>
      <c r="H8" s="54"/>
      <c r="I8" s="54"/>
      <c r="J8" s="54"/>
      <c r="K8" s="54"/>
      <c r="L8" s="53"/>
    </row>
    <row r="9" spans="1:14" ht="32.25" customHeight="1">
      <c r="A9" s="43" t="s">
        <v>168</v>
      </c>
      <c r="B9" s="166">
        <v>1216090</v>
      </c>
      <c r="C9" s="43"/>
      <c r="D9" s="288">
        <v>6090</v>
      </c>
      <c r="E9" s="288"/>
      <c r="F9" s="43"/>
      <c r="G9" s="273" t="s">
        <v>189</v>
      </c>
      <c r="H9" s="273"/>
      <c r="I9" s="282" t="s">
        <v>175</v>
      </c>
      <c r="J9" s="282"/>
      <c r="K9" s="282"/>
      <c r="L9" s="53"/>
      <c r="M9" s="277" t="s">
        <v>187</v>
      </c>
      <c r="N9" s="277"/>
    </row>
    <row r="10" spans="1:14" ht="39" customHeight="1">
      <c r="A10" s="38"/>
      <c r="B10" s="165" t="s">
        <v>169</v>
      </c>
      <c r="C10" s="38"/>
      <c r="D10" s="268" t="s">
        <v>170</v>
      </c>
      <c r="E10" s="268"/>
      <c r="F10" s="38"/>
      <c r="G10" s="268" t="s">
        <v>171</v>
      </c>
      <c r="H10" s="268"/>
      <c r="I10" s="268" t="s">
        <v>172</v>
      </c>
      <c r="J10" s="268"/>
      <c r="K10" s="268"/>
      <c r="L10" s="38"/>
      <c r="M10" s="269" t="s">
        <v>173</v>
      </c>
      <c r="N10" s="269"/>
    </row>
    <row r="11" spans="1:12" ht="3.75" customHeight="1">
      <c r="A11" s="54"/>
      <c r="B11" s="54"/>
      <c r="C11" s="54"/>
      <c r="D11" s="54"/>
      <c r="E11" s="54"/>
      <c r="F11" s="54"/>
      <c r="G11" s="54"/>
      <c r="H11" s="54"/>
      <c r="I11" s="53"/>
      <c r="J11" s="53"/>
      <c r="K11" s="53"/>
      <c r="L11" s="53"/>
    </row>
    <row r="12" spans="1:12" ht="15.75" customHeight="1">
      <c r="A12" s="270" t="s">
        <v>196</v>
      </c>
      <c r="B12" s="270"/>
      <c r="C12" s="270"/>
      <c r="D12" s="270"/>
      <c r="E12" s="270"/>
      <c r="F12" s="270"/>
      <c r="G12" s="270"/>
      <c r="H12" s="270"/>
      <c r="I12" s="53"/>
      <c r="J12" s="53"/>
      <c r="K12" s="53"/>
      <c r="L12" s="53"/>
    </row>
    <row r="13" spans="1:12" ht="6" customHeight="1">
      <c r="A13" s="52"/>
      <c r="B13" s="53"/>
      <c r="C13" s="53"/>
      <c r="D13" s="53"/>
      <c r="E13" s="53"/>
      <c r="F13" s="53"/>
      <c r="G13" s="53"/>
      <c r="H13" s="53"/>
      <c r="I13" s="53"/>
      <c r="J13" s="53"/>
      <c r="K13" s="53"/>
      <c r="L13" s="53"/>
    </row>
    <row r="14" spans="1:12" ht="15.75" customHeight="1">
      <c r="A14" s="270" t="s">
        <v>55</v>
      </c>
      <c r="B14" s="270"/>
      <c r="C14" s="270"/>
      <c r="D14" s="270"/>
      <c r="E14" s="270"/>
      <c r="F14" s="53"/>
      <c r="G14" s="53"/>
      <c r="H14" s="53"/>
      <c r="I14" s="53"/>
      <c r="J14" s="53"/>
      <c r="K14" s="53"/>
      <c r="L14" s="53"/>
    </row>
    <row r="15" spans="1:12" ht="15.75" customHeight="1">
      <c r="A15" s="271" t="s">
        <v>197</v>
      </c>
      <c r="B15" s="271"/>
      <c r="C15" s="271"/>
      <c r="D15" s="271"/>
      <c r="E15" s="271"/>
      <c r="F15" s="271"/>
      <c r="G15" s="271"/>
      <c r="H15" s="53"/>
      <c r="I15" s="53"/>
      <c r="J15" s="53"/>
      <c r="K15" s="53"/>
      <c r="L15" s="53"/>
    </row>
    <row r="16" spans="1:12" ht="30" customHeight="1">
      <c r="A16" s="279" t="s">
        <v>153</v>
      </c>
      <c r="B16" s="279"/>
      <c r="C16" s="279"/>
      <c r="D16" s="279"/>
      <c r="E16" s="279"/>
      <c r="F16" s="279"/>
      <c r="G16" s="279"/>
      <c r="H16" s="279"/>
      <c r="I16" s="279"/>
      <c r="J16" s="279"/>
      <c r="K16" s="279"/>
      <c r="L16" s="53"/>
    </row>
    <row r="17" spans="1:12" ht="15.75" customHeight="1">
      <c r="A17" s="272" t="s">
        <v>150</v>
      </c>
      <c r="B17" s="272"/>
      <c r="C17" s="272"/>
      <c r="D17" s="272"/>
      <c r="E17" s="53"/>
      <c r="F17" s="53"/>
      <c r="G17" s="53"/>
      <c r="H17" s="53"/>
      <c r="I17" s="53"/>
      <c r="J17" s="53"/>
      <c r="K17" s="53"/>
      <c r="L17" s="53"/>
    </row>
    <row r="18" spans="1:12" ht="32.25" customHeight="1">
      <c r="A18" s="271" t="s">
        <v>119</v>
      </c>
      <c r="B18" s="271"/>
      <c r="C18" s="271"/>
      <c r="D18" s="271"/>
      <c r="E18" s="271"/>
      <c r="F18" s="271"/>
      <c r="G18" s="271"/>
      <c r="H18" s="271"/>
      <c r="I18" s="271"/>
      <c r="J18" s="271"/>
      <c r="K18" s="53"/>
      <c r="L18" s="53"/>
    </row>
    <row r="19" spans="1:12" ht="25.5" customHeight="1">
      <c r="A19" s="270" t="s">
        <v>151</v>
      </c>
      <c r="B19" s="270"/>
      <c r="C19" s="270"/>
      <c r="D19" s="270"/>
      <c r="E19" s="53"/>
      <c r="F19" s="53"/>
      <c r="G19" s="53"/>
      <c r="H19" s="53"/>
      <c r="I19" s="53"/>
      <c r="J19" s="53"/>
      <c r="K19" s="53"/>
      <c r="L19" s="53"/>
    </row>
    <row r="20" spans="1:12" ht="29.25" customHeight="1">
      <c r="A20" s="271" t="s">
        <v>198</v>
      </c>
      <c r="B20" s="271"/>
      <c r="C20" s="271"/>
      <c r="D20" s="271"/>
      <c r="E20" s="271"/>
      <c r="F20" s="271"/>
      <c r="G20" s="271"/>
      <c r="H20" s="271"/>
      <c r="I20" s="271"/>
      <c r="J20" s="271"/>
      <c r="K20" s="271"/>
      <c r="L20" s="53"/>
    </row>
    <row r="21" spans="1:14" s="43" customFormat="1" ht="18.75" customHeight="1">
      <c r="A21" s="271" t="s">
        <v>188</v>
      </c>
      <c r="B21" s="271"/>
      <c r="C21" s="271"/>
      <c r="D21" s="271"/>
      <c r="E21" s="271"/>
      <c r="F21" s="271"/>
      <c r="G21" s="271"/>
      <c r="H21" s="271"/>
      <c r="I21" s="271"/>
      <c r="J21" s="271"/>
      <c r="K21" s="271"/>
      <c r="L21" s="271"/>
      <c r="M21" s="271"/>
      <c r="N21" s="55"/>
    </row>
    <row r="22" spans="1:14" s="43" customFormat="1" ht="21" customHeight="1">
      <c r="A22" s="271" t="s">
        <v>199</v>
      </c>
      <c r="B22" s="271"/>
      <c r="C22" s="271"/>
      <c r="D22" s="271"/>
      <c r="E22" s="271"/>
      <c r="F22" s="271"/>
      <c r="G22" s="271"/>
      <c r="H22" s="271"/>
      <c r="I22" s="271"/>
      <c r="J22" s="271"/>
      <c r="K22" s="271"/>
      <c r="L22" s="53"/>
      <c r="M22" s="40"/>
      <c r="N22" s="55"/>
    </row>
    <row r="23" spans="1:14" s="43" customFormat="1" ht="31.5" customHeight="1">
      <c r="A23" s="271" t="s">
        <v>166</v>
      </c>
      <c r="B23" s="271"/>
      <c r="C23" s="271"/>
      <c r="D23" s="271"/>
      <c r="E23" s="271"/>
      <c r="F23" s="271"/>
      <c r="G23" s="271"/>
      <c r="H23" s="271"/>
      <c r="I23" s="271"/>
      <c r="J23" s="271"/>
      <c r="K23" s="144"/>
      <c r="L23" s="55"/>
      <c r="M23" s="55"/>
      <c r="N23" s="55"/>
    </row>
    <row r="24" spans="1:14" s="43" customFormat="1" ht="18" customHeight="1">
      <c r="A24" s="271" t="s">
        <v>190</v>
      </c>
      <c r="B24" s="271"/>
      <c r="C24" s="271"/>
      <c r="D24" s="271"/>
      <c r="E24" s="271"/>
      <c r="F24" s="271"/>
      <c r="G24" s="271"/>
      <c r="H24" s="271"/>
      <c r="I24" s="271"/>
      <c r="J24" s="271"/>
      <c r="K24" s="144"/>
      <c r="L24" s="55"/>
      <c r="M24" s="55"/>
      <c r="N24" s="55"/>
    </row>
    <row r="25" spans="1:14" s="43" customFormat="1" ht="18" customHeight="1">
      <c r="A25" s="271" t="s">
        <v>194</v>
      </c>
      <c r="B25" s="271"/>
      <c r="C25" s="271"/>
      <c r="D25" s="271"/>
      <c r="E25" s="271"/>
      <c r="F25" s="271"/>
      <c r="G25" s="271"/>
      <c r="H25" s="271"/>
      <c r="I25" s="271"/>
      <c r="J25" s="271"/>
      <c r="K25" s="271"/>
      <c r="L25" s="55"/>
      <c r="M25" s="55"/>
      <c r="N25" s="55"/>
    </row>
    <row r="26" spans="1:12" ht="14.25" customHeight="1">
      <c r="A26" s="283" t="s">
        <v>152</v>
      </c>
      <c r="B26" s="283"/>
      <c r="C26" s="283"/>
      <c r="D26" s="283"/>
      <c r="E26" s="283"/>
      <c r="F26" s="283"/>
      <c r="G26" s="55"/>
      <c r="H26" s="55"/>
      <c r="I26" s="55"/>
      <c r="J26" s="55"/>
      <c r="K26" s="55"/>
      <c r="L26" s="53"/>
    </row>
    <row r="27" spans="1:14" s="43" customFormat="1" ht="4.5" customHeight="1">
      <c r="A27" s="52"/>
      <c r="B27" s="53"/>
      <c r="C27" s="53"/>
      <c r="D27" s="53"/>
      <c r="E27" s="53"/>
      <c r="F27" s="53"/>
      <c r="G27" s="53"/>
      <c r="H27" s="53"/>
      <c r="I27" s="53"/>
      <c r="J27" s="53"/>
      <c r="K27" s="53"/>
      <c r="L27" s="55"/>
      <c r="M27" s="55"/>
      <c r="N27" s="55"/>
    </row>
    <row r="28" spans="1:14" s="43" customFormat="1" ht="15" customHeight="1">
      <c r="A28" s="284" t="s">
        <v>200</v>
      </c>
      <c r="B28" s="284"/>
      <c r="C28" s="284"/>
      <c r="D28" s="284"/>
      <c r="E28" s="284"/>
      <c r="F28" s="284"/>
      <c r="G28" s="55"/>
      <c r="H28" s="55"/>
      <c r="I28" s="55"/>
      <c r="J28" s="55"/>
      <c r="K28" s="55"/>
      <c r="L28" s="55"/>
      <c r="M28" s="55"/>
      <c r="N28" s="82" t="s">
        <v>52</v>
      </c>
    </row>
    <row r="29" spans="1:14" ht="15.75" customHeight="1">
      <c r="A29" s="275" t="s">
        <v>25</v>
      </c>
      <c r="B29" s="286" t="s">
        <v>9</v>
      </c>
      <c r="C29" s="274" t="s">
        <v>201</v>
      </c>
      <c r="D29" s="274"/>
      <c r="E29" s="274"/>
      <c r="F29" s="274"/>
      <c r="G29" s="274" t="s">
        <v>202</v>
      </c>
      <c r="H29" s="274"/>
      <c r="I29" s="274"/>
      <c r="J29" s="274"/>
      <c r="K29" s="274" t="s">
        <v>203</v>
      </c>
      <c r="L29" s="274"/>
      <c r="M29" s="274"/>
      <c r="N29" s="274"/>
    </row>
    <row r="30" spans="1:14" ht="30" customHeight="1">
      <c r="A30" s="276"/>
      <c r="B30" s="287"/>
      <c r="C30" s="24" t="s">
        <v>2</v>
      </c>
      <c r="D30" s="24" t="s">
        <v>37</v>
      </c>
      <c r="E30" s="25" t="s">
        <v>75</v>
      </c>
      <c r="F30" s="25" t="s">
        <v>34</v>
      </c>
      <c r="G30" s="24" t="s">
        <v>2</v>
      </c>
      <c r="H30" s="24" t="s">
        <v>37</v>
      </c>
      <c r="I30" s="25" t="s">
        <v>75</v>
      </c>
      <c r="J30" s="25" t="s">
        <v>35</v>
      </c>
      <c r="K30" s="24" t="s">
        <v>2</v>
      </c>
      <c r="L30" s="24" t="s">
        <v>37</v>
      </c>
      <c r="M30" s="25" t="s">
        <v>75</v>
      </c>
      <c r="N30" s="25" t="s">
        <v>36</v>
      </c>
    </row>
    <row r="31" spans="1:14" ht="13.5" customHeight="1">
      <c r="A31" s="33">
        <v>1</v>
      </c>
      <c r="B31" s="9">
        <v>2</v>
      </c>
      <c r="C31" s="26">
        <v>3</v>
      </c>
      <c r="D31" s="26">
        <v>4</v>
      </c>
      <c r="E31" s="26">
        <v>5</v>
      </c>
      <c r="F31" s="26">
        <v>6</v>
      </c>
      <c r="G31" s="26">
        <v>7</v>
      </c>
      <c r="H31" s="26">
        <v>8</v>
      </c>
      <c r="I31" s="26">
        <v>9</v>
      </c>
      <c r="J31" s="26">
        <v>10</v>
      </c>
      <c r="K31" s="26">
        <v>11</v>
      </c>
      <c r="L31" s="26">
        <v>12</v>
      </c>
      <c r="M31" s="26">
        <v>13</v>
      </c>
      <c r="N31" s="26">
        <v>14</v>
      </c>
    </row>
    <row r="32" spans="1:14" ht="29.25" customHeight="1">
      <c r="A32" s="30"/>
      <c r="B32" s="10" t="s">
        <v>27</v>
      </c>
      <c r="C32" s="145">
        <v>3720952</v>
      </c>
      <c r="D32" s="145" t="s">
        <v>12</v>
      </c>
      <c r="E32" s="145" t="s">
        <v>12</v>
      </c>
      <c r="F32" s="145">
        <f>C32</f>
        <v>3720952</v>
      </c>
      <c r="G32" s="145">
        <v>1363138</v>
      </c>
      <c r="H32" s="145" t="s">
        <v>12</v>
      </c>
      <c r="I32" s="145" t="s">
        <v>12</v>
      </c>
      <c r="J32" s="145">
        <f>G32</f>
        <v>1363138</v>
      </c>
      <c r="K32" s="145">
        <v>694052</v>
      </c>
      <c r="L32" s="145" t="s">
        <v>12</v>
      </c>
      <c r="M32" s="145" t="s">
        <v>12</v>
      </c>
      <c r="N32" s="145">
        <f>K32</f>
        <v>694052</v>
      </c>
    </row>
    <row r="33" spans="1:14" ht="57">
      <c r="A33" s="9"/>
      <c r="B33" s="10" t="s">
        <v>39</v>
      </c>
      <c r="C33" s="145" t="s">
        <v>12</v>
      </c>
      <c r="D33" s="184"/>
      <c r="E33" s="184"/>
      <c r="F33" s="184"/>
      <c r="G33" s="145" t="s">
        <v>12</v>
      </c>
      <c r="H33" s="145"/>
      <c r="I33" s="145"/>
      <c r="J33" s="145"/>
      <c r="K33" s="145" t="s">
        <v>12</v>
      </c>
      <c r="L33" s="145"/>
      <c r="M33" s="145"/>
      <c r="N33" s="145"/>
    </row>
    <row r="34" spans="1:14" ht="55.5" customHeight="1">
      <c r="A34" s="10"/>
      <c r="B34" s="10" t="s">
        <v>40</v>
      </c>
      <c r="C34" s="145" t="s">
        <v>12</v>
      </c>
      <c r="D34" s="145">
        <v>274372</v>
      </c>
      <c r="E34" s="145">
        <f>D34</f>
        <v>274372</v>
      </c>
      <c r="F34" s="145">
        <f>D34</f>
        <v>274372</v>
      </c>
      <c r="G34" s="145" t="s">
        <v>12</v>
      </c>
      <c r="H34" s="145"/>
      <c r="I34" s="145">
        <f>H34</f>
        <v>0</v>
      </c>
      <c r="J34" s="145">
        <f>H34</f>
        <v>0</v>
      </c>
      <c r="K34" s="145" t="s">
        <v>12</v>
      </c>
      <c r="L34" s="145"/>
      <c r="M34" s="145"/>
      <c r="N34" s="145">
        <f>L34</f>
        <v>0</v>
      </c>
    </row>
    <row r="35" spans="1:14" ht="30.75" customHeight="1">
      <c r="A35" s="9"/>
      <c r="B35" s="10" t="s">
        <v>41</v>
      </c>
      <c r="C35" s="145" t="s">
        <v>12</v>
      </c>
      <c r="D35" s="145"/>
      <c r="E35" s="145"/>
      <c r="F35" s="145"/>
      <c r="G35" s="145" t="s">
        <v>12</v>
      </c>
      <c r="H35" s="145"/>
      <c r="I35" s="145"/>
      <c r="J35" s="145"/>
      <c r="K35" s="145" t="s">
        <v>12</v>
      </c>
      <c r="L35" s="145"/>
      <c r="M35" s="145"/>
      <c r="N35" s="145"/>
    </row>
    <row r="36" spans="1:14" ht="14.25" customHeight="1">
      <c r="A36" s="9"/>
      <c r="B36" s="116" t="s">
        <v>38</v>
      </c>
      <c r="C36" s="185">
        <f>C32</f>
        <v>3720952</v>
      </c>
      <c r="D36" s="185">
        <f>D34</f>
        <v>274372</v>
      </c>
      <c r="E36" s="185">
        <f>E34</f>
        <v>274372</v>
      </c>
      <c r="F36" s="185">
        <f>C36+D36</f>
        <v>3995324</v>
      </c>
      <c r="G36" s="185">
        <f>G32</f>
        <v>1363138</v>
      </c>
      <c r="H36" s="185">
        <f>H34</f>
        <v>0</v>
      </c>
      <c r="I36" s="185">
        <f>I34</f>
        <v>0</v>
      </c>
      <c r="J36" s="185">
        <f>J32+J34</f>
        <v>1363138</v>
      </c>
      <c r="K36" s="185">
        <f>K32</f>
        <v>694052</v>
      </c>
      <c r="L36" s="186">
        <f>L34</f>
        <v>0</v>
      </c>
      <c r="M36" s="186">
        <f>M34</f>
        <v>0</v>
      </c>
      <c r="N36" s="185">
        <f>N32+N34</f>
        <v>694052</v>
      </c>
    </row>
    <row r="37" spans="1:14" ht="6" customHeight="1">
      <c r="A37" s="285"/>
      <c r="B37" s="285"/>
      <c r="C37" s="285"/>
      <c r="D37" s="285"/>
      <c r="E37" s="29"/>
      <c r="F37" s="29"/>
      <c r="G37" s="29"/>
      <c r="H37" s="29"/>
      <c r="I37" s="29"/>
      <c r="J37" s="29"/>
      <c r="K37" s="29"/>
      <c r="L37" s="29"/>
      <c r="M37" s="29"/>
      <c r="N37" s="29"/>
    </row>
    <row r="38" spans="1:14" ht="15.75" customHeight="1">
      <c r="A38" s="292" t="s">
        <v>204</v>
      </c>
      <c r="B38" s="292"/>
      <c r="C38" s="292"/>
      <c r="D38" s="292"/>
      <c r="E38" s="292"/>
      <c r="F38" s="292"/>
      <c r="G38" s="292"/>
      <c r="H38" s="292"/>
      <c r="I38" s="292"/>
      <c r="J38" s="292"/>
      <c r="K38" s="29"/>
      <c r="L38" s="29"/>
      <c r="M38" s="29"/>
      <c r="N38" s="29"/>
    </row>
    <row r="39" spans="1:14" ht="14.25" customHeight="1">
      <c r="A39" s="29"/>
      <c r="B39" s="29"/>
      <c r="C39" s="29"/>
      <c r="D39" s="29"/>
      <c r="E39" s="29"/>
      <c r="F39" s="29"/>
      <c r="G39" s="29"/>
      <c r="H39" s="29"/>
      <c r="I39" s="29"/>
      <c r="J39" s="29" t="s">
        <v>52</v>
      </c>
      <c r="L39" s="29"/>
      <c r="M39" s="29"/>
      <c r="N39" s="29"/>
    </row>
    <row r="40" spans="1:14" ht="14.25" customHeight="1">
      <c r="A40" s="274" t="s">
        <v>25</v>
      </c>
      <c r="B40" s="286" t="s">
        <v>26</v>
      </c>
      <c r="C40" s="289" t="s">
        <v>167</v>
      </c>
      <c r="D40" s="290"/>
      <c r="E40" s="290"/>
      <c r="F40" s="291"/>
      <c r="G40" s="289" t="s">
        <v>205</v>
      </c>
      <c r="H40" s="290"/>
      <c r="I40" s="290"/>
      <c r="J40" s="291"/>
      <c r="K40" s="29"/>
      <c r="L40" s="29"/>
      <c r="M40" s="29"/>
      <c r="N40" s="29"/>
    </row>
    <row r="41" spans="1:14" ht="27.75" customHeight="1">
      <c r="A41" s="274"/>
      <c r="B41" s="287"/>
      <c r="C41" s="24" t="s">
        <v>2</v>
      </c>
      <c r="D41" s="24" t="s">
        <v>37</v>
      </c>
      <c r="E41" s="25" t="s">
        <v>75</v>
      </c>
      <c r="F41" s="25" t="s">
        <v>34</v>
      </c>
      <c r="G41" s="24" t="s">
        <v>2</v>
      </c>
      <c r="H41" s="24" t="s">
        <v>37</v>
      </c>
      <c r="I41" s="25" t="s">
        <v>75</v>
      </c>
      <c r="J41" s="25" t="s">
        <v>35</v>
      </c>
      <c r="K41" s="29"/>
      <c r="L41" s="29"/>
      <c r="M41" s="29"/>
      <c r="N41" s="29"/>
    </row>
    <row r="42" spans="1:14" ht="13.5" customHeight="1">
      <c r="A42" s="9">
        <v>1</v>
      </c>
      <c r="B42" s="9">
        <v>2</v>
      </c>
      <c r="C42" s="26">
        <v>3</v>
      </c>
      <c r="D42" s="26">
        <v>4</v>
      </c>
      <c r="E42" s="26">
        <v>5</v>
      </c>
      <c r="F42" s="26">
        <v>6</v>
      </c>
      <c r="G42" s="26">
        <v>7</v>
      </c>
      <c r="H42" s="26">
        <v>8</v>
      </c>
      <c r="I42" s="26">
        <v>9</v>
      </c>
      <c r="J42" s="9">
        <v>10</v>
      </c>
      <c r="K42" s="11"/>
      <c r="L42" s="11"/>
      <c r="M42" s="11"/>
      <c r="N42" s="11"/>
    </row>
    <row r="43" spans="1:14" ht="28.5" customHeight="1">
      <c r="A43" s="30"/>
      <c r="B43" s="10" t="s">
        <v>27</v>
      </c>
      <c r="C43" s="187">
        <f>661052*1.062</f>
        <v>702037.224</v>
      </c>
      <c r="D43" s="187" t="s">
        <v>12</v>
      </c>
      <c r="E43" s="187" t="s">
        <v>12</v>
      </c>
      <c r="F43" s="187">
        <f>C43</f>
        <v>702037.224</v>
      </c>
      <c r="G43" s="187">
        <f>C43*1.053</f>
        <v>739245.196872</v>
      </c>
      <c r="H43" s="187" t="s">
        <v>12</v>
      </c>
      <c r="I43" s="187" t="s">
        <v>12</v>
      </c>
      <c r="J43" s="187">
        <f>G43</f>
        <v>739245.196872</v>
      </c>
      <c r="K43" s="29"/>
      <c r="L43" s="29"/>
      <c r="M43" s="29"/>
      <c r="N43" s="29"/>
    </row>
    <row r="44" spans="1:14" ht="57" customHeight="1">
      <c r="A44" s="9"/>
      <c r="B44" s="10" t="s">
        <v>39</v>
      </c>
      <c r="C44" s="187" t="s">
        <v>12</v>
      </c>
      <c r="D44" s="187"/>
      <c r="E44" s="187"/>
      <c r="F44" s="187"/>
      <c r="G44" s="187" t="s">
        <v>12</v>
      </c>
      <c r="H44" s="187"/>
      <c r="I44" s="187"/>
      <c r="J44" s="187"/>
      <c r="K44" s="29"/>
      <c r="L44" s="29"/>
      <c r="M44" s="29"/>
      <c r="N44" s="29"/>
    </row>
    <row r="45" spans="1:14" ht="56.25" customHeight="1">
      <c r="A45" s="10"/>
      <c r="B45" s="10" t="s">
        <v>40</v>
      </c>
      <c r="C45" s="187" t="s">
        <v>12</v>
      </c>
      <c r="D45" s="187"/>
      <c r="E45" s="187"/>
      <c r="F45" s="187"/>
      <c r="G45" s="187" t="s">
        <v>12</v>
      </c>
      <c r="H45" s="187"/>
      <c r="I45" s="187"/>
      <c r="J45" s="187"/>
      <c r="K45" s="29"/>
      <c r="L45" s="29"/>
      <c r="M45" s="29"/>
      <c r="N45" s="29"/>
    </row>
    <row r="46" spans="1:14" ht="28.5">
      <c r="A46" s="9"/>
      <c r="B46" s="10" t="s">
        <v>41</v>
      </c>
      <c r="C46" s="187" t="s">
        <v>12</v>
      </c>
      <c r="D46" s="187"/>
      <c r="E46" s="187"/>
      <c r="F46" s="187"/>
      <c r="G46" s="187" t="s">
        <v>12</v>
      </c>
      <c r="H46" s="187"/>
      <c r="I46" s="187"/>
      <c r="J46" s="187"/>
      <c r="K46" s="29"/>
      <c r="L46" s="29"/>
      <c r="M46" s="29"/>
      <c r="N46" s="29"/>
    </row>
    <row r="47" spans="1:14" ht="16.5" customHeight="1">
      <c r="A47" s="9"/>
      <c r="B47" s="116" t="s">
        <v>38</v>
      </c>
      <c r="C47" s="189">
        <f>C43</f>
        <v>702037.224</v>
      </c>
      <c r="D47" s="188"/>
      <c r="E47" s="188"/>
      <c r="F47" s="189">
        <f>F43</f>
        <v>702037.224</v>
      </c>
      <c r="G47" s="189">
        <f>G43</f>
        <v>739245.196872</v>
      </c>
      <c r="H47" s="189"/>
      <c r="I47" s="189"/>
      <c r="J47" s="189">
        <f>J43</f>
        <v>739245.196872</v>
      </c>
      <c r="K47" s="29"/>
      <c r="L47" s="29"/>
      <c r="M47" s="29"/>
      <c r="N47" s="29"/>
    </row>
    <row r="48" spans="1:13" ht="22.5" customHeight="1">
      <c r="A48" s="29"/>
      <c r="B48" s="29"/>
      <c r="C48" s="29"/>
      <c r="D48" s="29"/>
      <c r="E48" s="29"/>
      <c r="F48" s="29"/>
      <c r="G48" s="29"/>
      <c r="H48" s="29"/>
      <c r="I48" s="29"/>
      <c r="J48" s="29"/>
      <c r="K48" s="29"/>
      <c r="L48" s="29"/>
      <c r="M48" s="29"/>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sheetData>
  <sheetProtection selectLockedCells="1"/>
  <mergeCells count="41">
    <mergeCell ref="A40:A41"/>
    <mergeCell ref="B40:B41"/>
    <mergeCell ref="C40:F40"/>
    <mergeCell ref="G40:J40"/>
    <mergeCell ref="A38:J38"/>
    <mergeCell ref="A37:D37"/>
    <mergeCell ref="C29:F29"/>
    <mergeCell ref="B29:B30"/>
    <mergeCell ref="A7:E7"/>
    <mergeCell ref="F7:K7"/>
    <mergeCell ref="A15:G15"/>
    <mergeCell ref="D9:E9"/>
    <mergeCell ref="A22:K22"/>
    <mergeCell ref="A1:H1"/>
    <mergeCell ref="A14:E14"/>
    <mergeCell ref="A12:H12"/>
    <mergeCell ref="A17:D17"/>
    <mergeCell ref="A4:E4"/>
    <mergeCell ref="D10:E10"/>
    <mergeCell ref="A16:K16"/>
    <mergeCell ref="F4:K4"/>
    <mergeCell ref="A6:K6"/>
    <mergeCell ref="I9:K9"/>
    <mergeCell ref="G29:J29"/>
    <mergeCell ref="A21:M21"/>
    <mergeCell ref="A23:J23"/>
    <mergeCell ref="A24:J24"/>
    <mergeCell ref="A20:K20"/>
    <mergeCell ref="K29:N29"/>
    <mergeCell ref="A29:A30"/>
    <mergeCell ref="A25:K25"/>
    <mergeCell ref="A26:F26"/>
    <mergeCell ref="A28:F28"/>
    <mergeCell ref="I10:K10"/>
    <mergeCell ref="M10:N10"/>
    <mergeCell ref="G10:H10"/>
    <mergeCell ref="A19:D19"/>
    <mergeCell ref="A18:J18"/>
    <mergeCell ref="A3:K3"/>
    <mergeCell ref="G9:H9"/>
    <mergeCell ref="M9:N9"/>
  </mergeCells>
  <printOptions/>
  <pageMargins left="0.2755905511811024" right="0.2362204724409449" top="0.3937007874015748" bottom="0.3937007874015748" header="0.1968503937007874" footer="0.2362204724409449"/>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O51"/>
  <sheetViews>
    <sheetView showGridLines="0" view="pageBreakPreview" zoomScale="70" zoomScaleNormal="70" zoomScaleSheetLayoutView="70" workbookViewId="0" topLeftCell="A1">
      <selection activeCell="Y29" sqref="Y29"/>
    </sheetView>
  </sheetViews>
  <sheetFormatPr defaultColWidth="9.00390625" defaultRowHeight="12.75"/>
  <cols>
    <col min="1" max="1" width="15.375" style="14" customWidth="1"/>
    <col min="2" max="2" width="27.875" style="14" customWidth="1"/>
    <col min="3" max="3" width="17.875" style="14" customWidth="1"/>
    <col min="4" max="4" width="15.00390625" style="14" customWidth="1"/>
    <col min="5" max="5" width="11.625" style="14" customWidth="1"/>
    <col min="6" max="6" width="13.75390625" style="14" customWidth="1"/>
    <col min="7" max="7" width="14.75390625" style="14" customWidth="1"/>
    <col min="8" max="8" width="13.375" style="14" customWidth="1"/>
    <col min="9" max="9" width="12.25390625" style="14" customWidth="1"/>
    <col min="10" max="10" width="14.00390625" style="14" customWidth="1"/>
    <col min="11" max="14" width="12.125" style="14" customWidth="1"/>
    <col min="15" max="15" width="12.625" style="14" customWidth="1"/>
    <col min="16" max="16384" width="9.125" style="14" customWidth="1"/>
  </cols>
  <sheetData>
    <row r="2" spans="1:11" ht="21.75" customHeight="1">
      <c r="A2" s="293" t="s">
        <v>71</v>
      </c>
      <c r="B2" s="293"/>
      <c r="C2" s="293"/>
      <c r="D2" s="293"/>
      <c r="E2" s="293"/>
      <c r="F2" s="293"/>
      <c r="G2" s="293"/>
      <c r="H2" s="293"/>
      <c r="I2" s="293"/>
      <c r="J2" s="293"/>
      <c r="K2" s="293"/>
    </row>
    <row r="3" spans="1:11" ht="6.75" customHeight="1">
      <c r="A3" s="22"/>
      <c r="B3" s="22"/>
      <c r="C3" s="22"/>
      <c r="D3" s="22"/>
      <c r="E3" s="22"/>
      <c r="F3" s="22"/>
      <c r="G3" s="22"/>
      <c r="H3" s="22"/>
      <c r="I3" s="22"/>
      <c r="J3" s="22"/>
      <c r="K3" s="22"/>
    </row>
    <row r="4" spans="1:13" ht="17.25" customHeight="1">
      <c r="A4" s="293" t="s">
        <v>206</v>
      </c>
      <c r="B4" s="293"/>
      <c r="C4" s="293"/>
      <c r="D4" s="293"/>
      <c r="E4" s="293"/>
      <c r="F4" s="293"/>
      <c r="G4" s="293"/>
      <c r="H4" s="293"/>
      <c r="I4" s="293"/>
      <c r="J4" s="293"/>
      <c r="K4" s="293"/>
      <c r="L4" s="293"/>
      <c r="M4" s="293"/>
    </row>
    <row r="5" spans="1:14" ht="15.75" customHeight="1">
      <c r="A5" s="22"/>
      <c r="B5" s="22"/>
      <c r="C5" s="22"/>
      <c r="D5" s="22"/>
      <c r="E5" s="22"/>
      <c r="F5" s="22"/>
      <c r="G5" s="22"/>
      <c r="H5" s="22"/>
      <c r="I5" s="22"/>
      <c r="J5" s="22"/>
      <c r="K5" s="22"/>
      <c r="N5" s="23" t="s">
        <v>52</v>
      </c>
    </row>
    <row r="6" spans="1:14" ht="17.25" customHeight="1">
      <c r="A6" s="274" t="s">
        <v>56</v>
      </c>
      <c r="B6" s="286" t="s">
        <v>9</v>
      </c>
      <c r="C6" s="274" t="s">
        <v>201</v>
      </c>
      <c r="D6" s="274"/>
      <c r="E6" s="274"/>
      <c r="F6" s="274"/>
      <c r="G6" s="274" t="s">
        <v>207</v>
      </c>
      <c r="H6" s="274"/>
      <c r="I6" s="274"/>
      <c r="J6" s="274"/>
      <c r="K6" s="274" t="s">
        <v>203</v>
      </c>
      <c r="L6" s="274"/>
      <c r="M6" s="274"/>
      <c r="N6" s="274"/>
    </row>
    <row r="7" spans="1:15" ht="55.5" customHeight="1">
      <c r="A7" s="274"/>
      <c r="B7" s="287"/>
      <c r="C7" s="24" t="s">
        <v>2</v>
      </c>
      <c r="D7" s="24" t="s">
        <v>37</v>
      </c>
      <c r="E7" s="25" t="s">
        <v>75</v>
      </c>
      <c r="F7" s="25" t="s">
        <v>34</v>
      </c>
      <c r="G7" s="24" t="s">
        <v>2</v>
      </c>
      <c r="H7" s="24" t="s">
        <v>37</v>
      </c>
      <c r="I7" s="25" t="s">
        <v>75</v>
      </c>
      <c r="J7" s="25" t="s">
        <v>35</v>
      </c>
      <c r="K7" s="24" t="s">
        <v>2</v>
      </c>
      <c r="L7" s="24" t="s">
        <v>37</v>
      </c>
      <c r="M7" s="25" t="s">
        <v>75</v>
      </c>
      <c r="N7" s="25" t="s">
        <v>36</v>
      </c>
      <c r="O7" s="119"/>
    </row>
    <row r="8" spans="1:14" ht="14.25" customHeight="1">
      <c r="A8" s="9">
        <v>1</v>
      </c>
      <c r="B8" s="9">
        <v>2</v>
      </c>
      <c r="C8" s="9">
        <v>3</v>
      </c>
      <c r="D8" s="9">
        <v>4</v>
      </c>
      <c r="E8" s="9">
        <v>5</v>
      </c>
      <c r="F8" s="9">
        <v>6</v>
      </c>
      <c r="G8" s="9">
        <v>7</v>
      </c>
      <c r="H8" s="9">
        <v>8</v>
      </c>
      <c r="I8" s="9">
        <v>9</v>
      </c>
      <c r="J8" s="9">
        <v>10</v>
      </c>
      <c r="K8" s="9">
        <v>11</v>
      </c>
      <c r="L8" s="9">
        <v>12</v>
      </c>
      <c r="M8" s="9">
        <v>13</v>
      </c>
      <c r="N8" s="9">
        <v>14</v>
      </c>
    </row>
    <row r="9" spans="1:14" ht="15.75">
      <c r="A9" s="120">
        <v>2110</v>
      </c>
      <c r="B9" s="122" t="s">
        <v>103</v>
      </c>
      <c r="C9" s="255">
        <v>452517</v>
      </c>
      <c r="D9" s="191"/>
      <c r="E9" s="191"/>
      <c r="F9" s="192">
        <f>C9</f>
        <v>452517</v>
      </c>
      <c r="G9" s="190">
        <v>496720</v>
      </c>
      <c r="H9" s="193"/>
      <c r="I9" s="193"/>
      <c r="J9" s="192">
        <f aca="true" t="shared" si="0" ref="J9:J15">G9</f>
        <v>496720</v>
      </c>
      <c r="K9" s="190">
        <v>524313</v>
      </c>
      <c r="L9" s="191"/>
      <c r="M9" s="191"/>
      <c r="N9" s="192">
        <f aca="true" t="shared" si="1" ref="N9:N15">K9</f>
        <v>524313</v>
      </c>
    </row>
    <row r="10" spans="1:14" ht="30">
      <c r="A10" s="120">
        <v>2120</v>
      </c>
      <c r="B10" s="122" t="s">
        <v>104</v>
      </c>
      <c r="C10" s="255">
        <v>99554</v>
      </c>
      <c r="D10" s="191"/>
      <c r="E10" s="191"/>
      <c r="F10" s="192">
        <f aca="true" t="shared" si="2" ref="F10:F15">C10</f>
        <v>99554</v>
      </c>
      <c r="G10" s="194">
        <v>109278</v>
      </c>
      <c r="H10" s="191"/>
      <c r="I10" s="191"/>
      <c r="J10" s="192">
        <f t="shared" si="0"/>
        <v>109278</v>
      </c>
      <c r="K10" s="194">
        <v>115349</v>
      </c>
      <c r="L10" s="191"/>
      <c r="M10" s="191"/>
      <c r="N10" s="192">
        <f t="shared" si="1"/>
        <v>115349</v>
      </c>
    </row>
    <row r="11" spans="1:14" ht="30">
      <c r="A11" s="120">
        <v>2210</v>
      </c>
      <c r="B11" s="122" t="s">
        <v>99</v>
      </c>
      <c r="C11" s="255">
        <v>4773</v>
      </c>
      <c r="D11" s="191"/>
      <c r="E11" s="191"/>
      <c r="F11" s="192">
        <f t="shared" si="2"/>
        <v>4773</v>
      </c>
      <c r="G11" s="195">
        <v>3260</v>
      </c>
      <c r="H11" s="196"/>
      <c r="I11" s="196"/>
      <c r="J11" s="197">
        <f t="shared" si="0"/>
        <v>3260</v>
      </c>
      <c r="K11" s="195">
        <v>5000</v>
      </c>
      <c r="L11" s="191"/>
      <c r="M11" s="191"/>
      <c r="N11" s="192">
        <f t="shared" si="1"/>
        <v>5000</v>
      </c>
    </row>
    <row r="12" spans="1:14" ht="30">
      <c r="A12" s="120">
        <v>2240</v>
      </c>
      <c r="B12" s="122" t="s">
        <v>105</v>
      </c>
      <c r="C12" s="255">
        <v>113029</v>
      </c>
      <c r="D12" s="191"/>
      <c r="E12" s="191"/>
      <c r="F12" s="192">
        <f t="shared" si="2"/>
        <v>113029</v>
      </c>
      <c r="G12" s="198">
        <v>711590</v>
      </c>
      <c r="H12" s="198"/>
      <c r="I12" s="198"/>
      <c r="J12" s="192">
        <f t="shared" si="0"/>
        <v>711590</v>
      </c>
      <c r="K12" s="198">
        <v>9820</v>
      </c>
      <c r="L12" s="191"/>
      <c r="M12" s="191"/>
      <c r="N12" s="192">
        <f t="shared" si="1"/>
        <v>9820</v>
      </c>
    </row>
    <row r="13" spans="1:14" ht="15.75">
      <c r="A13" s="139">
        <v>2250</v>
      </c>
      <c r="B13" s="122" t="s">
        <v>106</v>
      </c>
      <c r="C13" s="256"/>
      <c r="D13" s="191"/>
      <c r="E13" s="191"/>
      <c r="F13" s="192">
        <f t="shared" si="2"/>
        <v>0</v>
      </c>
      <c r="G13" s="199">
        <v>1800</v>
      </c>
      <c r="H13" s="200"/>
      <c r="I13" s="200"/>
      <c r="J13" s="192">
        <f>G13</f>
        <v>1800</v>
      </c>
      <c r="K13" s="199"/>
      <c r="L13" s="191"/>
      <c r="M13" s="191"/>
      <c r="N13" s="192">
        <f t="shared" si="1"/>
        <v>0</v>
      </c>
    </row>
    <row r="14" spans="1:14" ht="30">
      <c r="A14" s="140">
        <v>2270</v>
      </c>
      <c r="B14" s="122" t="s">
        <v>120</v>
      </c>
      <c r="C14" s="257">
        <v>10054</v>
      </c>
      <c r="D14" s="191"/>
      <c r="E14" s="191"/>
      <c r="F14" s="192">
        <f t="shared" si="2"/>
        <v>10054</v>
      </c>
      <c r="G14" s="195">
        <v>12490</v>
      </c>
      <c r="H14" s="191"/>
      <c r="I14" s="191"/>
      <c r="J14" s="192">
        <f t="shared" si="0"/>
        <v>12490</v>
      </c>
      <c r="K14" s="195">
        <v>11570</v>
      </c>
      <c r="L14" s="191"/>
      <c r="M14" s="191"/>
      <c r="N14" s="192">
        <f t="shared" si="1"/>
        <v>11570</v>
      </c>
    </row>
    <row r="15" spans="1:14" ht="75">
      <c r="A15" s="140">
        <v>2610</v>
      </c>
      <c r="B15" s="122" t="s">
        <v>121</v>
      </c>
      <c r="C15" s="258">
        <v>3041025</v>
      </c>
      <c r="D15" s="191"/>
      <c r="E15" s="191"/>
      <c r="F15" s="192">
        <f t="shared" si="2"/>
        <v>3041025</v>
      </c>
      <c r="G15" s="201">
        <v>28000</v>
      </c>
      <c r="H15" s="191"/>
      <c r="I15" s="191"/>
      <c r="J15" s="192">
        <f t="shared" si="0"/>
        <v>28000</v>
      </c>
      <c r="K15" s="201">
        <v>28000</v>
      </c>
      <c r="L15" s="202"/>
      <c r="M15" s="202"/>
      <c r="N15" s="192">
        <f t="shared" si="1"/>
        <v>28000</v>
      </c>
    </row>
    <row r="16" spans="1:14" ht="30">
      <c r="A16" s="140">
        <v>3132</v>
      </c>
      <c r="B16" s="122" t="s">
        <v>122</v>
      </c>
      <c r="C16" s="257"/>
      <c r="D16" s="191">
        <v>274372</v>
      </c>
      <c r="E16" s="191">
        <f>D16</f>
        <v>274372</v>
      </c>
      <c r="F16" s="192">
        <f>D16</f>
        <v>274372</v>
      </c>
      <c r="G16" s="201"/>
      <c r="H16" s="191">
        <f>'ДОДАТОК 2 Форма 2 п.1-5'!H34</f>
        <v>0</v>
      </c>
      <c r="I16" s="191">
        <f>H16</f>
        <v>0</v>
      </c>
      <c r="J16" s="192">
        <f>H16</f>
        <v>0</v>
      </c>
      <c r="K16" s="201"/>
      <c r="L16" s="191"/>
      <c r="M16" s="191"/>
      <c r="N16" s="192">
        <f>K16+L16</f>
        <v>0</v>
      </c>
    </row>
    <row r="17" spans="1:14" ht="15.75">
      <c r="A17" s="9"/>
      <c r="B17" s="116" t="s">
        <v>38</v>
      </c>
      <c r="C17" s="203">
        <f>C9+C10+C11+C12+C13+C14+C15</f>
        <v>3720952</v>
      </c>
      <c r="D17" s="204">
        <f>D16</f>
        <v>274372</v>
      </c>
      <c r="E17" s="204">
        <f>E16</f>
        <v>274372</v>
      </c>
      <c r="F17" s="203">
        <f>C17+D17</f>
        <v>3995324</v>
      </c>
      <c r="G17" s="203">
        <f>G9+G10+G11+G12+G13+G14+G15</f>
        <v>1363138</v>
      </c>
      <c r="H17" s="204">
        <f>H16</f>
        <v>0</v>
      </c>
      <c r="I17" s="204">
        <f>I16</f>
        <v>0</v>
      </c>
      <c r="J17" s="203">
        <f>J9+J10+J11+J12+J13+J14+J15+J16</f>
        <v>1363138</v>
      </c>
      <c r="K17" s="203">
        <f>K9+K10+K11+K12+K13+K14+K15</f>
        <v>694052</v>
      </c>
      <c r="L17" s="204">
        <f>L9+L10+L11</f>
        <v>0</v>
      </c>
      <c r="M17" s="204">
        <f>M9+M10+M11</f>
        <v>0</v>
      </c>
      <c r="N17" s="203">
        <f>N9+N10+N11+N12+N13+N14+N15+N16</f>
        <v>694052</v>
      </c>
    </row>
    <row r="18" spans="1:8" ht="15.75">
      <c r="A18" s="22"/>
      <c r="B18" s="22"/>
      <c r="C18" s="22"/>
      <c r="D18" s="22"/>
      <c r="E18" s="22"/>
      <c r="F18" s="22"/>
      <c r="G18" s="22"/>
      <c r="H18" s="22"/>
    </row>
    <row r="19" spans="1:13" ht="15.75" customHeight="1">
      <c r="A19" s="293" t="s">
        <v>208</v>
      </c>
      <c r="B19" s="293"/>
      <c r="C19" s="293"/>
      <c r="D19" s="293"/>
      <c r="E19" s="293"/>
      <c r="F19" s="293"/>
      <c r="G19" s="293"/>
      <c r="H19" s="293"/>
      <c r="I19" s="293"/>
      <c r="J19" s="293"/>
      <c r="K19" s="293"/>
      <c r="L19" s="293"/>
      <c r="M19" s="293"/>
    </row>
    <row r="20" spans="1:14" ht="15.75">
      <c r="A20" s="22"/>
      <c r="B20" s="22"/>
      <c r="C20" s="22"/>
      <c r="D20" s="22"/>
      <c r="E20" s="22"/>
      <c r="F20" s="22"/>
      <c r="G20" s="22"/>
      <c r="H20" s="22"/>
      <c r="I20" s="22"/>
      <c r="J20" s="22"/>
      <c r="K20" s="22"/>
      <c r="N20" s="23" t="s">
        <v>52</v>
      </c>
    </row>
    <row r="21" spans="1:14" ht="19.5" customHeight="1">
      <c r="A21" s="274" t="s">
        <v>57</v>
      </c>
      <c r="B21" s="286" t="s">
        <v>9</v>
      </c>
      <c r="C21" s="274" t="s">
        <v>209</v>
      </c>
      <c r="D21" s="274"/>
      <c r="E21" s="274"/>
      <c r="F21" s="274"/>
      <c r="G21" s="274" t="s">
        <v>207</v>
      </c>
      <c r="H21" s="274"/>
      <c r="I21" s="274"/>
      <c r="J21" s="274"/>
      <c r="K21" s="274" t="s">
        <v>203</v>
      </c>
      <c r="L21" s="274"/>
      <c r="M21" s="274"/>
      <c r="N21" s="274"/>
    </row>
    <row r="22" spans="1:14" ht="54.75" customHeight="1">
      <c r="A22" s="274"/>
      <c r="B22" s="287"/>
      <c r="C22" s="24" t="s">
        <v>2</v>
      </c>
      <c r="D22" s="24" t="s">
        <v>37</v>
      </c>
      <c r="E22" s="25" t="s">
        <v>75</v>
      </c>
      <c r="F22" s="25" t="s">
        <v>34</v>
      </c>
      <c r="G22" s="24" t="s">
        <v>2</v>
      </c>
      <c r="H22" s="24" t="s">
        <v>37</v>
      </c>
      <c r="I22" s="25" t="s">
        <v>75</v>
      </c>
      <c r="J22" s="25" t="s">
        <v>35</v>
      </c>
      <c r="K22" s="24" t="s">
        <v>2</v>
      </c>
      <c r="L22" s="24" t="s">
        <v>37</v>
      </c>
      <c r="M22" s="25" t="s">
        <v>75</v>
      </c>
      <c r="N22" s="25" t="s">
        <v>36</v>
      </c>
    </row>
    <row r="23" spans="1:14" ht="14.25">
      <c r="A23" s="9">
        <v>1</v>
      </c>
      <c r="B23" s="9">
        <v>2</v>
      </c>
      <c r="C23" s="9">
        <v>3</v>
      </c>
      <c r="D23" s="9">
        <v>4</v>
      </c>
      <c r="E23" s="9">
        <v>5</v>
      </c>
      <c r="F23" s="9">
        <v>6</v>
      </c>
      <c r="G23" s="9">
        <v>7</v>
      </c>
      <c r="H23" s="9">
        <v>8</v>
      </c>
      <c r="I23" s="9">
        <v>9</v>
      </c>
      <c r="J23" s="9">
        <v>10</v>
      </c>
      <c r="K23" s="9">
        <v>11</v>
      </c>
      <c r="L23" s="9">
        <v>12</v>
      </c>
      <c r="M23" s="9">
        <v>13</v>
      </c>
      <c r="N23" s="9">
        <v>14</v>
      </c>
    </row>
    <row r="24" spans="1:14" ht="14.25">
      <c r="A24" s="103"/>
      <c r="B24" s="10"/>
      <c r="C24" s="121"/>
      <c r="D24" s="9"/>
      <c r="E24" s="9"/>
      <c r="F24" s="9"/>
      <c r="G24" s="9"/>
      <c r="H24" s="9"/>
      <c r="I24" s="9"/>
      <c r="J24" s="114"/>
      <c r="K24" s="114"/>
      <c r="L24" s="9"/>
      <c r="M24" s="9"/>
      <c r="N24" s="114"/>
    </row>
    <row r="25" spans="1:14" ht="14.25">
      <c r="A25" s="9"/>
      <c r="B25" s="10"/>
      <c r="C25" s="9"/>
      <c r="D25" s="9"/>
      <c r="E25" s="9"/>
      <c r="F25" s="9"/>
      <c r="G25" s="9"/>
      <c r="H25" s="9"/>
      <c r="I25" s="9"/>
      <c r="J25" s="9"/>
      <c r="K25" s="9"/>
      <c r="L25" s="9"/>
      <c r="M25" s="9"/>
      <c r="N25" s="9"/>
    </row>
    <row r="26" spans="1:14" ht="15">
      <c r="A26" s="9"/>
      <c r="B26" s="116" t="s">
        <v>38</v>
      </c>
      <c r="C26" s="117">
        <f>C24</f>
        <v>0</v>
      </c>
      <c r="D26" s="117">
        <f>D24</f>
        <v>0</v>
      </c>
      <c r="E26" s="117">
        <f>E24</f>
        <v>0</v>
      </c>
      <c r="F26" s="117">
        <f aca="true" t="shared" si="3" ref="F26:N26">F24</f>
        <v>0</v>
      </c>
      <c r="G26" s="117">
        <f t="shared" si="3"/>
        <v>0</v>
      </c>
      <c r="H26" s="117">
        <f t="shared" si="3"/>
        <v>0</v>
      </c>
      <c r="I26" s="117">
        <f t="shared" si="3"/>
        <v>0</v>
      </c>
      <c r="J26" s="118">
        <f t="shared" si="3"/>
        <v>0</v>
      </c>
      <c r="K26" s="118">
        <f t="shared" si="3"/>
        <v>0</v>
      </c>
      <c r="L26" s="117">
        <f t="shared" si="3"/>
        <v>0</v>
      </c>
      <c r="M26" s="117">
        <f t="shared" si="3"/>
        <v>0</v>
      </c>
      <c r="N26" s="118">
        <f t="shared" si="3"/>
        <v>0</v>
      </c>
    </row>
    <row r="27" spans="1:14" ht="14.25">
      <c r="A27" s="11"/>
      <c r="B27" s="12"/>
      <c r="C27" s="11"/>
      <c r="D27" s="11"/>
      <c r="E27" s="11"/>
      <c r="F27" s="11"/>
      <c r="G27" s="11"/>
      <c r="H27" s="11"/>
      <c r="I27" s="11"/>
      <c r="J27" s="11"/>
      <c r="K27" s="11"/>
      <c r="L27" s="11"/>
      <c r="M27" s="11"/>
      <c r="N27" s="11"/>
    </row>
    <row r="28" spans="1:13" ht="33" customHeight="1">
      <c r="A28" s="293" t="s">
        <v>210</v>
      </c>
      <c r="B28" s="293"/>
      <c r="C28" s="293"/>
      <c r="D28" s="293"/>
      <c r="E28" s="293"/>
      <c r="F28" s="293"/>
      <c r="G28" s="293"/>
      <c r="H28" s="293"/>
      <c r="I28" s="293"/>
      <c r="J28" s="293"/>
      <c r="K28" s="22"/>
      <c r="L28" s="22"/>
      <c r="M28" s="22"/>
    </row>
    <row r="29" spans="1:10" ht="15.75">
      <c r="A29" s="22"/>
      <c r="B29" s="22"/>
      <c r="C29" s="22"/>
      <c r="D29" s="22"/>
      <c r="E29" s="22"/>
      <c r="F29" s="22"/>
      <c r="G29" s="22"/>
      <c r="H29" s="22"/>
      <c r="I29" s="22"/>
      <c r="J29" s="23" t="s">
        <v>52</v>
      </c>
    </row>
    <row r="30" spans="1:10" ht="17.25" customHeight="1">
      <c r="A30" s="274" t="s">
        <v>56</v>
      </c>
      <c r="B30" s="286" t="s">
        <v>26</v>
      </c>
      <c r="C30" s="274" t="s">
        <v>167</v>
      </c>
      <c r="D30" s="274"/>
      <c r="E30" s="274"/>
      <c r="F30" s="274"/>
      <c r="G30" s="274" t="s">
        <v>205</v>
      </c>
      <c r="H30" s="274"/>
      <c r="I30" s="274"/>
      <c r="J30" s="274"/>
    </row>
    <row r="31" spans="1:10" ht="57" customHeight="1">
      <c r="A31" s="274"/>
      <c r="B31" s="287"/>
      <c r="C31" s="24" t="s">
        <v>2</v>
      </c>
      <c r="D31" s="24" t="s">
        <v>37</v>
      </c>
      <c r="E31" s="25" t="s">
        <v>75</v>
      </c>
      <c r="F31" s="25" t="s">
        <v>34</v>
      </c>
      <c r="G31" s="24" t="s">
        <v>2</v>
      </c>
      <c r="H31" s="24" t="s">
        <v>37</v>
      </c>
      <c r="I31" s="25" t="s">
        <v>75</v>
      </c>
      <c r="J31" s="25" t="s">
        <v>35</v>
      </c>
    </row>
    <row r="32" spans="1:10" ht="14.25">
      <c r="A32" s="9">
        <v>1</v>
      </c>
      <c r="B32" s="9">
        <v>2</v>
      </c>
      <c r="C32" s="33">
        <v>3</v>
      </c>
      <c r="D32" s="9">
        <v>4</v>
      </c>
      <c r="E32" s="33">
        <v>5</v>
      </c>
      <c r="F32" s="9">
        <v>6</v>
      </c>
      <c r="G32" s="33">
        <v>7</v>
      </c>
      <c r="H32" s="9">
        <v>8</v>
      </c>
      <c r="I32" s="33">
        <v>9</v>
      </c>
      <c r="J32" s="9">
        <v>10</v>
      </c>
    </row>
    <row r="33" spans="1:10" ht="15.75">
      <c r="A33" s="120">
        <v>2110</v>
      </c>
      <c r="B33" s="122" t="s">
        <v>103</v>
      </c>
      <c r="C33" s="205">
        <f>K9*1.062</f>
        <v>556820.4060000001</v>
      </c>
      <c r="D33" s="205"/>
      <c r="E33" s="205"/>
      <c r="F33" s="205">
        <f aca="true" t="shared" si="4" ref="F33:F38">C33</f>
        <v>556820.4060000001</v>
      </c>
      <c r="G33" s="205">
        <f aca="true" t="shared" si="5" ref="G33:G38">C33*1.053</f>
        <v>586331.8875180001</v>
      </c>
      <c r="H33" s="205"/>
      <c r="I33" s="205"/>
      <c r="J33" s="205">
        <f aca="true" t="shared" si="6" ref="J33:J38">G33</f>
        <v>586331.8875180001</v>
      </c>
    </row>
    <row r="34" spans="1:10" ht="30">
      <c r="A34" s="120">
        <v>2120</v>
      </c>
      <c r="B34" s="122" t="s">
        <v>104</v>
      </c>
      <c r="C34" s="205">
        <f>K10*1.062</f>
        <v>122500.638</v>
      </c>
      <c r="D34" s="205"/>
      <c r="E34" s="205"/>
      <c r="F34" s="205">
        <f t="shared" si="4"/>
        <v>122500.638</v>
      </c>
      <c r="G34" s="205">
        <f t="shared" si="5"/>
        <v>128993.171814</v>
      </c>
      <c r="H34" s="205"/>
      <c r="I34" s="205"/>
      <c r="J34" s="205">
        <f t="shared" si="6"/>
        <v>128993.171814</v>
      </c>
    </row>
    <row r="35" spans="1:10" ht="30">
      <c r="A35" s="120">
        <v>2210</v>
      </c>
      <c r="B35" s="122" t="s">
        <v>99</v>
      </c>
      <c r="C35" s="205">
        <f>K11*1.062</f>
        <v>5310</v>
      </c>
      <c r="D35" s="205"/>
      <c r="E35" s="205"/>
      <c r="F35" s="205">
        <f t="shared" si="4"/>
        <v>5310</v>
      </c>
      <c r="G35" s="205">
        <f t="shared" si="5"/>
        <v>5591.429999999999</v>
      </c>
      <c r="H35" s="205"/>
      <c r="I35" s="205"/>
      <c r="J35" s="205">
        <f t="shared" si="6"/>
        <v>5591.429999999999</v>
      </c>
    </row>
    <row r="36" spans="1:10" ht="30">
      <c r="A36" s="120">
        <v>2240</v>
      </c>
      <c r="B36" s="122" t="s">
        <v>105</v>
      </c>
      <c r="C36" s="205">
        <f>4820*1.062</f>
        <v>5118.84</v>
      </c>
      <c r="D36" s="205"/>
      <c r="E36" s="205"/>
      <c r="F36" s="205">
        <f t="shared" si="4"/>
        <v>5118.84</v>
      </c>
      <c r="G36" s="205">
        <f t="shared" si="5"/>
        <v>5390.1385199999995</v>
      </c>
      <c r="H36" s="205"/>
      <c r="I36" s="205"/>
      <c r="J36" s="205">
        <f t="shared" si="6"/>
        <v>5390.1385199999995</v>
      </c>
    </row>
    <row r="37" spans="1:10" ht="15.75">
      <c r="A37" s="120">
        <v>2250</v>
      </c>
      <c r="B37" s="122" t="s">
        <v>106</v>
      </c>
      <c r="C37" s="205">
        <f>K13*1.062</f>
        <v>0</v>
      </c>
      <c r="D37" s="205"/>
      <c r="E37" s="205"/>
      <c r="F37" s="205">
        <f t="shared" si="4"/>
        <v>0</v>
      </c>
      <c r="G37" s="205">
        <f t="shared" si="5"/>
        <v>0</v>
      </c>
      <c r="H37" s="205"/>
      <c r="I37" s="205"/>
      <c r="J37" s="205">
        <f t="shared" si="6"/>
        <v>0</v>
      </c>
    </row>
    <row r="38" spans="1:10" ht="30">
      <c r="A38" s="120">
        <v>2270</v>
      </c>
      <c r="B38" s="122" t="s">
        <v>120</v>
      </c>
      <c r="C38" s="205">
        <f>K14*1.062</f>
        <v>12287.34</v>
      </c>
      <c r="D38" s="205"/>
      <c r="E38" s="205"/>
      <c r="F38" s="205">
        <f t="shared" si="4"/>
        <v>12287.34</v>
      </c>
      <c r="G38" s="205">
        <f t="shared" si="5"/>
        <v>12938.569019999999</v>
      </c>
      <c r="H38" s="205"/>
      <c r="I38" s="205"/>
      <c r="J38" s="205">
        <f t="shared" si="6"/>
        <v>12938.569019999999</v>
      </c>
    </row>
    <row r="39" spans="1:10" ht="15.75">
      <c r="A39" s="9"/>
      <c r="B39" s="116" t="s">
        <v>38</v>
      </c>
      <c r="C39" s="206">
        <f>C33+C34+C35+C36+C37+C38</f>
        <v>702037.224</v>
      </c>
      <c r="D39" s="206"/>
      <c r="E39" s="206"/>
      <c r="F39" s="206">
        <f>F33+F34+F35+F36+F37+F38</f>
        <v>702037.224</v>
      </c>
      <c r="G39" s="206">
        <f>G33+G34+G35+G36+G37+G38</f>
        <v>739245.1968720002</v>
      </c>
      <c r="H39" s="206"/>
      <c r="I39" s="206"/>
      <c r="J39" s="206">
        <f>J33+J34+J35+J36+J37+J38</f>
        <v>739245.1968720002</v>
      </c>
    </row>
    <row r="40" spans="1:14" ht="14.25">
      <c r="A40" s="11"/>
      <c r="B40" s="12"/>
      <c r="C40" s="11"/>
      <c r="D40" s="11"/>
      <c r="E40" s="11"/>
      <c r="F40" s="11"/>
      <c r="G40" s="11"/>
      <c r="H40" s="11"/>
      <c r="I40" s="11"/>
      <c r="J40" s="11"/>
      <c r="K40" s="11"/>
      <c r="L40" s="11"/>
      <c r="M40" s="11"/>
      <c r="N40" s="11"/>
    </row>
    <row r="41" spans="1:14" ht="35.25" customHeight="1">
      <c r="A41" s="293" t="s">
        <v>211</v>
      </c>
      <c r="B41" s="293"/>
      <c r="C41" s="293"/>
      <c r="D41" s="293"/>
      <c r="E41" s="293"/>
      <c r="F41" s="293"/>
      <c r="G41" s="293"/>
      <c r="H41" s="293"/>
      <c r="I41" s="293"/>
      <c r="J41" s="293"/>
      <c r="K41" s="11"/>
      <c r="L41" s="11"/>
      <c r="M41" s="11"/>
      <c r="N41" s="11"/>
    </row>
    <row r="42" spans="1:14" ht="15.75">
      <c r="A42" s="22"/>
      <c r="B42" s="22"/>
      <c r="C42" s="22"/>
      <c r="D42" s="22"/>
      <c r="E42" s="22"/>
      <c r="F42" s="22"/>
      <c r="G42" s="22"/>
      <c r="H42" s="22"/>
      <c r="I42" s="22"/>
      <c r="J42" s="23" t="s">
        <v>52</v>
      </c>
      <c r="K42" s="11"/>
      <c r="L42" s="11"/>
      <c r="M42" s="11"/>
      <c r="N42" s="11"/>
    </row>
    <row r="43" spans="1:14" ht="19.5" customHeight="1">
      <c r="A43" s="274" t="s">
        <v>57</v>
      </c>
      <c r="B43" s="286" t="s">
        <v>26</v>
      </c>
      <c r="C43" s="274" t="s">
        <v>167</v>
      </c>
      <c r="D43" s="274"/>
      <c r="E43" s="274"/>
      <c r="F43" s="274"/>
      <c r="G43" s="274" t="s">
        <v>205</v>
      </c>
      <c r="H43" s="274"/>
      <c r="I43" s="274"/>
      <c r="J43" s="274"/>
      <c r="K43" s="11"/>
      <c r="L43" s="11"/>
      <c r="M43" s="11"/>
      <c r="N43" s="11"/>
    </row>
    <row r="44" spans="1:10" ht="55.5" customHeight="1">
      <c r="A44" s="274"/>
      <c r="B44" s="287"/>
      <c r="C44" s="24" t="s">
        <v>2</v>
      </c>
      <c r="D44" s="24" t="s">
        <v>37</v>
      </c>
      <c r="E44" s="25" t="s">
        <v>75</v>
      </c>
      <c r="F44" s="25" t="s">
        <v>34</v>
      </c>
      <c r="G44" s="24" t="s">
        <v>2</v>
      </c>
      <c r="H44" s="24" t="s">
        <v>37</v>
      </c>
      <c r="I44" s="25" t="s">
        <v>75</v>
      </c>
      <c r="J44" s="25" t="s">
        <v>35</v>
      </c>
    </row>
    <row r="45" spans="1:10" ht="14.25">
      <c r="A45" s="9">
        <v>1</v>
      </c>
      <c r="B45" s="9">
        <v>2</v>
      </c>
      <c r="C45" s="33">
        <v>3</v>
      </c>
      <c r="D45" s="9">
        <v>4</v>
      </c>
      <c r="E45" s="33">
        <v>5</v>
      </c>
      <c r="F45" s="9">
        <v>6</v>
      </c>
      <c r="G45" s="33">
        <v>7</v>
      </c>
      <c r="H45" s="9">
        <v>8</v>
      </c>
      <c r="I45" s="33">
        <v>9</v>
      </c>
      <c r="J45" s="9">
        <v>10</v>
      </c>
    </row>
    <row r="46" spans="1:10" ht="14.25">
      <c r="A46" s="103"/>
      <c r="B46" s="10"/>
      <c r="C46" s="114"/>
      <c r="D46" s="9"/>
      <c r="E46" s="9"/>
      <c r="F46" s="114"/>
      <c r="G46" s="114"/>
      <c r="H46" s="9"/>
      <c r="I46" s="9"/>
      <c r="J46" s="114"/>
    </row>
    <row r="47" spans="1:11" ht="15">
      <c r="A47" s="15"/>
      <c r="B47" s="116" t="s">
        <v>38</v>
      </c>
      <c r="C47" s="118">
        <f>C46</f>
        <v>0</v>
      </c>
      <c r="D47" s="117">
        <f aca="true" t="shared" si="7" ref="D47:J47">D46</f>
        <v>0</v>
      </c>
      <c r="E47" s="117">
        <f t="shared" si="7"/>
        <v>0</v>
      </c>
      <c r="F47" s="118">
        <f t="shared" si="7"/>
        <v>0</v>
      </c>
      <c r="G47" s="118">
        <f t="shared" si="7"/>
        <v>0</v>
      </c>
      <c r="H47" s="117">
        <f t="shared" si="7"/>
        <v>0</v>
      </c>
      <c r="I47" s="117">
        <f t="shared" si="7"/>
        <v>0</v>
      </c>
      <c r="J47" s="118">
        <f t="shared" si="7"/>
        <v>0</v>
      </c>
      <c r="K47" s="11"/>
    </row>
    <row r="48" spans="1:10" ht="14.25">
      <c r="A48" s="11"/>
      <c r="B48" s="12"/>
      <c r="C48" s="11"/>
      <c r="D48" s="11"/>
      <c r="E48" s="11"/>
      <c r="F48" s="11"/>
      <c r="G48" s="11"/>
      <c r="H48" s="11"/>
      <c r="I48" s="11"/>
      <c r="J48" s="11"/>
    </row>
    <row r="49" spans="1:10" ht="14.25">
      <c r="A49" s="11"/>
      <c r="B49" s="12"/>
      <c r="C49" s="11"/>
      <c r="D49" s="11"/>
      <c r="E49" s="11"/>
      <c r="F49" s="11"/>
      <c r="G49" s="11"/>
      <c r="H49" s="11"/>
      <c r="I49" s="11"/>
      <c r="J49" s="11"/>
    </row>
    <row r="50" spans="1:10" ht="14.25">
      <c r="A50" s="11"/>
      <c r="B50" s="12"/>
      <c r="C50" s="11"/>
      <c r="D50" s="11"/>
      <c r="E50" s="11"/>
      <c r="F50" s="11"/>
      <c r="G50" s="11"/>
      <c r="H50" s="11"/>
      <c r="I50" s="11"/>
      <c r="J50" s="11"/>
    </row>
    <row r="51" spans="1:8" ht="15.75">
      <c r="A51" s="22"/>
      <c r="B51" s="22"/>
      <c r="C51" s="22"/>
      <c r="D51" s="22"/>
      <c r="E51" s="22"/>
      <c r="F51" s="22"/>
      <c r="G51" s="22"/>
      <c r="H51" s="22"/>
    </row>
  </sheetData>
  <sheetProtection/>
  <mergeCells count="23">
    <mergeCell ref="A2:K2"/>
    <mergeCell ref="A4:M4"/>
    <mergeCell ref="A6:A7"/>
    <mergeCell ref="B6:B7"/>
    <mergeCell ref="C6:F6"/>
    <mergeCell ref="G6:J6"/>
    <mergeCell ref="K6:N6"/>
    <mergeCell ref="A19:M19"/>
    <mergeCell ref="A21:A22"/>
    <mergeCell ref="B21:B22"/>
    <mergeCell ref="C21:F21"/>
    <mergeCell ref="G21:J21"/>
    <mergeCell ref="K21:N21"/>
    <mergeCell ref="A41:J41"/>
    <mergeCell ref="A43:A44"/>
    <mergeCell ref="B43:B44"/>
    <mergeCell ref="C43:F43"/>
    <mergeCell ref="G43:J43"/>
    <mergeCell ref="A28:J28"/>
    <mergeCell ref="A30:A31"/>
    <mergeCell ref="B30:B31"/>
    <mergeCell ref="C30:F30"/>
    <mergeCell ref="G30:J30"/>
  </mergeCells>
  <printOptions/>
  <pageMargins left="0.1968503937007874" right="0.2362204724409449" top="0.2362204724409449" bottom="0.1968503937007874" header="0.1968503937007874" footer="0.1968503937007874"/>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FF00"/>
  </sheetPr>
  <dimension ref="A2:N26"/>
  <sheetViews>
    <sheetView showGridLines="0" view="pageBreakPreview" zoomScale="60" zoomScaleNormal="70" zoomScalePageLayoutView="0" workbookViewId="0" topLeftCell="A1">
      <selection activeCell="Z13" sqref="Z13"/>
    </sheetView>
  </sheetViews>
  <sheetFormatPr defaultColWidth="9.00390625" defaultRowHeight="12.75"/>
  <cols>
    <col min="1" max="1" width="9.125" style="14" customWidth="1"/>
    <col min="2" max="2" width="21.25390625" style="14" customWidth="1"/>
    <col min="3" max="3" width="17.875" style="14" customWidth="1"/>
    <col min="4" max="4" width="15.00390625" style="14" customWidth="1"/>
    <col min="5" max="5" width="11.625" style="14" customWidth="1"/>
    <col min="6" max="6" width="13.75390625" style="14" customWidth="1"/>
    <col min="7" max="7" width="14.75390625" style="14" customWidth="1"/>
    <col min="8" max="8" width="13.375" style="14" customWidth="1"/>
    <col min="9" max="9" width="12.25390625" style="14" customWidth="1"/>
    <col min="10" max="10" width="14.00390625" style="14" customWidth="1"/>
    <col min="11" max="15" width="13.25390625" style="14" customWidth="1"/>
    <col min="16" max="16384" width="9.125" style="14" customWidth="1"/>
  </cols>
  <sheetData>
    <row r="2" spans="1:11" ht="15.75" customHeight="1">
      <c r="A2" s="293" t="s">
        <v>58</v>
      </c>
      <c r="B2" s="293"/>
      <c r="C2" s="293"/>
      <c r="D2" s="293"/>
      <c r="E2" s="293"/>
      <c r="F2" s="293"/>
      <c r="G2" s="293"/>
      <c r="H2" s="293"/>
      <c r="I2" s="293"/>
      <c r="J2" s="293"/>
      <c r="K2" s="293"/>
    </row>
    <row r="3" spans="1:11" ht="2.25" customHeight="1">
      <c r="A3" s="22"/>
      <c r="B3" s="22"/>
      <c r="C3" s="22"/>
      <c r="D3" s="22"/>
      <c r="E3" s="22"/>
      <c r="F3" s="22"/>
      <c r="G3" s="22"/>
      <c r="H3" s="22"/>
      <c r="I3" s="22"/>
      <c r="J3" s="22"/>
      <c r="K3" s="22"/>
    </row>
    <row r="4" spans="1:13" ht="17.25" customHeight="1">
      <c r="A4" s="293" t="s">
        <v>212</v>
      </c>
      <c r="B4" s="293"/>
      <c r="C4" s="293"/>
      <c r="D4" s="293"/>
      <c r="E4" s="293"/>
      <c r="F4" s="293"/>
      <c r="G4" s="293"/>
      <c r="H4" s="293"/>
      <c r="I4" s="293"/>
      <c r="J4" s="293"/>
      <c r="K4" s="293"/>
      <c r="L4" s="293"/>
      <c r="M4" s="293"/>
    </row>
    <row r="5" spans="1:14" ht="13.5" customHeight="1">
      <c r="A5" s="22"/>
      <c r="B5" s="22"/>
      <c r="C5" s="22"/>
      <c r="D5" s="22"/>
      <c r="E5" s="22"/>
      <c r="F5" s="22"/>
      <c r="G5" s="22"/>
      <c r="H5" s="22"/>
      <c r="I5" s="22"/>
      <c r="J5" s="22"/>
      <c r="K5" s="22"/>
      <c r="N5" s="23" t="s">
        <v>52</v>
      </c>
    </row>
    <row r="6" spans="1:14" ht="17.25" customHeight="1">
      <c r="A6" s="274" t="s">
        <v>16</v>
      </c>
      <c r="B6" s="286" t="s">
        <v>42</v>
      </c>
      <c r="C6" s="274" t="s">
        <v>201</v>
      </c>
      <c r="D6" s="274"/>
      <c r="E6" s="274"/>
      <c r="F6" s="274"/>
      <c r="G6" s="274" t="s">
        <v>207</v>
      </c>
      <c r="H6" s="274"/>
      <c r="I6" s="274"/>
      <c r="J6" s="274"/>
      <c r="K6" s="274" t="s">
        <v>203</v>
      </c>
      <c r="L6" s="274"/>
      <c r="M6" s="274"/>
      <c r="N6" s="274"/>
    </row>
    <row r="7" spans="1:14" ht="43.5" customHeight="1">
      <c r="A7" s="274"/>
      <c r="B7" s="287"/>
      <c r="C7" s="24" t="s">
        <v>2</v>
      </c>
      <c r="D7" s="24" t="s">
        <v>37</v>
      </c>
      <c r="E7" s="25" t="s">
        <v>75</v>
      </c>
      <c r="F7" s="25" t="s">
        <v>34</v>
      </c>
      <c r="G7" s="24" t="s">
        <v>2</v>
      </c>
      <c r="H7" s="24" t="s">
        <v>37</v>
      </c>
      <c r="I7" s="25" t="s">
        <v>75</v>
      </c>
      <c r="J7" s="25" t="s">
        <v>35</v>
      </c>
      <c r="K7" s="24" t="s">
        <v>2</v>
      </c>
      <c r="L7" s="24" t="s">
        <v>37</v>
      </c>
      <c r="M7" s="25" t="s">
        <v>75</v>
      </c>
      <c r="N7" s="25" t="s">
        <v>36</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114" customHeight="1">
      <c r="A9" s="103">
        <v>1</v>
      </c>
      <c r="B9" s="10" t="s">
        <v>123</v>
      </c>
      <c r="C9" s="145">
        <v>570627</v>
      </c>
      <c r="D9" s="145"/>
      <c r="E9" s="145"/>
      <c r="F9" s="145">
        <f>C9</f>
        <v>570627</v>
      </c>
      <c r="G9" s="145">
        <v>627638</v>
      </c>
      <c r="H9" s="145"/>
      <c r="I9" s="145"/>
      <c r="J9" s="145">
        <f>G9+H9</f>
        <v>627638</v>
      </c>
      <c r="K9" s="145">
        <v>661052</v>
      </c>
      <c r="L9" s="145"/>
      <c r="M9" s="145"/>
      <c r="N9" s="145">
        <f>K9+L9</f>
        <v>661052</v>
      </c>
    </row>
    <row r="10" spans="1:14" ht="99" customHeight="1">
      <c r="A10" s="103">
        <v>2</v>
      </c>
      <c r="B10" s="10" t="s">
        <v>228</v>
      </c>
      <c r="C10" s="145">
        <v>109300</v>
      </c>
      <c r="D10" s="145"/>
      <c r="E10" s="145"/>
      <c r="F10" s="145">
        <f>C10</f>
        <v>109300</v>
      </c>
      <c r="G10" s="145">
        <v>9500</v>
      </c>
      <c r="H10" s="145"/>
      <c r="I10" s="145"/>
      <c r="J10" s="145">
        <f>G10+H10</f>
        <v>9500</v>
      </c>
      <c r="K10" s="145">
        <v>5000</v>
      </c>
      <c r="L10" s="145"/>
      <c r="M10" s="145"/>
      <c r="N10" s="145">
        <f>K10+L10</f>
        <v>5000</v>
      </c>
    </row>
    <row r="11" spans="1:14" ht="87" customHeight="1">
      <c r="A11" s="103">
        <v>3</v>
      </c>
      <c r="B11" s="10" t="s">
        <v>226</v>
      </c>
      <c r="C11" s="145"/>
      <c r="D11" s="145"/>
      <c r="E11" s="145"/>
      <c r="F11" s="145"/>
      <c r="G11" s="145">
        <v>698000</v>
      </c>
      <c r="H11" s="145"/>
      <c r="I11" s="145"/>
      <c r="J11" s="145">
        <f>G11+H11</f>
        <v>698000</v>
      </c>
      <c r="K11" s="145"/>
      <c r="L11" s="145"/>
      <c r="M11" s="145"/>
      <c r="N11" s="145"/>
    </row>
    <row r="12" spans="1:14" ht="87.75" customHeight="1">
      <c r="A12" s="103">
        <v>4</v>
      </c>
      <c r="B12" s="10" t="s">
        <v>225</v>
      </c>
      <c r="C12" s="145"/>
      <c r="D12" s="145"/>
      <c r="E12" s="145"/>
      <c r="F12" s="145"/>
      <c r="G12" s="145">
        <v>28000</v>
      </c>
      <c r="H12" s="145"/>
      <c r="I12" s="145"/>
      <c r="J12" s="145">
        <f>G12+H12</f>
        <v>28000</v>
      </c>
      <c r="K12" s="145">
        <v>28000</v>
      </c>
      <c r="L12" s="145"/>
      <c r="M12" s="145"/>
      <c r="N12" s="145">
        <f>K12+L12</f>
        <v>28000</v>
      </c>
    </row>
    <row r="13" spans="1:14" ht="126" customHeight="1">
      <c r="A13" s="103">
        <v>5</v>
      </c>
      <c r="B13" s="116" t="s">
        <v>185</v>
      </c>
      <c r="C13" s="145"/>
      <c r="D13" s="145">
        <v>274372</v>
      </c>
      <c r="E13" s="145">
        <f>D13</f>
        <v>274372</v>
      </c>
      <c r="F13" s="145">
        <f>C13+D13</f>
        <v>274372</v>
      </c>
      <c r="G13" s="145"/>
      <c r="H13" s="145"/>
      <c r="I13" s="145"/>
      <c r="J13" s="145"/>
      <c r="K13" s="145"/>
      <c r="L13" s="145"/>
      <c r="M13" s="145"/>
      <c r="N13" s="145"/>
    </row>
    <row r="14" spans="1:14" ht="77.25" customHeight="1">
      <c r="A14" s="103">
        <v>6</v>
      </c>
      <c r="B14" s="116" t="s">
        <v>227</v>
      </c>
      <c r="C14" s="163">
        <v>3041025</v>
      </c>
      <c r="D14" s="207"/>
      <c r="E14" s="207"/>
      <c r="F14" s="163">
        <f>C14</f>
        <v>3041025</v>
      </c>
      <c r="G14" s="163"/>
      <c r="H14" s="163"/>
      <c r="I14" s="163"/>
      <c r="J14" s="145"/>
      <c r="K14" s="145"/>
      <c r="L14" s="145"/>
      <c r="M14" s="145"/>
      <c r="N14" s="145"/>
    </row>
    <row r="15" spans="1:14" ht="15">
      <c r="A15" s="9"/>
      <c r="B15" s="116" t="s">
        <v>38</v>
      </c>
      <c r="C15" s="185">
        <f>C9+C10+C11+C12+C13+C14</f>
        <v>3720952</v>
      </c>
      <c r="D15" s="185">
        <f aca="true" t="shared" si="0" ref="D15:N15">D9+D10+D11+D12+D13+D14</f>
        <v>274372</v>
      </c>
      <c r="E15" s="185">
        <f t="shared" si="0"/>
        <v>274372</v>
      </c>
      <c r="F15" s="185">
        <f t="shared" si="0"/>
        <v>3995324</v>
      </c>
      <c r="G15" s="185">
        <f t="shared" si="0"/>
        <v>1363138</v>
      </c>
      <c r="H15" s="185">
        <f t="shared" si="0"/>
        <v>0</v>
      </c>
      <c r="I15" s="185">
        <f t="shared" si="0"/>
        <v>0</v>
      </c>
      <c r="J15" s="185">
        <f t="shared" si="0"/>
        <v>1363138</v>
      </c>
      <c r="K15" s="185">
        <f t="shared" si="0"/>
        <v>694052</v>
      </c>
      <c r="L15" s="185">
        <f t="shared" si="0"/>
        <v>0</v>
      </c>
      <c r="M15" s="185">
        <f t="shared" si="0"/>
        <v>0</v>
      </c>
      <c r="N15" s="185">
        <f t="shared" si="0"/>
        <v>694052</v>
      </c>
    </row>
    <row r="16" spans="1:8" ht="42" customHeight="1">
      <c r="A16" s="22"/>
      <c r="B16" s="22"/>
      <c r="C16" s="22"/>
      <c r="D16" s="22"/>
      <c r="E16" s="22"/>
      <c r="F16" s="22"/>
      <c r="G16" s="22"/>
      <c r="H16" s="22"/>
    </row>
    <row r="17" spans="1:14" ht="14.25" hidden="1">
      <c r="A17" s="11"/>
      <c r="B17" s="12"/>
      <c r="C17" s="11"/>
      <c r="D17" s="11"/>
      <c r="E17" s="11"/>
      <c r="F17" s="11"/>
      <c r="G17" s="11"/>
      <c r="H17" s="11"/>
      <c r="I17" s="11"/>
      <c r="J17" s="11"/>
      <c r="K17" s="11"/>
      <c r="L17" s="11"/>
      <c r="M17" s="11"/>
      <c r="N17" s="11"/>
    </row>
    <row r="18" spans="1:13" ht="13.5" customHeight="1">
      <c r="A18" s="293" t="s">
        <v>213</v>
      </c>
      <c r="B18" s="293"/>
      <c r="C18" s="293"/>
      <c r="D18" s="293"/>
      <c r="E18" s="293"/>
      <c r="F18" s="293"/>
      <c r="G18" s="293"/>
      <c r="H18" s="293"/>
      <c r="I18" s="293"/>
      <c r="J18" s="293"/>
      <c r="K18" s="293"/>
      <c r="L18" s="293"/>
      <c r="M18" s="293"/>
    </row>
    <row r="19" spans="1:11" ht="14.25" customHeight="1">
      <c r="A19" s="22"/>
      <c r="B19" s="22"/>
      <c r="C19" s="22"/>
      <c r="D19" s="22"/>
      <c r="E19" s="22"/>
      <c r="F19" s="22"/>
      <c r="G19" s="22"/>
      <c r="H19" s="22"/>
      <c r="I19" s="22"/>
      <c r="J19" s="23" t="s">
        <v>52</v>
      </c>
      <c r="K19" s="22"/>
    </row>
    <row r="20" spans="1:10" ht="17.25" customHeight="1">
      <c r="A20" s="274" t="s">
        <v>16</v>
      </c>
      <c r="B20" s="286" t="s">
        <v>42</v>
      </c>
      <c r="C20" s="274" t="s">
        <v>167</v>
      </c>
      <c r="D20" s="274"/>
      <c r="E20" s="274"/>
      <c r="F20" s="274"/>
      <c r="G20" s="274" t="s">
        <v>205</v>
      </c>
      <c r="H20" s="274"/>
      <c r="I20" s="274"/>
      <c r="J20" s="274"/>
    </row>
    <row r="21" spans="1:10" ht="38.25" customHeight="1">
      <c r="A21" s="274"/>
      <c r="B21" s="287"/>
      <c r="C21" s="24" t="s">
        <v>2</v>
      </c>
      <c r="D21" s="24" t="s">
        <v>37</v>
      </c>
      <c r="E21" s="25" t="s">
        <v>75</v>
      </c>
      <c r="F21" s="25" t="s">
        <v>34</v>
      </c>
      <c r="G21" s="24" t="s">
        <v>2</v>
      </c>
      <c r="H21" s="24" t="s">
        <v>37</v>
      </c>
      <c r="I21" s="25" t="s">
        <v>75</v>
      </c>
      <c r="J21" s="25" t="s">
        <v>35</v>
      </c>
    </row>
    <row r="22" spans="1:10" ht="14.25">
      <c r="A22" s="13">
        <v>1</v>
      </c>
      <c r="B22" s="33">
        <v>2</v>
      </c>
      <c r="C22" s="13">
        <v>3</v>
      </c>
      <c r="D22" s="33">
        <v>4</v>
      </c>
      <c r="E22" s="13">
        <v>5</v>
      </c>
      <c r="F22" s="33">
        <v>6</v>
      </c>
      <c r="G22" s="13">
        <v>7</v>
      </c>
      <c r="H22" s="33">
        <v>8</v>
      </c>
      <c r="I22" s="13">
        <v>9</v>
      </c>
      <c r="J22" s="33">
        <v>10</v>
      </c>
    </row>
    <row r="23" spans="1:10" ht="117" customHeight="1">
      <c r="A23" s="103" t="s">
        <v>84</v>
      </c>
      <c r="B23" s="10" t="s">
        <v>123</v>
      </c>
      <c r="C23" s="145">
        <f>661052*1.062</f>
        <v>702037.224</v>
      </c>
      <c r="D23" s="208"/>
      <c r="E23" s="208"/>
      <c r="F23" s="145">
        <f>C23+D23</f>
        <v>702037.224</v>
      </c>
      <c r="G23" s="145">
        <f>C23*1.053</f>
        <v>739245.196872</v>
      </c>
      <c r="H23" s="208"/>
      <c r="I23" s="208"/>
      <c r="J23" s="145">
        <f>G23+H23</f>
        <v>739245.196872</v>
      </c>
    </row>
    <row r="24" spans="1:10" ht="83.25" customHeight="1">
      <c r="A24" s="103"/>
      <c r="B24" s="10" t="s">
        <v>124</v>
      </c>
      <c r="C24" s="145"/>
      <c r="D24" s="208"/>
      <c r="E24" s="208"/>
      <c r="F24" s="145"/>
      <c r="G24" s="145"/>
      <c r="H24" s="208"/>
      <c r="I24" s="208"/>
      <c r="J24" s="145"/>
    </row>
    <row r="25" spans="1:10" ht="15">
      <c r="A25" s="15"/>
      <c r="B25" s="116" t="s">
        <v>38</v>
      </c>
      <c r="C25" s="185">
        <f>C23+C24</f>
        <v>702037.224</v>
      </c>
      <c r="D25" s="185">
        <f>D23+D24</f>
        <v>0</v>
      </c>
      <c r="E25" s="185">
        <f>E23+E24</f>
        <v>0</v>
      </c>
      <c r="F25" s="185">
        <f>F23+F24</f>
        <v>702037.224</v>
      </c>
      <c r="G25" s="185">
        <f>G23+G24</f>
        <v>739245.196872</v>
      </c>
      <c r="H25" s="185">
        <f>H23</f>
        <v>0</v>
      </c>
      <c r="I25" s="185">
        <f>I23</f>
        <v>0</v>
      </c>
      <c r="J25" s="185">
        <f>J23+J24</f>
        <v>739245.196872</v>
      </c>
    </row>
    <row r="26" spans="1:14" ht="14.25">
      <c r="A26" s="11"/>
      <c r="B26" s="12"/>
      <c r="C26" s="11"/>
      <c r="D26" s="11"/>
      <c r="E26" s="11"/>
      <c r="F26" s="11"/>
      <c r="G26" s="11"/>
      <c r="H26" s="11"/>
      <c r="I26" s="11"/>
      <c r="J26" s="11"/>
      <c r="K26" s="11"/>
      <c r="L26" s="11"/>
      <c r="M26" s="11"/>
      <c r="N26" s="11"/>
    </row>
  </sheetData>
  <sheetProtection/>
  <mergeCells count="12">
    <mergeCell ref="C20:F20"/>
    <mergeCell ref="G20:J20"/>
    <mergeCell ref="C6:F6"/>
    <mergeCell ref="G6:J6"/>
    <mergeCell ref="A2:K2"/>
    <mergeCell ref="A6:A7"/>
    <mergeCell ref="B6:B7"/>
    <mergeCell ref="A20:A21"/>
    <mergeCell ref="A18:M18"/>
    <mergeCell ref="K6:N6"/>
    <mergeCell ref="A4:M4"/>
    <mergeCell ref="B20:B21"/>
  </mergeCells>
  <printOptions/>
  <pageMargins left="0.1968503937007874" right="0.2362204724409449" top="0.2362204724409449" bottom="0.1968503937007874" header="0.1968503937007874" footer="0.1968503937007874"/>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rgb="FFFFFF00"/>
  </sheetPr>
  <dimension ref="A1:V89"/>
  <sheetViews>
    <sheetView showGridLines="0" view="pageBreakPreview" zoomScale="60" zoomScaleNormal="85" zoomScalePageLayoutView="0" workbookViewId="0" topLeftCell="A52">
      <selection activeCell="AA68" sqref="AA68"/>
    </sheetView>
  </sheetViews>
  <sheetFormatPr defaultColWidth="9.00390625" defaultRowHeight="12.75"/>
  <cols>
    <col min="1" max="1" width="9.125" style="20" customWidth="1"/>
    <col min="2" max="2" width="21.75390625" style="20" customWidth="1"/>
    <col min="3" max="3" width="14.125" style="20" customWidth="1"/>
    <col min="4" max="4" width="14.875" style="20" customWidth="1"/>
    <col min="5" max="7" width="15.375" style="20" customWidth="1"/>
    <col min="8" max="12" width="15.125" style="20" customWidth="1"/>
    <col min="13" max="13" width="15.00390625" style="20" customWidth="1"/>
    <col min="14" max="16384" width="9.125" style="20" customWidth="1"/>
  </cols>
  <sheetData>
    <row r="1" spans="1:15" ht="26.25" customHeight="1">
      <c r="A1" s="281" t="s">
        <v>76</v>
      </c>
      <c r="B1" s="281"/>
      <c r="C1" s="281"/>
      <c r="D1" s="281"/>
      <c r="E1" s="281"/>
      <c r="F1" s="281"/>
      <c r="G1" s="281"/>
      <c r="H1" s="281"/>
      <c r="I1" s="281"/>
      <c r="J1" s="81"/>
      <c r="K1" s="28"/>
      <c r="L1" s="28"/>
      <c r="M1" s="28"/>
      <c r="N1" s="28"/>
      <c r="O1" s="28"/>
    </row>
    <row r="2" spans="1:15" ht="14.25" customHeight="1">
      <c r="A2" s="293" t="s">
        <v>214</v>
      </c>
      <c r="B2" s="293"/>
      <c r="C2" s="293"/>
      <c r="D2" s="293"/>
      <c r="E2" s="293"/>
      <c r="F2" s="293"/>
      <c r="G2" s="293"/>
      <c r="H2" s="293"/>
      <c r="I2" s="293"/>
      <c r="J2" s="22"/>
      <c r="K2" s="22"/>
      <c r="L2" s="22"/>
      <c r="M2" s="22"/>
      <c r="N2" s="27"/>
      <c r="O2" s="27"/>
    </row>
    <row r="3" ht="12.75">
      <c r="M3" s="83" t="s">
        <v>52</v>
      </c>
    </row>
    <row r="4" spans="1:13" ht="33.75" customHeight="1">
      <c r="A4" s="294" t="s">
        <v>16</v>
      </c>
      <c r="B4" s="294" t="s">
        <v>10</v>
      </c>
      <c r="C4" s="294" t="s">
        <v>15</v>
      </c>
      <c r="D4" s="294" t="s">
        <v>11</v>
      </c>
      <c r="E4" s="294" t="s">
        <v>215</v>
      </c>
      <c r="F4" s="294"/>
      <c r="G4" s="294"/>
      <c r="H4" s="294" t="s">
        <v>216</v>
      </c>
      <c r="I4" s="294"/>
      <c r="J4" s="294"/>
      <c r="K4" s="294" t="s">
        <v>217</v>
      </c>
      <c r="L4" s="294"/>
      <c r="M4" s="294"/>
    </row>
    <row r="5" spans="1:13" s="56" customFormat="1" ht="28.5" customHeight="1">
      <c r="A5" s="294"/>
      <c r="B5" s="294"/>
      <c r="C5" s="294"/>
      <c r="D5" s="294"/>
      <c r="E5" s="32" t="s">
        <v>2</v>
      </c>
      <c r="F5" s="32" t="s">
        <v>29</v>
      </c>
      <c r="G5" s="13" t="s">
        <v>59</v>
      </c>
      <c r="H5" s="32" t="s">
        <v>2</v>
      </c>
      <c r="I5" s="32" t="s">
        <v>29</v>
      </c>
      <c r="J5" s="13" t="s">
        <v>60</v>
      </c>
      <c r="K5" s="32" t="s">
        <v>2</v>
      </c>
      <c r="L5" s="32" t="s">
        <v>29</v>
      </c>
      <c r="M5" s="13" t="s">
        <v>36</v>
      </c>
    </row>
    <row r="6" spans="1:13" s="56" customFormat="1" ht="12.75">
      <c r="A6" s="32">
        <v>1</v>
      </c>
      <c r="B6" s="32">
        <v>2</v>
      </c>
      <c r="C6" s="32">
        <v>3</v>
      </c>
      <c r="D6" s="32">
        <v>4</v>
      </c>
      <c r="E6" s="32">
        <v>5</v>
      </c>
      <c r="F6" s="32">
        <v>6</v>
      </c>
      <c r="G6" s="32">
        <v>7</v>
      </c>
      <c r="H6" s="32">
        <v>8</v>
      </c>
      <c r="I6" s="32">
        <v>9</v>
      </c>
      <c r="J6" s="32">
        <v>10</v>
      </c>
      <c r="K6" s="32">
        <v>11</v>
      </c>
      <c r="L6" s="32">
        <v>12</v>
      </c>
      <c r="M6" s="32">
        <v>13</v>
      </c>
    </row>
    <row r="7" spans="1:21" s="56" customFormat="1" ht="17.25" customHeight="1">
      <c r="A7" s="32"/>
      <c r="B7" s="306" t="s">
        <v>125</v>
      </c>
      <c r="C7" s="307"/>
      <c r="D7" s="307"/>
      <c r="E7" s="307"/>
      <c r="F7" s="307"/>
      <c r="G7" s="307"/>
      <c r="H7" s="307"/>
      <c r="I7" s="307"/>
      <c r="J7" s="307"/>
      <c r="K7" s="307"/>
      <c r="L7" s="307"/>
      <c r="M7" s="308"/>
      <c r="N7" s="141"/>
      <c r="O7" s="141"/>
      <c r="P7" s="141"/>
      <c r="Q7" s="141"/>
      <c r="R7" s="141"/>
      <c r="S7" s="141"/>
      <c r="T7" s="141"/>
      <c r="U7" s="141"/>
    </row>
    <row r="8" spans="1:21" s="57" customFormat="1" ht="12.75" customHeight="1">
      <c r="A8" s="58"/>
      <c r="B8" s="5" t="s">
        <v>3</v>
      </c>
      <c r="C8" s="106"/>
      <c r="D8" s="106"/>
      <c r="E8" s="107"/>
      <c r="F8" s="105"/>
      <c r="G8" s="106"/>
      <c r="H8" s="107"/>
      <c r="I8" s="104"/>
      <c r="J8" s="105"/>
      <c r="K8" s="106"/>
      <c r="L8" s="106"/>
      <c r="M8" s="106"/>
      <c r="N8" s="108"/>
      <c r="O8" s="109"/>
      <c r="P8" s="108"/>
      <c r="Q8" s="108"/>
      <c r="R8" s="108"/>
      <c r="S8" s="108"/>
      <c r="T8" s="108"/>
      <c r="U8" s="108"/>
    </row>
    <row r="9" spans="1:21" s="57" customFormat="1" ht="72.75" customHeight="1">
      <c r="A9" s="136" t="s">
        <v>86</v>
      </c>
      <c r="B9" s="10" t="s">
        <v>138</v>
      </c>
      <c r="C9" s="137" t="s">
        <v>88</v>
      </c>
      <c r="D9" s="136" t="s">
        <v>126</v>
      </c>
      <c r="E9" s="125">
        <v>3</v>
      </c>
      <c r="F9" s="125"/>
      <c r="G9" s="125">
        <f>E9</f>
        <v>3</v>
      </c>
      <c r="H9" s="125">
        <v>3</v>
      </c>
      <c r="I9" s="125"/>
      <c r="J9" s="125">
        <f>H9</f>
        <v>3</v>
      </c>
      <c r="K9" s="125">
        <v>3</v>
      </c>
      <c r="L9" s="125"/>
      <c r="M9" s="125">
        <f>K9</f>
        <v>3</v>
      </c>
      <c r="N9" s="108"/>
      <c r="O9" s="109"/>
      <c r="P9" s="108"/>
      <c r="Q9" s="108"/>
      <c r="R9" s="108"/>
      <c r="S9" s="108"/>
      <c r="T9" s="108"/>
      <c r="U9" s="108"/>
    </row>
    <row r="10" spans="1:21" s="57" customFormat="1" ht="120.75" customHeight="1">
      <c r="A10" s="142" t="s">
        <v>107</v>
      </c>
      <c r="B10" s="143" t="s">
        <v>127</v>
      </c>
      <c r="C10" s="137" t="s">
        <v>137</v>
      </c>
      <c r="D10" s="138" t="s">
        <v>264</v>
      </c>
      <c r="E10" s="211">
        <v>570627</v>
      </c>
      <c r="F10" s="211"/>
      <c r="G10" s="211">
        <f>E10</f>
        <v>570627</v>
      </c>
      <c r="H10" s="212">
        <v>627638</v>
      </c>
      <c r="I10" s="212"/>
      <c r="J10" s="212">
        <f>H10</f>
        <v>627638</v>
      </c>
      <c r="K10" s="212">
        <v>524313</v>
      </c>
      <c r="L10" s="212"/>
      <c r="M10" s="212">
        <f>K10</f>
        <v>524313</v>
      </c>
      <c r="N10" s="108"/>
      <c r="O10" s="109"/>
      <c r="P10" s="108"/>
      <c r="Q10" s="108"/>
      <c r="R10" s="108"/>
      <c r="S10" s="108"/>
      <c r="T10" s="108"/>
      <c r="U10" s="108"/>
    </row>
    <row r="11" spans="1:13" s="57" customFormat="1" ht="12.75" customHeight="1">
      <c r="A11" s="58"/>
      <c r="B11" s="5" t="s">
        <v>4</v>
      </c>
      <c r="C11" s="58"/>
      <c r="D11" s="58"/>
      <c r="E11" s="13"/>
      <c r="F11" s="13"/>
      <c r="G11" s="13"/>
      <c r="H11" s="1"/>
      <c r="I11" s="1"/>
      <c r="J11" s="1"/>
      <c r="K11" s="1"/>
      <c r="L11" s="1"/>
      <c r="M11" s="1"/>
    </row>
    <row r="12" spans="1:13" s="57" customFormat="1" ht="120" customHeight="1">
      <c r="A12" s="13" t="s">
        <v>89</v>
      </c>
      <c r="B12" s="123" t="s">
        <v>128</v>
      </c>
      <c r="C12" s="13" t="s">
        <v>87</v>
      </c>
      <c r="D12" s="13" t="s">
        <v>265</v>
      </c>
      <c r="E12" s="213">
        <v>35228.7</v>
      </c>
      <c r="F12" s="213"/>
      <c r="G12" s="214">
        <f>E12</f>
        <v>35228.7</v>
      </c>
      <c r="H12" s="215">
        <v>10300</v>
      </c>
      <c r="I12" s="215"/>
      <c r="J12" s="216">
        <f>H12</f>
        <v>10300</v>
      </c>
      <c r="K12" s="215">
        <v>10000</v>
      </c>
      <c r="L12" s="215"/>
      <c r="M12" s="216">
        <f>K12</f>
        <v>10000</v>
      </c>
    </row>
    <row r="13" spans="1:13" s="57" customFormat="1" ht="105" customHeight="1">
      <c r="A13" s="13" t="s">
        <v>90</v>
      </c>
      <c r="B13" s="123" t="s">
        <v>129</v>
      </c>
      <c r="C13" s="13" t="s">
        <v>88</v>
      </c>
      <c r="D13" s="13" t="s">
        <v>130</v>
      </c>
      <c r="E13" s="213">
        <v>173</v>
      </c>
      <c r="F13" s="213"/>
      <c r="G13" s="211">
        <f>E13</f>
        <v>173</v>
      </c>
      <c r="H13" s="215">
        <v>62</v>
      </c>
      <c r="I13" s="217"/>
      <c r="J13" s="136">
        <f>H13</f>
        <v>62</v>
      </c>
      <c r="K13" s="215">
        <v>50</v>
      </c>
      <c r="L13" s="215"/>
      <c r="M13" s="216">
        <f>K13</f>
        <v>50</v>
      </c>
    </row>
    <row r="14" spans="1:13" s="57" customFormat="1" ht="15" customHeight="1">
      <c r="A14" s="17"/>
      <c r="B14" s="124" t="s">
        <v>100</v>
      </c>
      <c r="C14" s="13"/>
      <c r="D14" s="58"/>
      <c r="E14" s="111"/>
      <c r="F14" s="17"/>
      <c r="G14" s="112"/>
      <c r="H14" s="111"/>
      <c r="I14" s="17"/>
      <c r="J14" s="112"/>
      <c r="K14" s="126"/>
      <c r="L14" s="126"/>
      <c r="M14" s="126"/>
    </row>
    <row r="15" spans="1:13" s="57" customFormat="1" ht="131.25" customHeight="1">
      <c r="A15" s="17" t="s">
        <v>91</v>
      </c>
      <c r="B15" s="123" t="s">
        <v>131</v>
      </c>
      <c r="C15" s="13" t="s">
        <v>87</v>
      </c>
      <c r="D15" s="13" t="s">
        <v>134</v>
      </c>
      <c r="E15" s="218">
        <v>11742.9</v>
      </c>
      <c r="F15" s="218"/>
      <c r="G15" s="219">
        <f>E15</f>
        <v>11742.9</v>
      </c>
      <c r="H15" s="220">
        <v>3433</v>
      </c>
      <c r="I15" s="220"/>
      <c r="J15" s="216">
        <f>H15</f>
        <v>3433</v>
      </c>
      <c r="K15" s="220">
        <v>2000</v>
      </c>
      <c r="L15" s="220"/>
      <c r="M15" s="216">
        <f>K15</f>
        <v>2000</v>
      </c>
    </row>
    <row r="16" spans="1:13" s="57" customFormat="1" ht="127.5" customHeight="1">
      <c r="A16" s="17" t="s">
        <v>92</v>
      </c>
      <c r="B16" s="123" t="s">
        <v>132</v>
      </c>
      <c r="C16" s="13" t="s">
        <v>88</v>
      </c>
      <c r="D16" s="13" t="s">
        <v>134</v>
      </c>
      <c r="E16" s="221">
        <v>58</v>
      </c>
      <c r="F16" s="221"/>
      <c r="G16" s="211">
        <f>E16</f>
        <v>58</v>
      </c>
      <c r="H16" s="220">
        <v>21</v>
      </c>
      <c r="I16" s="142"/>
      <c r="J16" s="216">
        <f>H16</f>
        <v>21</v>
      </c>
      <c r="K16" s="220">
        <f>K13/3</f>
        <v>16.666666666666668</v>
      </c>
      <c r="L16" s="142"/>
      <c r="M16" s="216">
        <f>K16</f>
        <v>16.666666666666668</v>
      </c>
    </row>
    <row r="17" spans="1:13" s="57" customFormat="1" ht="12.75">
      <c r="A17" s="59"/>
      <c r="B17" s="5" t="s">
        <v>5</v>
      </c>
      <c r="C17" s="60"/>
      <c r="D17" s="60"/>
      <c r="E17" s="111"/>
      <c r="F17" s="111"/>
      <c r="G17" s="17"/>
      <c r="H17" s="111"/>
      <c r="I17" s="111"/>
      <c r="J17" s="111"/>
      <c r="K17" s="126"/>
      <c r="L17" s="126"/>
      <c r="M17" s="125">
        <f>K17</f>
        <v>0</v>
      </c>
    </row>
    <row r="18" spans="1:13" s="57" customFormat="1" ht="114.75">
      <c r="A18" s="17" t="s">
        <v>93</v>
      </c>
      <c r="B18" s="76" t="s">
        <v>133</v>
      </c>
      <c r="C18" s="13" t="s">
        <v>94</v>
      </c>
      <c r="D18" s="13" t="s">
        <v>134</v>
      </c>
      <c r="E18" s="222">
        <v>89.8</v>
      </c>
      <c r="F18" s="223"/>
      <c r="G18" s="214">
        <f>E18</f>
        <v>89.8</v>
      </c>
      <c r="H18" s="142">
        <v>100</v>
      </c>
      <c r="I18" s="223"/>
      <c r="J18" s="136">
        <f>H18</f>
        <v>100</v>
      </c>
      <c r="K18" s="142">
        <v>100</v>
      </c>
      <c r="L18" s="223"/>
      <c r="M18" s="136">
        <f>K18</f>
        <v>100</v>
      </c>
    </row>
    <row r="19" spans="1:13" s="57" customFormat="1" ht="17.25" customHeight="1">
      <c r="A19" s="17"/>
      <c r="B19" s="303" t="s">
        <v>229</v>
      </c>
      <c r="C19" s="304"/>
      <c r="D19" s="304"/>
      <c r="E19" s="304"/>
      <c r="F19" s="304"/>
      <c r="G19" s="304"/>
      <c r="H19" s="304"/>
      <c r="I19" s="304"/>
      <c r="J19" s="304"/>
      <c r="K19" s="304"/>
      <c r="L19" s="304"/>
      <c r="M19" s="305"/>
    </row>
    <row r="20" spans="1:13" s="57" customFormat="1" ht="12.75">
      <c r="A20" s="17"/>
      <c r="B20" s="5" t="s">
        <v>3</v>
      </c>
      <c r="C20" s="13"/>
      <c r="D20" s="13"/>
      <c r="E20" s="127"/>
      <c r="F20" s="128"/>
      <c r="G20" s="125"/>
      <c r="H20" s="127"/>
      <c r="I20" s="128"/>
      <c r="J20" s="125"/>
      <c r="K20" s="127"/>
      <c r="L20" s="128"/>
      <c r="M20" s="125"/>
    </row>
    <row r="21" spans="1:13" s="57" customFormat="1" ht="42" customHeight="1">
      <c r="A21" s="17"/>
      <c r="B21" s="76" t="s">
        <v>139</v>
      </c>
      <c r="C21" s="13" t="s">
        <v>88</v>
      </c>
      <c r="D21" s="13" t="s">
        <v>135</v>
      </c>
      <c r="E21" s="142">
        <v>1536</v>
      </c>
      <c r="F21" s="223"/>
      <c r="G21" s="136">
        <f>E21</f>
        <v>1536</v>
      </c>
      <c r="H21" s="142">
        <v>1536</v>
      </c>
      <c r="I21" s="223"/>
      <c r="J21" s="136">
        <f>H21</f>
        <v>1536</v>
      </c>
      <c r="K21" s="142">
        <v>1536</v>
      </c>
      <c r="L21" s="223"/>
      <c r="M21" s="136">
        <f>K21</f>
        <v>1536</v>
      </c>
    </row>
    <row r="22" spans="1:13" s="57" customFormat="1" ht="51.75" customHeight="1">
      <c r="A22" s="17"/>
      <c r="B22" s="76" t="s">
        <v>136</v>
      </c>
      <c r="C22" s="13" t="s">
        <v>137</v>
      </c>
      <c r="D22" s="13" t="s">
        <v>263</v>
      </c>
      <c r="E22" s="224">
        <v>109300</v>
      </c>
      <c r="F22" s="225"/>
      <c r="G22" s="226">
        <f>E22</f>
        <v>109300</v>
      </c>
      <c r="H22" s="227">
        <v>9500</v>
      </c>
      <c r="I22" s="228"/>
      <c r="J22" s="212">
        <f>H22</f>
        <v>9500</v>
      </c>
      <c r="K22" s="227">
        <v>5000</v>
      </c>
      <c r="L22" s="225"/>
      <c r="M22" s="212">
        <f>K22</f>
        <v>5000</v>
      </c>
    </row>
    <row r="23" spans="1:13" s="57" customFormat="1" ht="15">
      <c r="A23" s="17"/>
      <c r="B23" s="5" t="s">
        <v>4</v>
      </c>
      <c r="C23" s="13"/>
      <c r="D23" s="13"/>
      <c r="E23" s="142"/>
      <c r="F23" s="223"/>
      <c r="G23" s="136"/>
      <c r="H23" s="142"/>
      <c r="I23" s="223"/>
      <c r="J23" s="136"/>
      <c r="K23" s="142"/>
      <c r="L23" s="223"/>
      <c r="M23" s="136"/>
    </row>
    <row r="24" spans="1:13" s="57" customFormat="1" ht="57" customHeight="1">
      <c r="A24" s="17"/>
      <c r="B24" s="76" t="s">
        <v>140</v>
      </c>
      <c r="C24" s="13" t="s">
        <v>88</v>
      </c>
      <c r="D24" s="13" t="s">
        <v>266</v>
      </c>
      <c r="E24" s="142">
        <v>1</v>
      </c>
      <c r="F24" s="223"/>
      <c r="G24" s="136">
        <f>E24</f>
        <v>1</v>
      </c>
      <c r="H24" s="142">
        <v>1</v>
      </c>
      <c r="I24" s="223"/>
      <c r="J24" s="216">
        <f>H24</f>
        <v>1</v>
      </c>
      <c r="K24" s="142">
        <v>1</v>
      </c>
      <c r="L24" s="223"/>
      <c r="M24" s="216">
        <v>1</v>
      </c>
    </row>
    <row r="25" spans="1:13" s="57" customFormat="1" ht="15">
      <c r="A25" s="17"/>
      <c r="B25" s="124" t="s">
        <v>100</v>
      </c>
      <c r="C25" s="13"/>
      <c r="D25" s="13"/>
      <c r="E25" s="142"/>
      <c r="F25" s="223"/>
      <c r="G25" s="136"/>
      <c r="H25" s="142"/>
      <c r="I25" s="223"/>
      <c r="J25" s="136"/>
      <c r="K25" s="142"/>
      <c r="L25" s="223"/>
      <c r="M25" s="136"/>
    </row>
    <row r="26" spans="1:13" s="57" customFormat="1" ht="51">
      <c r="A26" s="17"/>
      <c r="B26" s="173" t="s">
        <v>186</v>
      </c>
      <c r="C26" s="13" t="s">
        <v>137</v>
      </c>
      <c r="D26" s="13" t="s">
        <v>142</v>
      </c>
      <c r="E26" s="224">
        <v>109300</v>
      </c>
      <c r="F26" s="225"/>
      <c r="G26" s="226">
        <f>E26</f>
        <v>109300</v>
      </c>
      <c r="H26" s="227">
        <v>9500</v>
      </c>
      <c r="I26" s="228"/>
      <c r="J26" s="212">
        <f>H26</f>
        <v>9500</v>
      </c>
      <c r="K26" s="227">
        <v>5000</v>
      </c>
      <c r="L26" s="228"/>
      <c r="M26" s="212">
        <f>K26</f>
        <v>5000</v>
      </c>
    </row>
    <row r="27" spans="1:13" s="57" customFormat="1" ht="15">
      <c r="A27" s="17"/>
      <c r="B27" s="5" t="s">
        <v>5</v>
      </c>
      <c r="C27" s="13"/>
      <c r="D27" s="13"/>
      <c r="E27" s="142"/>
      <c r="F27" s="223"/>
      <c r="G27" s="136"/>
      <c r="H27" s="142"/>
      <c r="I27" s="223"/>
      <c r="J27" s="136"/>
      <c r="K27" s="142"/>
      <c r="L27" s="223"/>
      <c r="M27" s="136"/>
    </row>
    <row r="28" spans="1:13" s="57" customFormat="1" ht="38.25">
      <c r="A28" s="17"/>
      <c r="B28" s="76" t="s">
        <v>141</v>
      </c>
      <c r="C28" s="13" t="s">
        <v>94</v>
      </c>
      <c r="D28" s="13" t="s">
        <v>134</v>
      </c>
      <c r="E28" s="221">
        <v>100</v>
      </c>
      <c r="F28" s="229"/>
      <c r="G28" s="136">
        <f>E28</f>
        <v>100</v>
      </c>
      <c r="H28" s="221">
        <v>100</v>
      </c>
      <c r="I28" s="221"/>
      <c r="J28" s="216">
        <f>H28</f>
        <v>100</v>
      </c>
      <c r="K28" s="142">
        <v>100</v>
      </c>
      <c r="L28" s="223"/>
      <c r="M28" s="216">
        <v>100</v>
      </c>
    </row>
    <row r="29" spans="1:13" s="57" customFormat="1" ht="12" customHeight="1">
      <c r="A29" s="61"/>
      <c r="B29" s="297" t="s">
        <v>232</v>
      </c>
      <c r="C29" s="298"/>
      <c r="D29" s="298"/>
      <c r="E29" s="298"/>
      <c r="F29" s="298"/>
      <c r="G29" s="298"/>
      <c r="H29" s="298"/>
      <c r="I29" s="298"/>
      <c r="J29" s="298"/>
      <c r="K29" s="298"/>
      <c r="L29" s="298"/>
      <c r="M29" s="299"/>
    </row>
    <row r="30" spans="1:13" s="57" customFormat="1" ht="9.75" customHeight="1">
      <c r="A30" s="61"/>
      <c r="B30" s="5" t="s">
        <v>3</v>
      </c>
      <c r="C30" s="61"/>
      <c r="D30" s="61"/>
      <c r="E30" s="61"/>
      <c r="F30" s="61"/>
      <c r="G30" s="61"/>
      <c r="H30" s="61"/>
      <c r="I30" s="61"/>
      <c r="J30" s="61"/>
      <c r="K30" s="61"/>
      <c r="L30" s="61"/>
      <c r="M30" s="61"/>
    </row>
    <row r="31" spans="1:13" s="57" customFormat="1" ht="51" customHeight="1">
      <c r="A31" s="61"/>
      <c r="B31" s="173" t="s">
        <v>178</v>
      </c>
      <c r="C31" s="13" t="s">
        <v>137</v>
      </c>
      <c r="D31" s="309" t="s">
        <v>159</v>
      </c>
      <c r="E31" s="157">
        <f>E32+E33+E34+E35+E36+E37+E38+E39</f>
        <v>3041025</v>
      </c>
      <c r="F31" s="157"/>
      <c r="G31" s="157">
        <f>G32+G33+G34+G35+G36+G37+G38+G39</f>
        <v>3041025</v>
      </c>
      <c r="H31" s="209"/>
      <c r="I31" s="209"/>
      <c r="J31" s="209"/>
      <c r="K31" s="149"/>
      <c r="L31" s="149"/>
      <c r="M31" s="149"/>
    </row>
    <row r="32" spans="1:13" s="57" customFormat="1" ht="75.75" customHeight="1">
      <c r="A32" s="61"/>
      <c r="B32" s="172" t="s">
        <v>179</v>
      </c>
      <c r="C32" s="13" t="s">
        <v>137</v>
      </c>
      <c r="D32" s="310"/>
      <c r="E32" s="157">
        <v>545000</v>
      </c>
      <c r="F32" s="157"/>
      <c r="G32" s="157">
        <f aca="true" t="shared" si="0" ref="G32:G39">E32</f>
        <v>545000</v>
      </c>
      <c r="H32" s="209"/>
      <c r="I32" s="209"/>
      <c r="J32" s="209"/>
      <c r="K32" s="149"/>
      <c r="L32" s="149"/>
      <c r="M32" s="149"/>
    </row>
    <row r="33" spans="1:13" s="57" customFormat="1" ht="71.25" customHeight="1">
      <c r="A33" s="61"/>
      <c r="B33" s="173" t="s">
        <v>180</v>
      </c>
      <c r="C33" s="13" t="s">
        <v>137</v>
      </c>
      <c r="D33" s="138" t="s">
        <v>159</v>
      </c>
      <c r="E33" s="157">
        <v>299500</v>
      </c>
      <c r="F33" s="157"/>
      <c r="G33" s="157">
        <f t="shared" si="0"/>
        <v>299500</v>
      </c>
      <c r="H33" s="209"/>
      <c r="I33" s="209"/>
      <c r="J33" s="209"/>
      <c r="K33" s="149"/>
      <c r="L33" s="149"/>
      <c r="M33" s="149"/>
    </row>
    <row r="34" spans="1:13" s="57" customFormat="1" ht="75" customHeight="1">
      <c r="A34" s="61"/>
      <c r="B34" s="173" t="s">
        <v>181</v>
      </c>
      <c r="C34" s="13" t="s">
        <v>137</v>
      </c>
      <c r="D34" s="138" t="s">
        <v>159</v>
      </c>
      <c r="E34" s="157">
        <v>379500</v>
      </c>
      <c r="F34" s="157"/>
      <c r="G34" s="157">
        <f t="shared" si="0"/>
        <v>379500</v>
      </c>
      <c r="H34" s="209"/>
      <c r="I34" s="209"/>
      <c r="J34" s="209"/>
      <c r="K34" s="149"/>
      <c r="L34" s="149"/>
      <c r="M34" s="149"/>
    </row>
    <row r="35" spans="1:13" s="57" customFormat="1" ht="190.5" customHeight="1">
      <c r="A35" s="61"/>
      <c r="B35" s="172" t="s">
        <v>182</v>
      </c>
      <c r="C35" s="13" t="s">
        <v>137</v>
      </c>
      <c r="D35" s="138" t="s">
        <v>159</v>
      </c>
      <c r="E35" s="157">
        <v>899939</v>
      </c>
      <c r="F35" s="157"/>
      <c r="G35" s="157">
        <f t="shared" si="0"/>
        <v>899939</v>
      </c>
      <c r="H35" s="209"/>
      <c r="I35" s="209"/>
      <c r="J35" s="209"/>
      <c r="K35" s="149"/>
      <c r="L35" s="149"/>
      <c r="M35" s="149"/>
    </row>
    <row r="36" spans="1:13" s="57" customFormat="1" ht="70.5" customHeight="1">
      <c r="A36" s="61"/>
      <c r="B36" s="172" t="s">
        <v>246</v>
      </c>
      <c r="C36" s="13" t="s">
        <v>137</v>
      </c>
      <c r="D36" s="138" t="s">
        <v>159</v>
      </c>
      <c r="E36" s="157">
        <v>49134</v>
      </c>
      <c r="F36" s="157"/>
      <c r="G36" s="157">
        <f t="shared" si="0"/>
        <v>49134</v>
      </c>
      <c r="H36" s="209"/>
      <c r="I36" s="209"/>
      <c r="J36" s="209"/>
      <c r="K36" s="149"/>
      <c r="L36" s="149"/>
      <c r="M36" s="149"/>
    </row>
    <row r="37" spans="1:13" s="57" customFormat="1" ht="76.5" customHeight="1">
      <c r="A37" s="61"/>
      <c r="B37" s="172" t="s">
        <v>244</v>
      </c>
      <c r="C37" s="13" t="s">
        <v>137</v>
      </c>
      <c r="D37" s="138" t="s">
        <v>159</v>
      </c>
      <c r="E37" s="157">
        <v>348958</v>
      </c>
      <c r="F37" s="157"/>
      <c r="G37" s="157">
        <f t="shared" si="0"/>
        <v>348958</v>
      </c>
      <c r="H37" s="209"/>
      <c r="I37" s="209"/>
      <c r="J37" s="209"/>
      <c r="K37" s="149"/>
      <c r="L37" s="149"/>
      <c r="M37" s="149"/>
    </row>
    <row r="38" spans="1:13" s="57" customFormat="1" ht="76.5" customHeight="1">
      <c r="A38" s="61"/>
      <c r="B38" s="172" t="s">
        <v>245</v>
      </c>
      <c r="C38" s="13" t="s">
        <v>137</v>
      </c>
      <c r="D38" s="138" t="s">
        <v>159</v>
      </c>
      <c r="E38" s="157">
        <v>118994</v>
      </c>
      <c r="F38" s="157"/>
      <c r="G38" s="157">
        <f t="shared" si="0"/>
        <v>118994</v>
      </c>
      <c r="H38" s="209"/>
      <c r="I38" s="209"/>
      <c r="J38" s="209"/>
      <c r="K38" s="149"/>
      <c r="L38" s="149"/>
      <c r="M38" s="149"/>
    </row>
    <row r="39" spans="1:13" s="57" customFormat="1" ht="75" customHeight="1">
      <c r="A39" s="61"/>
      <c r="B39" s="172" t="s">
        <v>231</v>
      </c>
      <c r="C39" s="13" t="s">
        <v>137</v>
      </c>
      <c r="D39" s="138" t="s">
        <v>159</v>
      </c>
      <c r="E39" s="157">
        <v>400000</v>
      </c>
      <c r="F39" s="157"/>
      <c r="G39" s="157">
        <f t="shared" si="0"/>
        <v>400000</v>
      </c>
      <c r="H39" s="209"/>
      <c r="I39" s="209"/>
      <c r="J39" s="209"/>
      <c r="K39" s="149"/>
      <c r="L39" s="149"/>
      <c r="M39" s="149"/>
    </row>
    <row r="40" spans="1:13" s="57" customFormat="1" ht="9.75" customHeight="1">
      <c r="A40" s="61"/>
      <c r="B40" s="5" t="s">
        <v>4</v>
      </c>
      <c r="C40" s="61"/>
      <c r="D40" s="61"/>
      <c r="E40" s="221"/>
      <c r="F40" s="221"/>
      <c r="G40" s="221"/>
      <c r="H40" s="61"/>
      <c r="I40" s="61"/>
      <c r="J40" s="61"/>
      <c r="K40" s="149"/>
      <c r="L40" s="149"/>
      <c r="M40" s="149"/>
    </row>
    <row r="41" spans="1:13" s="57" customFormat="1" ht="52.5" customHeight="1">
      <c r="A41" s="61"/>
      <c r="B41" s="172" t="s">
        <v>183</v>
      </c>
      <c r="C41" s="13" t="s">
        <v>88</v>
      </c>
      <c r="D41" s="13" t="s">
        <v>160</v>
      </c>
      <c r="E41" s="221">
        <v>7</v>
      </c>
      <c r="F41" s="221"/>
      <c r="G41" s="221">
        <f>E41</f>
        <v>7</v>
      </c>
      <c r="H41" s="149"/>
      <c r="I41" s="149"/>
      <c r="J41" s="149"/>
      <c r="K41" s="149"/>
      <c r="L41" s="149"/>
      <c r="M41" s="149"/>
    </row>
    <row r="42" spans="1:13" s="57" customFormat="1" ht="15" customHeight="1">
      <c r="A42" s="61"/>
      <c r="B42" s="124" t="s">
        <v>100</v>
      </c>
      <c r="C42" s="61"/>
      <c r="D42" s="61"/>
      <c r="E42" s="229"/>
      <c r="F42" s="229"/>
      <c r="G42" s="229"/>
      <c r="H42" s="61"/>
      <c r="I42" s="61"/>
      <c r="J42" s="61"/>
      <c r="K42" s="149"/>
      <c r="L42" s="149"/>
      <c r="M42" s="149"/>
    </row>
    <row r="43" spans="1:13" s="57" customFormat="1" ht="49.5" customHeight="1">
      <c r="A43" s="61"/>
      <c r="B43" s="172" t="s">
        <v>184</v>
      </c>
      <c r="C43" s="13" t="s">
        <v>137</v>
      </c>
      <c r="D43" s="13" t="s">
        <v>142</v>
      </c>
      <c r="E43" s="230">
        <f>E31/E41</f>
        <v>434432.14285714284</v>
      </c>
      <c r="F43" s="221"/>
      <c r="G43" s="230">
        <f>E43</f>
        <v>434432.14285714284</v>
      </c>
      <c r="H43" s="174"/>
      <c r="I43" s="174"/>
      <c r="J43" s="174"/>
      <c r="K43" s="149"/>
      <c r="L43" s="149"/>
      <c r="M43" s="149"/>
    </row>
    <row r="44" spans="1:13" s="57" customFormat="1" ht="19.5" customHeight="1">
      <c r="A44" s="61"/>
      <c r="B44" s="5" t="s">
        <v>5</v>
      </c>
      <c r="C44" s="61"/>
      <c r="D44" s="61"/>
      <c r="E44" s="229"/>
      <c r="F44" s="229"/>
      <c r="G44" s="229"/>
      <c r="H44" s="61"/>
      <c r="I44" s="61"/>
      <c r="J44" s="61"/>
      <c r="K44" s="149"/>
      <c r="L44" s="149"/>
      <c r="M44" s="149"/>
    </row>
    <row r="45" spans="1:13" s="57" customFormat="1" ht="31.5" customHeight="1">
      <c r="A45" s="61"/>
      <c r="B45" s="76" t="s">
        <v>230</v>
      </c>
      <c r="C45" s="13" t="s">
        <v>94</v>
      </c>
      <c r="D45" s="13" t="s">
        <v>142</v>
      </c>
      <c r="E45" s="221">
        <v>100</v>
      </c>
      <c r="F45" s="221"/>
      <c r="G45" s="221">
        <f>E45</f>
        <v>100</v>
      </c>
      <c r="H45" s="149"/>
      <c r="I45" s="149"/>
      <c r="J45" s="149"/>
      <c r="K45" s="149"/>
      <c r="L45" s="149"/>
      <c r="M45" s="149"/>
    </row>
    <row r="46" spans="1:13" s="57" customFormat="1" ht="24" customHeight="1">
      <c r="A46" s="61"/>
      <c r="B46" s="297" t="s">
        <v>233</v>
      </c>
      <c r="C46" s="298"/>
      <c r="D46" s="298"/>
      <c r="E46" s="298"/>
      <c r="F46" s="298"/>
      <c r="G46" s="298"/>
      <c r="H46" s="298"/>
      <c r="I46" s="298"/>
      <c r="J46" s="298"/>
      <c r="K46" s="298"/>
      <c r="L46" s="298"/>
      <c r="M46" s="299"/>
    </row>
    <row r="47" spans="1:13" s="57" customFormat="1" ht="21" customHeight="1">
      <c r="A47" s="61"/>
      <c r="B47" s="5" t="s">
        <v>3</v>
      </c>
      <c r="C47" s="61"/>
      <c r="D47" s="61"/>
      <c r="E47" s="61"/>
      <c r="F47" s="61"/>
      <c r="G47" s="61"/>
      <c r="H47" s="61"/>
      <c r="I47" s="61"/>
      <c r="J47" s="61"/>
      <c r="K47" s="58"/>
      <c r="L47" s="58"/>
      <c r="M47" s="58"/>
    </row>
    <row r="48" spans="1:13" s="57" customFormat="1" ht="72.75" customHeight="1">
      <c r="A48" s="61"/>
      <c r="B48" s="76" t="s">
        <v>136</v>
      </c>
      <c r="C48" s="13" t="s">
        <v>137</v>
      </c>
      <c r="D48" s="138" t="s">
        <v>159</v>
      </c>
      <c r="E48" s="231"/>
      <c r="F48" s="157">
        <v>274372</v>
      </c>
      <c r="G48" s="157">
        <f>F48</f>
        <v>274372</v>
      </c>
      <c r="H48" s="61"/>
      <c r="I48" s="175"/>
      <c r="J48" s="175"/>
      <c r="K48" s="61"/>
      <c r="L48" s="149"/>
      <c r="M48" s="149"/>
    </row>
    <row r="49" spans="1:13" s="57" customFormat="1" ht="22.5" customHeight="1">
      <c r="A49" s="61"/>
      <c r="B49" s="5" t="s">
        <v>4</v>
      </c>
      <c r="C49" s="61"/>
      <c r="D49" s="61"/>
      <c r="E49" s="231"/>
      <c r="F49" s="231"/>
      <c r="G49" s="231"/>
      <c r="H49" s="61"/>
      <c r="I49" s="58"/>
      <c r="J49" s="58"/>
      <c r="K49" s="61"/>
      <c r="L49" s="58"/>
      <c r="M49" s="58"/>
    </row>
    <row r="50" spans="1:13" s="57" customFormat="1" ht="89.25" customHeight="1">
      <c r="A50" s="61"/>
      <c r="B50" s="76" t="s">
        <v>154</v>
      </c>
      <c r="C50" s="13" t="s">
        <v>88</v>
      </c>
      <c r="D50" s="13" t="s">
        <v>160</v>
      </c>
      <c r="E50" s="231"/>
      <c r="F50" s="157">
        <v>1</v>
      </c>
      <c r="G50" s="157">
        <f>F50</f>
        <v>1</v>
      </c>
      <c r="H50" s="61"/>
      <c r="I50" s="58"/>
      <c r="J50" s="149"/>
      <c r="K50" s="61"/>
      <c r="L50" s="58"/>
      <c r="M50" s="149"/>
    </row>
    <row r="51" spans="1:13" s="57" customFormat="1" ht="19.5" customHeight="1">
      <c r="A51" s="61"/>
      <c r="B51" s="124" t="s">
        <v>100</v>
      </c>
      <c r="C51" s="61"/>
      <c r="D51" s="61"/>
      <c r="E51" s="231"/>
      <c r="F51" s="231"/>
      <c r="G51" s="231"/>
      <c r="H51" s="61"/>
      <c r="I51" s="58"/>
      <c r="J51" s="58"/>
      <c r="K51" s="61"/>
      <c r="L51" s="58"/>
      <c r="M51" s="58"/>
    </row>
    <row r="52" spans="1:13" s="57" customFormat="1" ht="98.25" customHeight="1">
      <c r="A52" s="61"/>
      <c r="B52" s="76" t="s">
        <v>143</v>
      </c>
      <c r="C52" s="13" t="s">
        <v>137</v>
      </c>
      <c r="D52" s="13" t="s">
        <v>142</v>
      </c>
      <c r="E52" s="231"/>
      <c r="F52" s="157">
        <f>F48</f>
        <v>274372</v>
      </c>
      <c r="G52" s="157">
        <f>F52</f>
        <v>274372</v>
      </c>
      <c r="H52" s="61"/>
      <c r="I52" s="175"/>
      <c r="J52" s="175"/>
      <c r="K52" s="61"/>
      <c r="L52" s="149"/>
      <c r="M52" s="149"/>
    </row>
    <row r="53" spans="1:13" s="57" customFormat="1" ht="15.75" customHeight="1">
      <c r="A53" s="61"/>
      <c r="B53" s="5" t="s">
        <v>5</v>
      </c>
      <c r="C53" s="61"/>
      <c r="D53" s="61"/>
      <c r="E53" s="231"/>
      <c r="F53" s="231"/>
      <c r="G53" s="231"/>
      <c r="H53" s="61"/>
      <c r="I53" s="58"/>
      <c r="J53" s="58"/>
      <c r="K53" s="61"/>
      <c r="L53" s="58"/>
      <c r="M53" s="58"/>
    </row>
    <row r="54" spans="1:13" s="57" customFormat="1" ht="19.5" customHeight="1">
      <c r="A54" s="17"/>
      <c r="B54" s="76" t="s">
        <v>144</v>
      </c>
      <c r="C54" s="13" t="s">
        <v>94</v>
      </c>
      <c r="D54" s="13" t="s">
        <v>142</v>
      </c>
      <c r="E54" s="232"/>
      <c r="F54" s="228">
        <v>100</v>
      </c>
      <c r="G54" s="212">
        <f>F54</f>
        <v>100</v>
      </c>
      <c r="H54" s="127"/>
      <c r="I54" s="127"/>
      <c r="J54" s="149"/>
      <c r="K54" s="61"/>
      <c r="L54" s="127"/>
      <c r="M54" s="150"/>
    </row>
    <row r="55" spans="1:13" s="57" customFormat="1" ht="19.5" customHeight="1">
      <c r="A55" s="17"/>
      <c r="B55" s="311" t="s">
        <v>234</v>
      </c>
      <c r="C55" s="312"/>
      <c r="D55" s="312"/>
      <c r="E55" s="312"/>
      <c r="F55" s="312"/>
      <c r="G55" s="312"/>
      <c r="H55" s="312"/>
      <c r="I55" s="312"/>
      <c r="J55" s="312"/>
      <c r="K55" s="312"/>
      <c r="L55" s="313"/>
      <c r="M55" s="150"/>
    </row>
    <row r="56" spans="1:13" s="57" customFormat="1" ht="15.75" customHeight="1">
      <c r="A56" s="17"/>
      <c r="B56" s="76" t="s">
        <v>3</v>
      </c>
      <c r="C56" s="13"/>
      <c r="D56" s="13"/>
      <c r="E56" s="210"/>
      <c r="F56" s="148"/>
      <c r="G56" s="146"/>
      <c r="H56" s="127"/>
      <c r="I56" s="127"/>
      <c r="J56" s="149"/>
      <c r="K56" s="61"/>
      <c r="L56" s="127"/>
      <c r="M56" s="150"/>
    </row>
    <row r="57" spans="1:13" s="57" customFormat="1" ht="78.75" customHeight="1">
      <c r="A57" s="17"/>
      <c r="B57" s="76" t="s">
        <v>235</v>
      </c>
      <c r="C57" s="13" t="s">
        <v>137</v>
      </c>
      <c r="D57" s="13" t="s">
        <v>264</v>
      </c>
      <c r="E57" s="61"/>
      <c r="F57" s="61"/>
      <c r="G57" s="61"/>
      <c r="H57" s="227">
        <v>698000</v>
      </c>
      <c r="I57" s="228"/>
      <c r="J57" s="212">
        <f aca="true" t="shared" si="1" ref="J57:J63">H57</f>
        <v>698000</v>
      </c>
      <c r="K57" s="61"/>
      <c r="L57" s="127"/>
      <c r="M57" s="150"/>
    </row>
    <row r="58" spans="1:13" s="57" customFormat="1" ht="15.75" customHeight="1">
      <c r="A58" s="17"/>
      <c r="B58" s="76" t="s">
        <v>4</v>
      </c>
      <c r="C58" s="13"/>
      <c r="D58" s="13"/>
      <c r="E58" s="61"/>
      <c r="F58" s="61"/>
      <c r="G58" s="61"/>
      <c r="H58" s="227"/>
      <c r="I58" s="228"/>
      <c r="J58" s="212"/>
      <c r="K58" s="61"/>
      <c r="L58" s="127"/>
      <c r="M58" s="150"/>
    </row>
    <row r="59" spans="1:13" s="57" customFormat="1" ht="66.75" customHeight="1">
      <c r="A59" s="17"/>
      <c r="B59" s="76" t="s">
        <v>236</v>
      </c>
      <c r="C59" s="13" t="s">
        <v>88</v>
      </c>
      <c r="D59" s="13" t="s">
        <v>160</v>
      </c>
      <c r="E59" s="61"/>
      <c r="F59" s="61"/>
      <c r="G59" s="61"/>
      <c r="H59" s="227">
        <v>14</v>
      </c>
      <c r="I59" s="228"/>
      <c r="J59" s="212">
        <f t="shared" si="1"/>
        <v>14</v>
      </c>
      <c r="K59" s="61"/>
      <c r="L59" s="127"/>
      <c r="M59" s="150"/>
    </row>
    <row r="60" spans="1:13" s="57" customFormat="1" ht="15.75" customHeight="1">
      <c r="A60" s="17"/>
      <c r="B60" s="76" t="s">
        <v>100</v>
      </c>
      <c r="C60" s="13"/>
      <c r="D60" s="13"/>
      <c r="E60" s="61"/>
      <c r="F60" s="61"/>
      <c r="G60" s="61"/>
      <c r="H60" s="227"/>
      <c r="I60" s="228"/>
      <c r="J60" s="212"/>
      <c r="K60" s="61"/>
      <c r="L60" s="127"/>
      <c r="M60" s="150"/>
    </row>
    <row r="61" spans="1:13" s="57" customFormat="1" ht="54.75" customHeight="1">
      <c r="A61" s="17"/>
      <c r="B61" s="76" t="s">
        <v>237</v>
      </c>
      <c r="C61" s="13" t="s">
        <v>137</v>
      </c>
      <c r="D61" s="13" t="s">
        <v>142</v>
      </c>
      <c r="E61" s="61"/>
      <c r="F61" s="61"/>
      <c r="G61" s="61"/>
      <c r="H61" s="227">
        <v>49857</v>
      </c>
      <c r="I61" s="228"/>
      <c r="J61" s="212">
        <f t="shared" si="1"/>
        <v>49857</v>
      </c>
      <c r="K61" s="61"/>
      <c r="L61" s="127"/>
      <c r="M61" s="150"/>
    </row>
    <row r="62" spans="1:13" s="57" customFormat="1" ht="15.75" customHeight="1">
      <c r="A62" s="17"/>
      <c r="B62" s="76" t="s">
        <v>5</v>
      </c>
      <c r="C62" s="13"/>
      <c r="D62" s="13"/>
      <c r="E62" s="61"/>
      <c r="F62" s="61"/>
      <c r="G62" s="61"/>
      <c r="H62" s="227"/>
      <c r="I62" s="228"/>
      <c r="J62" s="212"/>
      <c r="K62" s="61"/>
      <c r="L62" s="127"/>
      <c r="M62" s="150"/>
    </row>
    <row r="63" spans="1:13" s="57" customFormat="1" ht="36" customHeight="1">
      <c r="A63" s="17"/>
      <c r="B63" s="76" t="s">
        <v>238</v>
      </c>
      <c r="C63" s="13" t="s">
        <v>94</v>
      </c>
      <c r="D63" s="13" t="s">
        <v>142</v>
      </c>
      <c r="E63" s="61"/>
      <c r="F63" s="61"/>
      <c r="G63" s="61"/>
      <c r="H63" s="227">
        <v>100</v>
      </c>
      <c r="I63" s="228"/>
      <c r="J63" s="212">
        <f t="shared" si="1"/>
        <v>100</v>
      </c>
      <c r="K63" s="61"/>
      <c r="L63" s="127"/>
      <c r="M63" s="150"/>
    </row>
    <row r="64" spans="1:13" s="57" customFormat="1" ht="16.5" customHeight="1">
      <c r="A64" s="17"/>
      <c r="B64" s="311" t="s">
        <v>239</v>
      </c>
      <c r="C64" s="312"/>
      <c r="D64" s="312"/>
      <c r="E64" s="312"/>
      <c r="F64" s="312"/>
      <c r="G64" s="312"/>
      <c r="H64" s="312"/>
      <c r="I64" s="312"/>
      <c r="J64" s="312"/>
      <c r="K64" s="312"/>
      <c r="L64" s="312"/>
      <c r="M64" s="313"/>
    </row>
    <row r="65" spans="1:13" s="57" customFormat="1" ht="15.75" customHeight="1">
      <c r="A65" s="17"/>
      <c r="B65" s="76" t="s">
        <v>3</v>
      </c>
      <c r="C65" s="13"/>
      <c r="D65" s="13"/>
      <c r="E65" s="210"/>
      <c r="F65" s="148"/>
      <c r="G65" s="146"/>
      <c r="H65" s="127"/>
      <c r="I65" s="127"/>
      <c r="J65" s="149"/>
      <c r="K65" s="61"/>
      <c r="L65" s="127"/>
      <c r="M65" s="150"/>
    </row>
    <row r="66" spans="1:13" s="57" customFormat="1" ht="90" customHeight="1">
      <c r="A66" s="17"/>
      <c r="B66" s="76" t="s">
        <v>240</v>
      </c>
      <c r="C66" s="13" t="s">
        <v>137</v>
      </c>
      <c r="D66" s="13" t="s">
        <v>264</v>
      </c>
      <c r="E66" s="147"/>
      <c r="F66" s="148"/>
      <c r="G66" s="146"/>
      <c r="H66" s="142">
        <v>28000</v>
      </c>
      <c r="I66" s="142"/>
      <c r="J66" s="163">
        <f>H66</f>
        <v>28000</v>
      </c>
      <c r="K66" s="230">
        <v>28000</v>
      </c>
      <c r="L66" s="220"/>
      <c r="M66" s="234">
        <f>K66</f>
        <v>28000</v>
      </c>
    </row>
    <row r="67" spans="1:13" s="57" customFormat="1" ht="15.75" customHeight="1">
      <c r="A67" s="17"/>
      <c r="B67" s="76" t="s">
        <v>4</v>
      </c>
      <c r="C67" s="13"/>
      <c r="D67" s="13"/>
      <c r="E67" s="210"/>
      <c r="F67" s="148"/>
      <c r="G67" s="146"/>
      <c r="H67" s="142"/>
      <c r="I67" s="142"/>
      <c r="J67" s="163"/>
      <c r="K67" s="218"/>
      <c r="L67" s="222"/>
      <c r="M67" s="233"/>
    </row>
    <row r="68" spans="1:13" s="57" customFormat="1" ht="70.5" customHeight="1">
      <c r="A68" s="17"/>
      <c r="B68" s="76" t="s">
        <v>241</v>
      </c>
      <c r="C68" s="13" t="s">
        <v>88</v>
      </c>
      <c r="D68" s="13" t="s">
        <v>266</v>
      </c>
      <c r="E68" s="147"/>
      <c r="F68" s="148"/>
      <c r="G68" s="146"/>
      <c r="H68" s="142">
        <v>1</v>
      </c>
      <c r="I68" s="142"/>
      <c r="J68" s="163">
        <f>H68</f>
        <v>1</v>
      </c>
      <c r="K68" s="230">
        <v>1</v>
      </c>
      <c r="L68" s="220"/>
      <c r="M68" s="234">
        <f>K68</f>
        <v>1</v>
      </c>
    </row>
    <row r="69" spans="1:13" s="57" customFormat="1" ht="15.75" customHeight="1">
      <c r="A69" s="17"/>
      <c r="B69" s="76" t="s">
        <v>100</v>
      </c>
      <c r="C69" s="13"/>
      <c r="D69" s="13"/>
      <c r="E69" s="210"/>
      <c r="F69" s="148"/>
      <c r="G69" s="146"/>
      <c r="H69" s="142"/>
      <c r="I69" s="142"/>
      <c r="J69" s="163"/>
      <c r="K69" s="218"/>
      <c r="L69" s="222"/>
      <c r="M69" s="233"/>
    </row>
    <row r="70" spans="1:13" s="57" customFormat="1" ht="64.5" customHeight="1">
      <c r="A70" s="17"/>
      <c r="B70" s="76" t="s">
        <v>242</v>
      </c>
      <c r="C70" s="13" t="s">
        <v>137</v>
      </c>
      <c r="D70" s="13" t="s">
        <v>142</v>
      </c>
      <c r="E70" s="210"/>
      <c r="F70" s="148"/>
      <c r="G70" s="146"/>
      <c r="H70" s="142">
        <v>28000</v>
      </c>
      <c r="I70" s="142"/>
      <c r="J70" s="163">
        <f>H70</f>
        <v>28000</v>
      </c>
      <c r="K70" s="230">
        <v>28000</v>
      </c>
      <c r="L70" s="220"/>
      <c r="M70" s="234">
        <f>K70</f>
        <v>28000</v>
      </c>
    </row>
    <row r="71" spans="1:13" s="57" customFormat="1" ht="15.75" customHeight="1">
      <c r="A71" s="17"/>
      <c r="B71" s="76" t="s">
        <v>5</v>
      </c>
      <c r="C71" s="13"/>
      <c r="D71" s="13"/>
      <c r="E71" s="210"/>
      <c r="F71" s="148"/>
      <c r="G71" s="146"/>
      <c r="H71" s="142"/>
      <c r="I71" s="142"/>
      <c r="J71" s="163"/>
      <c r="K71" s="218"/>
      <c r="L71" s="222"/>
      <c r="M71" s="233"/>
    </row>
    <row r="72" spans="1:13" s="57" customFormat="1" ht="77.25" customHeight="1">
      <c r="A72" s="17"/>
      <c r="B72" s="76" t="s">
        <v>243</v>
      </c>
      <c r="C72" s="13" t="s">
        <v>94</v>
      </c>
      <c r="D72" s="13" t="s">
        <v>142</v>
      </c>
      <c r="E72" s="168"/>
      <c r="F72" s="148"/>
      <c r="G72" s="167"/>
      <c r="H72" s="142">
        <v>15.3</v>
      </c>
      <c r="I72" s="142"/>
      <c r="J72" s="171">
        <f>H72</f>
        <v>15.3</v>
      </c>
      <c r="K72" s="218">
        <v>11.2</v>
      </c>
      <c r="L72" s="222"/>
      <c r="M72" s="233">
        <f>K72</f>
        <v>11.2</v>
      </c>
    </row>
    <row r="73" spans="1:22" ht="51" customHeight="1">
      <c r="A73" s="293" t="s">
        <v>218</v>
      </c>
      <c r="B73" s="293"/>
      <c r="C73" s="293"/>
      <c r="D73" s="293"/>
      <c r="E73" s="293"/>
      <c r="F73" s="293"/>
      <c r="G73" s="293"/>
      <c r="H73" s="293"/>
      <c r="I73" s="293"/>
      <c r="J73" s="22"/>
      <c r="K73" s="22"/>
      <c r="L73" s="22"/>
      <c r="M73" s="22"/>
      <c r="N73" s="27"/>
      <c r="O73" s="27"/>
      <c r="V73" s="20">
        <v>0</v>
      </c>
    </row>
    <row r="74" ht="16.5" customHeight="1">
      <c r="J74" s="83" t="s">
        <v>52</v>
      </c>
    </row>
    <row r="75" spans="1:10" ht="16.5" customHeight="1">
      <c r="A75" s="295" t="s">
        <v>16</v>
      </c>
      <c r="B75" s="295" t="s">
        <v>10</v>
      </c>
      <c r="C75" s="295" t="s">
        <v>15</v>
      </c>
      <c r="D75" s="295" t="s">
        <v>11</v>
      </c>
      <c r="E75" s="300" t="s">
        <v>176</v>
      </c>
      <c r="F75" s="301"/>
      <c r="G75" s="302"/>
      <c r="H75" s="300" t="s">
        <v>219</v>
      </c>
      <c r="I75" s="301"/>
      <c r="J75" s="302"/>
    </row>
    <row r="76" spans="1:10" ht="25.5">
      <c r="A76" s="296"/>
      <c r="B76" s="296"/>
      <c r="C76" s="296"/>
      <c r="D76" s="296"/>
      <c r="E76" s="32" t="s">
        <v>2</v>
      </c>
      <c r="F76" s="32" t="s">
        <v>29</v>
      </c>
      <c r="G76" s="13" t="s">
        <v>59</v>
      </c>
      <c r="H76" s="32" t="s">
        <v>2</v>
      </c>
      <c r="I76" s="32" t="s">
        <v>29</v>
      </c>
      <c r="J76" s="13" t="s">
        <v>60</v>
      </c>
    </row>
    <row r="77" spans="1:10" s="57" customFormat="1" ht="12.75" customHeight="1">
      <c r="A77" s="32">
        <v>1</v>
      </c>
      <c r="B77" s="32">
        <v>2</v>
      </c>
      <c r="C77" s="32">
        <v>3</v>
      </c>
      <c r="D77" s="32">
        <v>4</v>
      </c>
      <c r="E77" s="32">
        <v>5</v>
      </c>
      <c r="F77" s="32">
        <v>6</v>
      </c>
      <c r="G77" s="32">
        <v>7</v>
      </c>
      <c r="H77" s="32">
        <v>8</v>
      </c>
      <c r="I77" s="32">
        <v>9</v>
      </c>
      <c r="J77" s="32">
        <v>10</v>
      </c>
    </row>
    <row r="78" spans="1:10" s="57" customFormat="1" ht="18.75" customHeight="1">
      <c r="A78" s="32"/>
      <c r="B78" s="303" t="s">
        <v>145</v>
      </c>
      <c r="C78" s="304"/>
      <c r="D78" s="304"/>
      <c r="E78" s="304"/>
      <c r="F78" s="304"/>
      <c r="G78" s="304"/>
      <c r="H78" s="304"/>
      <c r="I78" s="304"/>
      <c r="J78" s="305"/>
    </row>
    <row r="79" spans="1:10" s="57" customFormat="1" ht="18.75" customHeight="1">
      <c r="A79" s="58"/>
      <c r="B79" s="5" t="s">
        <v>3</v>
      </c>
      <c r="C79" s="106"/>
      <c r="D79" s="106"/>
      <c r="E79" s="58"/>
      <c r="F79" s="58"/>
      <c r="G79" s="58"/>
      <c r="H79" s="58"/>
      <c r="I79" s="61"/>
      <c r="J79" s="58"/>
    </row>
    <row r="80" spans="1:10" s="57" customFormat="1" ht="79.5" customHeight="1">
      <c r="A80" s="110" t="s">
        <v>86</v>
      </c>
      <c r="B80" s="10" t="s">
        <v>138</v>
      </c>
      <c r="C80" s="137" t="s">
        <v>88</v>
      </c>
      <c r="D80" s="136" t="s">
        <v>126</v>
      </c>
      <c r="E80" s="234">
        <v>3</v>
      </c>
      <c r="F80" s="213"/>
      <c r="G80" s="234">
        <f>E80</f>
        <v>3</v>
      </c>
      <c r="H80" s="234">
        <v>3</v>
      </c>
      <c r="I80" s="213"/>
      <c r="J80" s="234">
        <f>H80</f>
        <v>3</v>
      </c>
    </row>
    <row r="81" spans="1:10" s="57" customFormat="1" ht="132.75" customHeight="1">
      <c r="A81" s="110"/>
      <c r="B81" s="143" t="s">
        <v>127</v>
      </c>
      <c r="C81" s="137" t="s">
        <v>137</v>
      </c>
      <c r="D81" s="13" t="s">
        <v>163</v>
      </c>
      <c r="E81" s="163">
        <v>702037</v>
      </c>
      <c r="F81" s="163"/>
      <c r="G81" s="163">
        <f>E81</f>
        <v>702037</v>
      </c>
      <c r="H81" s="163">
        <v>739245</v>
      </c>
      <c r="I81" s="235"/>
      <c r="J81" s="163">
        <f>H81</f>
        <v>739245</v>
      </c>
    </row>
    <row r="82" spans="1:10" s="57" customFormat="1" ht="18" customHeight="1">
      <c r="A82" s="58"/>
      <c r="B82" s="5" t="s">
        <v>4</v>
      </c>
      <c r="C82" s="58"/>
      <c r="D82" s="58"/>
      <c r="E82" s="229"/>
      <c r="F82" s="229"/>
      <c r="G82" s="229"/>
      <c r="H82" s="229"/>
      <c r="I82" s="229"/>
      <c r="J82" s="229"/>
    </row>
    <row r="83" spans="1:10" s="57" customFormat="1" ht="122.25" customHeight="1">
      <c r="A83" s="13" t="s">
        <v>89</v>
      </c>
      <c r="B83" s="123" t="s">
        <v>128</v>
      </c>
      <c r="C83" s="13" t="s">
        <v>87</v>
      </c>
      <c r="D83" s="13" t="s">
        <v>164</v>
      </c>
      <c r="E83" s="230">
        <f>K12*1.062</f>
        <v>10620</v>
      </c>
      <c r="F83" s="230"/>
      <c r="G83" s="234">
        <f aca="true" t="shared" si="2" ref="G83:G89">E83</f>
        <v>10620</v>
      </c>
      <c r="H83" s="230">
        <f>E83*1.053</f>
        <v>11182.859999999999</v>
      </c>
      <c r="I83" s="230"/>
      <c r="J83" s="234">
        <f>H83</f>
        <v>11182.859999999999</v>
      </c>
    </row>
    <row r="84" spans="1:10" s="57" customFormat="1" ht="115.5" customHeight="1">
      <c r="A84" s="13" t="s">
        <v>90</v>
      </c>
      <c r="B84" s="123" t="s">
        <v>129</v>
      </c>
      <c r="C84" s="13" t="s">
        <v>88</v>
      </c>
      <c r="D84" s="13" t="s">
        <v>165</v>
      </c>
      <c r="E84" s="230">
        <f>K13*1.062</f>
        <v>53.1</v>
      </c>
      <c r="F84" s="230"/>
      <c r="G84" s="234">
        <f t="shared" si="2"/>
        <v>53.1</v>
      </c>
      <c r="H84" s="230">
        <f>E84*1.053</f>
        <v>55.9143</v>
      </c>
      <c r="I84" s="230"/>
      <c r="J84" s="234">
        <f>H84</f>
        <v>55.9143</v>
      </c>
    </row>
    <row r="85" spans="1:10" s="57" customFormat="1" ht="18" customHeight="1">
      <c r="A85" s="17"/>
      <c r="B85" s="124" t="s">
        <v>100</v>
      </c>
      <c r="C85" s="13"/>
      <c r="D85" s="58"/>
      <c r="E85" s="229"/>
      <c r="F85" s="229"/>
      <c r="G85" s="229"/>
      <c r="H85" s="229"/>
      <c r="I85" s="229"/>
      <c r="J85" s="229"/>
    </row>
    <row r="86" spans="1:10" s="57" customFormat="1" ht="140.25">
      <c r="A86" s="17" t="s">
        <v>91</v>
      </c>
      <c r="B86" s="123" t="s">
        <v>131</v>
      </c>
      <c r="C86" s="13" t="s">
        <v>87</v>
      </c>
      <c r="D86" s="13" t="s">
        <v>134</v>
      </c>
      <c r="E86" s="222">
        <f>E83/3</f>
        <v>3540</v>
      </c>
      <c r="F86" s="236"/>
      <c r="G86" s="233">
        <f t="shared" si="2"/>
        <v>3540</v>
      </c>
      <c r="H86" s="222">
        <f>H83/3</f>
        <v>3727.6199999999994</v>
      </c>
      <c r="I86" s="236"/>
      <c r="J86" s="218">
        <f>H86</f>
        <v>3727.6199999999994</v>
      </c>
    </row>
    <row r="87" spans="1:10" s="57" customFormat="1" ht="127.5">
      <c r="A87" s="17" t="s">
        <v>92</v>
      </c>
      <c r="B87" s="123" t="s">
        <v>132</v>
      </c>
      <c r="C87" s="13" t="s">
        <v>88</v>
      </c>
      <c r="D87" s="13" t="s">
        <v>134</v>
      </c>
      <c r="E87" s="230">
        <f>E84/3</f>
        <v>17.7</v>
      </c>
      <c r="F87" s="237"/>
      <c r="G87" s="234">
        <f t="shared" si="2"/>
        <v>17.7</v>
      </c>
      <c r="H87" s="230">
        <f>H84/3</f>
        <v>18.638099999999998</v>
      </c>
      <c r="I87" s="237"/>
      <c r="J87" s="230">
        <f>H87</f>
        <v>18.638099999999998</v>
      </c>
    </row>
    <row r="88" spans="1:10" s="57" customFormat="1" ht="18" customHeight="1">
      <c r="A88" s="17" t="s">
        <v>98</v>
      </c>
      <c r="B88" s="5" t="s">
        <v>5</v>
      </c>
      <c r="C88" s="60"/>
      <c r="D88" s="60"/>
      <c r="E88" s="218"/>
      <c r="F88" s="229"/>
      <c r="G88" s="230"/>
      <c r="H88" s="218"/>
      <c r="I88" s="229"/>
      <c r="J88" s="221"/>
    </row>
    <row r="89" spans="1:10" s="57" customFormat="1" ht="126" customHeight="1">
      <c r="A89" s="17" t="s">
        <v>93</v>
      </c>
      <c r="B89" s="76" t="s">
        <v>133</v>
      </c>
      <c r="C89" s="13" t="s">
        <v>94</v>
      </c>
      <c r="D89" s="13" t="s">
        <v>134</v>
      </c>
      <c r="E89" s="230">
        <v>100</v>
      </c>
      <c r="F89" s="237"/>
      <c r="G89" s="234">
        <f t="shared" si="2"/>
        <v>100</v>
      </c>
      <c r="H89" s="230">
        <v>100</v>
      </c>
      <c r="I89" s="237"/>
      <c r="J89" s="234">
        <f>H89</f>
        <v>100</v>
      </c>
    </row>
  </sheetData>
  <sheetProtection/>
  <mergeCells count="24">
    <mergeCell ref="B78:J78"/>
    <mergeCell ref="E75:G75"/>
    <mergeCell ref="B29:M29"/>
    <mergeCell ref="B7:M7"/>
    <mergeCell ref="B19:M19"/>
    <mergeCell ref="D31:D32"/>
    <mergeCell ref="B55:L55"/>
    <mergeCell ref="B64:M64"/>
    <mergeCell ref="A75:A76"/>
    <mergeCell ref="E4:G4"/>
    <mergeCell ref="H4:J4"/>
    <mergeCell ref="B46:M46"/>
    <mergeCell ref="D75:D76"/>
    <mergeCell ref="H75:J75"/>
    <mergeCell ref="B75:B76"/>
    <mergeCell ref="C75:C76"/>
    <mergeCell ref="A1:I1"/>
    <mergeCell ref="A2:I2"/>
    <mergeCell ref="A73:I73"/>
    <mergeCell ref="A4:A5"/>
    <mergeCell ref="B4:B5"/>
    <mergeCell ref="K4:M4"/>
    <mergeCell ref="C4:C5"/>
    <mergeCell ref="D4:D5"/>
  </mergeCells>
  <printOptions/>
  <pageMargins left="0.2" right="0.2" top="0.2" bottom="0.5" header="0.19" footer="0.19"/>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FF00"/>
  </sheetPr>
  <dimension ref="A1:L121"/>
  <sheetViews>
    <sheetView showGridLines="0" view="pageBreakPreview" zoomScale="60" zoomScalePageLayoutView="0" workbookViewId="0" topLeftCell="A1">
      <selection activeCell="Q57" sqref="Q57"/>
    </sheetView>
  </sheetViews>
  <sheetFormatPr defaultColWidth="9.00390625" defaultRowHeight="12.75"/>
  <cols>
    <col min="1" max="1" width="14.125" style="71" customWidth="1"/>
    <col min="2" max="2" width="67.75390625" style="71" customWidth="1"/>
    <col min="3" max="3" width="13.00390625" style="71" customWidth="1"/>
    <col min="4" max="4" width="13.25390625" style="71" customWidth="1"/>
    <col min="5" max="5" width="14.375" style="100" customWidth="1"/>
    <col min="6" max="6" width="16.375" style="100" customWidth="1"/>
    <col min="7" max="12" width="13.75390625" style="71" customWidth="1"/>
    <col min="13" max="13" width="9.125" style="71" customWidth="1"/>
    <col min="14" max="14" width="11.00390625" style="71" customWidth="1"/>
    <col min="15" max="16384" width="9.125" style="71" customWidth="1"/>
  </cols>
  <sheetData>
    <row r="1" spans="1:8" s="65" customFormat="1" ht="39.75" customHeight="1">
      <c r="A1" s="62"/>
      <c r="B1" s="270" t="s">
        <v>61</v>
      </c>
      <c r="C1" s="270"/>
      <c r="D1" s="270"/>
      <c r="E1" s="270"/>
      <c r="F1" s="270"/>
      <c r="G1" s="270"/>
      <c r="H1" s="270"/>
    </row>
    <row r="2" spans="5:12" s="65" customFormat="1" ht="12.75">
      <c r="E2" s="95"/>
      <c r="F2" s="95"/>
      <c r="L2" s="75" t="s">
        <v>52</v>
      </c>
    </row>
    <row r="3" spans="1:12" s="65" customFormat="1" ht="21" customHeight="1">
      <c r="A3" s="314"/>
      <c r="B3" s="295" t="s">
        <v>26</v>
      </c>
      <c r="C3" s="294" t="s">
        <v>215</v>
      </c>
      <c r="D3" s="294"/>
      <c r="E3" s="315" t="s">
        <v>216</v>
      </c>
      <c r="F3" s="315"/>
      <c r="G3" s="294" t="s">
        <v>217</v>
      </c>
      <c r="H3" s="294"/>
      <c r="I3" s="294" t="s">
        <v>176</v>
      </c>
      <c r="J3" s="294"/>
      <c r="K3" s="294" t="s">
        <v>219</v>
      </c>
      <c r="L3" s="294"/>
    </row>
    <row r="4" spans="1:12" s="65" customFormat="1" ht="60" customHeight="1">
      <c r="A4" s="314"/>
      <c r="B4" s="296"/>
      <c r="C4" s="67" t="s">
        <v>28</v>
      </c>
      <c r="D4" s="67" t="s">
        <v>29</v>
      </c>
      <c r="E4" s="96" t="s">
        <v>28</v>
      </c>
      <c r="F4" s="97" t="s">
        <v>29</v>
      </c>
      <c r="G4" s="67" t="s">
        <v>28</v>
      </c>
      <c r="H4" s="67" t="s">
        <v>29</v>
      </c>
      <c r="I4" s="67" t="s">
        <v>28</v>
      </c>
      <c r="J4" s="67" t="s">
        <v>29</v>
      </c>
      <c r="K4" s="67" t="s">
        <v>28</v>
      </c>
      <c r="L4" s="67" t="s">
        <v>29</v>
      </c>
    </row>
    <row r="5" spans="1:12" s="65" customFormat="1" ht="12.75">
      <c r="A5" s="70"/>
      <c r="B5" s="66">
        <v>1</v>
      </c>
      <c r="C5" s="67">
        <v>2</v>
      </c>
      <c r="D5" s="66">
        <v>3</v>
      </c>
      <c r="E5" s="97">
        <v>4</v>
      </c>
      <c r="F5" s="97">
        <v>5</v>
      </c>
      <c r="G5" s="66">
        <v>6</v>
      </c>
      <c r="H5" s="67">
        <v>7</v>
      </c>
      <c r="I5" s="66">
        <v>8</v>
      </c>
      <c r="J5" s="67">
        <v>9</v>
      </c>
      <c r="K5" s="66">
        <v>10</v>
      </c>
      <c r="L5" s="67">
        <v>11</v>
      </c>
    </row>
    <row r="6" spans="1:12" s="65" customFormat="1" ht="15">
      <c r="A6" s="70"/>
      <c r="B6" s="129" t="s">
        <v>108</v>
      </c>
      <c r="C6" s="183">
        <v>121152</v>
      </c>
      <c r="D6" s="161"/>
      <c r="E6" s="162">
        <v>131152</v>
      </c>
      <c r="F6" s="162"/>
      <c r="G6" s="161">
        <v>170232</v>
      </c>
      <c r="H6" s="163"/>
      <c r="I6" s="161">
        <f>G6*1.062</f>
        <v>180786.38400000002</v>
      </c>
      <c r="J6" s="163"/>
      <c r="K6" s="161">
        <f>I6*1.053</f>
        <v>190368.062352</v>
      </c>
      <c r="L6" s="163"/>
    </row>
    <row r="7" spans="1:12" s="65" customFormat="1" ht="15">
      <c r="A7" s="70"/>
      <c r="B7" s="129" t="s">
        <v>109</v>
      </c>
      <c r="C7" s="183">
        <v>58776</v>
      </c>
      <c r="D7" s="161"/>
      <c r="E7" s="162">
        <v>65576</v>
      </c>
      <c r="F7" s="162"/>
      <c r="G7" s="161">
        <v>85116</v>
      </c>
      <c r="H7" s="163"/>
      <c r="I7" s="161">
        <f>G7*1.062</f>
        <v>90393.19200000001</v>
      </c>
      <c r="J7" s="163"/>
      <c r="K7" s="161">
        <f>I7*1.053</f>
        <v>95184.031176</v>
      </c>
      <c r="L7" s="163"/>
    </row>
    <row r="8" spans="1:12" s="65" customFormat="1" ht="15">
      <c r="A8" s="70"/>
      <c r="B8" s="129" t="s">
        <v>110</v>
      </c>
      <c r="C8" s="183">
        <v>262793</v>
      </c>
      <c r="D8" s="161"/>
      <c r="E8" s="162">
        <v>289272</v>
      </c>
      <c r="F8" s="162"/>
      <c r="G8" s="161">
        <v>255348</v>
      </c>
      <c r="H8" s="163"/>
      <c r="I8" s="161">
        <f>G8*1.062</f>
        <v>271179.576</v>
      </c>
      <c r="J8" s="163"/>
      <c r="K8" s="161">
        <f>I8*1.053</f>
        <v>285552.093528</v>
      </c>
      <c r="L8" s="163"/>
    </row>
    <row r="9" spans="1:12" s="65" customFormat="1" ht="15">
      <c r="A9" s="70"/>
      <c r="B9" s="129" t="s">
        <v>111</v>
      </c>
      <c r="C9" s="183">
        <v>9796</v>
      </c>
      <c r="D9" s="161"/>
      <c r="E9" s="162">
        <v>10720</v>
      </c>
      <c r="F9" s="162"/>
      <c r="G9" s="161">
        <v>13617</v>
      </c>
      <c r="H9" s="163"/>
      <c r="I9" s="161">
        <f>G9*1.062</f>
        <v>14461.254</v>
      </c>
      <c r="J9" s="163"/>
      <c r="K9" s="161">
        <f>I9*1.053</f>
        <v>15227.700462</v>
      </c>
      <c r="L9" s="163"/>
    </row>
    <row r="10" spans="1:12" s="65" customFormat="1" ht="15">
      <c r="A10" s="70"/>
      <c r="B10" s="129" t="s">
        <v>112</v>
      </c>
      <c r="C10" s="183"/>
      <c r="D10" s="161"/>
      <c r="E10" s="162"/>
      <c r="F10" s="162"/>
      <c r="G10" s="161"/>
      <c r="H10" s="163"/>
      <c r="I10" s="161">
        <f>G10*1.062</f>
        <v>0</v>
      </c>
      <c r="J10" s="163"/>
      <c r="K10" s="161"/>
      <c r="L10" s="163"/>
    </row>
    <row r="11" spans="1:12" s="68" customFormat="1" ht="15">
      <c r="A11" s="70"/>
      <c r="B11" s="130" t="s">
        <v>38</v>
      </c>
      <c r="C11" s="164">
        <f>C6+C7+C8+C9+C10</f>
        <v>452517</v>
      </c>
      <c r="D11" s="163"/>
      <c r="E11" s="164">
        <f>E6+E7+E8+E9+E10</f>
        <v>496720</v>
      </c>
      <c r="F11" s="162"/>
      <c r="G11" s="164">
        <f>G6+G7+G8+G9+G10</f>
        <v>524313</v>
      </c>
      <c r="H11" s="164"/>
      <c r="I11" s="164">
        <f>I6+I7+I8+I9+I10</f>
        <v>556820.406</v>
      </c>
      <c r="J11" s="163"/>
      <c r="K11" s="164">
        <f>K6+K7+K8+K9+K10</f>
        <v>586331.887518</v>
      </c>
      <c r="L11" s="164"/>
    </row>
    <row r="12" spans="1:12" s="68" customFormat="1" ht="31.5" customHeight="1">
      <c r="A12" s="74"/>
      <c r="B12" s="84" t="s">
        <v>62</v>
      </c>
      <c r="C12" s="58" t="s">
        <v>12</v>
      </c>
      <c r="D12" s="58"/>
      <c r="E12" s="98" t="s">
        <v>12</v>
      </c>
      <c r="F12" s="98"/>
      <c r="G12" s="58" t="s">
        <v>12</v>
      </c>
      <c r="H12" s="58"/>
      <c r="I12" s="58" t="s">
        <v>12</v>
      </c>
      <c r="J12" s="58"/>
      <c r="K12" s="58" t="s">
        <v>12</v>
      </c>
      <c r="L12" s="58"/>
    </row>
    <row r="13" spans="1:8" s="65" customFormat="1" ht="12.75">
      <c r="A13" s="68"/>
      <c r="B13" s="38"/>
      <c r="C13" s="38"/>
      <c r="D13" s="38"/>
      <c r="E13" s="99"/>
      <c r="F13" s="99"/>
      <c r="G13" s="38"/>
      <c r="H13" s="38"/>
    </row>
    <row r="14" spans="2:8" s="65" customFormat="1" ht="12.75">
      <c r="B14" s="38"/>
      <c r="C14" s="38"/>
      <c r="D14" s="38"/>
      <c r="E14" s="99"/>
      <c r="F14" s="99"/>
      <c r="G14" s="38"/>
      <c r="H14" s="38"/>
    </row>
    <row r="15" spans="2:8" s="65" customFormat="1" ht="12.75">
      <c r="B15" s="38"/>
      <c r="C15" s="38"/>
      <c r="D15" s="38"/>
      <c r="E15" s="99"/>
      <c r="F15" s="99"/>
      <c r="G15" s="38"/>
      <c r="H15" s="38"/>
    </row>
    <row r="16" spans="2:8" s="65" customFormat="1" ht="12.75">
      <c r="B16" s="38"/>
      <c r="C16" s="38"/>
      <c r="D16" s="38"/>
      <c r="E16" s="99"/>
      <c r="F16" s="99"/>
      <c r="G16" s="38"/>
      <c r="H16" s="38"/>
    </row>
    <row r="17" ht="12.75">
      <c r="A17" s="85"/>
    </row>
    <row r="18" ht="12.75">
      <c r="A18" s="85"/>
    </row>
    <row r="19" ht="12.75">
      <c r="A19" s="85"/>
    </row>
    <row r="20" ht="12.75">
      <c r="A20" s="85"/>
    </row>
    <row r="21" ht="12.75">
      <c r="A21" s="85"/>
    </row>
    <row r="22" ht="12.75">
      <c r="A22" s="85"/>
    </row>
    <row r="23" ht="12.75">
      <c r="A23" s="85"/>
    </row>
    <row r="24" ht="12.75">
      <c r="A24" s="85"/>
    </row>
    <row r="25" ht="12.75">
      <c r="A25" s="85"/>
    </row>
    <row r="26" ht="12.75">
      <c r="A26" s="85"/>
    </row>
    <row r="27" ht="12.75">
      <c r="A27" s="85"/>
    </row>
    <row r="28" ht="12.75">
      <c r="A28" s="85"/>
    </row>
    <row r="29" ht="12.75">
      <c r="A29" s="85"/>
    </row>
    <row r="30" ht="12.75">
      <c r="A30" s="85"/>
    </row>
    <row r="31" ht="12.75">
      <c r="A31" s="85"/>
    </row>
    <row r="32" ht="12.75">
      <c r="A32" s="85"/>
    </row>
    <row r="33" ht="12.75">
      <c r="A33" s="85"/>
    </row>
    <row r="34" ht="12.75">
      <c r="A34" s="85"/>
    </row>
    <row r="35" ht="12.75">
      <c r="A35" s="85"/>
    </row>
    <row r="36" ht="12.75">
      <c r="A36" s="85"/>
    </row>
    <row r="37" ht="12.75">
      <c r="A37" s="85"/>
    </row>
    <row r="38" ht="12.75">
      <c r="A38" s="85"/>
    </row>
    <row r="39" ht="12.75">
      <c r="A39" s="85"/>
    </row>
    <row r="40" ht="12.75">
      <c r="A40" s="85"/>
    </row>
    <row r="41" ht="12.75">
      <c r="A41" s="85"/>
    </row>
    <row r="42" ht="12.75">
      <c r="A42" s="85"/>
    </row>
    <row r="43" ht="12.75">
      <c r="A43" s="85"/>
    </row>
    <row r="44" ht="12.75">
      <c r="A44" s="85"/>
    </row>
    <row r="45" ht="12.75">
      <c r="A45" s="85"/>
    </row>
    <row r="46" ht="12.75">
      <c r="A46" s="85"/>
    </row>
    <row r="47" ht="12.75">
      <c r="A47" s="85"/>
    </row>
    <row r="48" ht="12.75">
      <c r="A48" s="85"/>
    </row>
    <row r="49" ht="12.75">
      <c r="A49" s="85"/>
    </row>
    <row r="50" ht="12.75">
      <c r="A50" s="85"/>
    </row>
    <row r="51" ht="12.75">
      <c r="A51" s="85"/>
    </row>
    <row r="52" ht="12.75">
      <c r="A52" s="85"/>
    </row>
    <row r="53" ht="12.75">
      <c r="A53" s="85"/>
    </row>
    <row r="54" ht="12.75">
      <c r="A54" s="85"/>
    </row>
    <row r="55" ht="12.75">
      <c r="A55" s="85"/>
    </row>
    <row r="56" ht="12.75">
      <c r="A56" s="85"/>
    </row>
    <row r="57" ht="12.75">
      <c r="A57" s="85"/>
    </row>
    <row r="58" ht="12.75">
      <c r="A58" s="85"/>
    </row>
    <row r="59" ht="12.75">
      <c r="A59" s="85"/>
    </row>
    <row r="60" ht="12.75">
      <c r="A60" s="85"/>
    </row>
    <row r="61" ht="12.75">
      <c r="A61" s="85"/>
    </row>
    <row r="62" ht="12.75">
      <c r="A62" s="85"/>
    </row>
    <row r="63" ht="12.75">
      <c r="A63" s="85"/>
    </row>
    <row r="64" ht="12.75">
      <c r="A64" s="85"/>
    </row>
    <row r="65" ht="12.75">
      <c r="A65" s="85"/>
    </row>
    <row r="66" ht="12.75">
      <c r="A66" s="85"/>
    </row>
    <row r="67" ht="12.75">
      <c r="A67" s="85"/>
    </row>
    <row r="68" ht="12.75">
      <c r="A68" s="85"/>
    </row>
    <row r="69" ht="12.75">
      <c r="A69" s="85"/>
    </row>
    <row r="70" ht="12.75">
      <c r="A70" s="85"/>
    </row>
    <row r="71" ht="12.75">
      <c r="A71" s="85"/>
    </row>
    <row r="72" ht="12.75">
      <c r="A72" s="85"/>
    </row>
    <row r="73" ht="12.75">
      <c r="A73" s="85"/>
    </row>
    <row r="74" ht="12.75">
      <c r="A74" s="85"/>
    </row>
    <row r="75" ht="12.75">
      <c r="A75" s="85"/>
    </row>
    <row r="76" ht="12.75">
      <c r="A76" s="85"/>
    </row>
    <row r="77" ht="12.75">
      <c r="A77" s="85"/>
    </row>
    <row r="78" ht="12.75">
      <c r="A78" s="85"/>
    </row>
    <row r="79" ht="12.75">
      <c r="A79" s="85"/>
    </row>
    <row r="80" ht="12.75">
      <c r="A80" s="85"/>
    </row>
    <row r="81" ht="12.75">
      <c r="A81" s="85"/>
    </row>
    <row r="82" ht="12.75">
      <c r="A82" s="85"/>
    </row>
    <row r="83" ht="12.75">
      <c r="A83" s="85"/>
    </row>
    <row r="84" ht="12.75">
      <c r="A84" s="85"/>
    </row>
    <row r="85" ht="12.75">
      <c r="A85" s="85"/>
    </row>
    <row r="86" ht="12.75">
      <c r="A86" s="85"/>
    </row>
    <row r="87" ht="12.75">
      <c r="A87" s="85"/>
    </row>
    <row r="88" ht="12.75">
      <c r="A88" s="85"/>
    </row>
    <row r="89" ht="12.75">
      <c r="A89" s="85"/>
    </row>
    <row r="90" ht="12.75">
      <c r="A90" s="85"/>
    </row>
    <row r="91" ht="12.75">
      <c r="A91" s="85"/>
    </row>
    <row r="92" ht="12.75">
      <c r="A92" s="85"/>
    </row>
    <row r="93" ht="12.75">
      <c r="A93" s="85"/>
    </row>
    <row r="94" ht="12.75">
      <c r="A94" s="85"/>
    </row>
    <row r="95" ht="12.75">
      <c r="A95" s="85"/>
    </row>
    <row r="96" ht="12.75">
      <c r="A96" s="85"/>
    </row>
    <row r="97" ht="12.75">
      <c r="A97" s="85"/>
    </row>
    <row r="98" ht="12.75">
      <c r="A98" s="85"/>
    </row>
    <row r="99" ht="12.75">
      <c r="A99" s="85"/>
    </row>
    <row r="100" ht="12.75">
      <c r="A100" s="85"/>
    </row>
    <row r="101" ht="12.75">
      <c r="A101" s="85"/>
    </row>
    <row r="102" ht="12.75">
      <c r="A102" s="85"/>
    </row>
    <row r="103" ht="12.75">
      <c r="A103" s="85"/>
    </row>
    <row r="104" ht="12.75">
      <c r="A104" s="85"/>
    </row>
    <row r="105" ht="12.75">
      <c r="A105" s="85"/>
    </row>
    <row r="106" ht="12.75">
      <c r="A106" s="85"/>
    </row>
    <row r="107" ht="12.75">
      <c r="A107" s="85"/>
    </row>
    <row r="108" ht="12.75">
      <c r="A108" s="85"/>
    </row>
    <row r="109" ht="12.75">
      <c r="A109" s="85"/>
    </row>
    <row r="110" ht="12.75">
      <c r="A110" s="85"/>
    </row>
    <row r="111" ht="12.75">
      <c r="A111" s="85"/>
    </row>
    <row r="112" ht="12.75">
      <c r="A112" s="85"/>
    </row>
    <row r="113" ht="12.75">
      <c r="A113" s="85"/>
    </row>
    <row r="114" ht="12.75">
      <c r="A114" s="85"/>
    </row>
    <row r="115" ht="12.75">
      <c r="A115" s="85"/>
    </row>
    <row r="116" ht="12.75">
      <c r="A116" s="85"/>
    </row>
    <row r="117" ht="12.75">
      <c r="A117" s="85"/>
    </row>
    <row r="118" ht="12.75">
      <c r="A118" s="85"/>
    </row>
    <row r="119" ht="12.75">
      <c r="A119" s="85"/>
    </row>
    <row r="120" ht="12.75">
      <c r="A120" s="85"/>
    </row>
    <row r="121" ht="12.75">
      <c r="A121" s="85"/>
    </row>
  </sheetData>
  <sheetProtection/>
  <mergeCells count="8">
    <mergeCell ref="K3:L3"/>
    <mergeCell ref="I3:J3"/>
    <mergeCell ref="A3:A4"/>
    <mergeCell ref="B3:B4"/>
    <mergeCell ref="B1:H1"/>
    <mergeCell ref="C3:D3"/>
    <mergeCell ref="E3:F3"/>
    <mergeCell ref="G3:H3"/>
  </mergeCells>
  <printOptions/>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1"/>
  <sheetViews>
    <sheetView showGridLines="0" view="pageBreakPreview" zoomScale="85" zoomScaleNormal="85" zoomScaleSheetLayoutView="85" zoomScalePageLayoutView="0" workbookViewId="0" topLeftCell="A1">
      <selection activeCell="U20" sqref="U20"/>
    </sheetView>
  </sheetViews>
  <sheetFormatPr defaultColWidth="9.00390625" defaultRowHeight="12.75"/>
  <cols>
    <col min="1" max="1" width="9.125" style="73" customWidth="1"/>
    <col min="2" max="2" width="39.125" style="73" customWidth="1"/>
    <col min="3" max="3" width="13.75390625" style="73" customWidth="1"/>
    <col min="4" max="5" width="12.75390625" style="73" customWidth="1"/>
    <col min="6" max="6" width="10.375" style="73" customWidth="1"/>
    <col min="7" max="7" width="12.625" style="73" customWidth="1"/>
    <col min="8" max="8" width="11.375" style="73" customWidth="1"/>
    <col min="9" max="9" width="11.875" style="73" customWidth="1"/>
    <col min="10" max="10" width="11.125" style="73" customWidth="1"/>
    <col min="11" max="16" width="11.375" style="73" customWidth="1"/>
    <col min="17" max="16384" width="9.125" style="73" customWidth="1"/>
  </cols>
  <sheetData>
    <row r="1" ht="62.25" customHeight="1"/>
    <row r="2" spans="1:16" s="72" customFormat="1" ht="15.75">
      <c r="A2" s="316" t="s">
        <v>63</v>
      </c>
      <c r="B2" s="316"/>
      <c r="C2" s="316"/>
      <c r="D2" s="316"/>
      <c r="E2" s="316"/>
      <c r="F2" s="316"/>
      <c r="G2" s="316"/>
      <c r="H2" s="316"/>
      <c r="I2" s="316"/>
      <c r="J2" s="316"/>
      <c r="K2" s="316"/>
      <c r="L2" s="316"/>
      <c r="M2" s="316"/>
      <c r="N2" s="316"/>
      <c r="O2" s="316"/>
      <c r="P2" s="316"/>
    </row>
    <row r="4" spans="1:16" s="72" customFormat="1" ht="18" customHeight="1">
      <c r="A4" s="317" t="s">
        <v>16</v>
      </c>
      <c r="B4" s="318" t="s">
        <v>30</v>
      </c>
      <c r="C4" s="319" t="s">
        <v>215</v>
      </c>
      <c r="D4" s="318"/>
      <c r="E4" s="318"/>
      <c r="F4" s="318"/>
      <c r="G4" s="319" t="s">
        <v>220</v>
      </c>
      <c r="H4" s="318"/>
      <c r="I4" s="318"/>
      <c r="J4" s="318"/>
      <c r="K4" s="322" t="s">
        <v>81</v>
      </c>
      <c r="L4" s="323"/>
      <c r="M4" s="322" t="s">
        <v>177</v>
      </c>
      <c r="N4" s="323"/>
      <c r="O4" s="322" t="s">
        <v>221</v>
      </c>
      <c r="P4" s="323"/>
    </row>
    <row r="5" spans="1:16" s="72" customFormat="1" ht="42.75" customHeight="1">
      <c r="A5" s="318"/>
      <c r="B5" s="318"/>
      <c r="C5" s="318" t="s">
        <v>32</v>
      </c>
      <c r="D5" s="318"/>
      <c r="E5" s="318" t="s">
        <v>14</v>
      </c>
      <c r="F5" s="318"/>
      <c r="G5" s="318" t="s">
        <v>32</v>
      </c>
      <c r="H5" s="318"/>
      <c r="I5" s="318" t="s">
        <v>14</v>
      </c>
      <c r="J5" s="318"/>
      <c r="K5" s="320" t="s">
        <v>43</v>
      </c>
      <c r="L5" s="320" t="s">
        <v>44</v>
      </c>
      <c r="M5" s="320" t="s">
        <v>45</v>
      </c>
      <c r="N5" s="320" t="s">
        <v>46</v>
      </c>
      <c r="O5" s="320" t="s">
        <v>45</v>
      </c>
      <c r="P5" s="320" t="s">
        <v>46</v>
      </c>
    </row>
    <row r="6" spans="1:16" s="72" customFormat="1" ht="42.75" customHeight="1">
      <c r="A6" s="318"/>
      <c r="B6" s="318"/>
      <c r="C6" s="58" t="s">
        <v>17</v>
      </c>
      <c r="D6" s="58" t="s">
        <v>31</v>
      </c>
      <c r="E6" s="58" t="s">
        <v>17</v>
      </c>
      <c r="F6" s="58" t="s">
        <v>31</v>
      </c>
      <c r="G6" s="58" t="s">
        <v>17</v>
      </c>
      <c r="H6" s="58" t="s">
        <v>1</v>
      </c>
      <c r="I6" s="58" t="s">
        <v>17</v>
      </c>
      <c r="J6" s="58" t="s">
        <v>1</v>
      </c>
      <c r="K6" s="321"/>
      <c r="L6" s="321"/>
      <c r="M6" s="321"/>
      <c r="N6" s="321"/>
      <c r="O6" s="321"/>
      <c r="P6" s="321"/>
    </row>
    <row r="7" spans="1:16" s="72" customFormat="1" ht="12.75">
      <c r="A7" s="58">
        <v>1</v>
      </c>
      <c r="B7" s="58">
        <v>2</v>
      </c>
      <c r="C7" s="58">
        <v>3</v>
      </c>
      <c r="D7" s="58">
        <v>4</v>
      </c>
      <c r="E7" s="58">
        <v>5</v>
      </c>
      <c r="F7" s="58">
        <v>6</v>
      </c>
      <c r="G7" s="58">
        <v>7</v>
      </c>
      <c r="H7" s="58">
        <v>8</v>
      </c>
      <c r="I7" s="58">
        <v>9</v>
      </c>
      <c r="J7" s="58">
        <v>10</v>
      </c>
      <c r="K7" s="58">
        <v>11</v>
      </c>
      <c r="L7" s="58">
        <v>12</v>
      </c>
      <c r="M7" s="58">
        <v>13</v>
      </c>
      <c r="N7" s="58">
        <v>14</v>
      </c>
      <c r="O7" s="58">
        <v>15</v>
      </c>
      <c r="P7" s="58">
        <v>16</v>
      </c>
    </row>
    <row r="8" spans="1:16" s="72" customFormat="1" ht="15">
      <c r="A8" s="58"/>
      <c r="B8" s="131" t="s">
        <v>146</v>
      </c>
      <c r="C8" s="132">
        <v>1</v>
      </c>
      <c r="D8" s="132">
        <v>1</v>
      </c>
      <c r="E8" s="58"/>
      <c r="F8" s="58"/>
      <c r="G8" s="132">
        <v>1</v>
      </c>
      <c r="H8" s="132">
        <v>1</v>
      </c>
      <c r="I8" s="58"/>
      <c r="J8" s="58"/>
      <c r="K8" s="132">
        <v>1</v>
      </c>
      <c r="L8" s="58"/>
      <c r="M8" s="132">
        <v>1</v>
      </c>
      <c r="N8" s="58"/>
      <c r="O8" s="132">
        <v>1</v>
      </c>
      <c r="P8" s="58"/>
    </row>
    <row r="9" spans="1:16" s="72" customFormat="1" ht="15">
      <c r="A9" s="58"/>
      <c r="B9" s="131" t="s">
        <v>113</v>
      </c>
      <c r="C9" s="132">
        <v>2</v>
      </c>
      <c r="D9" s="132">
        <v>2</v>
      </c>
      <c r="E9" s="58"/>
      <c r="F9" s="58"/>
      <c r="G9" s="132">
        <v>2</v>
      </c>
      <c r="H9" s="132">
        <v>2</v>
      </c>
      <c r="I9" s="58"/>
      <c r="J9" s="58"/>
      <c r="K9" s="132">
        <v>2</v>
      </c>
      <c r="L9" s="58"/>
      <c r="M9" s="132">
        <v>2</v>
      </c>
      <c r="N9" s="58"/>
      <c r="O9" s="132">
        <v>2</v>
      </c>
      <c r="P9" s="58"/>
    </row>
    <row r="10" spans="1:16" s="36" customFormat="1" ht="14.25">
      <c r="A10" s="4"/>
      <c r="B10" s="5" t="s">
        <v>47</v>
      </c>
      <c r="C10" s="133">
        <f>SUM(C8:C9)</f>
        <v>3</v>
      </c>
      <c r="D10" s="133">
        <f>SUM(D8:D9)</f>
        <v>3</v>
      </c>
      <c r="E10" s="4"/>
      <c r="F10" s="4"/>
      <c r="G10" s="133">
        <f>SUM(G8:G9)</f>
        <v>3</v>
      </c>
      <c r="H10" s="133">
        <f>SUM(H8:H9)</f>
        <v>3</v>
      </c>
      <c r="I10" s="4"/>
      <c r="J10" s="4"/>
      <c r="K10" s="133">
        <f>SUM(K8:K9)</f>
        <v>3</v>
      </c>
      <c r="L10" s="8"/>
      <c r="M10" s="133">
        <f>SUM(M8:M9)</f>
        <v>3</v>
      </c>
      <c r="N10" s="8"/>
      <c r="O10" s="133">
        <f>SUM(O8:O9)</f>
        <v>3</v>
      </c>
      <c r="P10" s="8"/>
    </row>
    <row r="11" spans="1:16" s="72" customFormat="1" ht="33.75" customHeight="1">
      <c r="A11" s="67"/>
      <c r="B11" s="69" t="s">
        <v>13</v>
      </c>
      <c r="C11" s="1" t="s">
        <v>12</v>
      </c>
      <c r="D11" s="1" t="s">
        <v>12</v>
      </c>
      <c r="E11" s="37"/>
      <c r="F11" s="37"/>
      <c r="G11" s="1" t="s">
        <v>12</v>
      </c>
      <c r="H11" s="1" t="s">
        <v>12</v>
      </c>
      <c r="I11" s="37"/>
      <c r="J11" s="37"/>
      <c r="K11" s="1" t="s">
        <v>12</v>
      </c>
      <c r="L11" s="37"/>
      <c r="M11" s="1" t="s">
        <v>12</v>
      </c>
      <c r="N11" s="37"/>
      <c r="O11" s="1" t="s">
        <v>12</v>
      </c>
      <c r="P11" s="37"/>
    </row>
  </sheetData>
  <sheetProtection/>
  <mergeCells count="18">
    <mergeCell ref="C5:D5"/>
    <mergeCell ref="E5:F5"/>
    <mergeCell ref="N5:N6"/>
    <mergeCell ref="O5:O6"/>
    <mergeCell ref="P5:P6"/>
    <mergeCell ref="K5:K6"/>
    <mergeCell ref="L5:L6"/>
    <mergeCell ref="G5:H5"/>
    <mergeCell ref="A2:P2"/>
    <mergeCell ref="A4:A6"/>
    <mergeCell ref="B4:B6"/>
    <mergeCell ref="C4:F4"/>
    <mergeCell ref="G4:J4"/>
    <mergeCell ref="I5:J5"/>
    <mergeCell ref="M5:M6"/>
    <mergeCell ref="K4:L4"/>
    <mergeCell ref="M4:N4"/>
    <mergeCell ref="O4:P4"/>
  </mergeCells>
  <printOptions/>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2:P33"/>
  <sheetViews>
    <sheetView showGridLines="0" view="pageBreakPreview" zoomScale="85" zoomScaleNormal="85" zoomScaleSheetLayoutView="85" zoomScalePageLayoutView="0" workbookViewId="0" topLeftCell="A10">
      <selection activeCell="J12" sqref="J12"/>
    </sheetView>
  </sheetViews>
  <sheetFormatPr defaultColWidth="9.00390625" defaultRowHeight="12.75"/>
  <cols>
    <col min="1" max="1" width="7.75390625" style="21" customWidth="1"/>
    <col min="2" max="2" width="28.75390625" style="21" customWidth="1"/>
    <col min="3" max="3" width="15.25390625" style="21" customWidth="1"/>
    <col min="4" max="5" width="12.625" style="21" customWidth="1"/>
    <col min="6" max="6" width="14.125" style="21" customWidth="1"/>
    <col min="7" max="8" width="14.00390625" style="21" customWidth="1"/>
    <col min="9" max="11" width="11.75390625" style="21" customWidth="1"/>
    <col min="12" max="12" width="14.00390625" style="21" customWidth="1"/>
    <col min="13" max="13" width="11.75390625" style="21" customWidth="1"/>
    <col min="14" max="14" width="13.25390625" style="21" customWidth="1"/>
    <col min="15" max="16384" width="9.125" style="21" customWidth="1"/>
  </cols>
  <sheetData>
    <row r="2" spans="1:16" ht="12.75">
      <c r="A2" s="328" t="s">
        <v>158</v>
      </c>
      <c r="B2" s="328"/>
      <c r="C2" s="328"/>
      <c r="D2" s="328"/>
      <c r="E2" s="328"/>
      <c r="F2" s="328"/>
      <c r="G2" s="328"/>
      <c r="H2" s="328"/>
      <c r="I2" s="328"/>
      <c r="J2" s="328"/>
      <c r="K2" s="328"/>
      <c r="L2" s="328"/>
      <c r="M2" s="328"/>
      <c r="N2" s="328"/>
      <c r="O2" s="328"/>
      <c r="P2" s="328"/>
    </row>
    <row r="4" spans="1:16" ht="20.25" customHeight="1">
      <c r="A4" s="328" t="s">
        <v>222</v>
      </c>
      <c r="B4" s="328"/>
      <c r="C4" s="328"/>
      <c r="D4" s="328"/>
      <c r="E4" s="328"/>
      <c r="F4" s="328"/>
      <c r="G4" s="328"/>
      <c r="H4" s="328"/>
      <c r="I4" s="328"/>
      <c r="J4" s="328"/>
      <c r="K4" s="328"/>
      <c r="L4" s="328"/>
      <c r="M4" s="328"/>
      <c r="N4" s="328"/>
      <c r="O4" s="328"/>
      <c r="P4" s="328"/>
    </row>
    <row r="5" ht="18" customHeight="1">
      <c r="N5" s="21" t="s">
        <v>52</v>
      </c>
    </row>
    <row r="6" spans="1:14" ht="39.75" customHeight="1">
      <c r="A6" s="329" t="s">
        <v>16</v>
      </c>
      <c r="B6" s="329" t="s">
        <v>79</v>
      </c>
      <c r="C6" s="332" t="s">
        <v>18</v>
      </c>
      <c r="D6" s="333"/>
      <c r="E6" s="334"/>
      <c r="F6" s="351" t="s">
        <v>215</v>
      </c>
      <c r="G6" s="352"/>
      <c r="H6" s="353"/>
      <c r="I6" s="351" t="s">
        <v>216</v>
      </c>
      <c r="J6" s="352"/>
      <c r="K6" s="352"/>
      <c r="L6" s="347" t="s">
        <v>217</v>
      </c>
      <c r="M6" s="347"/>
      <c r="N6" s="347"/>
    </row>
    <row r="7" spans="1:14" ht="25.5">
      <c r="A7" s="330"/>
      <c r="B7" s="331"/>
      <c r="C7" s="335"/>
      <c r="D7" s="336"/>
      <c r="E7" s="337"/>
      <c r="F7" s="2" t="s">
        <v>28</v>
      </c>
      <c r="G7" s="2" t="s">
        <v>29</v>
      </c>
      <c r="H7" s="2" t="s">
        <v>66</v>
      </c>
      <c r="I7" s="2" t="s">
        <v>28</v>
      </c>
      <c r="J7" s="2" t="s">
        <v>29</v>
      </c>
      <c r="K7" s="2" t="s">
        <v>35</v>
      </c>
      <c r="L7" s="2" t="s">
        <v>28</v>
      </c>
      <c r="M7" s="2" t="s">
        <v>29</v>
      </c>
      <c r="N7" s="2" t="s">
        <v>67</v>
      </c>
    </row>
    <row r="8" spans="1:14" ht="12.75">
      <c r="A8" s="1">
        <v>1</v>
      </c>
      <c r="B8" s="1">
        <v>2</v>
      </c>
      <c r="C8" s="348">
        <v>3</v>
      </c>
      <c r="D8" s="349"/>
      <c r="E8" s="350"/>
      <c r="F8" s="1">
        <v>4</v>
      </c>
      <c r="G8" s="1">
        <v>5</v>
      </c>
      <c r="H8" s="1">
        <v>6</v>
      </c>
      <c r="I8" s="1">
        <v>7</v>
      </c>
      <c r="J8" s="1">
        <v>8</v>
      </c>
      <c r="K8" s="1">
        <v>9</v>
      </c>
      <c r="L8" s="1">
        <v>10</v>
      </c>
      <c r="M8" s="1">
        <v>11</v>
      </c>
      <c r="N8" s="1">
        <v>12</v>
      </c>
    </row>
    <row r="9" spans="1:14" ht="76.5">
      <c r="A9" s="1" t="s">
        <v>84</v>
      </c>
      <c r="B9" s="6" t="s">
        <v>247</v>
      </c>
      <c r="C9" s="348" t="s">
        <v>248</v>
      </c>
      <c r="D9" s="349"/>
      <c r="E9" s="350"/>
      <c r="F9" s="1"/>
      <c r="G9" s="1"/>
      <c r="H9" s="1"/>
      <c r="I9" s="1"/>
      <c r="J9" s="1"/>
      <c r="K9" s="1"/>
      <c r="L9" s="151">
        <v>694052</v>
      </c>
      <c r="M9" s="151"/>
      <c r="N9" s="151">
        <f>L9+M9</f>
        <v>694052</v>
      </c>
    </row>
    <row r="10" spans="1:14" ht="94.5" customHeight="1">
      <c r="A10" s="1" t="s">
        <v>85</v>
      </c>
      <c r="B10" s="6" t="s">
        <v>193</v>
      </c>
      <c r="C10" s="348" t="s">
        <v>95</v>
      </c>
      <c r="D10" s="349"/>
      <c r="E10" s="350"/>
      <c r="F10" s="151">
        <v>3175952</v>
      </c>
      <c r="G10" s="151">
        <v>274372</v>
      </c>
      <c r="H10" s="151">
        <f>F10+G10</f>
        <v>3450324</v>
      </c>
      <c r="I10" s="151">
        <v>1363138</v>
      </c>
      <c r="J10" s="151"/>
      <c r="K10" s="151">
        <f>I10+J10</f>
        <v>1363138</v>
      </c>
      <c r="L10" s="151"/>
      <c r="M10" s="151"/>
      <c r="N10" s="151"/>
    </row>
    <row r="11" spans="1:14" ht="63.75">
      <c r="A11" s="1" t="s">
        <v>157</v>
      </c>
      <c r="B11" s="6" t="s">
        <v>191</v>
      </c>
      <c r="C11" s="348" t="s">
        <v>148</v>
      </c>
      <c r="D11" s="349"/>
      <c r="E11" s="350"/>
      <c r="F11" s="151">
        <v>545000</v>
      </c>
      <c r="G11" s="151"/>
      <c r="H11" s="151">
        <f>F11</f>
        <v>545000</v>
      </c>
      <c r="I11" s="151"/>
      <c r="J11" s="151"/>
      <c r="K11" s="151"/>
      <c r="L11" s="151"/>
      <c r="M11" s="151"/>
      <c r="N11" s="151"/>
    </row>
    <row r="12" spans="1:14" ht="12.75">
      <c r="A12" s="7"/>
      <c r="B12" s="3" t="s">
        <v>38</v>
      </c>
      <c r="C12" s="348"/>
      <c r="D12" s="349"/>
      <c r="E12" s="350"/>
      <c r="F12" s="152">
        <f>F10+F11</f>
        <v>3720952</v>
      </c>
      <c r="G12" s="152">
        <f>G10+G11</f>
        <v>274372</v>
      </c>
      <c r="H12" s="152">
        <f>H10+H11</f>
        <v>3995324</v>
      </c>
      <c r="I12" s="152">
        <f>I10+I11</f>
        <v>1363138</v>
      </c>
      <c r="J12" s="152"/>
      <c r="K12" s="152">
        <f>K10+K11</f>
        <v>1363138</v>
      </c>
      <c r="L12" s="152">
        <f>L9+L10+L11</f>
        <v>694052</v>
      </c>
      <c r="M12" s="152">
        <f>M10+M11</f>
        <v>0</v>
      </c>
      <c r="N12" s="152">
        <f>N9+N10+N11</f>
        <v>694052</v>
      </c>
    </row>
    <row r="14" spans="1:16" s="42" customFormat="1" ht="19.5" customHeight="1">
      <c r="A14" s="64"/>
      <c r="B14" s="41"/>
      <c r="C14" s="41"/>
      <c r="D14" s="41"/>
      <c r="E14" s="41"/>
      <c r="F14" s="41"/>
      <c r="G14" s="41"/>
      <c r="H14" s="41"/>
      <c r="I14" s="41"/>
      <c r="J14" s="41"/>
      <c r="K14" s="41"/>
      <c r="L14" s="41"/>
      <c r="M14" s="41"/>
      <c r="N14" s="41"/>
      <c r="O14" s="21"/>
      <c r="P14" s="21"/>
    </row>
    <row r="15" spans="1:16" s="42" customFormat="1" ht="9.75" customHeight="1">
      <c r="A15" s="64"/>
      <c r="B15" s="41"/>
      <c r="C15" s="41"/>
      <c r="D15" s="41"/>
      <c r="E15" s="41"/>
      <c r="F15" s="41"/>
      <c r="G15" s="41"/>
      <c r="H15" s="41"/>
      <c r="I15" s="41"/>
      <c r="J15" s="41"/>
      <c r="K15" s="41"/>
      <c r="L15" s="41"/>
      <c r="M15" s="41"/>
      <c r="N15" s="41"/>
      <c r="O15" s="21"/>
      <c r="P15" s="21"/>
    </row>
    <row r="16" spans="1:16" s="42" customFormat="1" ht="19.5" customHeight="1" hidden="1">
      <c r="A16" s="64"/>
      <c r="B16" s="41"/>
      <c r="C16" s="41"/>
      <c r="D16" s="41"/>
      <c r="E16" s="41"/>
      <c r="F16" s="41"/>
      <c r="G16" s="41"/>
      <c r="H16" s="41"/>
      <c r="I16" s="41"/>
      <c r="J16" s="41"/>
      <c r="K16" s="41"/>
      <c r="L16" s="41"/>
      <c r="M16" s="41"/>
      <c r="N16" s="41"/>
      <c r="O16" s="21"/>
      <c r="P16" s="21"/>
    </row>
    <row r="17" spans="1:16" s="86" customFormat="1" ht="21.75" customHeight="1">
      <c r="A17" s="324" t="s">
        <v>223</v>
      </c>
      <c r="B17" s="324"/>
      <c r="C17" s="324"/>
      <c r="D17" s="324"/>
      <c r="E17" s="324"/>
      <c r="F17" s="324"/>
      <c r="G17" s="324"/>
      <c r="H17" s="324"/>
      <c r="I17" s="324"/>
      <c r="J17" s="324"/>
      <c r="K17" s="324"/>
      <c r="L17" s="324"/>
      <c r="M17" s="324"/>
      <c r="N17" s="324"/>
      <c r="O17" s="93"/>
      <c r="P17" s="93"/>
    </row>
    <row r="18" spans="1:16" s="86" customFormat="1" ht="12.75">
      <c r="A18" s="87"/>
      <c r="B18" s="87"/>
      <c r="C18" s="87"/>
      <c r="D18" s="87"/>
      <c r="E18" s="87"/>
      <c r="F18" s="87"/>
      <c r="G18" s="87"/>
      <c r="H18" s="87"/>
      <c r="I18" s="87"/>
      <c r="J18" s="87"/>
      <c r="K18" s="87" t="s">
        <v>52</v>
      </c>
      <c r="L18" s="87"/>
      <c r="M18" s="87"/>
      <c r="N18" s="87"/>
      <c r="O18" s="87"/>
      <c r="P18" s="87"/>
    </row>
    <row r="19" spans="1:14" s="87" customFormat="1" ht="18.75" customHeight="1">
      <c r="A19" s="354" t="s">
        <v>16</v>
      </c>
      <c r="B19" s="329" t="s">
        <v>79</v>
      </c>
      <c r="C19" s="338" t="s">
        <v>18</v>
      </c>
      <c r="D19" s="339"/>
      <c r="E19" s="340"/>
      <c r="F19" s="356" t="s">
        <v>176</v>
      </c>
      <c r="G19" s="357"/>
      <c r="H19" s="358"/>
      <c r="I19" s="356" t="s">
        <v>219</v>
      </c>
      <c r="J19" s="357"/>
      <c r="K19" s="358"/>
      <c r="L19" s="90"/>
      <c r="M19" s="90"/>
      <c r="N19" s="90"/>
    </row>
    <row r="20" spans="1:14" s="87" customFormat="1" ht="28.5" customHeight="1">
      <c r="A20" s="355"/>
      <c r="B20" s="331"/>
      <c r="C20" s="341"/>
      <c r="D20" s="342"/>
      <c r="E20" s="343"/>
      <c r="F20" s="88" t="s">
        <v>28</v>
      </c>
      <c r="G20" s="88" t="s">
        <v>29</v>
      </c>
      <c r="H20" s="2" t="s">
        <v>66</v>
      </c>
      <c r="I20" s="88" t="s">
        <v>28</v>
      </c>
      <c r="J20" s="88" t="s">
        <v>29</v>
      </c>
      <c r="K20" s="2" t="s">
        <v>35</v>
      </c>
      <c r="L20" s="91"/>
      <c r="M20" s="91"/>
      <c r="N20" s="91"/>
    </row>
    <row r="21" spans="1:14" s="87" customFormat="1" ht="12.75">
      <c r="A21" s="94">
        <v>1</v>
      </c>
      <c r="B21" s="94">
        <v>2</v>
      </c>
      <c r="C21" s="344">
        <v>3</v>
      </c>
      <c r="D21" s="345"/>
      <c r="E21" s="346"/>
      <c r="F21" s="94">
        <v>4</v>
      </c>
      <c r="G21" s="94">
        <v>5</v>
      </c>
      <c r="H21" s="94">
        <v>6</v>
      </c>
      <c r="I21" s="94">
        <v>7</v>
      </c>
      <c r="J21" s="94">
        <v>8</v>
      </c>
      <c r="K21" s="94">
        <v>9</v>
      </c>
      <c r="L21" s="92"/>
      <c r="M21" s="92"/>
      <c r="N21" s="92"/>
    </row>
    <row r="22" spans="1:14" s="87" customFormat="1" ht="76.5">
      <c r="A22" s="1" t="s">
        <v>84</v>
      </c>
      <c r="B22" s="6" t="s">
        <v>247</v>
      </c>
      <c r="C22" s="348" t="s">
        <v>192</v>
      </c>
      <c r="D22" s="349"/>
      <c r="E22" s="350"/>
      <c r="F22" s="238">
        <v>702037</v>
      </c>
      <c r="G22" s="238"/>
      <c r="H22" s="238">
        <f>F22</f>
        <v>702037</v>
      </c>
      <c r="I22" s="238">
        <v>739245</v>
      </c>
      <c r="J22" s="238"/>
      <c r="K22" s="238">
        <f>I22</f>
        <v>739245</v>
      </c>
      <c r="L22" s="92"/>
      <c r="M22" s="92"/>
      <c r="N22" s="92"/>
    </row>
    <row r="23" spans="1:14" s="87" customFormat="1" ht="12.75">
      <c r="A23" s="88"/>
      <c r="B23" s="89" t="s">
        <v>38</v>
      </c>
      <c r="C23" s="344"/>
      <c r="D23" s="345"/>
      <c r="E23" s="346"/>
      <c r="F23" s="239">
        <f>F22</f>
        <v>702037</v>
      </c>
      <c r="G23" s="239"/>
      <c r="H23" s="239">
        <f>H22</f>
        <v>702037</v>
      </c>
      <c r="I23" s="239">
        <f>I22</f>
        <v>739245</v>
      </c>
      <c r="J23" s="239"/>
      <c r="K23" s="239">
        <f>K22</f>
        <v>739245</v>
      </c>
      <c r="L23" s="91"/>
      <c r="M23" s="91"/>
      <c r="N23" s="91"/>
    </row>
    <row r="26" spans="1:16" ht="12.75">
      <c r="A26" s="361" t="s">
        <v>224</v>
      </c>
      <c r="B26" s="361"/>
      <c r="C26" s="361"/>
      <c r="D26" s="361"/>
      <c r="E26" s="361"/>
      <c r="F26" s="361"/>
      <c r="G26" s="361"/>
      <c r="H26" s="361"/>
      <c r="I26" s="361"/>
      <c r="J26" s="361"/>
      <c r="K26" s="361"/>
      <c r="L26" s="361"/>
      <c r="M26" s="361"/>
      <c r="N26" s="361"/>
      <c r="O26" s="42"/>
      <c r="P26" s="42"/>
    </row>
    <row r="27" spans="1:16" ht="12.75">
      <c r="A27" s="361"/>
      <c r="B27" s="361"/>
      <c r="C27" s="361"/>
      <c r="D27" s="361"/>
      <c r="E27" s="361"/>
      <c r="F27" s="361"/>
      <c r="G27" s="361"/>
      <c r="H27" s="361"/>
      <c r="I27" s="361"/>
      <c r="J27" s="361"/>
      <c r="K27" s="361"/>
      <c r="L27" s="361"/>
      <c r="M27" s="361"/>
      <c r="N27" s="361"/>
      <c r="O27" s="42"/>
      <c r="P27" s="42"/>
    </row>
    <row r="28" spans="1:16" ht="12.75" customHeight="1">
      <c r="A28" s="41"/>
      <c r="B28" s="41"/>
      <c r="C28" s="41"/>
      <c r="D28" s="41"/>
      <c r="E28" s="41"/>
      <c r="F28" s="41"/>
      <c r="G28" s="41"/>
      <c r="H28" s="41"/>
      <c r="I28" s="41"/>
      <c r="J28" s="41"/>
      <c r="K28" s="41"/>
      <c r="L28" s="41"/>
      <c r="M28" s="41"/>
      <c r="N28" s="21" t="s">
        <v>52</v>
      </c>
      <c r="O28" s="42"/>
      <c r="P28" s="42"/>
    </row>
    <row r="29" spans="1:14" s="87" customFormat="1" ht="27" customHeight="1">
      <c r="A29" s="362"/>
      <c r="B29" s="325" t="s">
        <v>48</v>
      </c>
      <c r="C29" s="326" t="s">
        <v>64</v>
      </c>
      <c r="D29" s="326" t="s">
        <v>65</v>
      </c>
      <c r="E29" s="359" t="s">
        <v>215</v>
      </c>
      <c r="F29" s="360"/>
      <c r="G29" s="344" t="s">
        <v>216</v>
      </c>
      <c r="H29" s="346"/>
      <c r="I29" s="359" t="s">
        <v>217</v>
      </c>
      <c r="J29" s="360"/>
      <c r="K29" s="344" t="s">
        <v>176</v>
      </c>
      <c r="L29" s="346"/>
      <c r="M29" s="344" t="s">
        <v>219</v>
      </c>
      <c r="N29" s="346"/>
    </row>
    <row r="30" spans="1:14" s="87" customFormat="1" ht="95.25" customHeight="1">
      <c r="A30" s="362"/>
      <c r="B30" s="325"/>
      <c r="C30" s="327"/>
      <c r="D30" s="327"/>
      <c r="E30" s="101" t="s">
        <v>77</v>
      </c>
      <c r="F30" s="94" t="s">
        <v>49</v>
      </c>
      <c r="G30" s="101" t="s">
        <v>78</v>
      </c>
      <c r="H30" s="94" t="s">
        <v>49</v>
      </c>
      <c r="I30" s="101" t="s">
        <v>78</v>
      </c>
      <c r="J30" s="94" t="s">
        <v>49</v>
      </c>
      <c r="K30" s="101" t="s">
        <v>78</v>
      </c>
      <c r="L30" s="94" t="s">
        <v>49</v>
      </c>
      <c r="M30" s="101" t="s">
        <v>78</v>
      </c>
      <c r="N30" s="94" t="s">
        <v>49</v>
      </c>
    </row>
    <row r="31" spans="1:14" ht="12.75">
      <c r="A31" s="79"/>
      <c r="B31" s="1">
        <v>1</v>
      </c>
      <c r="C31" s="1">
        <v>2</v>
      </c>
      <c r="D31" s="1">
        <v>3</v>
      </c>
      <c r="E31" s="1">
        <v>4</v>
      </c>
      <c r="F31" s="1">
        <v>5</v>
      </c>
      <c r="G31" s="1">
        <v>6</v>
      </c>
      <c r="H31" s="1">
        <v>7</v>
      </c>
      <c r="I31" s="1">
        <v>8</v>
      </c>
      <c r="J31" s="1">
        <v>9</v>
      </c>
      <c r="K31" s="1">
        <v>10</v>
      </c>
      <c r="L31" s="1">
        <v>11</v>
      </c>
      <c r="M31" s="1">
        <v>12</v>
      </c>
      <c r="N31" s="1">
        <v>13</v>
      </c>
    </row>
    <row r="32" spans="1:14" ht="75">
      <c r="A32" s="79"/>
      <c r="B32" s="130" t="s">
        <v>155</v>
      </c>
      <c r="C32" s="35" t="s">
        <v>156</v>
      </c>
      <c r="D32" s="35"/>
      <c r="E32" s="151">
        <v>274372</v>
      </c>
      <c r="F32" s="176">
        <v>0.288</v>
      </c>
      <c r="G32" s="169"/>
      <c r="H32" s="176"/>
      <c r="I32" s="1"/>
      <c r="J32" s="113"/>
      <c r="K32" s="1"/>
      <c r="L32" s="1"/>
      <c r="M32" s="1"/>
      <c r="N32" s="1"/>
    </row>
    <row r="33" spans="1:14" ht="12.75">
      <c r="A33" s="79"/>
      <c r="B33" s="3" t="s">
        <v>38</v>
      </c>
      <c r="C33" s="35"/>
      <c r="D33" s="35"/>
      <c r="E33" s="152">
        <f>E32</f>
        <v>274372</v>
      </c>
      <c r="F33" s="176">
        <v>0.288</v>
      </c>
      <c r="G33" s="170"/>
      <c r="H33" s="176"/>
      <c r="I33" s="2"/>
      <c r="J33" s="1"/>
      <c r="K33" s="1"/>
      <c r="L33" s="1"/>
      <c r="M33" s="1"/>
      <c r="N33" s="1"/>
    </row>
  </sheetData>
  <sheetProtection/>
  <mergeCells count="33">
    <mergeCell ref="C12:E12"/>
    <mergeCell ref="E29:F29"/>
    <mergeCell ref="G29:H29"/>
    <mergeCell ref="I29:J29"/>
    <mergeCell ref="K29:L29"/>
    <mergeCell ref="C23:E23"/>
    <mergeCell ref="A26:N26"/>
    <mergeCell ref="A27:N27"/>
    <mergeCell ref="A29:A30"/>
    <mergeCell ref="D29:D30"/>
    <mergeCell ref="M29:N29"/>
    <mergeCell ref="A19:A20"/>
    <mergeCell ref="B19:B20"/>
    <mergeCell ref="C22:E22"/>
    <mergeCell ref="F19:H19"/>
    <mergeCell ref="I19:K19"/>
    <mergeCell ref="L6:N6"/>
    <mergeCell ref="C10:E10"/>
    <mergeCell ref="C11:E11"/>
    <mergeCell ref="C8:E8"/>
    <mergeCell ref="F6:H6"/>
    <mergeCell ref="I6:K6"/>
    <mergeCell ref="C9:E9"/>
    <mergeCell ref="A17:N17"/>
    <mergeCell ref="B29:B30"/>
    <mergeCell ref="C29:C30"/>
    <mergeCell ref="A2:P2"/>
    <mergeCell ref="A4:P4"/>
    <mergeCell ref="A6:A7"/>
    <mergeCell ref="B6:B7"/>
    <mergeCell ref="C6:E7"/>
    <mergeCell ref="C19:E20"/>
    <mergeCell ref="C21:E21"/>
  </mergeCells>
  <printOptions/>
  <pageMargins left="0.2362204724409449" right="0.2362204724409449" top="0.35433070866141736" bottom="0.7480314960629921" header="0.31496062992125984" footer="0.31496062992125984"/>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tabColor rgb="FFFFFF00"/>
  </sheetPr>
  <dimension ref="A2:P70"/>
  <sheetViews>
    <sheetView showGridLines="0" tabSelected="1" view="pageBreakPreview" zoomScaleNormal="75" zoomScaleSheetLayoutView="100" zoomScalePageLayoutView="0" workbookViewId="0" topLeftCell="A52">
      <selection activeCell="J82" sqref="J82"/>
    </sheetView>
  </sheetViews>
  <sheetFormatPr defaultColWidth="9.00390625" defaultRowHeight="12.75"/>
  <cols>
    <col min="1" max="1" width="20.75390625" style="34" customWidth="1"/>
    <col min="2" max="2" width="22.125" style="34" customWidth="1"/>
    <col min="3" max="3" width="17.625" style="34" customWidth="1"/>
    <col min="4" max="4" width="20.625" style="34" customWidth="1"/>
    <col min="5" max="5" width="20.125" style="34" customWidth="1"/>
    <col min="6" max="6" width="19.375" style="34" customWidth="1"/>
    <col min="7" max="7" width="27.375" style="34" customWidth="1"/>
    <col min="8" max="8" width="19.625" style="34" customWidth="1"/>
    <col min="9" max="9" width="18.75390625" style="34" customWidth="1"/>
    <col min="10" max="10" width="16.625" style="34" customWidth="1"/>
    <col min="11" max="11" width="17.00390625" style="34" customWidth="1"/>
    <col min="12" max="12" width="14.25390625" style="34" customWidth="1"/>
    <col min="13" max="13" width="13.125" style="34" customWidth="1"/>
    <col min="14" max="16384" width="9.125" style="34" customWidth="1"/>
  </cols>
  <sheetData>
    <row r="1" ht="6.75" customHeight="1"/>
    <row r="2" spans="1:16" ht="40.5" customHeight="1">
      <c r="A2" s="367" t="s">
        <v>249</v>
      </c>
      <c r="B2" s="367"/>
      <c r="C2" s="367"/>
      <c r="D2" s="367"/>
      <c r="E2" s="367"/>
      <c r="F2" s="367"/>
      <c r="G2" s="367"/>
      <c r="H2" s="367"/>
      <c r="I2" s="367"/>
      <c r="J2" s="367"/>
      <c r="K2" s="43"/>
      <c r="L2" s="43"/>
      <c r="M2" s="43"/>
      <c r="N2" s="43"/>
      <c r="O2" s="43"/>
      <c r="P2" s="43"/>
    </row>
    <row r="3" spans="1:9" ht="68.25" customHeight="1">
      <c r="A3" s="271" t="s">
        <v>250</v>
      </c>
      <c r="B3" s="271"/>
      <c r="C3" s="271"/>
      <c r="D3" s="271"/>
      <c r="E3" s="271"/>
      <c r="F3" s="271"/>
      <c r="G3" s="271"/>
      <c r="H3" s="271"/>
      <c r="I3" s="271"/>
    </row>
    <row r="4" ht="15.75">
      <c r="A4" s="31" t="s">
        <v>251</v>
      </c>
    </row>
    <row r="5" ht="12.75">
      <c r="A5" s="63"/>
    </row>
    <row r="6" spans="1:16" ht="15.75">
      <c r="A6" s="367" t="s">
        <v>252</v>
      </c>
      <c r="B6" s="367"/>
      <c r="C6" s="367"/>
      <c r="D6" s="367"/>
      <c r="E6" s="367"/>
      <c r="F6" s="367"/>
      <c r="G6" s="367"/>
      <c r="H6" s="367"/>
      <c r="I6" s="367"/>
      <c r="J6" s="367"/>
      <c r="K6" s="367"/>
      <c r="L6" s="367"/>
      <c r="M6" s="367"/>
      <c r="N6" s="367"/>
      <c r="O6" s="367"/>
      <c r="P6" s="367"/>
    </row>
    <row r="7" ht="12.75">
      <c r="J7" s="44" t="s">
        <v>52</v>
      </c>
    </row>
    <row r="8" spans="1:16" ht="48" customHeight="1">
      <c r="A8" s="295" t="s">
        <v>68</v>
      </c>
      <c r="B8" s="294" t="s">
        <v>0</v>
      </c>
      <c r="C8" s="294" t="s">
        <v>19</v>
      </c>
      <c r="D8" s="294" t="s">
        <v>72</v>
      </c>
      <c r="E8" s="294" t="s">
        <v>97</v>
      </c>
      <c r="F8" s="294" t="s">
        <v>96</v>
      </c>
      <c r="G8" s="294" t="s">
        <v>162</v>
      </c>
      <c r="H8" s="294" t="s">
        <v>50</v>
      </c>
      <c r="I8" s="317"/>
      <c r="J8" s="294" t="s">
        <v>51</v>
      </c>
      <c r="L8" s="16"/>
      <c r="M8" s="16"/>
      <c r="N8" s="16"/>
      <c r="O8" s="16"/>
      <c r="P8" s="16"/>
    </row>
    <row r="9" spans="1:16" ht="39" customHeight="1">
      <c r="A9" s="296"/>
      <c r="B9" s="371"/>
      <c r="C9" s="294"/>
      <c r="D9" s="294"/>
      <c r="E9" s="294"/>
      <c r="F9" s="294"/>
      <c r="G9" s="294"/>
      <c r="H9" s="4" t="s">
        <v>6</v>
      </c>
      <c r="I9" s="4" t="s">
        <v>21</v>
      </c>
      <c r="J9" s="294"/>
      <c r="L9" s="16"/>
      <c r="M9" s="16"/>
      <c r="N9" s="16"/>
      <c r="O9" s="16"/>
      <c r="P9" s="16"/>
    </row>
    <row r="10" spans="1:16" ht="12.75">
      <c r="A10" s="17">
        <v>1</v>
      </c>
      <c r="B10" s="17">
        <v>2</v>
      </c>
      <c r="C10" s="17">
        <v>3</v>
      </c>
      <c r="D10" s="17">
        <v>4</v>
      </c>
      <c r="E10" s="17">
        <v>5</v>
      </c>
      <c r="F10" s="17">
        <v>6</v>
      </c>
      <c r="G10" s="17">
        <v>7</v>
      </c>
      <c r="H10" s="17">
        <v>8</v>
      </c>
      <c r="I10" s="17">
        <v>9</v>
      </c>
      <c r="J10" s="17">
        <v>10</v>
      </c>
      <c r="L10" s="16"/>
      <c r="M10" s="16"/>
      <c r="N10" s="16"/>
      <c r="O10" s="16"/>
      <c r="P10" s="16"/>
    </row>
    <row r="11" spans="1:16" ht="15">
      <c r="A11" s="128">
        <v>2110</v>
      </c>
      <c r="B11" s="135" t="s">
        <v>103</v>
      </c>
      <c r="C11" s="240">
        <v>454220</v>
      </c>
      <c r="D11" s="251">
        <v>452517</v>
      </c>
      <c r="E11" s="241"/>
      <c r="F11" s="241"/>
      <c r="G11" s="241"/>
      <c r="H11" s="241"/>
      <c r="I11" s="241"/>
      <c r="J11" s="242">
        <f>D11+F11</f>
        <v>452517</v>
      </c>
      <c r="L11" s="16"/>
      <c r="M11" s="16"/>
      <c r="N11" s="16"/>
      <c r="O11" s="16"/>
      <c r="P11" s="16"/>
    </row>
    <row r="12" spans="1:16" ht="15">
      <c r="A12" s="128">
        <v>2111</v>
      </c>
      <c r="B12" s="135" t="s">
        <v>114</v>
      </c>
      <c r="C12" s="240">
        <v>454220</v>
      </c>
      <c r="D12" s="251">
        <v>452517</v>
      </c>
      <c r="E12" s="241"/>
      <c r="F12" s="241"/>
      <c r="G12" s="241"/>
      <c r="H12" s="241"/>
      <c r="I12" s="241"/>
      <c r="J12" s="242">
        <f aca="true" t="shared" si="0" ref="J12:J20">D12+F12</f>
        <v>452517</v>
      </c>
      <c r="L12" s="16"/>
      <c r="M12" s="16"/>
      <c r="N12" s="16"/>
      <c r="O12" s="16"/>
      <c r="P12" s="16"/>
    </row>
    <row r="13" spans="1:16" ht="24">
      <c r="A13" s="128">
        <v>2120</v>
      </c>
      <c r="B13" s="135" t="s">
        <v>115</v>
      </c>
      <c r="C13" s="240">
        <v>99930</v>
      </c>
      <c r="D13" s="251">
        <v>99554</v>
      </c>
      <c r="E13" s="241"/>
      <c r="F13" s="241"/>
      <c r="G13" s="241"/>
      <c r="H13" s="241"/>
      <c r="I13" s="241"/>
      <c r="J13" s="242">
        <f t="shared" si="0"/>
        <v>99554</v>
      </c>
      <c r="L13" s="16"/>
      <c r="M13" s="16"/>
      <c r="N13" s="16"/>
      <c r="O13" s="16"/>
      <c r="P13" s="16"/>
    </row>
    <row r="14" spans="1:16" ht="24">
      <c r="A14" s="128">
        <v>2200</v>
      </c>
      <c r="B14" s="135" t="s">
        <v>116</v>
      </c>
      <c r="C14" s="240"/>
      <c r="D14" s="251"/>
      <c r="E14" s="241"/>
      <c r="F14" s="241"/>
      <c r="G14" s="241"/>
      <c r="H14" s="241"/>
      <c r="I14" s="241"/>
      <c r="J14" s="242">
        <f t="shared" si="0"/>
        <v>0</v>
      </c>
      <c r="L14" s="16"/>
      <c r="M14" s="16"/>
      <c r="N14" s="16"/>
      <c r="O14" s="16"/>
      <c r="P14" s="16"/>
    </row>
    <row r="15" spans="1:16" ht="24.75">
      <c r="A15" s="128">
        <v>2210</v>
      </c>
      <c r="B15" s="131" t="s">
        <v>117</v>
      </c>
      <c r="C15" s="240">
        <v>4773</v>
      </c>
      <c r="D15" s="251">
        <v>4773</v>
      </c>
      <c r="E15" s="241"/>
      <c r="F15" s="241"/>
      <c r="G15" s="241"/>
      <c r="H15" s="241"/>
      <c r="I15" s="241"/>
      <c r="J15" s="242">
        <f t="shared" si="0"/>
        <v>4773</v>
      </c>
      <c r="L15" s="16"/>
      <c r="M15" s="16"/>
      <c r="N15" s="16"/>
      <c r="O15" s="16"/>
      <c r="P15" s="16"/>
    </row>
    <row r="16" spans="1:16" ht="24.75">
      <c r="A16" s="128">
        <v>2240</v>
      </c>
      <c r="B16" s="131" t="s">
        <v>105</v>
      </c>
      <c r="C16" s="243">
        <v>114357</v>
      </c>
      <c r="D16" s="251">
        <v>113029</v>
      </c>
      <c r="E16" s="241"/>
      <c r="F16" s="241"/>
      <c r="G16" s="241"/>
      <c r="H16" s="241"/>
      <c r="I16" s="241"/>
      <c r="J16" s="242">
        <f t="shared" si="0"/>
        <v>113029</v>
      </c>
      <c r="L16" s="16"/>
      <c r="M16" s="16"/>
      <c r="N16" s="16"/>
      <c r="O16" s="16"/>
      <c r="P16" s="16"/>
    </row>
    <row r="17" spans="1:16" ht="15">
      <c r="A17" s="128">
        <v>2250</v>
      </c>
      <c r="B17" s="131" t="s">
        <v>118</v>
      </c>
      <c r="C17" s="244"/>
      <c r="D17" s="252"/>
      <c r="E17" s="241"/>
      <c r="F17" s="241"/>
      <c r="G17" s="241"/>
      <c r="H17" s="241"/>
      <c r="I17" s="241"/>
      <c r="J17" s="242">
        <f t="shared" si="0"/>
        <v>0</v>
      </c>
      <c r="L17" s="16"/>
      <c r="M17" s="16"/>
      <c r="N17" s="16"/>
      <c r="O17" s="16"/>
      <c r="P17" s="16"/>
    </row>
    <row r="18" spans="1:16" ht="24">
      <c r="A18" s="128">
        <v>2270</v>
      </c>
      <c r="B18" s="131" t="s">
        <v>120</v>
      </c>
      <c r="C18" s="244">
        <v>11520</v>
      </c>
      <c r="D18" s="253">
        <v>10054</v>
      </c>
      <c r="E18" s="241"/>
      <c r="F18" s="241"/>
      <c r="G18" s="241"/>
      <c r="H18" s="241"/>
      <c r="I18" s="241"/>
      <c r="J18" s="242">
        <f t="shared" si="0"/>
        <v>10054</v>
      </c>
      <c r="L18" s="16"/>
      <c r="M18" s="16"/>
      <c r="N18" s="16"/>
      <c r="O18" s="16"/>
      <c r="P18" s="16"/>
    </row>
    <row r="19" spans="1:16" ht="36">
      <c r="A19" s="128">
        <v>2610</v>
      </c>
      <c r="B19" s="131" t="s">
        <v>121</v>
      </c>
      <c r="C19" s="244">
        <v>3042134</v>
      </c>
      <c r="D19" s="253">
        <v>3041025</v>
      </c>
      <c r="E19" s="241"/>
      <c r="F19" s="241"/>
      <c r="G19" s="241"/>
      <c r="H19" s="241"/>
      <c r="I19" s="241"/>
      <c r="J19" s="242">
        <f t="shared" si="0"/>
        <v>3041025</v>
      </c>
      <c r="L19" s="16"/>
      <c r="M19" s="16"/>
      <c r="N19" s="16"/>
      <c r="O19" s="16"/>
      <c r="P19" s="16"/>
    </row>
    <row r="20" spans="1:16" ht="24">
      <c r="A20" s="128">
        <v>3132</v>
      </c>
      <c r="B20" s="131" t="s">
        <v>122</v>
      </c>
      <c r="C20" s="245">
        <v>274372</v>
      </c>
      <c r="D20" s="254">
        <v>274372</v>
      </c>
      <c r="E20" s="241"/>
      <c r="F20" s="241"/>
      <c r="G20" s="241"/>
      <c r="H20" s="241"/>
      <c r="I20" s="241"/>
      <c r="J20" s="242">
        <f t="shared" si="0"/>
        <v>274372</v>
      </c>
      <c r="L20" s="16"/>
      <c r="M20" s="16"/>
      <c r="N20" s="16"/>
      <c r="O20" s="16"/>
      <c r="P20" s="16"/>
    </row>
    <row r="21" spans="1:16" ht="14.25">
      <c r="A21" s="18"/>
      <c r="B21" s="8" t="s">
        <v>38</v>
      </c>
      <c r="C21" s="246">
        <f>C11+C13+C14+C15+C16+C17+C18+C19+C20</f>
        <v>4001306</v>
      </c>
      <c r="D21" s="246">
        <f>D11+D13+D14+D15+D16+D17+D18+D19+D20</f>
        <v>3995324</v>
      </c>
      <c r="E21" s="247"/>
      <c r="F21" s="248">
        <f>F11</f>
        <v>0</v>
      </c>
      <c r="G21" s="249"/>
      <c r="H21" s="250"/>
      <c r="I21" s="250"/>
      <c r="J21" s="246">
        <f>J11+J13+J14+J15+J16+J17+J18+J19+J20</f>
        <v>3995324</v>
      </c>
      <c r="L21" s="16"/>
      <c r="M21" s="16"/>
      <c r="N21" s="16"/>
      <c r="O21" s="16"/>
      <c r="P21" s="16"/>
    </row>
    <row r="24" spans="1:16" ht="15.75" customHeight="1">
      <c r="A24" s="367" t="s">
        <v>253</v>
      </c>
      <c r="B24" s="367"/>
      <c r="C24" s="367"/>
      <c r="D24" s="367"/>
      <c r="E24" s="367"/>
      <c r="F24" s="367"/>
      <c r="G24" s="367"/>
      <c r="H24" s="367"/>
      <c r="I24" s="367"/>
      <c r="J24" s="367"/>
      <c r="K24" s="367"/>
      <c r="L24" s="367"/>
      <c r="M24" s="367"/>
      <c r="N24" s="367"/>
      <c r="O24" s="367"/>
      <c r="P24" s="367"/>
    </row>
    <row r="25" ht="12.75">
      <c r="L25" s="44" t="s">
        <v>52</v>
      </c>
    </row>
    <row r="26" spans="1:12" ht="16.5" customHeight="1">
      <c r="A26" s="295" t="s">
        <v>68</v>
      </c>
      <c r="B26" s="295" t="s">
        <v>9</v>
      </c>
      <c r="C26" s="368" t="s">
        <v>80</v>
      </c>
      <c r="D26" s="369"/>
      <c r="E26" s="369"/>
      <c r="F26" s="369"/>
      <c r="G26" s="370"/>
      <c r="H26" s="368" t="s">
        <v>81</v>
      </c>
      <c r="I26" s="369"/>
      <c r="J26" s="369"/>
      <c r="K26" s="369"/>
      <c r="L26" s="370"/>
    </row>
    <row r="27" spans="1:12" ht="63" customHeight="1">
      <c r="A27" s="366"/>
      <c r="B27" s="366"/>
      <c r="C27" s="295" t="s">
        <v>7</v>
      </c>
      <c r="D27" s="295" t="s">
        <v>147</v>
      </c>
      <c r="E27" s="294" t="s">
        <v>69</v>
      </c>
      <c r="F27" s="294"/>
      <c r="G27" s="295" t="s">
        <v>73</v>
      </c>
      <c r="H27" s="295" t="s">
        <v>8</v>
      </c>
      <c r="I27" s="295" t="s">
        <v>70</v>
      </c>
      <c r="J27" s="294" t="s">
        <v>69</v>
      </c>
      <c r="K27" s="294"/>
      <c r="L27" s="294" t="s">
        <v>74</v>
      </c>
    </row>
    <row r="28" spans="1:12" ht="60" customHeight="1">
      <c r="A28" s="296"/>
      <c r="B28" s="296"/>
      <c r="C28" s="296"/>
      <c r="D28" s="296"/>
      <c r="E28" s="4" t="s">
        <v>20</v>
      </c>
      <c r="F28" s="4" t="s">
        <v>21</v>
      </c>
      <c r="G28" s="296"/>
      <c r="H28" s="296"/>
      <c r="I28" s="296"/>
      <c r="J28" s="4" t="s">
        <v>20</v>
      </c>
      <c r="K28" s="4" t="s">
        <v>21</v>
      </c>
      <c r="L28" s="294"/>
    </row>
    <row r="29" spans="1:16" ht="12.75">
      <c r="A29" s="17">
        <v>1</v>
      </c>
      <c r="B29" s="115">
        <v>2</v>
      </c>
      <c r="C29" s="17">
        <v>3</v>
      </c>
      <c r="D29" s="115">
        <v>4</v>
      </c>
      <c r="E29" s="17">
        <v>5</v>
      </c>
      <c r="F29" s="115">
        <v>6</v>
      </c>
      <c r="G29" s="17">
        <v>7</v>
      </c>
      <c r="H29" s="115">
        <v>8</v>
      </c>
      <c r="I29" s="17">
        <v>9</v>
      </c>
      <c r="J29" s="115">
        <v>10</v>
      </c>
      <c r="K29" s="17">
        <v>11</v>
      </c>
      <c r="L29" s="17">
        <v>12</v>
      </c>
      <c r="M29" s="45"/>
      <c r="N29" s="45"/>
      <c r="O29" s="45"/>
      <c r="P29" s="45"/>
    </row>
    <row r="30" spans="1:16" ht="15">
      <c r="A30" s="134">
        <v>2110</v>
      </c>
      <c r="B30" s="135" t="s">
        <v>103</v>
      </c>
      <c r="C30" s="259">
        <v>496720</v>
      </c>
      <c r="D30" s="153"/>
      <c r="E30" s="154"/>
      <c r="F30" s="153"/>
      <c r="G30" s="180">
        <f aca="true" t="shared" si="1" ref="G30:G38">C30</f>
        <v>496720</v>
      </c>
      <c r="H30" s="259">
        <v>524313</v>
      </c>
      <c r="I30" s="155"/>
      <c r="J30" s="156"/>
      <c r="K30" s="155"/>
      <c r="L30" s="182">
        <f>H30</f>
        <v>524313</v>
      </c>
      <c r="M30" s="45"/>
      <c r="N30" s="45"/>
      <c r="O30" s="45"/>
      <c r="P30" s="45"/>
    </row>
    <row r="31" spans="1:16" ht="15">
      <c r="A31" s="134">
        <v>2111</v>
      </c>
      <c r="B31" s="135" t="s">
        <v>114</v>
      </c>
      <c r="C31" s="259">
        <v>496720</v>
      </c>
      <c r="D31" s="157"/>
      <c r="E31" s="157"/>
      <c r="F31" s="157"/>
      <c r="G31" s="180">
        <f t="shared" si="1"/>
        <v>496720</v>
      </c>
      <c r="H31" s="259">
        <v>524313</v>
      </c>
      <c r="I31" s="158"/>
      <c r="J31" s="158"/>
      <c r="K31" s="158"/>
      <c r="L31" s="182">
        <f>H31</f>
        <v>524313</v>
      </c>
      <c r="M31" s="45"/>
      <c r="N31" s="45"/>
      <c r="O31" s="45"/>
      <c r="P31" s="45"/>
    </row>
    <row r="32" spans="1:16" ht="24">
      <c r="A32" s="134">
        <v>2120</v>
      </c>
      <c r="B32" s="135" t="s">
        <v>115</v>
      </c>
      <c r="C32" s="259">
        <v>109278</v>
      </c>
      <c r="D32" s="157"/>
      <c r="E32" s="157"/>
      <c r="F32" s="157"/>
      <c r="G32" s="180">
        <f t="shared" si="1"/>
        <v>109278</v>
      </c>
      <c r="H32" s="260">
        <v>115349</v>
      </c>
      <c r="I32" s="158"/>
      <c r="J32" s="158"/>
      <c r="K32" s="158"/>
      <c r="L32" s="182">
        <f>H32</f>
        <v>115349</v>
      </c>
      <c r="M32" s="45"/>
      <c r="N32" s="45"/>
      <c r="O32" s="45"/>
      <c r="P32" s="45"/>
    </row>
    <row r="33" spans="1:16" ht="24">
      <c r="A33" s="134">
        <v>2200</v>
      </c>
      <c r="B33" s="135" t="s">
        <v>116</v>
      </c>
      <c r="C33" s="259"/>
      <c r="D33" s="157"/>
      <c r="E33" s="157"/>
      <c r="F33" s="157"/>
      <c r="G33" s="180">
        <f t="shared" si="1"/>
        <v>0</v>
      </c>
      <c r="H33" s="261"/>
      <c r="I33" s="158"/>
      <c r="J33" s="158"/>
      <c r="K33" s="158"/>
      <c r="L33" s="262"/>
      <c r="M33" s="45"/>
      <c r="N33" s="45"/>
      <c r="O33" s="45"/>
      <c r="P33" s="45"/>
    </row>
    <row r="34" spans="1:16" ht="24.75">
      <c r="A34" s="134">
        <v>2210</v>
      </c>
      <c r="B34" s="131" t="s">
        <v>117</v>
      </c>
      <c r="C34" s="259">
        <v>3260</v>
      </c>
      <c r="D34" s="157"/>
      <c r="E34" s="157"/>
      <c r="F34" s="157"/>
      <c r="G34" s="180">
        <f t="shared" si="1"/>
        <v>3260</v>
      </c>
      <c r="H34" s="263">
        <v>5000</v>
      </c>
      <c r="I34" s="158"/>
      <c r="J34" s="158"/>
      <c r="K34" s="158"/>
      <c r="L34" s="182">
        <f>H34</f>
        <v>5000</v>
      </c>
      <c r="M34" s="45"/>
      <c r="N34" s="45"/>
      <c r="O34" s="45"/>
      <c r="P34" s="45"/>
    </row>
    <row r="35" spans="1:16" ht="24.75">
      <c r="A35" s="134">
        <v>2240</v>
      </c>
      <c r="B35" s="131" t="s">
        <v>105</v>
      </c>
      <c r="C35" s="259">
        <v>711590</v>
      </c>
      <c r="D35" s="157"/>
      <c r="E35" s="157"/>
      <c r="F35" s="157"/>
      <c r="G35" s="180">
        <f t="shared" si="1"/>
        <v>711590</v>
      </c>
      <c r="H35" s="264">
        <v>9820</v>
      </c>
      <c r="I35" s="158"/>
      <c r="J35" s="158"/>
      <c r="K35" s="158"/>
      <c r="L35" s="182">
        <f>H35</f>
        <v>9820</v>
      </c>
      <c r="M35" s="45"/>
      <c r="N35" s="45"/>
      <c r="O35" s="45"/>
      <c r="P35" s="45"/>
    </row>
    <row r="36" spans="1:16" ht="15">
      <c r="A36" s="134">
        <v>2250</v>
      </c>
      <c r="B36" s="131" t="s">
        <v>118</v>
      </c>
      <c r="C36" s="181">
        <v>1800</v>
      </c>
      <c r="D36" s="157"/>
      <c r="E36" s="157"/>
      <c r="F36" s="157"/>
      <c r="G36" s="180">
        <f t="shared" si="1"/>
        <v>1800</v>
      </c>
      <c r="H36" s="265"/>
      <c r="I36" s="158"/>
      <c r="J36" s="158"/>
      <c r="K36" s="158"/>
      <c r="L36" s="182">
        <f>H36</f>
        <v>0</v>
      </c>
      <c r="M36" s="45"/>
      <c r="N36" s="45"/>
      <c r="O36" s="45"/>
      <c r="P36" s="45"/>
    </row>
    <row r="37" spans="1:16" ht="24">
      <c r="A37" s="134">
        <v>2270</v>
      </c>
      <c r="B37" s="131" t="s">
        <v>120</v>
      </c>
      <c r="C37" s="181">
        <v>12490</v>
      </c>
      <c r="D37" s="157"/>
      <c r="E37" s="157"/>
      <c r="F37" s="157"/>
      <c r="G37" s="180">
        <f t="shared" si="1"/>
        <v>12490</v>
      </c>
      <c r="H37" s="263">
        <v>11570</v>
      </c>
      <c r="I37" s="158"/>
      <c r="J37" s="158"/>
      <c r="K37" s="158"/>
      <c r="L37" s="182">
        <f>H37</f>
        <v>11570</v>
      </c>
      <c r="M37" s="45"/>
      <c r="N37" s="45"/>
      <c r="O37" s="45"/>
      <c r="P37" s="45"/>
    </row>
    <row r="38" spans="1:16" ht="36">
      <c r="A38" s="134">
        <v>2610</v>
      </c>
      <c r="B38" s="131" t="s">
        <v>121</v>
      </c>
      <c r="C38" s="181">
        <v>28000</v>
      </c>
      <c r="D38" s="157"/>
      <c r="E38" s="157"/>
      <c r="F38" s="157"/>
      <c r="G38" s="180">
        <f t="shared" si="1"/>
        <v>28000</v>
      </c>
      <c r="H38" s="181">
        <v>28000</v>
      </c>
      <c r="I38" s="158"/>
      <c r="J38" s="158"/>
      <c r="K38" s="158"/>
      <c r="L38" s="182">
        <f>H38</f>
        <v>28000</v>
      </c>
      <c r="M38" s="45"/>
      <c r="N38" s="45"/>
      <c r="O38" s="45"/>
      <c r="P38" s="45"/>
    </row>
    <row r="39" spans="1:12" ht="32.25" customHeight="1">
      <c r="A39" s="17"/>
      <c r="B39" s="8" t="s">
        <v>38</v>
      </c>
      <c r="C39" s="266">
        <f>C30+C32+C34+C35+C36+C37+C38</f>
        <v>1363138</v>
      </c>
      <c r="D39" s="159"/>
      <c r="E39" s="159"/>
      <c r="F39" s="159"/>
      <c r="G39" s="266">
        <f aca="true" t="shared" si="2" ref="G39:L39">G30+G32+G34+G35+G36+G37+G38</f>
        <v>1363138</v>
      </c>
      <c r="H39" s="266">
        <f t="shared" si="2"/>
        <v>694052</v>
      </c>
      <c r="I39" s="160">
        <f t="shared" si="2"/>
        <v>0</v>
      </c>
      <c r="J39" s="160">
        <f t="shared" si="2"/>
        <v>0</v>
      </c>
      <c r="K39" s="160">
        <f t="shared" si="2"/>
        <v>0</v>
      </c>
      <c r="L39" s="267">
        <f t="shared" si="2"/>
        <v>694052</v>
      </c>
    </row>
    <row r="41" spans="1:16" ht="15.75" customHeight="1">
      <c r="A41" s="367" t="s">
        <v>254</v>
      </c>
      <c r="B41" s="367"/>
      <c r="C41" s="367"/>
      <c r="D41" s="367"/>
      <c r="E41" s="367"/>
      <c r="F41" s="367"/>
      <c r="G41" s="367"/>
      <c r="H41" s="367"/>
      <c r="I41" s="367"/>
      <c r="J41" s="367"/>
      <c r="K41" s="367"/>
      <c r="L41" s="367"/>
      <c r="M41" s="367"/>
      <c r="N41" s="367"/>
      <c r="O41" s="367"/>
      <c r="P41" s="367"/>
    </row>
    <row r="42" ht="12.75">
      <c r="I42" s="44" t="s">
        <v>52</v>
      </c>
    </row>
    <row r="43" spans="1:9" ht="39" customHeight="1">
      <c r="A43" s="295" t="s">
        <v>68</v>
      </c>
      <c r="B43" s="295" t="s">
        <v>9</v>
      </c>
      <c r="C43" s="294" t="s">
        <v>19</v>
      </c>
      <c r="D43" s="294" t="s">
        <v>257</v>
      </c>
      <c r="E43" s="295" t="s">
        <v>161</v>
      </c>
      <c r="F43" s="295" t="s">
        <v>255</v>
      </c>
      <c r="G43" s="295" t="s">
        <v>256</v>
      </c>
      <c r="H43" s="295" t="s">
        <v>22</v>
      </c>
      <c r="I43" s="295" t="s">
        <v>33</v>
      </c>
    </row>
    <row r="44" spans="1:9" ht="48" customHeight="1">
      <c r="A44" s="296"/>
      <c r="B44" s="296"/>
      <c r="C44" s="294"/>
      <c r="D44" s="294"/>
      <c r="E44" s="296"/>
      <c r="F44" s="296"/>
      <c r="G44" s="296"/>
      <c r="H44" s="296"/>
      <c r="I44" s="296"/>
    </row>
    <row r="45" spans="1:9" ht="12.75">
      <c r="A45" s="17">
        <v>1</v>
      </c>
      <c r="B45" s="4">
        <v>2</v>
      </c>
      <c r="C45" s="17">
        <v>3</v>
      </c>
      <c r="D45" s="4">
        <v>4</v>
      </c>
      <c r="E45" s="17">
        <v>5</v>
      </c>
      <c r="F45" s="4">
        <v>6</v>
      </c>
      <c r="G45" s="17">
        <v>7</v>
      </c>
      <c r="H45" s="4">
        <v>8</v>
      </c>
      <c r="I45" s="17">
        <v>9</v>
      </c>
    </row>
    <row r="46" spans="1:9" ht="15">
      <c r="A46" s="134">
        <v>2110</v>
      </c>
      <c r="B46" s="135" t="s">
        <v>103</v>
      </c>
      <c r="C46" s="177">
        <v>454220</v>
      </c>
      <c r="D46" s="177">
        <v>452517</v>
      </c>
      <c r="E46" s="17"/>
      <c r="F46" s="17"/>
      <c r="G46" s="17"/>
      <c r="H46" s="17"/>
      <c r="I46" s="17"/>
    </row>
    <row r="47" spans="1:9" ht="15">
      <c r="A47" s="134">
        <v>2111</v>
      </c>
      <c r="B47" s="135" t="s">
        <v>114</v>
      </c>
      <c r="C47" s="177">
        <v>454220</v>
      </c>
      <c r="D47" s="177">
        <v>452517</v>
      </c>
      <c r="E47" s="17"/>
      <c r="F47" s="17"/>
      <c r="G47" s="17"/>
      <c r="H47" s="17"/>
      <c r="I47" s="17"/>
    </row>
    <row r="48" spans="1:9" ht="24">
      <c r="A48" s="134">
        <v>2120</v>
      </c>
      <c r="B48" s="135" t="s">
        <v>115</v>
      </c>
      <c r="C48" s="177">
        <v>99930</v>
      </c>
      <c r="D48" s="177">
        <v>99554</v>
      </c>
      <c r="E48" s="17"/>
      <c r="F48" s="17"/>
      <c r="G48" s="17"/>
      <c r="H48" s="17"/>
      <c r="I48" s="17"/>
    </row>
    <row r="49" spans="1:9" ht="24">
      <c r="A49" s="134">
        <v>2200</v>
      </c>
      <c r="B49" s="135" t="s">
        <v>116</v>
      </c>
      <c r="C49" s="177"/>
      <c r="D49" s="177"/>
      <c r="E49" s="17"/>
      <c r="F49" s="17"/>
      <c r="G49" s="17"/>
      <c r="H49" s="17"/>
      <c r="I49" s="17"/>
    </row>
    <row r="50" spans="1:9" ht="24.75">
      <c r="A50" s="134">
        <v>2210</v>
      </c>
      <c r="B50" s="131" t="s">
        <v>117</v>
      </c>
      <c r="C50" s="177">
        <v>4773</v>
      </c>
      <c r="D50" s="177">
        <v>4773</v>
      </c>
      <c r="E50" s="17"/>
      <c r="F50" s="17"/>
      <c r="G50" s="17"/>
      <c r="H50" s="17"/>
      <c r="I50" s="17"/>
    </row>
    <row r="51" spans="1:9" ht="24.75">
      <c r="A51" s="134">
        <v>2240</v>
      </c>
      <c r="B51" s="131" t="s">
        <v>105</v>
      </c>
      <c r="C51" s="177">
        <v>114357</v>
      </c>
      <c r="D51" s="177">
        <v>113029</v>
      </c>
      <c r="E51" s="17"/>
      <c r="F51" s="17"/>
      <c r="G51" s="17"/>
      <c r="H51" s="17"/>
      <c r="I51" s="17"/>
    </row>
    <row r="52" spans="1:9" ht="14.25">
      <c r="A52" s="134">
        <v>2250</v>
      </c>
      <c r="B52" s="131" t="s">
        <v>118</v>
      </c>
      <c r="C52" s="178"/>
      <c r="D52" s="178"/>
      <c r="E52" s="17"/>
      <c r="F52" s="17"/>
      <c r="G52" s="17"/>
      <c r="H52" s="17"/>
      <c r="I52" s="17"/>
    </row>
    <row r="53" spans="1:9" ht="24">
      <c r="A53" s="134">
        <v>2270</v>
      </c>
      <c r="B53" s="131" t="s">
        <v>120</v>
      </c>
      <c r="C53" s="178">
        <v>11520</v>
      </c>
      <c r="D53" s="178">
        <v>10054</v>
      </c>
      <c r="E53" s="17"/>
      <c r="F53" s="17"/>
      <c r="G53" s="17"/>
      <c r="H53" s="17"/>
      <c r="I53" s="17"/>
    </row>
    <row r="54" spans="1:9" ht="36">
      <c r="A54" s="134">
        <v>2610</v>
      </c>
      <c r="B54" s="131" t="s">
        <v>121</v>
      </c>
      <c r="C54" s="178">
        <v>3042134</v>
      </c>
      <c r="D54" s="178">
        <v>3041025</v>
      </c>
      <c r="E54" s="17"/>
      <c r="F54" s="17"/>
      <c r="G54" s="17"/>
      <c r="H54" s="17"/>
      <c r="I54" s="17"/>
    </row>
    <row r="55" spans="1:9" ht="24">
      <c r="A55" s="134">
        <v>3132</v>
      </c>
      <c r="B55" s="131" t="s">
        <v>122</v>
      </c>
      <c r="C55" s="178">
        <v>274372</v>
      </c>
      <c r="D55" s="178">
        <v>274372</v>
      </c>
      <c r="E55" s="17"/>
      <c r="F55" s="17"/>
      <c r="G55" s="17"/>
      <c r="H55" s="17"/>
      <c r="I55" s="17"/>
    </row>
    <row r="56" spans="1:9" ht="24.75" customHeight="1">
      <c r="A56" s="8"/>
      <c r="B56" s="8" t="s">
        <v>38</v>
      </c>
      <c r="C56" s="179">
        <f>C46+C48+C49+C50+C51+C52+C53+C54+C55</f>
        <v>4001306</v>
      </c>
      <c r="D56" s="179">
        <f>D46+D48+D49+D50+D51+D52+D53+D54+D55</f>
        <v>3995324</v>
      </c>
      <c r="E56" s="39"/>
      <c r="F56" s="39"/>
      <c r="G56" s="19"/>
      <c r="H56" s="19"/>
      <c r="I56" s="39"/>
    </row>
    <row r="57" ht="11.25" customHeight="1"/>
    <row r="58" ht="5.25" customHeight="1" hidden="1"/>
    <row r="59" ht="12.75" hidden="1"/>
    <row r="60" spans="1:9" ht="46.5" customHeight="1">
      <c r="A60" s="372" t="s">
        <v>258</v>
      </c>
      <c r="B60" s="372"/>
      <c r="C60" s="372"/>
      <c r="D60" s="372"/>
      <c r="E60" s="372"/>
      <c r="F60" s="372"/>
      <c r="G60" s="372"/>
      <c r="H60" s="372"/>
      <c r="I60" s="372"/>
    </row>
    <row r="61" spans="1:10" ht="78.75" customHeight="1">
      <c r="A61" s="271" t="s">
        <v>259</v>
      </c>
      <c r="B61" s="271"/>
      <c r="C61" s="271"/>
      <c r="D61" s="271"/>
      <c r="E61" s="271"/>
      <c r="F61" s="271"/>
      <c r="G61" s="271"/>
      <c r="H61" s="271"/>
      <c r="I61" s="271"/>
      <c r="J61" s="271"/>
    </row>
    <row r="62" spans="1:11" ht="40.5" customHeight="1">
      <c r="A62" s="372" t="s">
        <v>260</v>
      </c>
      <c r="B62" s="372"/>
      <c r="C62" s="372"/>
      <c r="D62" s="372"/>
      <c r="E62" s="372"/>
      <c r="F62" s="372"/>
      <c r="G62" s="372"/>
      <c r="H62" s="372"/>
      <c r="I62" s="372"/>
      <c r="J62" s="372"/>
      <c r="K62" s="372"/>
    </row>
    <row r="63" spans="1:11" ht="6" customHeight="1">
      <c r="A63" s="77"/>
      <c r="B63" s="77"/>
      <c r="C63" s="77"/>
      <c r="D63" s="77"/>
      <c r="E63" s="77"/>
      <c r="F63" s="77"/>
      <c r="G63" s="77"/>
      <c r="H63" s="77"/>
      <c r="I63" s="77"/>
      <c r="J63" s="77"/>
      <c r="K63" s="77"/>
    </row>
    <row r="64" spans="1:9" ht="16.5" customHeight="1">
      <c r="A64" s="78"/>
      <c r="B64" s="78"/>
      <c r="C64" s="78"/>
      <c r="D64" s="78"/>
      <c r="E64" s="78"/>
      <c r="F64" s="78"/>
      <c r="G64" s="78"/>
      <c r="H64" s="78"/>
      <c r="I64" s="78"/>
    </row>
    <row r="65" spans="1:7" ht="15.75">
      <c r="A65" s="364" t="s">
        <v>261</v>
      </c>
      <c r="B65" s="364"/>
      <c r="C65" s="364"/>
      <c r="D65" s="48"/>
      <c r="F65" s="102" t="s">
        <v>262</v>
      </c>
      <c r="G65" s="48"/>
    </row>
    <row r="66" spans="1:7" ht="18.75" customHeight="1">
      <c r="A66" s="364"/>
      <c r="B66" s="365"/>
      <c r="C66" s="365"/>
      <c r="D66" s="50" t="s">
        <v>23</v>
      </c>
      <c r="F66" s="363" t="s">
        <v>24</v>
      </c>
      <c r="G66" s="363"/>
    </row>
    <row r="67" spans="1:4" ht="18.75" customHeight="1">
      <c r="A67" s="364"/>
      <c r="B67" s="365"/>
      <c r="C67" s="365"/>
      <c r="D67" s="40"/>
    </row>
    <row r="68" spans="1:7" ht="15.75">
      <c r="A68" s="364" t="s">
        <v>82</v>
      </c>
      <c r="B68" s="364"/>
      <c r="C68" s="364"/>
      <c r="D68" s="51"/>
      <c r="F68" s="102" t="s">
        <v>83</v>
      </c>
      <c r="G68" s="48"/>
    </row>
    <row r="69" spans="1:7" ht="15.75">
      <c r="A69" s="47"/>
      <c r="B69" s="49"/>
      <c r="C69" s="49"/>
      <c r="D69" s="50" t="s">
        <v>23</v>
      </c>
      <c r="F69" s="363" t="s">
        <v>24</v>
      </c>
      <c r="G69" s="363"/>
    </row>
    <row r="70" ht="15.75">
      <c r="A70" s="46"/>
    </row>
  </sheetData>
  <sheetProtection/>
  <mergeCells count="45">
    <mergeCell ref="A3:I3"/>
    <mergeCell ref="A62:K62"/>
    <mergeCell ref="A2:J2"/>
    <mergeCell ref="A61:J61"/>
    <mergeCell ref="A60:I60"/>
    <mergeCell ref="J27:K27"/>
    <mergeCell ref="A41:P41"/>
    <mergeCell ref="A43:A44"/>
    <mergeCell ref="B43:B44"/>
    <mergeCell ref="C43:C44"/>
    <mergeCell ref="D43:D44"/>
    <mergeCell ref="H43:H44"/>
    <mergeCell ref="E27:F27"/>
    <mergeCell ref="G27:G28"/>
    <mergeCell ref="H27:H28"/>
    <mergeCell ref="I43:I44"/>
    <mergeCell ref="G43:G44"/>
    <mergeCell ref="I27:I28"/>
    <mergeCell ref="E43:E44"/>
    <mergeCell ref="F43:F44"/>
    <mergeCell ref="A6:P6"/>
    <mergeCell ref="A8:A9"/>
    <mergeCell ref="B8:B9"/>
    <mergeCell ref="C8:C9"/>
    <mergeCell ref="D8:D9"/>
    <mergeCell ref="E8:E9"/>
    <mergeCell ref="F8:F9"/>
    <mergeCell ref="G8:G9"/>
    <mergeCell ref="H8:I8"/>
    <mergeCell ref="J8:J9"/>
    <mergeCell ref="A26:A28"/>
    <mergeCell ref="A24:P24"/>
    <mergeCell ref="B26:B28"/>
    <mergeCell ref="C26:G26"/>
    <mergeCell ref="H26:L26"/>
    <mergeCell ref="C27:C28"/>
    <mergeCell ref="D27:D28"/>
    <mergeCell ref="L27:L28"/>
    <mergeCell ref="F69:G69"/>
    <mergeCell ref="A65:C65"/>
    <mergeCell ref="A66:A67"/>
    <mergeCell ref="B66:B67"/>
    <mergeCell ref="C66:C67"/>
    <mergeCell ref="F66:G66"/>
    <mergeCell ref="A68:C68"/>
  </mergeCells>
  <printOptions/>
  <pageMargins left="0.1968503937007874" right="0.1968503937007874" top="0.2362204724409449" bottom="0.2362204724409449" header="0.1968503937007874" footer="0.1968503937007874"/>
  <pageSetup horizontalDpi="600" verticalDpi="600" orientation="landscape" paperSize="9" scale="60" r:id="rId1"/>
  <rowBreaks count="1" manualBreakCount="1">
    <brk id="6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 Windows</cp:lastModifiedBy>
  <cp:lastPrinted>2020-12-21T12:09:06Z</cp:lastPrinted>
  <dcterms:created xsi:type="dcterms:W3CDTF">2010-12-08T09:07:17Z</dcterms:created>
  <dcterms:modified xsi:type="dcterms:W3CDTF">2020-12-21T12:10:09Z</dcterms:modified>
  <cp:category/>
  <cp:version/>
  <cp:contentType/>
  <cp:contentStatus/>
</cp:coreProperties>
</file>