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0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п.11-12'!$A$1:$N$47</definedName>
    <definedName name="_xlnm.Print_Area" localSheetId="7">'ДОДАТОК 2 Ф-2 п.13-15'!$A$1:$L$55</definedName>
    <definedName name="_xlnm.Print_Area" localSheetId="1">'ДОДАТОК 2 Ф-2 п.6'!$A$1:$N$43</definedName>
    <definedName name="_xlnm.Print_Area" localSheetId="2">'ДОДАТОК 2 Ф-2 п.7'!$A$1:$N$29</definedName>
    <definedName name="_xlnm.Print_Area" localSheetId="3">'ДОДАТОК 2 Ф-2 п.8'!$A$1:$M$101</definedName>
    <definedName name="_xlnm.Print_Area" localSheetId="0">'ДОДАТОК 2 Форма 2 п.1-5'!$A$1:$N$43</definedName>
  </definedNames>
  <calcPr fullCalcOnLoad="1"/>
</workbook>
</file>

<file path=xl/sharedStrings.xml><?xml version="1.0" encoding="utf-8"?>
<sst xmlns="http://schemas.openxmlformats.org/spreadsheetml/2006/main" count="1124" uniqueCount="284">
  <si>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</si>
  <si>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</si>
  <si>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</si>
  <si>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</si>
  <si>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</si>
  <si>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</si>
  <si>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</si>
  <si>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</si>
  <si>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</si>
  <si>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</si>
  <si>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</si>
  <si>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</si>
  <si>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</si>
  <si>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</si>
  <si>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</si>
  <si>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Х</t>
  </si>
  <si>
    <t>з них штатні одиниці за загальним фондом, що враховані також у спеціальному фонді</t>
  </si>
  <si>
    <t>…..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</si>
  <si>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</si>
  <si>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</si>
  <si>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</si>
  <si>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</si>
  <si>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</si>
  <si>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</si>
  <si>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</si>
  <si>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</si>
  <si>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</si>
  <si>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</si>
  <si>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</si>
  <si>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</si>
  <si>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Надходження із загального фонду бюджету</t>
  </si>
  <si>
    <t>Керівник установи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</si>
  <si>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</si>
  <si>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</si>
  <si>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</si>
  <si>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</si>
  <si>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</si>
  <si>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</si>
  <si>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</si>
  <si>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</si>
  <si>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</si>
  <si>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</si>
  <si>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</si>
  <si>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</si>
  <si>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</si>
  <si>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</si>
  <si>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</si>
  <si>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</si>
  <si>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</si>
  <si>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</si>
  <si>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</si>
  <si>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</si>
  <si>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</si>
  <si>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</si>
  <si>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</si>
  <si>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</si>
  <si>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(грн)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</si>
  <si>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</si>
  <si>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</si>
  <si>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</si>
  <si>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</si>
  <si>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</si>
  <si>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</si>
  <si>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</si>
  <si>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</si>
  <si>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</si>
  <si>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</si>
  <si>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</si>
  <si>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</si>
  <si>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</si>
  <si>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</si>
  <si>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</si>
  <si>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</si>
  <si>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</si>
  <si>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</si>
  <si>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</si>
  <si>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</si>
  <si>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</si>
  <si>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</si>
  <si>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</si>
  <si>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</si>
  <si>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</si>
  <si>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</si>
  <si>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</si>
  <si>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</si>
  <si>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</si>
  <si>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</si>
  <si>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>(код за ЄДРПОУ)</t>
  </si>
  <si>
    <t>(код бюджету)</t>
  </si>
  <si>
    <t>(ініціали та прізвище)</t>
  </si>
  <si>
    <t xml:space="preserve"> </t>
  </si>
  <si>
    <t xml:space="preserve">              (найменування головного розпорядника коштів місцевого бюджету)             </t>
  </si>
  <si>
    <t>(код Типової відомчої класифікації видатків та кредитування місцевих бюджетів)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</si>
  <si>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</si>
  <si>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</si>
  <si>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</si>
  <si>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</si>
  <si>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</si>
  <si>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класифікацієювидатків та кредитування місцевого бюджету)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</si>
  <si>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</si>
  <si>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</si>
  <si>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</si>
  <si>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</si>
  <si>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</si>
  <si>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04053625</t>
  </si>
  <si>
    <r>
      <t>___________</t>
    </r>
    <r>
      <rPr>
        <u val="single"/>
        <sz val="12"/>
        <rFont val="Arial Cyr"/>
        <family val="0"/>
      </rPr>
      <t>02</t>
    </r>
    <r>
      <rPr>
        <sz val="12"/>
        <rFont val="Arial Cyr"/>
        <family val="2"/>
      </rPr>
      <t>________</t>
    </r>
  </si>
  <si>
    <r>
      <t>________</t>
    </r>
    <r>
      <rPr>
        <u val="single"/>
        <sz val="12"/>
        <rFont val="Arial Cyr"/>
        <family val="0"/>
      </rPr>
      <t>021</t>
    </r>
    <r>
      <rPr>
        <sz val="12"/>
        <rFont val="Arial Cyr"/>
        <family val="2"/>
      </rPr>
      <t>________</t>
    </r>
  </si>
  <si>
    <r>
      <t>__</t>
    </r>
    <r>
      <rPr>
        <b/>
        <u val="single"/>
        <sz val="12"/>
        <rFont val="Arial Cyr"/>
        <family val="0"/>
      </rPr>
      <t>0217693</t>
    </r>
    <r>
      <rPr>
        <b/>
        <sz val="12"/>
        <rFont val="Arial Cyr"/>
        <family val="0"/>
      </rPr>
      <t>__</t>
    </r>
  </si>
  <si>
    <t>Інші заходи, пов'язані з економічною діяльністю</t>
  </si>
  <si>
    <t>7693</t>
  </si>
  <si>
    <r>
      <t>______</t>
    </r>
    <r>
      <rPr>
        <b/>
        <u val="single"/>
        <sz val="12"/>
        <rFont val="Arial Cyr"/>
        <family val="0"/>
      </rPr>
      <t>0490</t>
    </r>
    <r>
      <rPr>
        <b/>
        <sz val="12"/>
        <rFont val="Arial Cyr"/>
        <family val="0"/>
      </rPr>
      <t>_______</t>
    </r>
  </si>
  <si>
    <t xml:space="preserve">2022 рік (прогноз) </t>
  </si>
  <si>
    <t>-</t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</si>
  <si>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</si>
  <si>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</si>
  <si>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</si>
  <si>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 xml:space="preserve">Капітальний ремонт інших об’єктів </t>
  </si>
  <si>
    <t>1.</t>
  </si>
  <si>
    <t>2.</t>
  </si>
  <si>
    <t>3.</t>
  </si>
  <si>
    <t>4.</t>
  </si>
  <si>
    <t>5.</t>
  </si>
  <si>
    <t>6.</t>
  </si>
  <si>
    <t>Виготовлення технічної документації та документів, необхідних для реєстрації права на об'єкти нерухомого майна територіальної громади м. Житомира</t>
  </si>
  <si>
    <t>7.</t>
  </si>
  <si>
    <t>Проведення незалежних оцінок об'єктів приватизації,їх рецензування, підготовка та проведення аукціонів</t>
  </si>
  <si>
    <t>2022 рік (прогноз)</t>
  </si>
  <si>
    <t>2020 рік</t>
  </si>
  <si>
    <t>2021 рік</t>
  </si>
  <si>
    <t>2022 рік</t>
  </si>
  <si>
    <t>Дебіторська заборгованість на 01.01.2019</t>
  </si>
  <si>
    <t>О.М. Пашко</t>
  </si>
  <si>
    <t>Н.В.Борецька</t>
  </si>
  <si>
    <t>Обсяг видатків на здійснення захисту майнових прав територіальної громади міста відносно об'єктів комунальної власності міста</t>
  </si>
  <si>
    <t>1.1.</t>
  </si>
  <si>
    <t>2.1.</t>
  </si>
  <si>
    <t>Кількість об'єктів на які заплановано виготовити технічну документацію</t>
  </si>
  <si>
    <t>шт.</t>
  </si>
  <si>
    <t>3.1.</t>
  </si>
  <si>
    <t>Середня вартість одного об'єкта на який заплановано виготовити технічну документацію</t>
  </si>
  <si>
    <t>п.1.1./п.2.1.</t>
  </si>
  <si>
    <t>4.1.</t>
  </si>
  <si>
    <t>Відсоток виготовлених правовстановлюючих документів до запланованої кількості</t>
  </si>
  <si>
    <t xml:space="preserve">% </t>
  </si>
  <si>
    <t>розрахунково</t>
  </si>
  <si>
    <t>Завдання 2.: Забезпечення процесу приватизації об'єктів комунальної власності</t>
  </si>
  <si>
    <t>Обсяг видатків на забезпечення процесу приватизації об'єктів комунальної власності</t>
  </si>
  <si>
    <t>Кількість договорів купівлі-продажу, що планується укласти</t>
  </si>
  <si>
    <t>Кількість укладених договорів купівлі-продажу</t>
  </si>
  <si>
    <t>договора</t>
  </si>
  <si>
    <t>Відсоток укладених договорів купівлі продажу до запланованої кількості договорів</t>
  </si>
  <si>
    <t>Обсяг видатків на забезпечення потреб виборчого округу</t>
  </si>
  <si>
    <t>1.2.</t>
  </si>
  <si>
    <t>Обсяг видатків, які не розподілені депутатами</t>
  </si>
  <si>
    <t>Кількість депутатів міської ради</t>
  </si>
  <si>
    <t>осіб</t>
  </si>
  <si>
    <t>Закон України "Про місцеві вибори"</t>
  </si>
  <si>
    <t>Середні витрати на виконання повноважень 1 депутата</t>
  </si>
  <si>
    <t>грн.</t>
  </si>
  <si>
    <t xml:space="preserve">п.1.1./п.2.1. </t>
  </si>
  <si>
    <t>Питома вага ефективного використання коштів</t>
  </si>
  <si>
    <t>%</t>
  </si>
  <si>
    <t>Період діяльності комунального підприємства</t>
  </si>
  <si>
    <t>Середньомісячні витати на забезпечення функціонування підприємства</t>
  </si>
  <si>
    <t>інвентаризаційні справи, довідки, дублікати свідоцтв</t>
  </si>
  <si>
    <t xml:space="preserve"> грн.</t>
  </si>
  <si>
    <t>проект рішення «Про перелік  об'єктів комунальної власності Житомирської міської об’єднаної територіальної громади, що підлягають приватизації у 2021-2022 рр.»</t>
  </si>
  <si>
    <t xml:space="preserve"> рішення Житомирської міської ради від 18.12.2017 р. №879</t>
  </si>
  <si>
    <t>рішення Житомирської міської ради від 18.12.2018 р. №1293</t>
  </si>
  <si>
    <t>«Програма соціально-економічного і культурного розвитку території Житомирської міської об'єднаної територіальної громади на 2019 рік» (зі змінами)</t>
  </si>
  <si>
    <t>Міська цільова програма «Ефективна влада. Конкурентне місто» Житомирської міської об'єднаної територіальної громади на 2018-2020 роки» (зі змінами)</t>
  </si>
  <si>
    <t>06552000000</t>
  </si>
  <si>
    <t>рішення міської ради від 18.12.2018  № 1297 (зі змінами)</t>
  </si>
  <si>
    <t>Інші надходження спеціального фонду (Кошти, що передаються із загального фонду до спеціального фонду (бюджету розвитку))</t>
  </si>
  <si>
    <t xml:space="preserve">проєкт рішення міської ради </t>
  </si>
  <si>
    <t xml:space="preserve">проєкт рішення Житомирської міської ради </t>
  </si>
  <si>
    <t>розрахункові показники</t>
  </si>
  <si>
    <r>
      <t>1. _</t>
    </r>
    <r>
      <rPr>
        <b/>
        <u val="single"/>
        <sz val="12"/>
        <rFont val="Arial Cyr"/>
        <family val="0"/>
      </rPr>
      <t>Виконавчий комітет Житомирської міської ради Житомирської області</t>
    </r>
  </si>
  <si>
    <r>
      <t xml:space="preserve">2. </t>
    </r>
    <r>
      <rPr>
        <b/>
        <u val="single"/>
        <sz val="12"/>
        <rFont val="Arial Cyr"/>
        <family val="0"/>
      </rPr>
      <t>_Виконавчий комітет Житомирської міської ради Житомирської області</t>
    </r>
  </si>
  <si>
    <t xml:space="preserve">2019 рік (звіт) </t>
  </si>
  <si>
    <t xml:space="preserve">2020 рік (затверджено) </t>
  </si>
  <si>
    <t xml:space="preserve">2021 рік (проєкт) </t>
  </si>
  <si>
    <t xml:space="preserve">2023 рік (прогноз) </t>
  </si>
  <si>
    <t>1) видатки за кодами Економічної класифікації видатків бюджету у 2019 - 2021 роках:</t>
  </si>
  <si>
    <t>2020 (затверджено)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</si>
  <si>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</si>
  <si>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</si>
  <si>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Інші поточні видатки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</si>
  <si>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</si>
  <si>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</si>
  <si>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Проведення благоустрою території Житомирської міської об'єднаної територіальної громади, ремонтів житлового фонду, зміцнення матеріально-технічної бази бюджетних установ та комунальних підприємств, надання матеріальної допомоги, інші видатки щодо розвитку культури, освіти, охорони здоров'я, спорту, соціального захисту, житлово-комунального господарства та виконання заходів міських цільових програм</t>
  </si>
  <si>
    <t xml:space="preserve">Фінансова підтримка на заходи, пов'язані з діяльністю підприємства КП «ЦЕНТР ІНВЕСТИЦІЙ» Житомирської міської ради </t>
  </si>
  <si>
    <t>Погашення заборгованості по податках, внесках та платежах до бюджету (КП "Гагарінське" Житомирської міської ради)</t>
  </si>
  <si>
    <t>Придбання обладнання і предметів довгострокового користування</t>
  </si>
  <si>
    <t>Придбання службових автомобілів (проєкт "Поліцейський офіцер громади")</t>
  </si>
  <si>
    <t>2) витрати за напрямами використання бюджетних коштів у 2022 - 2023 роках:</t>
  </si>
  <si>
    <t>2019 рік (звіт)</t>
  </si>
  <si>
    <t>2020 рік (затверджено)</t>
  </si>
  <si>
    <t>2021 рік (проєкт)</t>
  </si>
  <si>
    <t>1) результативні показники бюджетної програми  у 2019 - 2021 роках:</t>
  </si>
  <si>
    <t>Завдання 1.: Захист майнових прав територіальної громади міста відносно об'єктів комунальної власності міста.</t>
  </si>
  <si>
    <t>рішення міської ради від 18.12.2018  № 1297 (зі змінами), від 18.12.2019  № 1716 (зі змінами)</t>
  </si>
  <si>
    <t>Відсоток виготовлених правовстановлюючих документів до запланованої кількостіі</t>
  </si>
  <si>
    <t>Завдання 2.: Забезпечення процесу приватизації об'єктів комунальної власності.</t>
  </si>
  <si>
    <t>Обсяг видатків для здійснення фінансової підтримки КП "ЦЕНТР ІНВЕСТИЦІЙ" Житомирської міської ради на заходи пов'язані з діяльністю підприємства</t>
  </si>
  <si>
    <t>Завдання 4.: Сприяти покращенню інвестиційного клімату.</t>
  </si>
  <si>
    <t>уточнений розрахунок до кошторису</t>
  </si>
  <si>
    <t>грн</t>
  </si>
  <si>
    <t>Завдання 5.: Забезпечити належне функціонування підприємства</t>
  </si>
  <si>
    <t>Обсяг видатків для погашення заборгованості по податках, внесках та платежах до бюджету (КП "Гагарінське" Житомирської міської ради)</t>
  </si>
  <si>
    <t>Кількість підприємств, яким планується надання фінансової підтримки</t>
  </si>
  <si>
    <t>од.</t>
  </si>
  <si>
    <t>розрахунок до кошторису</t>
  </si>
  <si>
    <t>Середній розмір фінансової підтримки</t>
  </si>
  <si>
    <t>Відсоток погашеної заборгованості</t>
  </si>
  <si>
    <t>Завдання 6.: Забезпечити реалізацію проєкту "Поліцейський офіцер громади"</t>
  </si>
  <si>
    <t>Обсяг видатків на придбання службових автомобілів та їх державну реєстрацію в Україні</t>
  </si>
  <si>
    <t>грн. </t>
  </si>
  <si>
    <t>рішення міської ради  від 18.12.2019 р. № 1716 (зі змінами)</t>
  </si>
  <si>
    <t>Кількість автомобілів, що планується придбати для реалізації проєкту</t>
  </si>
  <si>
    <t>лист від Головного управління національної поліції в Житомирській області</t>
  </si>
  <si>
    <t>2.2.</t>
  </si>
  <si>
    <t>Кількість придбаних автомобілів</t>
  </si>
  <si>
    <t>договір купівлі-продажу</t>
  </si>
  <si>
    <t>2.3.</t>
  </si>
  <si>
    <t>Кількість придбаних автомобілів, що потребують державної реєстрації в Україні</t>
  </si>
  <si>
    <t xml:space="preserve"> розрахунок до кошторису</t>
  </si>
  <si>
    <t>Середня вартість одного придбаного автомобіля</t>
  </si>
  <si>
    <t>3.2.</t>
  </si>
  <si>
    <t>Середні витрати на реєстрацію одного придбаного автомобіля</t>
  </si>
  <si>
    <t xml:space="preserve">п.1.1./п.2.2. </t>
  </si>
  <si>
    <t>Відсоток придбаних автомобілів до потреби</t>
  </si>
  <si>
    <t>(п.2.2./п.2.1.)*100%</t>
  </si>
  <si>
    <t>4.2.</t>
  </si>
  <si>
    <t>Рівень готовності автомобіля до експлуатації</t>
  </si>
  <si>
    <t>2023 рік (прогноз)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</si>
  <si>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</si>
  <si>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</si>
  <si>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</si>
  <si>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 - 2021 роках:</t>
  </si>
  <si>
    <t>«Програма соціально-економічного і культурного розвитку території Житомирської міської об'єднаної територіальної громади на 2020 рік»</t>
  </si>
  <si>
    <t>рішення Житомирської міської ради від 18.12.2019 р. №1713 (зі змінами)</t>
  </si>
  <si>
    <t>2) місцеві/регіональні програми, які виконуються в межах бюджетної програми  у 2022  - 2023  роках:</t>
  </si>
  <si>
    <t>12. Об`єкти, які виконуються в межах бюджетної програми за рахунок коштів бюджету розвитку у 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</si>
  <si>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обгрунтування необхідності  передбачення витрат на 2021 -2023 роки.</t>
  </si>
  <si>
    <t>14 . Бюджетні зобов’язання у 2019 -2021 роках:</t>
  </si>
  <si>
    <t>1) кредиторська заборгованість  місцевого бюджету  у 2019 році:</t>
  </si>
  <si>
    <t>2) кредиторська заборгованість місцевого  бюджету  у 2020 - 2021  роках:</t>
  </si>
  <si>
    <t>Дебіторська заборгованість на 01.01.2020</t>
  </si>
  <si>
    <t>Очікувана дебіторська заборгованість на 01.01.2021</t>
  </si>
  <si>
    <t>3) дебіторська заборгованість в 2019-2021  роках:</t>
  </si>
  <si>
    <t>4) аналіз управління бюджетними зобов’язаннями та пропозиції щодо упорядкування бюджетних зобов’язань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</si>
  <si>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</si>
  <si>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8.</t>
  </si>
  <si>
    <t>рішення міської ради від 18.12.2018  № 1297 (зі змінами), від 18.12.2019  № 1716 (зі змінами), проєкт рішення міської ради</t>
  </si>
  <si>
    <t>БЮДЖЕТНИЙ ЗАПИТ НА 2021-2023 РОКИ індивідуальний (Форма 2021 -2)</t>
  </si>
  <si>
    <t>4. Мета та завдання бюджетної програми на 2021 - 2023 роки:</t>
  </si>
  <si>
    <t>1) забезпечення відкритості та прозорості діяльності органів місцевого самоврядування, популяризація іміджу Житомирської міської об'єднаної територіальної громади на регіональному, загальноукраїнському та міжнародному рівнях та розширення зв'язків з містами-партнерами; 2) збільшення надходжень до бюджету Житомирської міської територіальної громади; 3) створення комфортних умов проживання, праці, відпочинку жителів Житомирської міської територіальної громади, з врахуванням потреб жінок і чоловіків різних вікових і соціальних груп, через забезпечення належного функціонування та розвиток інженерної інфраструктури тощо.    (2021-2023 рр.)</t>
  </si>
  <si>
    <t>Завдання 3.: Забезпечити потреби виборчого округу на об'єкти соціально-культурного та житлово-комунального господарства Житомирської міської об'єднаної територіальної громади за пропозиціями депутатів міської ради, районних в м. Житомирі рад та Житомирської обласної ради</t>
  </si>
  <si>
    <t>У 2021 році планується використання коштів у повному обсязі на забезпечення потреби виборчого округу на об'єкти соціально-культурного та житлово-комунального господарства Житомирської міської територіальної громади за пропозиціями депутатів міської ради та на забезпечення процесу приватизації об'єктів комунальної власності.</t>
  </si>
  <si>
    <t>Нерозподілений резерв</t>
  </si>
  <si>
    <t>Завдання 7.: Нерозподілений резерв</t>
  </si>
  <si>
    <t>Обсяг видатків нерозподіленого резерву</t>
  </si>
  <si>
    <t>1) надходження для виконання бюджетної програми у 2019 - 2021 роках:</t>
  </si>
  <si>
    <t>2) надходження для виконання бюджетної програми у 2022- 2023 роках:</t>
  </si>
  <si>
    <t xml:space="preserve"> рішення міської ради від 07.02.2019 р. №1362 «Про перелік  об'єктів комунальної власності Житомирської міської об’єднаної територіальної громади, що підлягають приватизації у 2019 році», рішення міської ради «Про перелік  об'єктів нерухомого майна Житомирської міської об’єднаної територіальної громади, що підлягають та не підлягають приватизації у 2020 році», проєкт рішення</t>
  </si>
  <si>
    <t>проєкт Міської цільової програми «Ефективна влада. Конкурентне місто» Житомирської міської територіальної громади»</t>
  </si>
  <si>
    <t xml:space="preserve">У 2019 році були здійснені видатки в сумі 1 419 243,24  грн. для виконання завдань щодо забезпечення захисту майнових прав територіальної громади міста відносно об’єктів нерухомого майна комунальної власності; для забезпечення процесу приватизації об’єктів комунальної власності; на забезпечення потреб виборчого округу  на об'єкти соціально-культурного та житлово-комунального господарства міста за пропозиціями депутатів міської ради; здійснено фінансову підтримку КП "ЦЕНТР ІНВЕСТИЦІЙ" Житомирської міської ради (на заходи пов'язані з діяльністю підприємства) та КП "Гагарінське" Житомирської міської ради (на погашення заборгованості по податках, внесках та платежах до бюджету).                                                                                                                                                                                                                                              У 2020 році виділено 2 805 180,29 грн. Ці кошти планується спрямувати на підтримку КП "ЦЕНТР ІНВЕСТИЦІЙ", що сприятиме розвитку інвестиційної діяльності в місті; на забезпечення потреб виборчого округу на об'єкти соціально-культурного та житлово-комунального господарства Житомирської міської об'єднаної територіальної громади за пропозиціями депутатів міської ради (проведення благоустрою міста, зміцнення матеріально-технічної бази бюджетних та комунальних підприємств тощо); планується укласти 8 договорів купівлі-продажу, що забезпечить надходження коштів до бюджету Житомирської міської об'єднаної територіальної громади від приватизації комунального майна; на державне пенсійне страхування легкових автомобілів, що підлягають першій державній реєстрації в Україні та реєстрацію транспортних засобів та отримання державних номерних знаків (службові автомобілі придбаються з метою реалізації проєкту "Поліцейський офіцер громади").
 У 2021 році виділені кошти забезпечать потреби виборчого округу на об'єкти соціально-культурного та житлово-комунального господарства Житомирської міської територіальної громади за пропозиціями депутатів міської ради; дозволять провести експертну оцінку об'єктів приватизації та виготовити технічну документацію об'єктів нерухомого майна Житомирської міської територіальної громади.
</t>
  </si>
  <si>
    <t>проєкт «Програма соціально-економічного і культурного розвитку території Житомирської міської територіальної громади на 2021 рік»</t>
  </si>
  <si>
    <t xml:space="preserve">проєкт Міська цільова програма «Ефективна влада. Конкурентне місто» Житомирської міської територіальної громади на 2021-2025 роки» </t>
  </si>
  <si>
    <t>проєкт «Програма соціально-економічного і культурного розвитку території Житомирської міської територіальної громади на 2022 рік»</t>
  </si>
  <si>
    <t>проєкт «Програма соціально-економічного і культурного розвитку території Житомирської міської територіальної громади на 2023 рік»</t>
  </si>
  <si>
    <t>проєкт Програми</t>
  </si>
  <si>
    <t>1) Бюджетний кодекс України; 2) рішення Житомирської міської ради від 18.12.2019 р. № 1716 «Про бюджет Житомирської міської об’єднаної територіальної громади на 2020 рік» (зі змінами); 3) проєкт рішення Житомирської міської ради «Програма соціально-економічного і культурного розвитку території Житомирської міської територіальної громади на 2021 рік»; 4) проєкт рішення Житомирської міської ради "Міська цільова програма «Ефективна влада. Конкурентне місто» Житомирської міської територіальної громади на 2021-2025 роки»; 5) рішення Житомирської міської ради від 07.02.2019 р. №1359 "Про затвердження Концепції інтегрованого розвитку м. Житомира до 2030 року".</t>
  </si>
  <si>
    <t>розрахунок до кошторису, інвентаризаційні справи, довідки, дублікати свідоцтв,  розрахунковий показник</t>
  </si>
  <si>
    <t xml:space="preserve">У 2021 році планується виділити 94 042 720,00 грн., як нерозподілений резерв. </t>
  </si>
  <si>
    <t>1) захист майнових прав територіальної громади міста відносно об'єктів комунальної власності міста; 2) забезпечення процесу приватизації об'єктів комунальної власності; 3) забезпечити потреби виборчого округу на об'єкти соціально-культурного та житлово-комунального господарства Житомирської міської об'єднаної територіальної громади за пропозиціями депутатів міської ради та Житомирської обласної ради; 4) нерозподілений резерв</t>
  </si>
  <si>
    <t xml:space="preserve">Виготовлення технічної документації та документів, необхідних для реєстрації права власності на об'єкти нерухомого майна Житомирської міської  територіальної громади </t>
  </si>
  <si>
    <t>Проведення благоустрою території Житомирської міської територіальної громади, ремонтів житлового фонду, зміцнення матеріально-технічної бази бюджетних установ та комунальних підприємств, надання матеріальної допомоги, інші видатки щодо розвитку культури, освіти, охорони здоров'я, спорту, соціального захисту, житлово-комунального господарства та виконання заходів міських цільових програм</t>
  </si>
  <si>
    <t>рішення міської ради від 18.12.2018  № 1297 (зі змінами), від 18.12.2019  № 1716 (зі змінами), розрахунок потреби на 2021 р.</t>
  </si>
  <si>
    <t>Завдання 1.: Захист майнових прав Житомирської міської територіальної громади відносно об'єктів комунальної власності.</t>
  </si>
  <si>
    <t>Завдання 1.: Захист майнових прав Житомирської міської  територіальної громади відносно об'єктів комунальної власності.</t>
  </si>
  <si>
    <t>Завдання 3.: Забезпечити потреби виборчого округу на об'єкти соціально-культурного та житлово-комунального господарства Житомирської міської територіальної громади за пропозиціями депутатів міської ради  та Житомирської обласної ради</t>
  </si>
  <si>
    <t xml:space="preserve">У 2020 році у зв'язку з підписанням (11 квітня 2020 р. міським головою Сухомлиним С. та начальником ГУНП у Житомирській області Крупєєм С) .Меморандуму про співпрацю у рамках проєкту "Поліцейський офіцер громади", що реалізовується в Україні, як нова форма реалізації принципу взаємодії з населенням на засадах партнерства, виникла необхідність вирішити питання, щодо придбання службових автомобілів для майбутніх поліцейських офіцерів громади. Кошти були виділені рішенням Житомирської міської ради від 26.05.2020 р.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</si>
</sst>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2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181" fontId="24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 horizontal="center" vertical="center" wrapText="1"/>
    </xf>
    <xf numFmtId="18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left" vertical="center" wrapText="1"/>
    </xf>
    <xf numFmtId="0" fontId="24" fillId="0" borderId="19" xfId="0" applyNumberFormat="1" applyFont="1" applyBorder="1" applyAlignment="1">
      <alignment vertical="center" wrapText="1"/>
    </xf>
    <xf numFmtId="0" fontId="24" fillId="0" borderId="13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showGridLines="0" tabSelected="1" view="pageBreakPreview" zoomScale="80" zoomScaleNormal="70" zoomScaleSheetLayoutView="80" zoomScalePageLayoutView="0" workbookViewId="0" topLeftCell="A1">
      <selection activeCell="D29" sqref="D29"/>
    </sheetView>
  </sheetViews>
  <sheetFormatPr defaultColWidth="9.00390625" defaultRowHeight="12.75"/>
  <cols>
    <col min="1" max="1" width="9.125" style="39" customWidth="1"/>
    <col min="2" max="2" width="30.00390625" style="39" customWidth="1"/>
    <col min="3" max="3" width="15.00390625" style="39" customWidth="1"/>
    <col min="4" max="4" width="15.75390625" style="39" customWidth="1"/>
    <col min="5" max="6" width="16.00390625" style="39" customWidth="1"/>
    <col min="7" max="7" width="17.00390625" style="39" customWidth="1"/>
    <col min="8" max="8" width="15.75390625" style="39" customWidth="1"/>
    <col min="9" max="9" width="18.75390625" style="39" customWidth="1"/>
    <col min="10" max="10" width="15.375" style="39" customWidth="1"/>
    <col min="11" max="11" width="14.25390625" style="39" customWidth="1"/>
    <col min="12" max="12" width="14.75390625" style="39" customWidth="1"/>
    <col min="13" max="13" width="14.125" style="39" customWidth="1"/>
    <col min="14" max="14" width="15.375" style="39" customWidth="1"/>
    <col min="15" max="15" width="7.375" style="39" customWidth="1"/>
    <col min="16" max="16" width="6.375" style="39" customWidth="1"/>
    <col min="17" max="16384" width="9.125" style="39" customWidth="1"/>
  </cols>
  <sheetData>
    <row r="1" spans="1:8" ht="18">
      <c r="A1" s="178" t="s">
        <v>255</v>
      </c>
      <c r="B1" s="178"/>
      <c r="C1" s="178"/>
      <c r="D1" s="178"/>
      <c r="E1" s="178"/>
      <c r="F1" s="178"/>
      <c r="G1" s="178"/>
      <c r="H1" s="178"/>
    </row>
    <row r="2" spans="1:3" ht="12.75">
      <c r="A2" s="38"/>
      <c r="B2" s="38"/>
      <c r="C2" s="38"/>
    </row>
    <row r="3" spans="1:14" ht="25.5" customHeight="1">
      <c r="A3" s="174" t="s">
        <v>177</v>
      </c>
      <c r="B3" s="174"/>
      <c r="C3" s="174"/>
      <c r="D3" s="174"/>
      <c r="E3" s="174"/>
      <c r="F3" s="174"/>
      <c r="G3" s="174"/>
      <c r="H3" s="167" t="s">
        <v>105</v>
      </c>
      <c r="I3" s="167"/>
      <c r="J3" s="52"/>
      <c r="K3" s="52"/>
      <c r="L3" s="52"/>
      <c r="M3" s="166" t="s">
        <v>104</v>
      </c>
      <c r="N3" s="166"/>
    </row>
    <row r="4" spans="1:14" ht="48.75" customHeight="1">
      <c r="A4" s="175" t="s">
        <v>91</v>
      </c>
      <c r="B4" s="175"/>
      <c r="C4" s="175"/>
      <c r="D4" s="175"/>
      <c r="E4" s="175"/>
      <c r="F4" s="38" t="s">
        <v>90</v>
      </c>
      <c r="G4" s="38"/>
      <c r="H4" s="163" t="s">
        <v>92</v>
      </c>
      <c r="I4" s="163"/>
      <c r="J4" s="38"/>
      <c r="K4" s="38"/>
      <c r="L4" s="38"/>
      <c r="M4" s="162" t="s">
        <v>87</v>
      </c>
      <c r="N4" s="162"/>
    </row>
    <row r="5" spans="1:12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30" customHeight="1">
      <c r="A6" s="174" t="s">
        <v>178</v>
      </c>
      <c r="B6" s="174"/>
      <c r="C6" s="174"/>
      <c r="D6" s="174"/>
      <c r="E6" s="174"/>
      <c r="F6" s="174"/>
      <c r="G6" s="174"/>
      <c r="H6" s="167" t="s">
        <v>106</v>
      </c>
      <c r="I6" s="167"/>
      <c r="J6" s="52"/>
      <c r="K6" s="52"/>
      <c r="L6" s="52"/>
      <c r="M6" s="166" t="s">
        <v>104</v>
      </c>
      <c r="N6" s="166"/>
    </row>
    <row r="7" spans="1:14" ht="72" customHeight="1">
      <c r="A7" s="175" t="s">
        <v>57</v>
      </c>
      <c r="B7" s="175"/>
      <c r="C7" s="175"/>
      <c r="D7" s="175"/>
      <c r="E7" s="175"/>
      <c r="F7" s="38"/>
      <c r="G7" s="38"/>
      <c r="H7" s="163" t="s">
        <v>93</v>
      </c>
      <c r="I7" s="163"/>
      <c r="J7" s="38"/>
      <c r="K7" s="38"/>
      <c r="L7" s="38"/>
      <c r="M7" s="162" t="s">
        <v>87</v>
      </c>
      <c r="N7" s="162"/>
    </row>
    <row r="8" spans="1:12" ht="15" customHeight="1">
      <c r="A8" s="75"/>
      <c r="B8" s="75"/>
      <c r="C8" s="75"/>
      <c r="D8" s="100"/>
      <c r="E8" s="100"/>
      <c r="F8" s="53"/>
      <c r="G8" s="53"/>
      <c r="H8" s="53"/>
      <c r="I8" s="53"/>
      <c r="J8" s="53"/>
      <c r="K8" s="53"/>
      <c r="L8" s="52"/>
    </row>
    <row r="9" spans="1:14" ht="44.25" customHeight="1">
      <c r="A9" s="42" t="s">
        <v>94</v>
      </c>
      <c r="B9" s="42" t="s">
        <v>107</v>
      </c>
      <c r="C9" s="42"/>
      <c r="D9" s="177" t="s">
        <v>109</v>
      </c>
      <c r="E9" s="177"/>
      <c r="F9" s="42"/>
      <c r="G9" s="169" t="s">
        <v>110</v>
      </c>
      <c r="H9" s="169"/>
      <c r="I9" s="170" t="s">
        <v>108</v>
      </c>
      <c r="J9" s="170"/>
      <c r="K9" s="170"/>
      <c r="L9" s="124"/>
      <c r="M9" s="171" t="s">
        <v>171</v>
      </c>
      <c r="N9" s="171"/>
    </row>
    <row r="10" spans="1:14" ht="54" customHeight="1">
      <c r="A10" s="38"/>
      <c r="B10" s="98" t="s">
        <v>95</v>
      </c>
      <c r="C10" s="38"/>
      <c r="D10" s="162" t="s">
        <v>96</v>
      </c>
      <c r="E10" s="162"/>
      <c r="F10" s="38"/>
      <c r="G10" s="162" t="s">
        <v>97</v>
      </c>
      <c r="H10" s="162"/>
      <c r="I10" s="162" t="s">
        <v>98</v>
      </c>
      <c r="J10" s="162"/>
      <c r="K10" s="162"/>
      <c r="L10" s="38"/>
      <c r="M10" s="162" t="s">
        <v>88</v>
      </c>
      <c r="N10" s="162"/>
    </row>
    <row r="11" spans="1:12" ht="15">
      <c r="A11" s="53"/>
      <c r="B11" s="53"/>
      <c r="C11" s="53"/>
      <c r="D11" s="53"/>
      <c r="E11" s="53"/>
      <c r="F11" s="53"/>
      <c r="G11" s="53"/>
      <c r="H11" s="53"/>
      <c r="I11" s="52"/>
      <c r="J11" s="52"/>
      <c r="K11" s="52"/>
      <c r="L11" s="52"/>
    </row>
    <row r="12" spans="1:12" ht="15.75">
      <c r="A12" s="173" t="s">
        <v>256</v>
      </c>
      <c r="B12" s="173"/>
      <c r="C12" s="173"/>
      <c r="D12" s="173"/>
      <c r="E12" s="173"/>
      <c r="F12" s="173"/>
      <c r="G12" s="173"/>
      <c r="H12" s="173"/>
      <c r="I12" s="52"/>
      <c r="J12" s="52"/>
      <c r="K12" s="52"/>
      <c r="L12" s="52"/>
    </row>
    <row r="13" spans="1:12" ht="15.7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3" ht="129" customHeight="1">
      <c r="A14" s="173" t="s">
        <v>99</v>
      </c>
      <c r="B14" s="173"/>
      <c r="C14" s="173"/>
      <c r="D14" s="173"/>
      <c r="E14" s="173"/>
      <c r="F14" s="164" t="s">
        <v>257</v>
      </c>
      <c r="G14" s="165"/>
      <c r="H14" s="165"/>
      <c r="I14" s="165"/>
      <c r="J14" s="165"/>
      <c r="K14" s="165"/>
      <c r="L14" s="165"/>
      <c r="M14" s="165"/>
    </row>
    <row r="15" spans="1:12" ht="15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 ht="99.75" customHeight="1">
      <c r="A16" s="174" t="s">
        <v>100</v>
      </c>
      <c r="B16" s="174"/>
      <c r="C16" s="174"/>
      <c r="D16" s="174"/>
      <c r="E16" s="52"/>
      <c r="F16" s="164" t="s">
        <v>276</v>
      </c>
      <c r="G16" s="165"/>
      <c r="H16" s="165"/>
      <c r="I16" s="165"/>
      <c r="J16" s="165"/>
      <c r="K16" s="165"/>
      <c r="L16" s="165"/>
      <c r="M16" s="165"/>
    </row>
    <row r="17" spans="1:12" ht="15.7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3" ht="131.25" customHeight="1">
      <c r="A18" s="173" t="s">
        <v>101</v>
      </c>
      <c r="B18" s="173"/>
      <c r="C18" s="173"/>
      <c r="D18" s="173"/>
      <c r="E18" s="52"/>
      <c r="F18" s="164" t="s">
        <v>273</v>
      </c>
      <c r="G18" s="165"/>
      <c r="H18" s="165"/>
      <c r="I18" s="165"/>
      <c r="J18" s="165"/>
      <c r="K18" s="165"/>
      <c r="L18" s="165"/>
      <c r="M18" s="165"/>
    </row>
    <row r="19" spans="1:12" ht="9" customHeight="1">
      <c r="A19" s="51"/>
      <c r="B19" s="52"/>
      <c r="C19" s="52"/>
      <c r="D19" s="52"/>
      <c r="E19" s="52"/>
      <c r="F19" s="52" t="s">
        <v>90</v>
      </c>
      <c r="G19" s="52"/>
      <c r="H19" s="52"/>
      <c r="I19" s="52"/>
      <c r="J19" s="52"/>
      <c r="K19" s="52"/>
      <c r="L19" s="52"/>
    </row>
    <row r="20" spans="1:14" s="42" customFormat="1" ht="22.5" customHeight="1">
      <c r="A20" s="168" t="s">
        <v>102</v>
      </c>
      <c r="B20" s="168"/>
      <c r="C20" s="168"/>
      <c r="D20" s="168"/>
      <c r="E20" s="168"/>
      <c r="F20" s="168"/>
      <c r="G20" s="54"/>
      <c r="H20" s="54"/>
      <c r="I20" s="54"/>
      <c r="J20" s="54"/>
      <c r="K20" s="54"/>
      <c r="L20" s="54"/>
      <c r="M20" s="54"/>
      <c r="N20" s="54"/>
    </row>
    <row r="21" spans="1:12" ht="15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4" s="42" customFormat="1" ht="18.75" customHeight="1">
      <c r="A22" s="176" t="s">
        <v>263</v>
      </c>
      <c r="B22" s="176"/>
      <c r="C22" s="176"/>
      <c r="D22" s="176"/>
      <c r="E22" s="176"/>
      <c r="F22" s="176"/>
      <c r="G22" s="54"/>
      <c r="H22" s="54"/>
      <c r="I22" s="54"/>
      <c r="J22" s="54"/>
      <c r="K22" s="54"/>
      <c r="L22" s="54"/>
      <c r="M22" s="54"/>
      <c r="N22" s="54"/>
    </row>
    <row r="23" spans="1:14" s="42" customFormat="1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77" t="s">
        <v>56</v>
      </c>
    </row>
    <row r="24" spans="1:14" ht="22.5" customHeight="1">
      <c r="A24" s="172" t="s">
        <v>28</v>
      </c>
      <c r="B24" s="172" t="s">
        <v>12</v>
      </c>
      <c r="C24" s="172" t="s">
        <v>179</v>
      </c>
      <c r="D24" s="172"/>
      <c r="E24" s="172"/>
      <c r="F24" s="172"/>
      <c r="G24" s="172" t="s">
        <v>180</v>
      </c>
      <c r="H24" s="172"/>
      <c r="I24" s="172"/>
      <c r="J24" s="172"/>
      <c r="K24" s="172" t="s">
        <v>181</v>
      </c>
      <c r="L24" s="172"/>
      <c r="M24" s="172"/>
      <c r="N24" s="172"/>
    </row>
    <row r="25" spans="1:14" ht="30" customHeight="1">
      <c r="A25" s="172"/>
      <c r="B25" s="172"/>
      <c r="C25" s="159" t="s">
        <v>2</v>
      </c>
      <c r="D25" s="159" t="s">
        <v>41</v>
      </c>
      <c r="E25" s="159" t="s">
        <v>82</v>
      </c>
      <c r="F25" s="159" t="s">
        <v>38</v>
      </c>
      <c r="G25" s="159" t="s">
        <v>2</v>
      </c>
      <c r="H25" s="159" t="s">
        <v>41</v>
      </c>
      <c r="I25" s="159" t="s">
        <v>82</v>
      </c>
      <c r="J25" s="159" t="s">
        <v>39</v>
      </c>
      <c r="K25" s="159" t="s">
        <v>2</v>
      </c>
      <c r="L25" s="159" t="s">
        <v>41</v>
      </c>
      <c r="M25" s="159" t="s">
        <v>82</v>
      </c>
      <c r="N25" s="159" t="s">
        <v>40</v>
      </c>
    </row>
    <row r="26" spans="1:14" ht="19.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  <c r="H26" s="9">
        <v>8</v>
      </c>
      <c r="I26" s="9">
        <v>9</v>
      </c>
      <c r="J26" s="9">
        <v>10</v>
      </c>
      <c r="K26" s="9">
        <v>11</v>
      </c>
      <c r="L26" s="9">
        <v>12</v>
      </c>
      <c r="M26" s="9">
        <v>13</v>
      </c>
      <c r="N26" s="9">
        <v>14</v>
      </c>
    </row>
    <row r="27" spans="1:14" ht="29.25" customHeight="1">
      <c r="A27" s="9">
        <v>7693</v>
      </c>
      <c r="B27" s="10" t="s">
        <v>30</v>
      </c>
      <c r="C27" s="114">
        <v>1419243.24</v>
      </c>
      <c r="D27" s="114" t="s">
        <v>15</v>
      </c>
      <c r="E27" s="114" t="s">
        <v>15</v>
      </c>
      <c r="F27" s="114">
        <f>C27</f>
        <v>1419243.24</v>
      </c>
      <c r="G27" s="114">
        <f>51800+308283+120000+2325097.29</f>
        <v>2805180.29</v>
      </c>
      <c r="H27" s="114" t="s">
        <v>15</v>
      </c>
      <c r="I27" s="114" t="s">
        <v>15</v>
      </c>
      <c r="J27" s="114">
        <f>G27</f>
        <v>2805180.29</v>
      </c>
      <c r="K27" s="114">
        <f>4200000+55000</f>
        <v>4255000</v>
      </c>
      <c r="L27" s="114" t="s">
        <v>15</v>
      </c>
      <c r="M27" s="114" t="s">
        <v>15</v>
      </c>
      <c r="N27" s="114">
        <f>K27</f>
        <v>4255000</v>
      </c>
    </row>
    <row r="28" spans="1:14" ht="57">
      <c r="A28" s="9"/>
      <c r="B28" s="10" t="s">
        <v>43</v>
      </c>
      <c r="C28" s="114" t="s">
        <v>15</v>
      </c>
      <c r="D28" s="114"/>
      <c r="E28" s="114"/>
      <c r="F28" s="114"/>
      <c r="G28" s="114" t="s">
        <v>15</v>
      </c>
      <c r="H28" s="114"/>
      <c r="I28" s="114"/>
      <c r="J28" s="114"/>
      <c r="K28" s="114" t="s">
        <v>15</v>
      </c>
      <c r="L28" s="114"/>
      <c r="M28" s="114"/>
      <c r="N28" s="114"/>
    </row>
    <row r="29" spans="1:14" ht="85.5">
      <c r="A29" s="10">
        <v>602400</v>
      </c>
      <c r="B29" s="10" t="s">
        <v>173</v>
      </c>
      <c r="C29" s="114" t="s">
        <v>15</v>
      </c>
      <c r="D29" s="114" t="s">
        <v>112</v>
      </c>
      <c r="E29" s="114" t="s">
        <v>112</v>
      </c>
      <c r="F29" s="114" t="s">
        <v>112</v>
      </c>
      <c r="G29" s="114" t="s">
        <v>15</v>
      </c>
      <c r="H29" s="114">
        <v>3360000</v>
      </c>
      <c r="I29" s="114">
        <f>H29</f>
        <v>3360000</v>
      </c>
      <c r="J29" s="114">
        <f>I29</f>
        <v>3360000</v>
      </c>
      <c r="K29" s="114" t="s">
        <v>15</v>
      </c>
      <c r="L29" s="114">
        <f>42042720+52000000</f>
        <v>94042720</v>
      </c>
      <c r="M29" s="114">
        <f>L29</f>
        <v>94042720</v>
      </c>
      <c r="N29" s="114">
        <f>M29</f>
        <v>94042720</v>
      </c>
    </row>
    <row r="30" spans="1:14" ht="30.75" customHeight="1">
      <c r="A30" s="9"/>
      <c r="B30" s="10" t="s">
        <v>45</v>
      </c>
      <c r="C30" s="114" t="s">
        <v>15</v>
      </c>
      <c r="D30" s="114"/>
      <c r="E30" s="114"/>
      <c r="F30" s="114"/>
      <c r="G30" s="114" t="s">
        <v>15</v>
      </c>
      <c r="H30" s="114"/>
      <c r="I30" s="114"/>
      <c r="J30" s="114"/>
      <c r="K30" s="114" t="s">
        <v>15</v>
      </c>
      <c r="L30" s="114"/>
      <c r="M30" s="114"/>
      <c r="N30" s="114"/>
    </row>
    <row r="31" spans="1:14" ht="22.5" customHeight="1">
      <c r="A31" s="9"/>
      <c r="B31" s="10" t="s">
        <v>42</v>
      </c>
      <c r="C31" s="114">
        <f>C27</f>
        <v>1419243.24</v>
      </c>
      <c r="D31" s="114">
        <v>0</v>
      </c>
      <c r="E31" s="114">
        <v>0</v>
      </c>
      <c r="F31" s="114">
        <f>F27</f>
        <v>1419243.24</v>
      </c>
      <c r="G31" s="114">
        <f>G27</f>
        <v>2805180.29</v>
      </c>
      <c r="H31" s="114">
        <f>H29</f>
        <v>3360000</v>
      </c>
      <c r="I31" s="114">
        <f>I29</f>
        <v>3360000</v>
      </c>
      <c r="J31" s="114">
        <f>G31+H31</f>
        <v>6165180.29</v>
      </c>
      <c r="K31" s="114">
        <f>K27</f>
        <v>4255000</v>
      </c>
      <c r="L31" s="114">
        <f>L29</f>
        <v>94042720</v>
      </c>
      <c r="M31" s="114">
        <f>M29</f>
        <v>94042720</v>
      </c>
      <c r="N31" s="114">
        <f>SUM(N27:N30)</f>
        <v>98297720</v>
      </c>
    </row>
    <row r="32" spans="1:14" ht="12.75" customHeight="1">
      <c r="A32" s="184"/>
      <c r="B32" s="184"/>
      <c r="C32" s="184"/>
      <c r="D32" s="184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22.5" customHeight="1">
      <c r="A33" s="183" t="s">
        <v>264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28"/>
      <c r="L33" s="28"/>
      <c r="M33" s="28"/>
      <c r="N33" s="28"/>
    </row>
    <row r="34" spans="1:14" ht="14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 t="s">
        <v>56</v>
      </c>
      <c r="L34" s="28"/>
      <c r="M34" s="28"/>
      <c r="N34" s="28"/>
    </row>
    <row r="35" spans="1:14" ht="22.5" customHeight="1">
      <c r="A35" s="172" t="s">
        <v>28</v>
      </c>
      <c r="B35" s="179" t="s">
        <v>29</v>
      </c>
      <c r="C35" s="161" t="s">
        <v>111</v>
      </c>
      <c r="D35" s="181"/>
      <c r="E35" s="181"/>
      <c r="F35" s="182"/>
      <c r="G35" s="161" t="s">
        <v>182</v>
      </c>
      <c r="H35" s="181"/>
      <c r="I35" s="181"/>
      <c r="J35" s="182"/>
      <c r="K35" s="28"/>
      <c r="L35" s="28"/>
      <c r="M35" s="28"/>
      <c r="N35" s="28"/>
    </row>
    <row r="36" spans="1:14" ht="30" customHeight="1">
      <c r="A36" s="172"/>
      <c r="B36" s="180"/>
      <c r="C36" s="23" t="s">
        <v>2</v>
      </c>
      <c r="D36" s="23" t="s">
        <v>41</v>
      </c>
      <c r="E36" s="24" t="s">
        <v>82</v>
      </c>
      <c r="F36" s="24" t="s">
        <v>38</v>
      </c>
      <c r="G36" s="23" t="s">
        <v>2</v>
      </c>
      <c r="H36" s="23" t="s">
        <v>41</v>
      </c>
      <c r="I36" s="24" t="s">
        <v>82</v>
      </c>
      <c r="J36" s="24" t="s">
        <v>39</v>
      </c>
      <c r="K36" s="28"/>
      <c r="L36" s="28"/>
      <c r="M36" s="28"/>
      <c r="N36" s="28"/>
    </row>
    <row r="37" spans="1:14" ht="22.5" customHeight="1">
      <c r="A37" s="9">
        <v>1</v>
      </c>
      <c r="B37" s="9">
        <v>2</v>
      </c>
      <c r="C37" s="25">
        <v>3</v>
      </c>
      <c r="D37" s="25">
        <v>4</v>
      </c>
      <c r="E37" s="25">
        <v>5</v>
      </c>
      <c r="F37" s="25">
        <v>6</v>
      </c>
      <c r="G37" s="25">
        <v>7</v>
      </c>
      <c r="H37" s="25">
        <v>8</v>
      </c>
      <c r="I37" s="25">
        <v>9</v>
      </c>
      <c r="J37" s="9">
        <v>10</v>
      </c>
      <c r="K37" s="11"/>
      <c r="L37" s="11"/>
      <c r="M37" s="11"/>
      <c r="N37" s="11"/>
    </row>
    <row r="38" spans="1:14" ht="36" customHeight="1">
      <c r="A38" s="29"/>
      <c r="B38" s="10" t="s">
        <v>30</v>
      </c>
      <c r="C38" s="114">
        <f>K27*106.2%</f>
        <v>4518810</v>
      </c>
      <c r="D38" s="114" t="s">
        <v>15</v>
      </c>
      <c r="E38" s="114" t="s">
        <v>15</v>
      </c>
      <c r="F38" s="114">
        <f>C38</f>
        <v>4518810</v>
      </c>
      <c r="G38" s="114">
        <f>C38*105.3%</f>
        <v>4758306.93</v>
      </c>
      <c r="H38" s="114" t="s">
        <v>15</v>
      </c>
      <c r="I38" s="114" t="s">
        <v>15</v>
      </c>
      <c r="J38" s="114">
        <f>G38</f>
        <v>4758306.93</v>
      </c>
      <c r="K38" s="28"/>
      <c r="L38" s="28"/>
      <c r="M38" s="28"/>
      <c r="N38" s="28"/>
    </row>
    <row r="39" spans="1:14" ht="60" customHeight="1">
      <c r="A39" s="9"/>
      <c r="B39" s="10" t="s">
        <v>43</v>
      </c>
      <c r="C39" s="114" t="s">
        <v>15</v>
      </c>
      <c r="D39" s="114"/>
      <c r="E39" s="114"/>
      <c r="F39" s="114"/>
      <c r="G39" s="114" t="s">
        <v>15</v>
      </c>
      <c r="H39" s="114"/>
      <c r="I39" s="114"/>
      <c r="J39" s="114"/>
      <c r="K39" s="28"/>
      <c r="L39" s="28"/>
      <c r="M39" s="28"/>
      <c r="N39" s="28"/>
    </row>
    <row r="40" spans="1:14" ht="60.75" customHeight="1">
      <c r="A40" s="10"/>
      <c r="B40" s="10" t="s">
        <v>44</v>
      </c>
      <c r="C40" s="114" t="s">
        <v>15</v>
      </c>
      <c r="D40" s="114" t="s">
        <v>112</v>
      </c>
      <c r="E40" s="114" t="str">
        <f>D40</f>
        <v>-</v>
      </c>
      <c r="F40" s="114" t="str">
        <f>E40</f>
        <v>-</v>
      </c>
      <c r="G40" s="114" t="s">
        <v>15</v>
      </c>
      <c r="H40" s="114" t="s">
        <v>112</v>
      </c>
      <c r="I40" s="114" t="str">
        <f>H40</f>
        <v>-</v>
      </c>
      <c r="J40" s="114" t="str">
        <f>I40</f>
        <v>-</v>
      </c>
      <c r="K40" s="28"/>
      <c r="L40" s="28"/>
      <c r="M40" s="28"/>
      <c r="N40" s="28"/>
    </row>
    <row r="41" spans="1:14" ht="28.5">
      <c r="A41" s="9"/>
      <c r="B41" s="10" t="s">
        <v>45</v>
      </c>
      <c r="C41" s="114" t="s">
        <v>15</v>
      </c>
      <c r="D41" s="114"/>
      <c r="E41" s="114"/>
      <c r="F41" s="114"/>
      <c r="G41" s="114" t="s">
        <v>15</v>
      </c>
      <c r="H41" s="114"/>
      <c r="I41" s="114"/>
      <c r="J41" s="114"/>
      <c r="K41" s="28"/>
      <c r="L41" s="28"/>
      <c r="M41" s="28"/>
      <c r="N41" s="28"/>
    </row>
    <row r="42" spans="1:14" ht="24" customHeight="1">
      <c r="A42" s="9"/>
      <c r="B42" s="10" t="s">
        <v>42</v>
      </c>
      <c r="C42" s="114">
        <f>C38</f>
        <v>4518810</v>
      </c>
      <c r="D42" s="114">
        <v>0</v>
      </c>
      <c r="E42" s="114">
        <f>D42</f>
        <v>0</v>
      </c>
      <c r="F42" s="114">
        <f>SUM(F38:F41)</f>
        <v>4518810</v>
      </c>
      <c r="G42" s="114">
        <f>G38</f>
        <v>4758306.93</v>
      </c>
      <c r="H42" s="114">
        <v>0</v>
      </c>
      <c r="I42" s="114">
        <f>H42</f>
        <v>0</v>
      </c>
      <c r="J42" s="114">
        <f>SUM(J38:J41)</f>
        <v>4758306.93</v>
      </c>
      <c r="K42" s="28"/>
      <c r="L42" s="28"/>
      <c r="M42" s="28"/>
      <c r="N42" s="28"/>
    </row>
    <row r="43" spans="1:13" ht="22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 selectLockedCells="1"/>
  <mergeCells count="41">
    <mergeCell ref="A35:A36"/>
    <mergeCell ref="B35:B36"/>
    <mergeCell ref="C35:F35"/>
    <mergeCell ref="G35:J35"/>
    <mergeCell ref="A33:J33"/>
    <mergeCell ref="A32:D32"/>
    <mergeCell ref="K24:N24"/>
    <mergeCell ref="D9:E9"/>
    <mergeCell ref="A1:H1"/>
    <mergeCell ref="A14:E14"/>
    <mergeCell ref="A12:H12"/>
    <mergeCell ref="A16:D16"/>
    <mergeCell ref="A4:E4"/>
    <mergeCell ref="A3:G3"/>
    <mergeCell ref="H3:I3"/>
    <mergeCell ref="B24:B25"/>
    <mergeCell ref="C24:F24"/>
    <mergeCell ref="A18:D18"/>
    <mergeCell ref="A6:G6"/>
    <mergeCell ref="A7:E7"/>
    <mergeCell ref="A22:F22"/>
    <mergeCell ref="G24:J24"/>
    <mergeCell ref="A24:A25"/>
    <mergeCell ref="D10:E10"/>
    <mergeCell ref="G10:H10"/>
    <mergeCell ref="M3:N3"/>
    <mergeCell ref="H6:I6"/>
    <mergeCell ref="H7:I7"/>
    <mergeCell ref="M6:N6"/>
    <mergeCell ref="M7:N7"/>
    <mergeCell ref="A20:F20"/>
    <mergeCell ref="G9:H9"/>
    <mergeCell ref="I9:K9"/>
    <mergeCell ref="I10:K10"/>
    <mergeCell ref="M9:N9"/>
    <mergeCell ref="M10:N10"/>
    <mergeCell ref="H4:I4"/>
    <mergeCell ref="M4:N4"/>
    <mergeCell ref="F14:M14"/>
    <mergeCell ref="F16:M16"/>
    <mergeCell ref="F18:M18"/>
  </mergeCells>
  <printOptions horizontalCentered="1"/>
  <pageMargins left="1.062992125984252" right="0.2362204724409449" top="0.3937007874015748" bottom="0.3937007874015748" header="0.1968503937007874" footer="0.2362204724409449"/>
  <pageSetup horizontalDpi="600" verticalDpi="600" orientation="landscape" paperSize="9" scale="59" r:id="rId1"/>
  <rowBreaks count="1" manualBreakCount="1">
    <brk id="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N47"/>
  <sheetViews>
    <sheetView showGridLines="0" view="pageBreakPreview" zoomScale="70" zoomScaleNormal="70" zoomScaleSheetLayoutView="70" workbookViewId="0" topLeftCell="A7">
      <selection activeCell="J24" sqref="J24"/>
    </sheetView>
  </sheetViews>
  <sheetFormatPr defaultColWidth="9.00390625" defaultRowHeight="12.75"/>
  <cols>
    <col min="1" max="1" width="15.375" style="14" customWidth="1"/>
    <col min="2" max="2" width="27.875" style="14" customWidth="1"/>
    <col min="3" max="3" width="17.875" style="14" customWidth="1"/>
    <col min="4" max="4" width="15.00390625" style="14" customWidth="1"/>
    <col min="5" max="5" width="14.375" style="14" customWidth="1"/>
    <col min="6" max="6" width="15.00390625" style="14" customWidth="1"/>
    <col min="7" max="7" width="14.75390625" style="14" customWidth="1"/>
    <col min="8" max="8" width="15.00390625" style="14" customWidth="1"/>
    <col min="9" max="9" width="15.625" style="14" customWidth="1"/>
    <col min="10" max="10" width="14.00390625" style="14" customWidth="1"/>
    <col min="11" max="11" width="14.625" style="14" customWidth="1"/>
    <col min="12" max="13" width="12.125" style="14" customWidth="1"/>
    <col min="14" max="14" width="15.00390625" style="14" customWidth="1"/>
    <col min="15" max="16384" width="9.125" style="14" customWidth="1"/>
  </cols>
  <sheetData>
    <row r="2" spans="1:11" ht="36.75" customHeight="1">
      <c r="A2" s="185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7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17.25" customHeight="1">
      <c r="A4" s="185" t="s">
        <v>183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4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N5" s="22" t="s">
        <v>56</v>
      </c>
    </row>
    <row r="6" spans="1:14" ht="17.25" customHeight="1">
      <c r="A6" s="172" t="s">
        <v>58</v>
      </c>
      <c r="B6" s="179" t="s">
        <v>12</v>
      </c>
      <c r="C6" s="172" t="s">
        <v>179</v>
      </c>
      <c r="D6" s="172"/>
      <c r="E6" s="172"/>
      <c r="F6" s="172"/>
      <c r="G6" s="172" t="s">
        <v>184</v>
      </c>
      <c r="H6" s="172"/>
      <c r="I6" s="172"/>
      <c r="J6" s="172"/>
      <c r="K6" s="172" t="s">
        <v>181</v>
      </c>
      <c r="L6" s="172"/>
      <c r="M6" s="172"/>
      <c r="N6" s="172"/>
    </row>
    <row r="7" spans="1:14" ht="55.5" customHeight="1">
      <c r="A7" s="172"/>
      <c r="B7" s="180"/>
      <c r="C7" s="23" t="s">
        <v>2</v>
      </c>
      <c r="D7" s="23" t="s">
        <v>41</v>
      </c>
      <c r="E7" s="24" t="s">
        <v>82</v>
      </c>
      <c r="F7" s="24" t="s">
        <v>38</v>
      </c>
      <c r="G7" s="23" t="s">
        <v>2</v>
      </c>
      <c r="H7" s="23" t="s">
        <v>41</v>
      </c>
      <c r="I7" s="24" t="s">
        <v>82</v>
      </c>
      <c r="J7" s="24" t="s">
        <v>39</v>
      </c>
      <c r="K7" s="23" t="s">
        <v>2</v>
      </c>
      <c r="L7" s="23" t="s">
        <v>41</v>
      </c>
      <c r="M7" s="24" t="s">
        <v>82</v>
      </c>
      <c r="N7" s="24" t="s">
        <v>40</v>
      </c>
    </row>
    <row r="8" spans="1:14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28.5">
      <c r="A9" s="101">
        <v>2210</v>
      </c>
      <c r="B9" s="10" t="s">
        <v>113</v>
      </c>
      <c r="C9" s="114">
        <v>0</v>
      </c>
      <c r="D9" s="114" t="s">
        <v>112</v>
      </c>
      <c r="E9" s="114" t="s">
        <v>112</v>
      </c>
      <c r="F9" s="114">
        <f>C9</f>
        <v>0</v>
      </c>
      <c r="G9" s="114">
        <v>2329097.29</v>
      </c>
      <c r="H9" s="114" t="s">
        <v>112</v>
      </c>
      <c r="I9" s="114" t="s">
        <v>112</v>
      </c>
      <c r="J9" s="114">
        <f>G9</f>
        <v>2329097.29</v>
      </c>
      <c r="K9" s="114">
        <v>4200000</v>
      </c>
      <c r="L9" s="114" t="s">
        <v>112</v>
      </c>
      <c r="M9" s="114" t="s">
        <v>112</v>
      </c>
      <c r="N9" s="114">
        <f>K9</f>
        <v>4200000</v>
      </c>
    </row>
    <row r="10" spans="1:14" ht="28.5">
      <c r="A10" s="101">
        <v>2240</v>
      </c>
      <c r="B10" s="10" t="s">
        <v>114</v>
      </c>
      <c r="C10" s="114">
        <f>37753.46</f>
        <v>37753.46</v>
      </c>
      <c r="D10" s="114" t="s">
        <v>112</v>
      </c>
      <c r="E10" s="114" t="s">
        <v>112</v>
      </c>
      <c r="F10" s="114">
        <f>C10</f>
        <v>37753.46</v>
      </c>
      <c r="G10" s="114">
        <v>53800</v>
      </c>
      <c r="H10" s="114" t="s">
        <v>112</v>
      </c>
      <c r="I10" s="114" t="s">
        <v>112</v>
      </c>
      <c r="J10" s="114">
        <f>G10</f>
        <v>53800</v>
      </c>
      <c r="K10" s="114">
        <v>55000</v>
      </c>
      <c r="L10" s="114" t="s">
        <v>112</v>
      </c>
      <c r="M10" s="114" t="s">
        <v>112</v>
      </c>
      <c r="N10" s="114">
        <f>K10</f>
        <v>55000</v>
      </c>
    </row>
    <row r="11" spans="1:14" ht="57">
      <c r="A11" s="101">
        <v>2610</v>
      </c>
      <c r="B11" s="10" t="s">
        <v>115</v>
      </c>
      <c r="C11" s="114">
        <f>885189.78+496300</f>
        <v>1381489.78</v>
      </c>
      <c r="D11" s="114" t="s">
        <v>112</v>
      </c>
      <c r="E11" s="114" t="s">
        <v>112</v>
      </c>
      <c r="F11" s="114">
        <f>C11</f>
        <v>1381489.78</v>
      </c>
      <c r="G11" s="114">
        <v>308283</v>
      </c>
      <c r="H11" s="114" t="s">
        <v>112</v>
      </c>
      <c r="I11" s="114" t="s">
        <v>112</v>
      </c>
      <c r="J11" s="114">
        <f>G11</f>
        <v>308283</v>
      </c>
      <c r="K11" s="114" t="s">
        <v>112</v>
      </c>
      <c r="L11" s="114" t="s">
        <v>112</v>
      </c>
      <c r="M11" s="114" t="s">
        <v>112</v>
      </c>
      <c r="N11" s="114" t="str">
        <f>K11</f>
        <v>-</v>
      </c>
    </row>
    <row r="12" spans="1:14" ht="14.25">
      <c r="A12" s="9">
        <v>2800</v>
      </c>
      <c r="B12" s="10" t="s">
        <v>187</v>
      </c>
      <c r="C12" s="114" t="s">
        <v>112</v>
      </c>
      <c r="D12" s="114" t="s">
        <v>112</v>
      </c>
      <c r="E12" s="114" t="s">
        <v>112</v>
      </c>
      <c r="F12" s="114" t="str">
        <f>D12</f>
        <v>-</v>
      </c>
      <c r="G12" s="114">
        <v>114000</v>
      </c>
      <c r="H12" s="114" t="s">
        <v>112</v>
      </c>
      <c r="I12" s="114" t="s">
        <v>112</v>
      </c>
      <c r="J12" s="114">
        <f>G12</f>
        <v>114000</v>
      </c>
      <c r="K12" s="114" t="s">
        <v>112</v>
      </c>
      <c r="L12" s="114" t="s">
        <v>112</v>
      </c>
      <c r="M12" s="114" t="s">
        <v>112</v>
      </c>
      <c r="N12" s="114" t="str">
        <f>L12</f>
        <v>-</v>
      </c>
    </row>
    <row r="13" spans="1:14" ht="57">
      <c r="A13" s="9">
        <v>3110</v>
      </c>
      <c r="B13" s="10" t="s">
        <v>193</v>
      </c>
      <c r="C13" s="114" t="s">
        <v>112</v>
      </c>
      <c r="D13" s="114" t="s">
        <v>112</v>
      </c>
      <c r="E13" s="114" t="s">
        <v>112</v>
      </c>
      <c r="F13" s="114" t="s">
        <v>112</v>
      </c>
      <c r="G13" s="114" t="s">
        <v>112</v>
      </c>
      <c r="H13" s="114">
        <v>3360000</v>
      </c>
      <c r="I13" s="114">
        <f>H13</f>
        <v>3360000</v>
      </c>
      <c r="J13" s="114">
        <f>I13</f>
        <v>3360000</v>
      </c>
      <c r="K13" s="114" t="s">
        <v>112</v>
      </c>
      <c r="L13" s="114" t="s">
        <v>112</v>
      </c>
      <c r="M13" s="114" t="s">
        <v>112</v>
      </c>
      <c r="N13" s="114" t="s">
        <v>112</v>
      </c>
    </row>
    <row r="14" spans="1:14" ht="28.5">
      <c r="A14" s="9">
        <v>3132</v>
      </c>
      <c r="B14" s="10" t="s">
        <v>116</v>
      </c>
      <c r="C14" s="114" t="s">
        <v>112</v>
      </c>
      <c r="D14" s="114" t="s">
        <v>112</v>
      </c>
      <c r="E14" s="114" t="s">
        <v>112</v>
      </c>
      <c r="F14" s="114" t="s">
        <v>112</v>
      </c>
      <c r="G14" s="114" t="s">
        <v>112</v>
      </c>
      <c r="H14" s="114" t="s">
        <v>112</v>
      </c>
      <c r="I14" s="114" t="s">
        <v>112</v>
      </c>
      <c r="J14" s="114" t="s">
        <v>112</v>
      </c>
      <c r="K14" s="114" t="s">
        <v>112</v>
      </c>
      <c r="L14" s="114">
        <f>42042720+52000000</f>
        <v>94042720</v>
      </c>
      <c r="M14" s="114">
        <f>L14</f>
        <v>94042720</v>
      </c>
      <c r="N14" s="114">
        <f>L14</f>
        <v>94042720</v>
      </c>
    </row>
    <row r="15" spans="1:14" ht="14.25">
      <c r="A15" s="9"/>
      <c r="B15" s="10" t="s">
        <v>42</v>
      </c>
      <c r="C15" s="114">
        <f>C9+C10+C11</f>
        <v>1419243.24</v>
      </c>
      <c r="D15" s="114" t="str">
        <f>D12</f>
        <v>-</v>
      </c>
      <c r="E15" s="114" t="str">
        <f>E12</f>
        <v>-</v>
      </c>
      <c r="F15" s="114">
        <f>C15</f>
        <v>1419243.24</v>
      </c>
      <c r="G15" s="114">
        <f>SUM(G9:G12)</f>
        <v>2805180.29</v>
      </c>
      <c r="H15" s="114">
        <f>H13</f>
        <v>3360000</v>
      </c>
      <c r="I15" s="114">
        <f>I13</f>
        <v>3360000</v>
      </c>
      <c r="J15" s="114">
        <f>SUM(J9:J13)</f>
        <v>6165180.29</v>
      </c>
      <c r="K15" s="114">
        <f>SUM(K9:K10)</f>
        <v>4255000</v>
      </c>
      <c r="L15" s="114">
        <f>L14</f>
        <v>94042720</v>
      </c>
      <c r="M15" s="114">
        <f>M14</f>
        <v>94042720</v>
      </c>
      <c r="N15" s="114">
        <f>N9+N10+N14</f>
        <v>98297720</v>
      </c>
    </row>
    <row r="16" spans="1:8" ht="15.75">
      <c r="A16" s="21"/>
      <c r="B16" s="21"/>
      <c r="C16" s="21"/>
      <c r="D16" s="21"/>
      <c r="E16" s="21"/>
      <c r="F16" s="21"/>
      <c r="G16" s="21"/>
      <c r="H16" s="21"/>
    </row>
    <row r="17" spans="1:13" ht="15.75" customHeight="1">
      <c r="A17" s="185" t="s">
        <v>185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</row>
    <row r="18" spans="1:14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N18" s="22" t="s">
        <v>56</v>
      </c>
    </row>
    <row r="19" spans="1:14" ht="19.5" customHeight="1">
      <c r="A19" s="172" t="s">
        <v>59</v>
      </c>
      <c r="B19" s="179" t="s">
        <v>12</v>
      </c>
      <c r="C19" s="172" t="s">
        <v>179</v>
      </c>
      <c r="D19" s="172"/>
      <c r="E19" s="172"/>
      <c r="F19" s="172"/>
      <c r="G19" s="172" t="s">
        <v>184</v>
      </c>
      <c r="H19" s="172"/>
      <c r="I19" s="172"/>
      <c r="J19" s="172"/>
      <c r="K19" s="172" t="s">
        <v>181</v>
      </c>
      <c r="L19" s="172"/>
      <c r="M19" s="172"/>
      <c r="N19" s="172"/>
    </row>
    <row r="20" spans="1:14" ht="54.75" customHeight="1">
      <c r="A20" s="172"/>
      <c r="B20" s="180"/>
      <c r="C20" s="23" t="s">
        <v>2</v>
      </c>
      <c r="D20" s="23" t="s">
        <v>41</v>
      </c>
      <c r="E20" s="24" t="s">
        <v>82</v>
      </c>
      <c r="F20" s="24" t="s">
        <v>38</v>
      </c>
      <c r="G20" s="23" t="s">
        <v>2</v>
      </c>
      <c r="H20" s="23" t="s">
        <v>41</v>
      </c>
      <c r="I20" s="24" t="s">
        <v>82</v>
      </c>
      <c r="J20" s="24" t="s">
        <v>39</v>
      </c>
      <c r="K20" s="23" t="s">
        <v>2</v>
      </c>
      <c r="L20" s="23" t="s">
        <v>41</v>
      </c>
      <c r="M20" s="24" t="s">
        <v>82</v>
      </c>
      <c r="N20" s="24" t="s">
        <v>40</v>
      </c>
    </row>
    <row r="21" spans="1:14" ht="14.2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</row>
    <row r="22" spans="1:14" ht="14.25">
      <c r="A22" s="33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4.25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4.25">
      <c r="A24" s="9"/>
      <c r="B24" s="10" t="s">
        <v>42</v>
      </c>
      <c r="C24" s="9" t="s">
        <v>112</v>
      </c>
      <c r="D24" s="9" t="s">
        <v>112</v>
      </c>
      <c r="E24" s="9" t="s">
        <v>112</v>
      </c>
      <c r="F24" s="9" t="s">
        <v>112</v>
      </c>
      <c r="G24" s="9" t="s">
        <v>112</v>
      </c>
      <c r="H24" s="9" t="s">
        <v>112</v>
      </c>
      <c r="I24" s="9" t="s">
        <v>112</v>
      </c>
      <c r="J24" s="9" t="s">
        <v>112</v>
      </c>
      <c r="K24" s="9" t="s">
        <v>112</v>
      </c>
      <c r="L24" s="9" t="s">
        <v>112</v>
      </c>
      <c r="M24" s="9" t="s">
        <v>112</v>
      </c>
      <c r="N24" s="9" t="s">
        <v>112</v>
      </c>
    </row>
    <row r="25" spans="1:14" ht="14.25">
      <c r="A25" s="11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3" ht="33" customHeight="1">
      <c r="A26" s="185" t="s">
        <v>186</v>
      </c>
      <c r="B26" s="185"/>
      <c r="C26" s="185"/>
      <c r="D26" s="185"/>
      <c r="E26" s="185"/>
      <c r="F26" s="185"/>
      <c r="G26" s="185"/>
      <c r="H26" s="185"/>
      <c r="I26" s="185"/>
      <c r="J26" s="185"/>
      <c r="K26" s="21"/>
      <c r="L26" s="21"/>
      <c r="M26" s="21"/>
    </row>
    <row r="27" spans="1:10" ht="15.75">
      <c r="A27" s="21"/>
      <c r="B27" s="21"/>
      <c r="C27" s="21"/>
      <c r="D27" s="21"/>
      <c r="E27" s="21"/>
      <c r="F27" s="21"/>
      <c r="G27" s="21"/>
      <c r="H27" s="21"/>
      <c r="I27" s="21"/>
      <c r="J27" s="22" t="s">
        <v>56</v>
      </c>
    </row>
    <row r="28" spans="1:10" ht="17.25" customHeight="1">
      <c r="A28" s="172" t="s">
        <v>58</v>
      </c>
      <c r="B28" s="179" t="s">
        <v>29</v>
      </c>
      <c r="C28" s="172" t="s">
        <v>111</v>
      </c>
      <c r="D28" s="172"/>
      <c r="E28" s="172"/>
      <c r="F28" s="172"/>
      <c r="G28" s="172" t="s">
        <v>182</v>
      </c>
      <c r="H28" s="172"/>
      <c r="I28" s="172"/>
      <c r="J28" s="172"/>
    </row>
    <row r="29" spans="1:10" ht="57" customHeight="1">
      <c r="A29" s="172"/>
      <c r="B29" s="180"/>
      <c r="C29" s="23" t="s">
        <v>2</v>
      </c>
      <c r="D29" s="23" t="s">
        <v>41</v>
      </c>
      <c r="E29" s="24" t="s">
        <v>82</v>
      </c>
      <c r="F29" s="24" t="s">
        <v>38</v>
      </c>
      <c r="G29" s="23" t="s">
        <v>2</v>
      </c>
      <c r="H29" s="23" t="s">
        <v>41</v>
      </c>
      <c r="I29" s="24" t="s">
        <v>82</v>
      </c>
      <c r="J29" s="24" t="s">
        <v>39</v>
      </c>
    </row>
    <row r="30" spans="1:10" ht="14.25">
      <c r="A30" s="9">
        <v>1</v>
      </c>
      <c r="B30" s="9">
        <v>2</v>
      </c>
      <c r="C30" s="32">
        <v>3</v>
      </c>
      <c r="D30" s="9">
        <v>4</v>
      </c>
      <c r="E30" s="32">
        <v>5</v>
      </c>
      <c r="F30" s="9">
        <v>6</v>
      </c>
      <c r="G30" s="32">
        <v>7</v>
      </c>
      <c r="H30" s="9">
        <v>8</v>
      </c>
      <c r="I30" s="32">
        <v>9</v>
      </c>
      <c r="J30" s="9">
        <v>10</v>
      </c>
    </row>
    <row r="31" spans="1:10" ht="28.5">
      <c r="A31" s="101">
        <v>2210</v>
      </c>
      <c r="B31" s="10" t="s">
        <v>113</v>
      </c>
      <c r="C31" s="114">
        <f>K9*106.2%</f>
        <v>4460400</v>
      </c>
      <c r="D31" s="114" t="s">
        <v>112</v>
      </c>
      <c r="E31" s="114" t="s">
        <v>112</v>
      </c>
      <c r="F31" s="114">
        <f>C31</f>
        <v>4460400</v>
      </c>
      <c r="G31" s="114">
        <f>C31*105.3%</f>
        <v>4696801.199999999</v>
      </c>
      <c r="H31" s="114" t="s">
        <v>112</v>
      </c>
      <c r="I31" s="114" t="s">
        <v>112</v>
      </c>
      <c r="J31" s="114">
        <f>G31</f>
        <v>4696801.199999999</v>
      </c>
    </row>
    <row r="32" spans="1:10" ht="28.5">
      <c r="A32" s="101">
        <v>2240</v>
      </c>
      <c r="B32" s="10" t="s">
        <v>114</v>
      </c>
      <c r="C32" s="114">
        <f>K10*106.2%</f>
        <v>58410</v>
      </c>
      <c r="D32" s="114" t="s">
        <v>112</v>
      </c>
      <c r="E32" s="114" t="s">
        <v>112</v>
      </c>
      <c r="F32" s="114">
        <f>C32</f>
        <v>58410</v>
      </c>
      <c r="G32" s="114">
        <f>C32*105.3%</f>
        <v>61505.729999999996</v>
      </c>
      <c r="H32" s="114" t="s">
        <v>112</v>
      </c>
      <c r="I32" s="114" t="s">
        <v>112</v>
      </c>
      <c r="J32" s="114">
        <f>G32</f>
        <v>61505.729999999996</v>
      </c>
    </row>
    <row r="33" spans="1:10" ht="28.5">
      <c r="A33" s="9">
        <v>3132</v>
      </c>
      <c r="B33" s="10" t="s">
        <v>116</v>
      </c>
      <c r="C33" s="114" t="s">
        <v>112</v>
      </c>
      <c r="D33" s="114" t="s">
        <v>112</v>
      </c>
      <c r="E33" s="114" t="str">
        <f>D33</f>
        <v>-</v>
      </c>
      <c r="F33" s="114" t="str">
        <f>D33</f>
        <v>-</v>
      </c>
      <c r="G33" s="114" t="s">
        <v>112</v>
      </c>
      <c r="H33" s="114" t="s">
        <v>112</v>
      </c>
      <c r="I33" s="114" t="str">
        <f>H33</f>
        <v>-</v>
      </c>
      <c r="J33" s="114" t="str">
        <f>H33</f>
        <v>-</v>
      </c>
    </row>
    <row r="34" spans="1:10" ht="14.25">
      <c r="A34" s="9"/>
      <c r="B34" s="10" t="s">
        <v>42</v>
      </c>
      <c r="C34" s="114">
        <f>SUM(C31:C32)</f>
        <v>4518810</v>
      </c>
      <c r="D34" s="114" t="str">
        <f>D33</f>
        <v>-</v>
      </c>
      <c r="E34" s="114" t="str">
        <f>E33</f>
        <v>-</v>
      </c>
      <c r="F34" s="114">
        <f>SUM(F31:F33)</f>
        <v>4518810</v>
      </c>
      <c r="G34" s="114">
        <f>SUM(G31:G32)</f>
        <v>4758306.93</v>
      </c>
      <c r="H34" s="114" t="str">
        <f>H33</f>
        <v>-</v>
      </c>
      <c r="I34" s="114" t="str">
        <f>I33</f>
        <v>-</v>
      </c>
      <c r="J34" s="114">
        <f>SUM(J31:J33)</f>
        <v>4758306.93</v>
      </c>
    </row>
    <row r="35" spans="1:14" ht="14.2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35.25" customHeight="1">
      <c r="A36" s="185" t="s">
        <v>188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1"/>
      <c r="L36" s="11"/>
      <c r="M36" s="11"/>
      <c r="N36" s="11"/>
    </row>
    <row r="37" spans="1:14" ht="15.75">
      <c r="A37" s="21"/>
      <c r="B37" s="21"/>
      <c r="C37" s="21"/>
      <c r="D37" s="21"/>
      <c r="E37" s="21"/>
      <c r="F37" s="21"/>
      <c r="G37" s="21"/>
      <c r="H37" s="21"/>
      <c r="I37" s="21"/>
      <c r="J37" s="22" t="s">
        <v>56</v>
      </c>
      <c r="K37" s="11"/>
      <c r="L37" s="11"/>
      <c r="M37" s="11"/>
      <c r="N37" s="11"/>
    </row>
    <row r="38" spans="1:14" ht="19.5" customHeight="1">
      <c r="A38" s="172" t="s">
        <v>59</v>
      </c>
      <c r="B38" s="179" t="s">
        <v>29</v>
      </c>
      <c r="C38" s="172" t="s">
        <v>111</v>
      </c>
      <c r="D38" s="172"/>
      <c r="E38" s="172"/>
      <c r="F38" s="172"/>
      <c r="G38" s="172" t="s">
        <v>182</v>
      </c>
      <c r="H38" s="172"/>
      <c r="I38" s="172"/>
      <c r="J38" s="172"/>
      <c r="K38" s="11"/>
      <c r="L38" s="11"/>
      <c r="M38" s="11"/>
      <c r="N38" s="11"/>
    </row>
    <row r="39" spans="1:10" ht="55.5" customHeight="1">
      <c r="A39" s="172"/>
      <c r="B39" s="180"/>
      <c r="C39" s="23" t="s">
        <v>2</v>
      </c>
      <c r="D39" s="23" t="s">
        <v>41</v>
      </c>
      <c r="E39" s="24" t="s">
        <v>82</v>
      </c>
      <c r="F39" s="24" t="s">
        <v>38</v>
      </c>
      <c r="G39" s="23" t="s">
        <v>2</v>
      </c>
      <c r="H39" s="23" t="s">
        <v>41</v>
      </c>
      <c r="I39" s="24" t="s">
        <v>82</v>
      </c>
      <c r="J39" s="24" t="s">
        <v>39</v>
      </c>
    </row>
    <row r="40" spans="1:10" ht="14.25">
      <c r="A40" s="9">
        <v>1</v>
      </c>
      <c r="B40" s="9">
        <v>2</v>
      </c>
      <c r="C40" s="32">
        <v>3</v>
      </c>
      <c r="D40" s="9">
        <v>4</v>
      </c>
      <c r="E40" s="32">
        <v>5</v>
      </c>
      <c r="F40" s="9">
        <v>6</v>
      </c>
      <c r="G40" s="32">
        <v>7</v>
      </c>
      <c r="H40" s="9">
        <v>8</v>
      </c>
      <c r="I40" s="32">
        <v>9</v>
      </c>
      <c r="J40" s="9">
        <v>10</v>
      </c>
    </row>
    <row r="41" spans="1:10" ht="14.25">
      <c r="A41" s="33"/>
      <c r="B41" s="10"/>
      <c r="C41" s="9"/>
      <c r="D41" s="9"/>
      <c r="E41" s="9"/>
      <c r="F41" s="9"/>
      <c r="G41" s="9"/>
      <c r="H41" s="9"/>
      <c r="I41" s="9"/>
      <c r="J41" s="9"/>
    </row>
    <row r="42" spans="1:10" ht="14.25">
      <c r="A42" s="9"/>
      <c r="B42" s="10"/>
      <c r="C42" s="9"/>
      <c r="D42" s="9"/>
      <c r="E42" s="9"/>
      <c r="F42" s="9"/>
      <c r="G42" s="9"/>
      <c r="H42" s="9"/>
      <c r="I42" s="9"/>
      <c r="J42" s="9"/>
    </row>
    <row r="43" spans="1:11" ht="14.25">
      <c r="A43" s="15"/>
      <c r="B43" s="10" t="s">
        <v>42</v>
      </c>
      <c r="C43" s="9" t="s">
        <v>112</v>
      </c>
      <c r="D43" s="9" t="s">
        <v>112</v>
      </c>
      <c r="E43" s="9" t="s">
        <v>112</v>
      </c>
      <c r="F43" s="9" t="s">
        <v>112</v>
      </c>
      <c r="G43" s="9" t="s">
        <v>112</v>
      </c>
      <c r="H43" s="9" t="s">
        <v>112</v>
      </c>
      <c r="I43" s="9" t="s">
        <v>112</v>
      </c>
      <c r="J43" s="9" t="s">
        <v>112</v>
      </c>
      <c r="K43" s="11"/>
    </row>
    <row r="44" spans="1:10" ht="14.25">
      <c r="A44" s="11"/>
      <c r="B44" s="12"/>
      <c r="C44" s="11"/>
      <c r="D44" s="11"/>
      <c r="E44" s="11"/>
      <c r="F44" s="11"/>
      <c r="G44" s="11"/>
      <c r="H44" s="11"/>
      <c r="I44" s="11"/>
      <c r="J44" s="11"/>
    </row>
    <row r="45" spans="1:10" ht="14.25">
      <c r="A45" s="11"/>
      <c r="B45" s="12"/>
      <c r="C45" s="11"/>
      <c r="D45" s="11"/>
      <c r="E45" s="11"/>
      <c r="F45" s="11"/>
      <c r="G45" s="11"/>
      <c r="H45" s="11"/>
      <c r="I45" s="11"/>
      <c r="J45" s="11"/>
    </row>
    <row r="46" spans="1:10" ht="14.25">
      <c r="A46" s="11"/>
      <c r="B46" s="12"/>
      <c r="C46" s="11"/>
      <c r="D46" s="11"/>
      <c r="E46" s="11"/>
      <c r="F46" s="11"/>
      <c r="G46" s="11"/>
      <c r="H46" s="11"/>
      <c r="I46" s="11"/>
      <c r="J46" s="11"/>
    </row>
    <row r="47" spans="1:8" ht="15.75">
      <c r="A47" s="21"/>
      <c r="B47" s="21"/>
      <c r="C47" s="21"/>
      <c r="D47" s="21"/>
      <c r="E47" s="21"/>
      <c r="F47" s="21"/>
      <c r="G47" s="21"/>
      <c r="H47" s="21"/>
    </row>
  </sheetData>
  <sheetProtection/>
  <mergeCells count="23">
    <mergeCell ref="A36:J36"/>
    <mergeCell ref="A38:A39"/>
    <mergeCell ref="B38:B39"/>
    <mergeCell ref="C38:F38"/>
    <mergeCell ref="G38:J38"/>
    <mergeCell ref="A26:J26"/>
    <mergeCell ref="A28:A29"/>
    <mergeCell ref="B28:B29"/>
    <mergeCell ref="C28:F28"/>
    <mergeCell ref="G28:J28"/>
    <mergeCell ref="A17:M17"/>
    <mergeCell ref="A19:A20"/>
    <mergeCell ref="B19:B20"/>
    <mergeCell ref="C19:F19"/>
    <mergeCell ref="G19:J19"/>
    <mergeCell ref="K19:N19"/>
    <mergeCell ref="A2:K2"/>
    <mergeCell ref="A4:M4"/>
    <mergeCell ref="A6:A7"/>
    <mergeCell ref="B6:B7"/>
    <mergeCell ref="C6:F6"/>
    <mergeCell ref="G6:J6"/>
    <mergeCell ref="K6:N6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66" r:id="rId1"/>
  <rowBreaks count="1" manualBreakCount="1">
    <brk id="3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showGridLines="0" view="pageBreakPreview" zoomScale="78" zoomScaleNormal="70" zoomScaleSheetLayoutView="78" zoomScalePageLayoutView="0" workbookViewId="0" topLeftCell="A23">
      <selection activeCell="E26" sqref="E26"/>
    </sheetView>
  </sheetViews>
  <sheetFormatPr defaultColWidth="9.00390625" defaultRowHeight="12.75"/>
  <cols>
    <col min="1" max="1" width="9.125" style="14" customWidth="1"/>
    <col min="2" max="2" width="21.25390625" style="14" customWidth="1"/>
    <col min="3" max="3" width="17.875" style="14" customWidth="1"/>
    <col min="4" max="4" width="15.00390625" style="14" customWidth="1"/>
    <col min="5" max="5" width="11.625" style="14" customWidth="1"/>
    <col min="6" max="6" width="15.375" style="14" customWidth="1"/>
    <col min="7" max="7" width="14.75390625" style="14" customWidth="1"/>
    <col min="8" max="8" width="13.375" style="14" customWidth="1"/>
    <col min="9" max="9" width="14.75390625" style="14" customWidth="1"/>
    <col min="10" max="10" width="14.00390625" style="14" customWidth="1"/>
    <col min="11" max="11" width="13.25390625" style="14" customWidth="1"/>
    <col min="12" max="12" width="12.25390625" style="14" customWidth="1"/>
    <col min="13" max="15" width="13.25390625" style="14" customWidth="1"/>
    <col min="16" max="16384" width="9.125" style="14" customWidth="1"/>
  </cols>
  <sheetData>
    <row r="2" spans="1:11" ht="36.75" customHeight="1">
      <c r="A2" s="185" t="s">
        <v>60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7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17.25" customHeight="1">
      <c r="A4" s="185" t="s">
        <v>189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4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N5" s="22" t="s">
        <v>56</v>
      </c>
    </row>
    <row r="6" spans="1:14" ht="17.25" customHeight="1">
      <c r="A6" s="172" t="s">
        <v>20</v>
      </c>
      <c r="B6" s="179" t="s">
        <v>46</v>
      </c>
      <c r="C6" s="172" t="s">
        <v>179</v>
      </c>
      <c r="D6" s="172"/>
      <c r="E6" s="172"/>
      <c r="F6" s="172"/>
      <c r="G6" s="172" t="s">
        <v>184</v>
      </c>
      <c r="H6" s="172"/>
      <c r="I6" s="172"/>
      <c r="J6" s="172"/>
      <c r="K6" s="172" t="s">
        <v>181</v>
      </c>
      <c r="L6" s="172"/>
      <c r="M6" s="172"/>
      <c r="N6" s="172"/>
    </row>
    <row r="7" spans="1:14" ht="55.5" customHeight="1">
      <c r="A7" s="172"/>
      <c r="B7" s="180"/>
      <c r="C7" s="23" t="s">
        <v>2</v>
      </c>
      <c r="D7" s="23" t="s">
        <v>41</v>
      </c>
      <c r="E7" s="24" t="s">
        <v>82</v>
      </c>
      <c r="F7" s="24" t="s">
        <v>38</v>
      </c>
      <c r="G7" s="23" t="s">
        <v>2</v>
      </c>
      <c r="H7" s="23" t="s">
        <v>41</v>
      </c>
      <c r="I7" s="24" t="s">
        <v>82</v>
      </c>
      <c r="J7" s="24" t="s">
        <v>39</v>
      </c>
      <c r="K7" s="23" t="s">
        <v>2</v>
      </c>
      <c r="L7" s="23" t="s">
        <v>41</v>
      </c>
      <c r="M7" s="24" t="s">
        <v>82</v>
      </c>
      <c r="N7" s="24" t="s">
        <v>40</v>
      </c>
    </row>
    <row r="8" spans="1:14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403.5" customHeight="1">
      <c r="A9" s="101" t="s">
        <v>117</v>
      </c>
      <c r="B9" s="10" t="s">
        <v>190</v>
      </c>
      <c r="C9" s="114" t="s">
        <v>112</v>
      </c>
      <c r="D9" s="114" t="s">
        <v>112</v>
      </c>
      <c r="E9" s="114" t="s">
        <v>112</v>
      </c>
      <c r="F9" s="114" t="str">
        <f>C9</f>
        <v>-</v>
      </c>
      <c r="G9" s="114">
        <v>2325097.29</v>
      </c>
      <c r="H9" s="114" t="s">
        <v>112</v>
      </c>
      <c r="I9" s="114" t="s">
        <v>112</v>
      </c>
      <c r="J9" s="114">
        <f>G9</f>
        <v>2325097.29</v>
      </c>
      <c r="K9" s="114">
        <v>4200000</v>
      </c>
      <c r="L9" s="114" t="s">
        <v>112</v>
      </c>
      <c r="M9" s="114" t="s">
        <v>112</v>
      </c>
      <c r="N9" s="114">
        <f>K9</f>
        <v>4200000</v>
      </c>
    </row>
    <row r="10" spans="1:14" ht="128.25">
      <c r="A10" s="101" t="s">
        <v>118</v>
      </c>
      <c r="B10" s="10" t="s">
        <v>191</v>
      </c>
      <c r="C10" s="114">
        <v>885189.78</v>
      </c>
      <c r="D10" s="114" t="s">
        <v>112</v>
      </c>
      <c r="E10" s="114" t="s">
        <v>112</v>
      </c>
      <c r="F10" s="114">
        <f>C10</f>
        <v>885189.78</v>
      </c>
      <c r="G10" s="114">
        <v>308283</v>
      </c>
      <c r="H10" s="114" t="s">
        <v>112</v>
      </c>
      <c r="I10" s="114" t="s">
        <v>112</v>
      </c>
      <c r="J10" s="114">
        <f>G10</f>
        <v>308283</v>
      </c>
      <c r="K10" s="114" t="s">
        <v>112</v>
      </c>
      <c r="L10" s="114" t="s">
        <v>112</v>
      </c>
      <c r="M10" s="114" t="s">
        <v>112</v>
      </c>
      <c r="N10" s="114" t="str">
        <f>K10</f>
        <v>-</v>
      </c>
    </row>
    <row r="11" spans="1:14" ht="156.75">
      <c r="A11" s="101" t="s">
        <v>119</v>
      </c>
      <c r="B11" s="10" t="s">
        <v>123</v>
      </c>
      <c r="C11" s="114">
        <v>12621.46</v>
      </c>
      <c r="D11" s="114" t="s">
        <v>112</v>
      </c>
      <c r="E11" s="114" t="s">
        <v>112</v>
      </c>
      <c r="F11" s="114">
        <f>C11</f>
        <v>12621.46</v>
      </c>
      <c r="G11" s="114">
        <v>24200</v>
      </c>
      <c r="H11" s="114" t="s">
        <v>112</v>
      </c>
      <c r="I11" s="114" t="s">
        <v>112</v>
      </c>
      <c r="J11" s="114">
        <f>G11</f>
        <v>24200</v>
      </c>
      <c r="K11" s="114" t="s">
        <v>112</v>
      </c>
      <c r="L11" s="114" t="s">
        <v>112</v>
      </c>
      <c r="M11" s="114" t="s">
        <v>112</v>
      </c>
      <c r="N11" s="114" t="str">
        <f>K11</f>
        <v>-</v>
      </c>
    </row>
    <row r="12" spans="1:14" ht="114">
      <c r="A12" s="101" t="s">
        <v>120</v>
      </c>
      <c r="B12" s="10" t="s">
        <v>125</v>
      </c>
      <c r="C12" s="114">
        <v>25132</v>
      </c>
      <c r="D12" s="114" t="s">
        <v>112</v>
      </c>
      <c r="E12" s="114" t="s">
        <v>112</v>
      </c>
      <c r="F12" s="114">
        <f>C12</f>
        <v>25132</v>
      </c>
      <c r="G12" s="114">
        <v>27600</v>
      </c>
      <c r="H12" s="114" t="s">
        <v>112</v>
      </c>
      <c r="I12" s="114" t="s">
        <v>112</v>
      </c>
      <c r="J12" s="114">
        <f>G12</f>
        <v>27600</v>
      </c>
      <c r="K12" s="114">
        <v>33000</v>
      </c>
      <c r="L12" s="114" t="s">
        <v>112</v>
      </c>
      <c r="M12" s="114" t="s">
        <v>112</v>
      </c>
      <c r="N12" s="114">
        <f>K12</f>
        <v>33000</v>
      </c>
    </row>
    <row r="13" spans="1:14" ht="128.25" customHeight="1">
      <c r="A13" s="101" t="s">
        <v>121</v>
      </c>
      <c r="B13" s="10" t="s">
        <v>192</v>
      </c>
      <c r="C13" s="114">
        <v>496300</v>
      </c>
      <c r="D13" s="114" t="s">
        <v>112</v>
      </c>
      <c r="E13" s="114" t="s">
        <v>112</v>
      </c>
      <c r="F13" s="114">
        <f>C13</f>
        <v>496300</v>
      </c>
      <c r="G13" s="114" t="s">
        <v>112</v>
      </c>
      <c r="H13" s="114" t="s">
        <v>112</v>
      </c>
      <c r="I13" s="114" t="s">
        <v>112</v>
      </c>
      <c r="J13" s="114" t="s">
        <v>112</v>
      </c>
      <c r="K13" s="114" t="s">
        <v>112</v>
      </c>
      <c r="L13" s="114" t="s">
        <v>112</v>
      </c>
      <c r="M13" s="114" t="s">
        <v>112</v>
      </c>
      <c r="N13" s="114" t="s">
        <v>112</v>
      </c>
    </row>
    <row r="14" spans="1:14" ht="78" customHeight="1">
      <c r="A14" s="101" t="s">
        <v>122</v>
      </c>
      <c r="B14" s="10" t="s">
        <v>194</v>
      </c>
      <c r="C14" s="114" t="s">
        <v>112</v>
      </c>
      <c r="D14" s="114" t="s">
        <v>112</v>
      </c>
      <c r="E14" s="114" t="s">
        <v>112</v>
      </c>
      <c r="F14" s="114" t="s">
        <v>112</v>
      </c>
      <c r="G14" s="114">
        <v>120000</v>
      </c>
      <c r="H14" s="114">
        <v>3360000</v>
      </c>
      <c r="I14" s="114">
        <f>H14</f>
        <v>3360000</v>
      </c>
      <c r="J14" s="114">
        <f>G14+I14</f>
        <v>3480000</v>
      </c>
      <c r="K14" s="114" t="s">
        <v>112</v>
      </c>
      <c r="L14" s="114" t="s">
        <v>112</v>
      </c>
      <c r="M14" s="114" t="s">
        <v>112</v>
      </c>
      <c r="N14" s="114" t="s">
        <v>112</v>
      </c>
    </row>
    <row r="15" spans="1:14" ht="39.75" customHeight="1">
      <c r="A15" s="101" t="s">
        <v>124</v>
      </c>
      <c r="B15" s="10" t="s">
        <v>260</v>
      </c>
      <c r="C15" s="114" t="s">
        <v>112</v>
      </c>
      <c r="D15" s="114" t="s">
        <v>112</v>
      </c>
      <c r="E15" s="114" t="s">
        <v>112</v>
      </c>
      <c r="F15" s="114" t="s">
        <v>112</v>
      </c>
      <c r="G15" s="114" t="s">
        <v>112</v>
      </c>
      <c r="H15" s="114" t="s">
        <v>112</v>
      </c>
      <c r="I15" s="114" t="s">
        <v>112</v>
      </c>
      <c r="J15" s="114" t="s">
        <v>112</v>
      </c>
      <c r="K15" s="114" t="s">
        <v>112</v>
      </c>
      <c r="L15" s="114">
        <f>42042720+52000000</f>
        <v>94042720</v>
      </c>
      <c r="M15" s="114">
        <f>L15</f>
        <v>94042720</v>
      </c>
      <c r="N15" s="114">
        <f>L15</f>
        <v>94042720</v>
      </c>
    </row>
    <row r="16" spans="1:14" ht="190.5" customHeight="1">
      <c r="A16" s="101" t="s">
        <v>253</v>
      </c>
      <c r="B16" s="10" t="s">
        <v>277</v>
      </c>
      <c r="C16" s="114" t="s">
        <v>112</v>
      </c>
      <c r="D16" s="114" t="s">
        <v>112</v>
      </c>
      <c r="E16" s="114" t="s">
        <v>112</v>
      </c>
      <c r="F16" s="114" t="s">
        <v>112</v>
      </c>
      <c r="G16" s="114" t="s">
        <v>112</v>
      </c>
      <c r="H16" s="114" t="s">
        <v>112</v>
      </c>
      <c r="I16" s="114" t="s">
        <v>112</v>
      </c>
      <c r="J16" s="114" t="s">
        <v>112</v>
      </c>
      <c r="K16" s="114">
        <v>22000</v>
      </c>
      <c r="L16" s="114" t="s">
        <v>112</v>
      </c>
      <c r="M16" s="114" t="s">
        <v>112</v>
      </c>
      <c r="N16" s="114">
        <f>K16</f>
        <v>22000</v>
      </c>
    </row>
    <row r="17" spans="1:14" ht="14.25">
      <c r="A17" s="9"/>
      <c r="B17" s="10" t="s">
        <v>42</v>
      </c>
      <c r="C17" s="114">
        <f aca="true" t="shared" si="0" ref="C17:J17">SUM(C9:C14)</f>
        <v>1419243.24</v>
      </c>
      <c r="D17" s="114">
        <f t="shared" si="0"/>
        <v>0</v>
      </c>
      <c r="E17" s="114">
        <f t="shared" si="0"/>
        <v>0</v>
      </c>
      <c r="F17" s="114">
        <f t="shared" si="0"/>
        <v>1419243.24</v>
      </c>
      <c r="G17" s="114">
        <f t="shared" si="0"/>
        <v>2805180.29</v>
      </c>
      <c r="H17" s="114">
        <f t="shared" si="0"/>
        <v>3360000</v>
      </c>
      <c r="I17" s="114">
        <f t="shared" si="0"/>
        <v>3360000</v>
      </c>
      <c r="J17" s="114">
        <f t="shared" si="0"/>
        <v>6165180.29</v>
      </c>
      <c r="K17" s="114">
        <f>SUM(K9:K16)</f>
        <v>4255000</v>
      </c>
      <c r="L17" s="114">
        <f>SUM(L9:L16)</f>
        <v>94042720</v>
      </c>
      <c r="M17" s="114">
        <f>SUM(M9:M16)</f>
        <v>94042720</v>
      </c>
      <c r="N17" s="114">
        <f>SUM(N9:N16)</f>
        <v>98297720</v>
      </c>
    </row>
    <row r="18" spans="1:8" ht="15.75">
      <c r="A18" s="21"/>
      <c r="B18" s="21"/>
      <c r="C18" s="21"/>
      <c r="D18" s="21"/>
      <c r="E18" s="21"/>
      <c r="F18" s="21"/>
      <c r="G18" s="21"/>
      <c r="H18" s="21"/>
    </row>
    <row r="19" spans="1:14" ht="14.25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3" ht="17.25" customHeight="1">
      <c r="A20" s="185" t="s">
        <v>195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</row>
    <row r="21" spans="1:11" ht="15.75">
      <c r="A21" s="21"/>
      <c r="B21" s="21"/>
      <c r="C21" s="21"/>
      <c r="D21" s="21"/>
      <c r="E21" s="21"/>
      <c r="F21" s="21"/>
      <c r="G21" s="21"/>
      <c r="H21" s="21"/>
      <c r="I21" s="21"/>
      <c r="J21" s="22" t="s">
        <v>56</v>
      </c>
      <c r="K21" s="21"/>
    </row>
    <row r="22" spans="1:10" ht="17.25" customHeight="1">
      <c r="A22" s="172" t="s">
        <v>20</v>
      </c>
      <c r="B22" s="179" t="s">
        <v>46</v>
      </c>
      <c r="C22" s="172" t="s">
        <v>111</v>
      </c>
      <c r="D22" s="172"/>
      <c r="E22" s="172"/>
      <c r="F22" s="172"/>
      <c r="G22" s="172" t="s">
        <v>182</v>
      </c>
      <c r="H22" s="172"/>
      <c r="I22" s="172"/>
      <c r="J22" s="172"/>
    </row>
    <row r="23" spans="1:10" ht="57" customHeight="1">
      <c r="A23" s="172"/>
      <c r="B23" s="180"/>
      <c r="C23" s="23" t="s">
        <v>2</v>
      </c>
      <c r="D23" s="23" t="s">
        <v>41</v>
      </c>
      <c r="E23" s="24" t="s">
        <v>82</v>
      </c>
      <c r="F23" s="24" t="s">
        <v>38</v>
      </c>
      <c r="G23" s="23" t="s">
        <v>2</v>
      </c>
      <c r="H23" s="23" t="s">
        <v>41</v>
      </c>
      <c r="I23" s="24" t="s">
        <v>82</v>
      </c>
      <c r="J23" s="24" t="s">
        <v>39</v>
      </c>
    </row>
    <row r="24" spans="1:10" ht="14.25">
      <c r="A24" s="13">
        <v>1</v>
      </c>
      <c r="B24" s="32">
        <v>2</v>
      </c>
      <c r="C24" s="13">
        <v>3</v>
      </c>
      <c r="D24" s="32">
        <v>4</v>
      </c>
      <c r="E24" s="13">
        <v>5</v>
      </c>
      <c r="F24" s="32">
        <v>6</v>
      </c>
      <c r="G24" s="13">
        <v>7</v>
      </c>
      <c r="H24" s="32">
        <v>8</v>
      </c>
      <c r="I24" s="13">
        <v>9</v>
      </c>
      <c r="J24" s="32">
        <v>10</v>
      </c>
    </row>
    <row r="25" spans="1:10" ht="399">
      <c r="A25" s="102" t="s">
        <v>117</v>
      </c>
      <c r="B25" s="10" t="s">
        <v>278</v>
      </c>
      <c r="C25" s="114">
        <f>K9*106.2%</f>
        <v>4460400</v>
      </c>
      <c r="D25" s="114" t="s">
        <v>112</v>
      </c>
      <c r="E25" s="114" t="s">
        <v>112</v>
      </c>
      <c r="F25" s="114">
        <f>C25</f>
        <v>4460400</v>
      </c>
      <c r="G25" s="114">
        <f>C25*105.3%</f>
        <v>4696801.199999999</v>
      </c>
      <c r="H25" s="114" t="s">
        <v>112</v>
      </c>
      <c r="I25" s="114" t="s">
        <v>112</v>
      </c>
      <c r="J25" s="114">
        <f>G25</f>
        <v>4696801.199999999</v>
      </c>
    </row>
    <row r="26" spans="1:10" ht="177" customHeight="1">
      <c r="A26" s="102" t="s">
        <v>118</v>
      </c>
      <c r="B26" s="10" t="s">
        <v>277</v>
      </c>
      <c r="C26" s="114">
        <f>K16*106.2%</f>
        <v>23364</v>
      </c>
      <c r="D26" s="114" t="s">
        <v>112</v>
      </c>
      <c r="E26" s="114" t="s">
        <v>112</v>
      </c>
      <c r="F26" s="114">
        <f>C26</f>
        <v>23364</v>
      </c>
      <c r="G26" s="114">
        <f>C26*105.3%</f>
        <v>24602.291999999998</v>
      </c>
      <c r="H26" s="114" t="s">
        <v>112</v>
      </c>
      <c r="I26" s="114" t="s">
        <v>112</v>
      </c>
      <c r="J26" s="114">
        <f>G26</f>
        <v>24602.291999999998</v>
      </c>
    </row>
    <row r="27" spans="1:10" ht="114">
      <c r="A27" s="102" t="s">
        <v>119</v>
      </c>
      <c r="B27" s="10" t="s">
        <v>125</v>
      </c>
      <c r="C27" s="114">
        <f>K12*106.2%</f>
        <v>35046</v>
      </c>
      <c r="D27" s="114" t="s">
        <v>112</v>
      </c>
      <c r="E27" s="114" t="s">
        <v>112</v>
      </c>
      <c r="F27" s="114">
        <f>C27</f>
        <v>35046</v>
      </c>
      <c r="G27" s="114">
        <f>C27*105.3%</f>
        <v>36903.437999999995</v>
      </c>
      <c r="H27" s="114" t="s">
        <v>112</v>
      </c>
      <c r="I27" s="114" t="s">
        <v>112</v>
      </c>
      <c r="J27" s="114">
        <f>G27</f>
        <v>36903.437999999995</v>
      </c>
    </row>
    <row r="28" spans="1:10" ht="14.25">
      <c r="A28" s="15"/>
      <c r="B28" s="10" t="s">
        <v>42</v>
      </c>
      <c r="C28" s="114">
        <f>SUM(C25:C27)</f>
        <v>4518810</v>
      </c>
      <c r="D28" s="114">
        <v>0</v>
      </c>
      <c r="E28" s="114">
        <v>0</v>
      </c>
      <c r="F28" s="114">
        <f>SUM(F25:F27)</f>
        <v>4518810</v>
      </c>
      <c r="G28" s="114">
        <f>SUM(G25:G27)</f>
        <v>4758306.93</v>
      </c>
      <c r="H28" s="114">
        <v>0</v>
      </c>
      <c r="I28" s="114">
        <v>0</v>
      </c>
      <c r="J28" s="114">
        <f>SUM(J25:J27)</f>
        <v>4758306.93</v>
      </c>
    </row>
    <row r="29" spans="1:14" ht="14.25">
      <c r="A29" s="11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sheetProtection/>
  <mergeCells count="12">
    <mergeCell ref="A4:M4"/>
    <mergeCell ref="B22:B23"/>
    <mergeCell ref="C22:F22"/>
    <mergeCell ref="G22:J22"/>
    <mergeCell ref="C6:F6"/>
    <mergeCell ref="G6:J6"/>
    <mergeCell ref="A2:K2"/>
    <mergeCell ref="A6:A7"/>
    <mergeCell ref="B6:B7"/>
    <mergeCell ref="A22:A23"/>
    <mergeCell ref="A20:M20"/>
    <mergeCell ref="K6:N6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  <rowBreaks count="1" manualBreakCount="1">
    <brk id="1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1"/>
  <sheetViews>
    <sheetView showGridLines="0" view="pageBreakPreview" zoomScale="80" zoomScaleNormal="78" zoomScaleSheetLayoutView="80" zoomScalePageLayoutView="0" workbookViewId="0" topLeftCell="A85">
      <selection activeCell="D94" sqref="D94"/>
    </sheetView>
  </sheetViews>
  <sheetFormatPr defaultColWidth="9.00390625" defaultRowHeight="12.75"/>
  <cols>
    <col min="1" max="1" width="9.125" style="19" customWidth="1"/>
    <col min="2" max="2" width="21.75390625" style="19" customWidth="1"/>
    <col min="3" max="3" width="14.125" style="19" customWidth="1"/>
    <col min="4" max="4" width="14.875" style="19" customWidth="1"/>
    <col min="5" max="7" width="15.375" style="19" customWidth="1"/>
    <col min="8" max="12" width="15.125" style="19" customWidth="1"/>
    <col min="13" max="13" width="15.00390625" style="19" customWidth="1"/>
    <col min="14" max="16384" width="9.125" style="19" customWidth="1"/>
  </cols>
  <sheetData>
    <row r="1" spans="1:15" ht="43.5" customHeight="1">
      <c r="A1" s="201" t="s">
        <v>83</v>
      </c>
      <c r="B1" s="201"/>
      <c r="C1" s="201"/>
      <c r="D1" s="201"/>
      <c r="E1" s="201"/>
      <c r="F1" s="201"/>
      <c r="G1" s="201"/>
      <c r="H1" s="201"/>
      <c r="I1" s="201"/>
      <c r="J1" s="76"/>
      <c r="K1" s="27"/>
      <c r="L1" s="27"/>
      <c r="M1" s="27"/>
      <c r="N1" s="27"/>
      <c r="O1" s="27"/>
    </row>
    <row r="2" spans="1:15" ht="16.5" customHeight="1">
      <c r="A2" s="185" t="s">
        <v>199</v>
      </c>
      <c r="B2" s="185"/>
      <c r="C2" s="185"/>
      <c r="D2" s="185"/>
      <c r="E2" s="185"/>
      <c r="F2" s="185"/>
      <c r="G2" s="185"/>
      <c r="H2" s="185"/>
      <c r="I2" s="185"/>
      <c r="J2" s="21"/>
      <c r="K2" s="21"/>
      <c r="L2" s="21"/>
      <c r="M2" s="21"/>
      <c r="N2" s="26"/>
      <c r="O2" s="26"/>
    </row>
    <row r="3" ht="12.75">
      <c r="M3" s="78" t="s">
        <v>56</v>
      </c>
    </row>
    <row r="4" spans="1:13" ht="55.5" customHeight="1">
      <c r="A4" s="189" t="s">
        <v>20</v>
      </c>
      <c r="B4" s="189" t="s">
        <v>13</v>
      </c>
      <c r="C4" s="189" t="s">
        <v>19</v>
      </c>
      <c r="D4" s="189" t="s">
        <v>14</v>
      </c>
      <c r="E4" s="195" t="s">
        <v>196</v>
      </c>
      <c r="F4" s="196"/>
      <c r="G4" s="197"/>
      <c r="H4" s="195" t="s">
        <v>197</v>
      </c>
      <c r="I4" s="196"/>
      <c r="J4" s="197"/>
      <c r="K4" s="194" t="s">
        <v>198</v>
      </c>
      <c r="L4" s="194"/>
      <c r="M4" s="194"/>
    </row>
    <row r="5" spans="1:13" s="55" customFormat="1" ht="28.5" customHeight="1">
      <c r="A5" s="190"/>
      <c r="B5" s="190"/>
      <c r="C5" s="190"/>
      <c r="D5" s="190"/>
      <c r="E5" s="31" t="s">
        <v>2</v>
      </c>
      <c r="F5" s="31" t="s">
        <v>33</v>
      </c>
      <c r="G5" s="13" t="s">
        <v>61</v>
      </c>
      <c r="H5" s="31" t="s">
        <v>2</v>
      </c>
      <c r="I5" s="31" t="s">
        <v>33</v>
      </c>
      <c r="J5" s="13" t="s">
        <v>62</v>
      </c>
      <c r="K5" s="31" t="s">
        <v>2</v>
      </c>
      <c r="L5" s="31" t="s">
        <v>33</v>
      </c>
      <c r="M5" s="13" t="s">
        <v>40</v>
      </c>
    </row>
    <row r="6" spans="1:13" s="55" customFormat="1" ht="12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</row>
    <row r="7" spans="1:13" s="55" customFormat="1" ht="77.25" customHeight="1">
      <c r="A7" s="129"/>
      <c r="B7" s="198" t="s">
        <v>200</v>
      </c>
      <c r="C7" s="199"/>
      <c r="D7" s="200"/>
      <c r="E7" s="129"/>
      <c r="F7" s="129"/>
      <c r="G7" s="129"/>
      <c r="H7" s="129"/>
      <c r="I7" s="129"/>
      <c r="J7" s="129"/>
      <c r="K7" s="198" t="s">
        <v>280</v>
      </c>
      <c r="L7" s="199"/>
      <c r="M7" s="200"/>
    </row>
    <row r="8" spans="1:13" s="56" customFormat="1" ht="14.25">
      <c r="A8" s="129" t="s">
        <v>117</v>
      </c>
      <c r="B8" s="130" t="s">
        <v>3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3" s="56" customFormat="1" ht="203.25" customHeight="1">
      <c r="A9" s="129" t="s">
        <v>134</v>
      </c>
      <c r="B9" s="130" t="s">
        <v>133</v>
      </c>
      <c r="C9" s="129" t="s">
        <v>158</v>
      </c>
      <c r="D9" s="129" t="s">
        <v>279</v>
      </c>
      <c r="E9" s="131">
        <v>12621.46</v>
      </c>
      <c r="F9" s="131" t="s">
        <v>112</v>
      </c>
      <c r="G9" s="131">
        <f>E9</f>
        <v>12621.46</v>
      </c>
      <c r="H9" s="131">
        <v>24200</v>
      </c>
      <c r="I9" s="131" t="s">
        <v>112</v>
      </c>
      <c r="J9" s="131">
        <f>H9</f>
        <v>24200</v>
      </c>
      <c r="K9" s="132">
        <v>22000</v>
      </c>
      <c r="L9" s="132" t="s">
        <v>112</v>
      </c>
      <c r="M9" s="132">
        <f>K9</f>
        <v>22000</v>
      </c>
    </row>
    <row r="10" spans="1:13" s="56" customFormat="1" ht="14.25">
      <c r="A10" s="129" t="s">
        <v>118</v>
      </c>
      <c r="B10" s="130" t="s">
        <v>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3" s="56" customFormat="1" ht="149.25" customHeight="1">
      <c r="A11" s="133" t="s">
        <v>135</v>
      </c>
      <c r="B11" s="130" t="s">
        <v>136</v>
      </c>
      <c r="C11" s="133" t="s">
        <v>137</v>
      </c>
      <c r="D11" s="129" t="s">
        <v>274</v>
      </c>
      <c r="E11" s="133">
        <v>12</v>
      </c>
      <c r="F11" s="129" t="s">
        <v>112</v>
      </c>
      <c r="G11" s="133">
        <f>E11</f>
        <v>12</v>
      </c>
      <c r="H11" s="129">
        <v>20</v>
      </c>
      <c r="I11" s="129" t="s">
        <v>112</v>
      </c>
      <c r="J11" s="129">
        <f>H11</f>
        <v>20</v>
      </c>
      <c r="K11" s="129">
        <v>17</v>
      </c>
      <c r="L11" s="129" t="s">
        <v>112</v>
      </c>
      <c r="M11" s="129">
        <f>K11</f>
        <v>17</v>
      </c>
    </row>
    <row r="12" spans="1:13" s="56" customFormat="1" ht="14.25">
      <c r="A12" s="133" t="s">
        <v>119</v>
      </c>
      <c r="B12" s="130" t="s">
        <v>5</v>
      </c>
      <c r="C12" s="129"/>
      <c r="D12" s="129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s="56" customFormat="1" ht="87" customHeight="1">
      <c r="A13" s="133" t="s">
        <v>138</v>
      </c>
      <c r="B13" s="130" t="s">
        <v>139</v>
      </c>
      <c r="C13" s="129" t="s">
        <v>165</v>
      </c>
      <c r="D13" s="129" t="s">
        <v>140</v>
      </c>
      <c r="E13" s="134">
        <v>1051.79</v>
      </c>
      <c r="F13" s="131" t="s">
        <v>112</v>
      </c>
      <c r="G13" s="134">
        <f>E13</f>
        <v>1051.79</v>
      </c>
      <c r="H13" s="131">
        <v>1210</v>
      </c>
      <c r="I13" s="131" t="s">
        <v>112</v>
      </c>
      <c r="J13" s="131">
        <f>H13</f>
        <v>1210</v>
      </c>
      <c r="K13" s="132">
        <f>K9/K11</f>
        <v>1294.1176470588234</v>
      </c>
      <c r="L13" s="132" t="s">
        <v>112</v>
      </c>
      <c r="M13" s="132">
        <f>K13</f>
        <v>1294.1176470588234</v>
      </c>
    </row>
    <row r="14" spans="1:13" s="56" customFormat="1" ht="14.25">
      <c r="A14" s="133" t="s">
        <v>120</v>
      </c>
      <c r="B14" s="130" t="s">
        <v>6</v>
      </c>
      <c r="C14" s="157"/>
      <c r="D14" s="157"/>
      <c r="E14" s="151"/>
      <c r="F14" s="151"/>
      <c r="G14" s="151"/>
      <c r="H14" s="151"/>
      <c r="I14" s="151"/>
      <c r="J14" s="151"/>
      <c r="K14" s="151"/>
      <c r="L14" s="151"/>
      <c r="M14" s="151"/>
    </row>
    <row r="15" spans="1:13" s="56" customFormat="1" ht="94.5" customHeight="1">
      <c r="A15" s="133" t="s">
        <v>141</v>
      </c>
      <c r="B15" s="130" t="s">
        <v>202</v>
      </c>
      <c r="C15" s="129" t="s">
        <v>143</v>
      </c>
      <c r="D15" s="129" t="s">
        <v>144</v>
      </c>
      <c r="E15" s="136">
        <v>100</v>
      </c>
      <c r="F15" s="135" t="s">
        <v>112</v>
      </c>
      <c r="G15" s="136">
        <f>E15</f>
        <v>100</v>
      </c>
      <c r="H15" s="135">
        <v>100</v>
      </c>
      <c r="I15" s="129" t="s">
        <v>112</v>
      </c>
      <c r="J15" s="135">
        <f>H15</f>
        <v>100</v>
      </c>
      <c r="K15" s="135">
        <v>100</v>
      </c>
      <c r="L15" s="129" t="s">
        <v>112</v>
      </c>
      <c r="M15" s="135">
        <f>K15</f>
        <v>100</v>
      </c>
    </row>
    <row r="16" spans="1:13" s="56" customFormat="1" ht="33" customHeight="1">
      <c r="A16" s="133"/>
      <c r="B16" s="186" t="s">
        <v>203</v>
      </c>
      <c r="C16" s="187"/>
      <c r="D16" s="188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s="56" customFormat="1" ht="14.25">
      <c r="A17" s="129" t="s">
        <v>117</v>
      </c>
      <c r="B17" s="130" t="s">
        <v>3</v>
      </c>
      <c r="C17" s="129"/>
      <c r="D17" s="129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1:13" s="56" customFormat="1" ht="186.75" customHeight="1">
      <c r="A18" s="129" t="s">
        <v>134</v>
      </c>
      <c r="B18" s="130" t="s">
        <v>146</v>
      </c>
      <c r="C18" s="129" t="s">
        <v>165</v>
      </c>
      <c r="D18" s="129" t="s">
        <v>254</v>
      </c>
      <c r="E18" s="131">
        <v>25132</v>
      </c>
      <c r="F18" s="131" t="s">
        <v>112</v>
      </c>
      <c r="G18" s="134">
        <f>E18</f>
        <v>25132</v>
      </c>
      <c r="H18" s="131">
        <v>27600</v>
      </c>
      <c r="I18" s="131" t="s">
        <v>112</v>
      </c>
      <c r="J18" s="131">
        <f>H18</f>
        <v>27600</v>
      </c>
      <c r="K18" s="132">
        <v>33000</v>
      </c>
      <c r="L18" s="132" t="s">
        <v>112</v>
      </c>
      <c r="M18" s="132">
        <f>K18</f>
        <v>33000</v>
      </c>
    </row>
    <row r="19" spans="1:13" s="56" customFormat="1" ht="14.25">
      <c r="A19" s="129" t="s">
        <v>118</v>
      </c>
      <c r="B19" s="130" t="s">
        <v>4</v>
      </c>
      <c r="C19" s="129"/>
      <c r="D19" s="129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 s="56" customFormat="1" ht="409.5" customHeight="1">
      <c r="A20" s="133" t="s">
        <v>135</v>
      </c>
      <c r="B20" s="130" t="s">
        <v>147</v>
      </c>
      <c r="C20" s="133" t="s">
        <v>137</v>
      </c>
      <c r="D20" s="88" t="s">
        <v>265</v>
      </c>
      <c r="E20" s="133">
        <v>12</v>
      </c>
      <c r="F20" s="129" t="s">
        <v>112</v>
      </c>
      <c r="G20" s="133">
        <f>E20</f>
        <v>12</v>
      </c>
      <c r="H20" s="129">
        <v>8</v>
      </c>
      <c r="I20" s="129" t="s">
        <v>112</v>
      </c>
      <c r="J20" s="129">
        <f>H20</f>
        <v>8</v>
      </c>
      <c r="K20" s="129">
        <v>12</v>
      </c>
      <c r="L20" s="129" t="s">
        <v>112</v>
      </c>
      <c r="M20" s="129">
        <f>J20</f>
        <v>8</v>
      </c>
    </row>
    <row r="21" spans="1:13" s="56" customFormat="1" ht="14.25">
      <c r="A21" s="133" t="s">
        <v>119</v>
      </c>
      <c r="B21" s="130" t="s">
        <v>5</v>
      </c>
      <c r="C21" s="129"/>
      <c r="D21" s="129"/>
      <c r="E21" s="151"/>
      <c r="F21" s="151"/>
      <c r="G21" s="151"/>
      <c r="H21" s="151"/>
      <c r="I21" s="151"/>
      <c r="J21" s="151"/>
      <c r="K21" s="151"/>
      <c r="L21" s="151"/>
      <c r="M21" s="151"/>
    </row>
    <row r="22" spans="1:13" s="56" customFormat="1" ht="46.5" customHeight="1">
      <c r="A22" s="133" t="s">
        <v>138</v>
      </c>
      <c r="B22" s="130" t="s">
        <v>148</v>
      </c>
      <c r="C22" s="133" t="s">
        <v>137</v>
      </c>
      <c r="D22" s="129" t="s">
        <v>149</v>
      </c>
      <c r="E22" s="133">
        <v>12</v>
      </c>
      <c r="F22" s="129" t="s">
        <v>112</v>
      </c>
      <c r="G22" s="133">
        <f>E22</f>
        <v>12</v>
      </c>
      <c r="H22" s="129">
        <v>8</v>
      </c>
      <c r="I22" s="129" t="s">
        <v>112</v>
      </c>
      <c r="J22" s="129">
        <f>H22</f>
        <v>8</v>
      </c>
      <c r="K22" s="129">
        <v>12</v>
      </c>
      <c r="L22" s="129" t="s">
        <v>112</v>
      </c>
      <c r="M22" s="129">
        <f>K22</f>
        <v>12</v>
      </c>
    </row>
    <row r="23" spans="1:13" s="56" customFormat="1" ht="14.25">
      <c r="A23" s="133" t="s">
        <v>120</v>
      </c>
      <c r="B23" s="130" t="s">
        <v>6</v>
      </c>
      <c r="C23" s="157"/>
      <c r="D23" s="157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3" s="56" customFormat="1" ht="93.75" customHeight="1">
      <c r="A24" s="133" t="s">
        <v>141</v>
      </c>
      <c r="B24" s="130" t="s">
        <v>150</v>
      </c>
      <c r="C24" s="129" t="s">
        <v>143</v>
      </c>
      <c r="D24" s="129" t="s">
        <v>144</v>
      </c>
      <c r="E24" s="136">
        <v>100</v>
      </c>
      <c r="F24" s="129" t="s">
        <v>112</v>
      </c>
      <c r="G24" s="136">
        <f>E24</f>
        <v>100</v>
      </c>
      <c r="H24" s="135">
        <v>100</v>
      </c>
      <c r="I24" s="129" t="s">
        <v>112</v>
      </c>
      <c r="J24" s="135">
        <f>H24</f>
        <v>100</v>
      </c>
      <c r="K24" s="135">
        <v>100</v>
      </c>
      <c r="L24" s="129" t="s">
        <v>112</v>
      </c>
      <c r="M24" s="135">
        <v>100</v>
      </c>
    </row>
    <row r="25" spans="1:13" s="56" customFormat="1" ht="113.25" customHeight="1">
      <c r="A25" s="133"/>
      <c r="B25" s="186" t="s">
        <v>258</v>
      </c>
      <c r="C25" s="187"/>
      <c r="D25" s="188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3" s="56" customFormat="1" ht="14.25">
      <c r="A26" s="129" t="s">
        <v>117</v>
      </c>
      <c r="B26" s="130" t="s">
        <v>3</v>
      </c>
      <c r="C26" s="129"/>
      <c r="D26" s="129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3" s="56" customFormat="1" ht="185.25" customHeight="1">
      <c r="A27" s="129" t="s">
        <v>134</v>
      </c>
      <c r="B27" s="130" t="s">
        <v>151</v>
      </c>
      <c r="C27" s="129" t="s">
        <v>165</v>
      </c>
      <c r="D27" s="129" t="s">
        <v>254</v>
      </c>
      <c r="E27" s="137">
        <v>7140000</v>
      </c>
      <c r="F27" s="132" t="s">
        <v>112</v>
      </c>
      <c r="G27" s="137">
        <f>E27</f>
        <v>7140000</v>
      </c>
      <c r="H27" s="137">
        <v>8400000</v>
      </c>
      <c r="I27" s="132" t="s">
        <v>112</v>
      </c>
      <c r="J27" s="137">
        <f>H27</f>
        <v>8400000</v>
      </c>
      <c r="K27" s="137">
        <v>4200000</v>
      </c>
      <c r="L27" s="132" t="s">
        <v>112</v>
      </c>
      <c r="M27" s="137">
        <f>K27</f>
        <v>4200000</v>
      </c>
    </row>
    <row r="28" spans="1:13" s="56" customFormat="1" ht="179.25" customHeight="1">
      <c r="A28" s="129" t="s">
        <v>152</v>
      </c>
      <c r="B28" s="130" t="s">
        <v>153</v>
      </c>
      <c r="C28" s="129" t="s">
        <v>165</v>
      </c>
      <c r="D28" s="129" t="s">
        <v>254</v>
      </c>
      <c r="E28" s="137">
        <v>0</v>
      </c>
      <c r="F28" s="132" t="s">
        <v>112</v>
      </c>
      <c r="G28" s="137">
        <f>E28</f>
        <v>0</v>
      </c>
      <c r="H28" s="137">
        <v>2325097.29</v>
      </c>
      <c r="I28" s="132" t="s">
        <v>112</v>
      </c>
      <c r="J28" s="137">
        <f>H28</f>
        <v>2325097.29</v>
      </c>
      <c r="K28" s="137">
        <v>4200000</v>
      </c>
      <c r="L28" s="132" t="s">
        <v>112</v>
      </c>
      <c r="M28" s="137">
        <f>K28</f>
        <v>4200000</v>
      </c>
    </row>
    <row r="29" spans="1:13" s="56" customFormat="1" ht="14.25">
      <c r="A29" s="129" t="s">
        <v>118</v>
      </c>
      <c r="B29" s="130" t="s">
        <v>4</v>
      </c>
      <c r="C29" s="129"/>
      <c r="D29" s="129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s="56" customFormat="1" ht="66" customHeight="1">
      <c r="A30" s="133" t="s">
        <v>135</v>
      </c>
      <c r="B30" s="130" t="s">
        <v>154</v>
      </c>
      <c r="C30" s="133" t="s">
        <v>155</v>
      </c>
      <c r="D30" s="129" t="s">
        <v>156</v>
      </c>
      <c r="E30" s="133">
        <v>42</v>
      </c>
      <c r="F30" s="129" t="s">
        <v>112</v>
      </c>
      <c r="G30" s="133">
        <f>E30</f>
        <v>42</v>
      </c>
      <c r="H30" s="133">
        <v>42</v>
      </c>
      <c r="I30" s="129" t="s">
        <v>112</v>
      </c>
      <c r="J30" s="133">
        <f>H30</f>
        <v>42</v>
      </c>
      <c r="K30" s="133">
        <v>42</v>
      </c>
      <c r="L30" s="129" t="s">
        <v>112</v>
      </c>
      <c r="M30" s="133">
        <f>K30</f>
        <v>42</v>
      </c>
    </row>
    <row r="31" spans="1:13" s="56" customFormat="1" ht="14.25">
      <c r="A31" s="133" t="s">
        <v>119</v>
      </c>
      <c r="B31" s="130" t="s">
        <v>5</v>
      </c>
      <c r="C31" s="129"/>
      <c r="D31" s="129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s="56" customFormat="1" ht="57" customHeight="1">
      <c r="A32" s="133" t="s">
        <v>138</v>
      </c>
      <c r="B32" s="130" t="s">
        <v>157</v>
      </c>
      <c r="C32" s="133" t="s">
        <v>158</v>
      </c>
      <c r="D32" s="129" t="s">
        <v>159</v>
      </c>
      <c r="E32" s="137">
        <v>170000</v>
      </c>
      <c r="F32" s="132" t="s">
        <v>112</v>
      </c>
      <c r="G32" s="137">
        <f>E32</f>
        <v>170000</v>
      </c>
      <c r="H32" s="137">
        <v>200000</v>
      </c>
      <c r="I32" s="132" t="s">
        <v>112</v>
      </c>
      <c r="J32" s="137">
        <f>H32</f>
        <v>200000</v>
      </c>
      <c r="K32" s="137">
        <v>100000</v>
      </c>
      <c r="L32" s="132" t="s">
        <v>112</v>
      </c>
      <c r="M32" s="137">
        <f>K32</f>
        <v>100000</v>
      </c>
    </row>
    <row r="33" spans="1:13" s="56" customFormat="1" ht="14.25">
      <c r="A33" s="133" t="s">
        <v>120</v>
      </c>
      <c r="B33" s="130" t="s">
        <v>6</v>
      </c>
      <c r="C33" s="157"/>
      <c r="D33" s="157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s="56" customFormat="1" ht="42.75">
      <c r="A34" s="133" t="s">
        <v>141</v>
      </c>
      <c r="B34" s="130" t="s">
        <v>160</v>
      </c>
      <c r="C34" s="129" t="s">
        <v>143</v>
      </c>
      <c r="D34" s="129" t="s">
        <v>144</v>
      </c>
      <c r="E34" s="136">
        <v>99.9</v>
      </c>
      <c r="F34" s="129" t="s">
        <v>112</v>
      </c>
      <c r="G34" s="136">
        <f>E34</f>
        <v>99.9</v>
      </c>
      <c r="H34" s="136">
        <v>100</v>
      </c>
      <c r="I34" s="129" t="s">
        <v>112</v>
      </c>
      <c r="J34" s="136">
        <f>H34</f>
        <v>100</v>
      </c>
      <c r="K34" s="136">
        <v>100</v>
      </c>
      <c r="L34" s="129" t="s">
        <v>112</v>
      </c>
      <c r="M34" s="136">
        <f>K34</f>
        <v>100</v>
      </c>
    </row>
    <row r="35" spans="1:13" s="56" customFormat="1" ht="38.25" customHeight="1">
      <c r="A35" s="133"/>
      <c r="B35" s="186" t="s">
        <v>205</v>
      </c>
      <c r="C35" s="187"/>
      <c r="D35" s="188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s="56" customFormat="1" ht="14.25">
      <c r="A36" s="129" t="s">
        <v>117</v>
      </c>
      <c r="B36" s="130" t="s">
        <v>3</v>
      </c>
      <c r="C36" s="129"/>
      <c r="D36" s="129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s="56" customFormat="1" ht="183.75" customHeight="1">
      <c r="A37" s="129" t="s">
        <v>134</v>
      </c>
      <c r="B37" s="130" t="s">
        <v>204</v>
      </c>
      <c r="C37" s="129" t="s">
        <v>158</v>
      </c>
      <c r="D37" s="129" t="s">
        <v>201</v>
      </c>
      <c r="E37" s="137">
        <v>885189.78</v>
      </c>
      <c r="F37" s="132" t="s">
        <v>112</v>
      </c>
      <c r="G37" s="137">
        <f>E37</f>
        <v>885189.78</v>
      </c>
      <c r="H37" s="132">
        <v>308283</v>
      </c>
      <c r="I37" s="132" t="s">
        <v>112</v>
      </c>
      <c r="J37" s="132">
        <f>H37</f>
        <v>308283</v>
      </c>
      <c r="K37" s="129" t="s">
        <v>112</v>
      </c>
      <c r="L37" s="129" t="s">
        <v>112</v>
      </c>
      <c r="M37" s="129" t="s">
        <v>112</v>
      </c>
    </row>
    <row r="38" spans="1:13" s="56" customFormat="1" ht="14.25">
      <c r="A38" s="129" t="s">
        <v>118</v>
      </c>
      <c r="B38" s="130" t="s">
        <v>4</v>
      </c>
      <c r="C38" s="129"/>
      <c r="D38" s="129"/>
      <c r="E38" s="151"/>
      <c r="F38" s="151"/>
      <c r="G38" s="151"/>
      <c r="H38" s="151"/>
      <c r="I38" s="151"/>
      <c r="J38" s="151"/>
      <c r="K38" s="151"/>
      <c r="L38" s="151"/>
      <c r="M38" s="151"/>
    </row>
    <row r="39" spans="1:13" s="56" customFormat="1" ht="140.25" customHeight="1">
      <c r="A39" s="133" t="s">
        <v>135</v>
      </c>
      <c r="B39" s="130" t="s">
        <v>162</v>
      </c>
      <c r="C39" s="133" t="s">
        <v>155</v>
      </c>
      <c r="D39" s="129" t="s">
        <v>206</v>
      </c>
      <c r="E39" s="133">
        <v>12</v>
      </c>
      <c r="F39" s="129" t="s">
        <v>112</v>
      </c>
      <c r="G39" s="133">
        <f>E39</f>
        <v>12</v>
      </c>
      <c r="H39" s="129">
        <v>7</v>
      </c>
      <c r="I39" s="129" t="s">
        <v>112</v>
      </c>
      <c r="J39" s="129">
        <f>H39</f>
        <v>7</v>
      </c>
      <c r="K39" s="129" t="s">
        <v>112</v>
      </c>
      <c r="L39" s="129" t="s">
        <v>112</v>
      </c>
      <c r="M39" s="129" t="s">
        <v>112</v>
      </c>
    </row>
    <row r="40" spans="1:13" s="56" customFormat="1" ht="14.25">
      <c r="A40" s="133" t="s">
        <v>119</v>
      </c>
      <c r="B40" s="130" t="s">
        <v>5</v>
      </c>
      <c r="C40" s="129"/>
      <c r="D40" s="129"/>
      <c r="E40" s="151"/>
      <c r="F40" s="151"/>
      <c r="G40" s="151"/>
      <c r="H40" s="151"/>
      <c r="I40" s="151"/>
      <c r="J40" s="151"/>
      <c r="K40" s="151"/>
      <c r="L40" s="151"/>
      <c r="M40" s="151"/>
    </row>
    <row r="41" spans="1:13" s="56" customFormat="1" ht="95.25" customHeight="1">
      <c r="A41" s="133" t="s">
        <v>138</v>
      </c>
      <c r="B41" s="130" t="s">
        <v>163</v>
      </c>
      <c r="C41" s="138" t="s">
        <v>207</v>
      </c>
      <c r="D41" s="138" t="s">
        <v>140</v>
      </c>
      <c r="E41" s="137">
        <f>E37/E39</f>
        <v>73765.815</v>
      </c>
      <c r="F41" s="132" t="s">
        <v>112</v>
      </c>
      <c r="G41" s="137">
        <f>E41</f>
        <v>73765.815</v>
      </c>
      <c r="H41" s="132">
        <f>H37/H39</f>
        <v>44040.42857142857</v>
      </c>
      <c r="I41" s="132" t="s">
        <v>112</v>
      </c>
      <c r="J41" s="132">
        <f>H41</f>
        <v>44040.42857142857</v>
      </c>
      <c r="K41" s="129" t="s">
        <v>112</v>
      </c>
      <c r="L41" s="129" t="s">
        <v>112</v>
      </c>
      <c r="M41" s="129" t="s">
        <v>112</v>
      </c>
    </row>
    <row r="42" spans="1:13" s="56" customFormat="1" ht="41.25" customHeight="1">
      <c r="A42" s="133"/>
      <c r="B42" s="191" t="s">
        <v>208</v>
      </c>
      <c r="C42" s="192"/>
      <c r="D42" s="193"/>
      <c r="E42" s="136"/>
      <c r="F42" s="129"/>
      <c r="G42" s="136"/>
      <c r="H42" s="129"/>
      <c r="I42" s="129"/>
      <c r="J42" s="129"/>
      <c r="K42" s="129"/>
      <c r="L42" s="129"/>
      <c r="M42" s="129"/>
    </row>
    <row r="43" spans="1:13" s="56" customFormat="1" ht="24" customHeight="1">
      <c r="A43" s="129" t="s">
        <v>117</v>
      </c>
      <c r="B43" s="130" t="s">
        <v>3</v>
      </c>
      <c r="C43" s="129"/>
      <c r="D43" s="129"/>
      <c r="E43" s="136"/>
      <c r="F43" s="129"/>
      <c r="G43" s="136"/>
      <c r="H43" s="129"/>
      <c r="I43" s="129"/>
      <c r="J43" s="129"/>
      <c r="K43" s="129"/>
      <c r="L43" s="129"/>
      <c r="M43" s="129"/>
    </row>
    <row r="44" spans="1:13" s="56" customFormat="1" ht="168.75" customHeight="1">
      <c r="A44" s="129" t="s">
        <v>134</v>
      </c>
      <c r="B44" s="139" t="s">
        <v>209</v>
      </c>
      <c r="C44" s="140" t="s">
        <v>158</v>
      </c>
      <c r="D44" s="140" t="s">
        <v>172</v>
      </c>
      <c r="E44" s="137">
        <v>496300</v>
      </c>
      <c r="F44" s="132" t="s">
        <v>112</v>
      </c>
      <c r="G44" s="137">
        <f>E44</f>
        <v>496300</v>
      </c>
      <c r="H44" s="131" t="s">
        <v>112</v>
      </c>
      <c r="I44" s="131" t="s">
        <v>112</v>
      </c>
      <c r="J44" s="131" t="s">
        <v>112</v>
      </c>
      <c r="K44" s="131" t="s">
        <v>112</v>
      </c>
      <c r="L44" s="131" t="s">
        <v>112</v>
      </c>
      <c r="M44" s="131" t="s">
        <v>112</v>
      </c>
    </row>
    <row r="45" spans="1:13" s="56" customFormat="1" ht="22.5" customHeight="1">
      <c r="A45" s="129" t="s">
        <v>118</v>
      </c>
      <c r="B45" s="130" t="s">
        <v>4</v>
      </c>
      <c r="C45" s="129"/>
      <c r="D45" s="129"/>
      <c r="E45" s="136"/>
      <c r="F45" s="129"/>
      <c r="G45" s="136"/>
      <c r="H45" s="129"/>
      <c r="I45" s="129"/>
      <c r="J45" s="129"/>
      <c r="K45" s="129"/>
      <c r="L45" s="129"/>
      <c r="M45" s="129"/>
    </row>
    <row r="46" spans="1:13" s="56" customFormat="1" ht="91.5" customHeight="1">
      <c r="A46" s="133" t="s">
        <v>135</v>
      </c>
      <c r="B46" s="139" t="s">
        <v>210</v>
      </c>
      <c r="C46" s="138" t="s">
        <v>211</v>
      </c>
      <c r="D46" s="138" t="s">
        <v>212</v>
      </c>
      <c r="E46" s="141">
        <v>1</v>
      </c>
      <c r="F46" s="129" t="s">
        <v>112</v>
      </c>
      <c r="G46" s="141">
        <f>E46</f>
        <v>1</v>
      </c>
      <c r="H46" s="131" t="s">
        <v>112</v>
      </c>
      <c r="I46" s="131" t="s">
        <v>112</v>
      </c>
      <c r="J46" s="131" t="s">
        <v>112</v>
      </c>
      <c r="K46" s="131" t="s">
        <v>112</v>
      </c>
      <c r="L46" s="131" t="s">
        <v>112</v>
      </c>
      <c r="M46" s="131" t="s">
        <v>112</v>
      </c>
    </row>
    <row r="47" spans="1:13" s="56" customFormat="1" ht="17.25" customHeight="1">
      <c r="A47" s="133" t="s">
        <v>119</v>
      </c>
      <c r="B47" s="130" t="s">
        <v>5</v>
      </c>
      <c r="C47" s="129"/>
      <c r="D47" s="129"/>
      <c r="E47" s="136"/>
      <c r="F47" s="129"/>
      <c r="G47" s="136"/>
      <c r="H47" s="129"/>
      <c r="I47" s="129"/>
      <c r="J47" s="129"/>
      <c r="K47" s="129"/>
      <c r="L47" s="129"/>
      <c r="M47" s="129"/>
    </row>
    <row r="48" spans="1:13" s="56" customFormat="1" ht="79.5" customHeight="1">
      <c r="A48" s="133" t="s">
        <v>138</v>
      </c>
      <c r="B48" s="139" t="s">
        <v>213</v>
      </c>
      <c r="C48" s="138" t="s">
        <v>207</v>
      </c>
      <c r="D48" s="138" t="s">
        <v>140</v>
      </c>
      <c r="E48" s="137">
        <v>496300</v>
      </c>
      <c r="F48" s="132" t="s">
        <v>112</v>
      </c>
      <c r="G48" s="137">
        <f>E48</f>
        <v>496300</v>
      </c>
      <c r="H48" s="132" t="s">
        <v>112</v>
      </c>
      <c r="I48" s="131" t="s">
        <v>112</v>
      </c>
      <c r="J48" s="131" t="s">
        <v>112</v>
      </c>
      <c r="K48" s="131" t="s">
        <v>112</v>
      </c>
      <c r="L48" s="131" t="s">
        <v>112</v>
      </c>
      <c r="M48" s="131" t="s">
        <v>112</v>
      </c>
    </row>
    <row r="49" spans="1:13" s="56" customFormat="1" ht="18.75" customHeight="1">
      <c r="A49" s="133" t="s">
        <v>120</v>
      </c>
      <c r="B49" s="130" t="s">
        <v>6</v>
      </c>
      <c r="C49" s="157"/>
      <c r="D49" s="157"/>
      <c r="E49" s="136"/>
      <c r="F49" s="129"/>
      <c r="G49" s="136"/>
      <c r="H49" s="129"/>
      <c r="I49" s="129"/>
      <c r="J49" s="129"/>
      <c r="K49" s="129"/>
      <c r="L49" s="129"/>
      <c r="M49" s="129"/>
    </row>
    <row r="50" spans="1:13" s="56" customFormat="1" ht="47.25" customHeight="1">
      <c r="A50" s="133" t="s">
        <v>141</v>
      </c>
      <c r="B50" s="139" t="s">
        <v>214</v>
      </c>
      <c r="C50" s="138" t="s">
        <v>161</v>
      </c>
      <c r="D50" s="138" t="s">
        <v>176</v>
      </c>
      <c r="E50" s="136">
        <v>100</v>
      </c>
      <c r="F50" s="129" t="s">
        <v>112</v>
      </c>
      <c r="G50" s="136">
        <f>E50</f>
        <v>100</v>
      </c>
      <c r="H50" s="129" t="s">
        <v>112</v>
      </c>
      <c r="I50" s="129" t="s">
        <v>112</v>
      </c>
      <c r="J50" s="129" t="s">
        <v>112</v>
      </c>
      <c r="K50" s="129" t="s">
        <v>112</v>
      </c>
      <c r="L50" s="129" t="s">
        <v>112</v>
      </c>
      <c r="M50" s="129" t="s">
        <v>112</v>
      </c>
    </row>
    <row r="51" spans="1:13" s="56" customFormat="1" ht="47.25" customHeight="1">
      <c r="A51" s="133"/>
      <c r="B51" s="191" t="s">
        <v>215</v>
      </c>
      <c r="C51" s="192"/>
      <c r="D51" s="193"/>
      <c r="E51" s="136"/>
      <c r="F51" s="129"/>
      <c r="G51" s="136"/>
      <c r="H51" s="129"/>
      <c r="I51" s="129"/>
      <c r="J51" s="129"/>
      <c r="K51" s="129"/>
      <c r="L51" s="129"/>
      <c r="M51" s="129"/>
    </row>
    <row r="52" spans="1:13" s="56" customFormat="1" ht="19.5" customHeight="1">
      <c r="A52" s="129" t="s">
        <v>117</v>
      </c>
      <c r="B52" s="130" t="s">
        <v>3</v>
      </c>
      <c r="C52" s="129"/>
      <c r="D52" s="129"/>
      <c r="E52" s="151"/>
      <c r="F52" s="151"/>
      <c r="G52" s="151"/>
      <c r="H52" s="151"/>
      <c r="I52" s="151"/>
      <c r="J52" s="151"/>
      <c r="K52" s="151"/>
      <c r="L52" s="151"/>
      <c r="M52" s="151"/>
    </row>
    <row r="53" spans="1:13" s="56" customFormat="1" ht="105" customHeight="1">
      <c r="A53" s="129" t="s">
        <v>134</v>
      </c>
      <c r="B53" s="142" t="s">
        <v>216</v>
      </c>
      <c r="C53" s="143" t="s">
        <v>217</v>
      </c>
      <c r="D53" s="143" t="s">
        <v>218</v>
      </c>
      <c r="E53" s="134" t="s">
        <v>112</v>
      </c>
      <c r="F53" s="131" t="s">
        <v>112</v>
      </c>
      <c r="G53" s="134" t="str">
        <f>E53</f>
        <v>-</v>
      </c>
      <c r="H53" s="137">
        <v>120000</v>
      </c>
      <c r="I53" s="132">
        <v>3360000</v>
      </c>
      <c r="J53" s="137">
        <f>H53+I53</f>
        <v>3480000</v>
      </c>
      <c r="K53" s="129" t="s">
        <v>112</v>
      </c>
      <c r="L53" s="129" t="s">
        <v>112</v>
      </c>
      <c r="M53" s="129" t="s">
        <v>112</v>
      </c>
    </row>
    <row r="54" spans="1:13" s="56" customFormat="1" ht="22.5" customHeight="1">
      <c r="A54" s="129" t="s">
        <v>118</v>
      </c>
      <c r="B54" s="130" t="s">
        <v>4</v>
      </c>
      <c r="C54" s="129"/>
      <c r="D54" s="129"/>
      <c r="E54" s="151"/>
      <c r="F54" s="151"/>
      <c r="G54" s="151"/>
      <c r="H54" s="151"/>
      <c r="I54" s="151"/>
      <c r="J54" s="151"/>
      <c r="K54" s="151"/>
      <c r="L54" s="151"/>
      <c r="M54" s="151"/>
    </row>
    <row r="55" spans="1:13" s="56" customFormat="1" ht="130.5" customHeight="1">
      <c r="A55" s="144" t="s">
        <v>135</v>
      </c>
      <c r="B55" s="145" t="s">
        <v>219</v>
      </c>
      <c r="C55" s="146" t="s">
        <v>137</v>
      </c>
      <c r="D55" s="147" t="s">
        <v>220</v>
      </c>
      <c r="E55" s="133" t="s">
        <v>112</v>
      </c>
      <c r="F55" s="133" t="s">
        <v>112</v>
      </c>
      <c r="G55" s="133" t="s">
        <v>112</v>
      </c>
      <c r="H55" s="147">
        <v>0</v>
      </c>
      <c r="I55" s="147">
        <v>10</v>
      </c>
      <c r="J55" s="133">
        <f>H55+I55</f>
        <v>10</v>
      </c>
      <c r="K55" s="133" t="s">
        <v>112</v>
      </c>
      <c r="L55" s="133" t="s">
        <v>112</v>
      </c>
      <c r="M55" s="133" t="s">
        <v>112</v>
      </c>
    </row>
    <row r="56" spans="1:13" s="56" customFormat="1" ht="69.75" customHeight="1">
      <c r="A56" s="147" t="s">
        <v>221</v>
      </c>
      <c r="B56" s="145" t="s">
        <v>222</v>
      </c>
      <c r="C56" s="146" t="s">
        <v>137</v>
      </c>
      <c r="D56" s="147" t="s">
        <v>223</v>
      </c>
      <c r="E56" s="133" t="s">
        <v>112</v>
      </c>
      <c r="F56" s="133" t="s">
        <v>112</v>
      </c>
      <c r="G56" s="133" t="s">
        <v>112</v>
      </c>
      <c r="H56" s="147">
        <v>0</v>
      </c>
      <c r="I56" s="147">
        <v>8</v>
      </c>
      <c r="J56" s="133">
        <f>H56+I56</f>
        <v>8</v>
      </c>
      <c r="K56" s="133" t="s">
        <v>112</v>
      </c>
      <c r="L56" s="133" t="s">
        <v>112</v>
      </c>
      <c r="M56" s="133" t="s">
        <v>112</v>
      </c>
    </row>
    <row r="57" spans="1:13" s="56" customFormat="1" ht="116.25" customHeight="1">
      <c r="A57" s="148" t="s">
        <v>224</v>
      </c>
      <c r="B57" s="149" t="s">
        <v>225</v>
      </c>
      <c r="C57" s="146" t="s">
        <v>137</v>
      </c>
      <c r="D57" s="146" t="s">
        <v>226</v>
      </c>
      <c r="E57" s="133" t="s">
        <v>112</v>
      </c>
      <c r="F57" s="129" t="s">
        <v>112</v>
      </c>
      <c r="G57" s="133" t="str">
        <f>E57</f>
        <v>-</v>
      </c>
      <c r="H57" s="132">
        <v>8</v>
      </c>
      <c r="I57" s="150">
        <v>0</v>
      </c>
      <c r="J57" s="133">
        <f>H57+I57</f>
        <v>8</v>
      </c>
      <c r="K57" s="133" t="s">
        <v>112</v>
      </c>
      <c r="L57" s="133" t="s">
        <v>112</v>
      </c>
      <c r="M57" s="133" t="s">
        <v>112</v>
      </c>
    </row>
    <row r="58" spans="1:13" s="68" customFormat="1" ht="22.5" customHeight="1">
      <c r="A58" s="133" t="s">
        <v>119</v>
      </c>
      <c r="B58" s="130" t="s">
        <v>5</v>
      </c>
      <c r="C58" s="129"/>
      <c r="D58" s="129"/>
      <c r="E58" s="151"/>
      <c r="F58" s="151"/>
      <c r="G58" s="151"/>
      <c r="H58" s="151"/>
      <c r="I58" s="151"/>
      <c r="J58" s="151"/>
      <c r="K58" s="151"/>
      <c r="L58" s="151"/>
      <c r="M58" s="151"/>
    </row>
    <row r="59" spans="1:13" s="68" customFormat="1" ht="60" customHeight="1">
      <c r="A59" s="146" t="s">
        <v>138</v>
      </c>
      <c r="B59" s="149" t="s">
        <v>227</v>
      </c>
      <c r="C59" s="143" t="s">
        <v>217</v>
      </c>
      <c r="D59" s="152" t="s">
        <v>159</v>
      </c>
      <c r="E59" s="134" t="s">
        <v>112</v>
      </c>
      <c r="F59" s="134" t="s">
        <v>112</v>
      </c>
      <c r="G59" s="134" t="s">
        <v>112</v>
      </c>
      <c r="H59" s="150">
        <v>0</v>
      </c>
      <c r="I59" s="150">
        <v>420000</v>
      </c>
      <c r="J59" s="137">
        <f>H59+I59</f>
        <v>420000</v>
      </c>
      <c r="K59" s="134" t="s">
        <v>112</v>
      </c>
      <c r="L59" s="134" t="s">
        <v>112</v>
      </c>
      <c r="M59" s="134" t="s">
        <v>112</v>
      </c>
    </row>
    <row r="60" spans="1:13" s="56" customFormat="1" ht="80.25" customHeight="1">
      <c r="A60" s="133" t="s">
        <v>228</v>
      </c>
      <c r="B60" s="153" t="s">
        <v>229</v>
      </c>
      <c r="C60" s="154" t="s">
        <v>207</v>
      </c>
      <c r="D60" s="152" t="s">
        <v>230</v>
      </c>
      <c r="E60" s="134" t="s">
        <v>112</v>
      </c>
      <c r="F60" s="131" t="s">
        <v>112</v>
      </c>
      <c r="G60" s="134" t="str">
        <f>E60</f>
        <v>-</v>
      </c>
      <c r="H60" s="160">
        <v>15000</v>
      </c>
      <c r="I60" s="150">
        <v>0</v>
      </c>
      <c r="J60" s="137">
        <f>H60</f>
        <v>15000</v>
      </c>
      <c r="K60" s="134" t="s">
        <v>112</v>
      </c>
      <c r="L60" s="134" t="s">
        <v>112</v>
      </c>
      <c r="M60" s="134" t="s">
        <v>112</v>
      </c>
    </row>
    <row r="61" spans="1:13" s="56" customFormat="1" ht="21" customHeight="1">
      <c r="A61" s="133" t="s">
        <v>120</v>
      </c>
      <c r="B61" s="130" t="s">
        <v>6</v>
      </c>
      <c r="C61" s="157"/>
      <c r="D61" s="157"/>
      <c r="E61" s="151"/>
      <c r="F61" s="151"/>
      <c r="G61" s="151"/>
      <c r="H61" s="151"/>
      <c r="I61" s="151"/>
      <c r="J61" s="151"/>
      <c r="K61" s="151"/>
      <c r="L61" s="151"/>
      <c r="M61" s="151"/>
    </row>
    <row r="62" spans="1:13" s="56" customFormat="1" ht="51.75" customHeight="1">
      <c r="A62" s="146" t="s">
        <v>141</v>
      </c>
      <c r="B62" s="149" t="s">
        <v>231</v>
      </c>
      <c r="C62" s="146" t="s">
        <v>161</v>
      </c>
      <c r="D62" s="146" t="s">
        <v>232</v>
      </c>
      <c r="E62" s="136" t="s">
        <v>112</v>
      </c>
      <c r="F62" s="129" t="s">
        <v>112</v>
      </c>
      <c r="G62" s="136" t="s">
        <v>112</v>
      </c>
      <c r="H62" s="155">
        <v>0</v>
      </c>
      <c r="I62" s="155">
        <v>80</v>
      </c>
      <c r="J62" s="136">
        <f>H62+I62</f>
        <v>80</v>
      </c>
      <c r="K62" s="134" t="s">
        <v>112</v>
      </c>
      <c r="L62" s="134" t="s">
        <v>112</v>
      </c>
      <c r="M62" s="134" t="s">
        <v>112</v>
      </c>
    </row>
    <row r="63" spans="1:13" s="56" customFormat="1" ht="63.75" customHeight="1">
      <c r="A63" s="146" t="s">
        <v>233</v>
      </c>
      <c r="B63" s="153" t="s">
        <v>234</v>
      </c>
      <c r="C63" s="154" t="s">
        <v>161</v>
      </c>
      <c r="D63" s="154" t="s">
        <v>176</v>
      </c>
      <c r="E63" s="134" t="s">
        <v>112</v>
      </c>
      <c r="F63" s="131" t="s">
        <v>112</v>
      </c>
      <c r="G63" s="134" t="str">
        <f>E63</f>
        <v>-</v>
      </c>
      <c r="H63" s="156">
        <v>100</v>
      </c>
      <c r="I63" s="156">
        <v>0</v>
      </c>
      <c r="J63" s="134">
        <f>H63</f>
        <v>100</v>
      </c>
      <c r="K63" s="134" t="s">
        <v>112</v>
      </c>
      <c r="L63" s="134" t="s">
        <v>112</v>
      </c>
      <c r="M63" s="134" t="s">
        <v>112</v>
      </c>
    </row>
    <row r="64" spans="1:13" s="56" customFormat="1" ht="20.25" customHeight="1">
      <c r="A64" s="146"/>
      <c r="B64" s="191" t="s">
        <v>261</v>
      </c>
      <c r="C64" s="192"/>
      <c r="D64" s="193"/>
      <c r="E64" s="136"/>
      <c r="F64" s="129"/>
      <c r="G64" s="136"/>
      <c r="H64" s="155"/>
      <c r="I64" s="155"/>
      <c r="J64" s="136"/>
      <c r="K64" s="134"/>
      <c r="L64" s="134"/>
      <c r="M64" s="134"/>
    </row>
    <row r="65" spans="1:13" s="56" customFormat="1" ht="15.75" customHeight="1">
      <c r="A65" s="129" t="s">
        <v>117</v>
      </c>
      <c r="B65" s="130" t="s">
        <v>3</v>
      </c>
      <c r="C65" s="129"/>
      <c r="D65" s="129"/>
      <c r="E65" s="134"/>
      <c r="F65" s="131"/>
      <c r="G65" s="134"/>
      <c r="H65" s="156"/>
      <c r="I65" s="156"/>
      <c r="J65" s="134"/>
      <c r="K65" s="134"/>
      <c r="L65" s="134"/>
      <c r="M65" s="134"/>
    </row>
    <row r="66" spans="1:15" ht="58.5" customHeight="1">
      <c r="A66" s="129" t="s">
        <v>134</v>
      </c>
      <c r="B66" s="130" t="s">
        <v>262</v>
      </c>
      <c r="C66" s="129" t="s">
        <v>165</v>
      </c>
      <c r="D66" s="129" t="s">
        <v>174</v>
      </c>
      <c r="E66" s="134" t="s">
        <v>112</v>
      </c>
      <c r="F66" s="134" t="s">
        <v>112</v>
      </c>
      <c r="G66" s="134" t="s">
        <v>112</v>
      </c>
      <c r="H66" s="134" t="s">
        <v>112</v>
      </c>
      <c r="I66" s="134" t="s">
        <v>112</v>
      </c>
      <c r="J66" s="134" t="s">
        <v>112</v>
      </c>
      <c r="K66" s="134" t="s">
        <v>112</v>
      </c>
      <c r="L66" s="137">
        <f>42042720+52000000</f>
        <v>94042720</v>
      </c>
      <c r="M66" s="137">
        <f>L66</f>
        <v>94042720</v>
      </c>
      <c r="N66" s="26"/>
      <c r="O66" s="26"/>
    </row>
    <row r="67" spans="1:15" ht="58.5" customHeight="1">
      <c r="A67" s="125"/>
      <c r="B67" s="126"/>
      <c r="C67" s="125"/>
      <c r="D67" s="125"/>
      <c r="E67" s="127"/>
      <c r="F67" s="127"/>
      <c r="G67" s="127"/>
      <c r="H67" s="127"/>
      <c r="I67" s="127"/>
      <c r="J67" s="127"/>
      <c r="K67" s="127"/>
      <c r="L67" s="128"/>
      <c r="M67" s="128"/>
      <c r="N67" s="26"/>
      <c r="O67" s="26"/>
    </row>
    <row r="68" spans="1:13" ht="15.75">
      <c r="A68" s="185" t="s">
        <v>236</v>
      </c>
      <c r="B68" s="185"/>
      <c r="C68" s="185"/>
      <c r="D68" s="185"/>
      <c r="E68" s="185"/>
      <c r="F68" s="185"/>
      <c r="G68" s="185"/>
      <c r="H68" s="185"/>
      <c r="I68" s="185"/>
      <c r="J68" s="21"/>
      <c r="K68" s="21"/>
      <c r="L68" s="21"/>
      <c r="M68" s="21"/>
    </row>
    <row r="69" ht="16.5" customHeight="1">
      <c r="J69" s="78" t="s">
        <v>56</v>
      </c>
    </row>
    <row r="70" spans="1:10" ht="12.75">
      <c r="A70" s="189" t="s">
        <v>20</v>
      </c>
      <c r="B70" s="189" t="s">
        <v>13</v>
      </c>
      <c r="C70" s="189" t="s">
        <v>19</v>
      </c>
      <c r="D70" s="189" t="s">
        <v>14</v>
      </c>
      <c r="E70" s="195" t="s">
        <v>126</v>
      </c>
      <c r="F70" s="196"/>
      <c r="G70" s="197"/>
      <c r="H70" s="194" t="s">
        <v>235</v>
      </c>
      <c r="I70" s="194"/>
      <c r="J70" s="194"/>
    </row>
    <row r="71" spans="1:13" s="56" customFormat="1" ht="12.75" customHeight="1">
      <c r="A71" s="190"/>
      <c r="B71" s="190"/>
      <c r="C71" s="190"/>
      <c r="D71" s="190"/>
      <c r="E71" s="31" t="s">
        <v>2</v>
      </c>
      <c r="F71" s="31" t="s">
        <v>33</v>
      </c>
      <c r="G71" s="13" t="s">
        <v>61</v>
      </c>
      <c r="H71" s="31" t="s">
        <v>2</v>
      </c>
      <c r="I71" s="31" t="s">
        <v>33</v>
      </c>
      <c r="J71" s="13" t="s">
        <v>62</v>
      </c>
      <c r="K71" s="19"/>
      <c r="L71" s="19"/>
      <c r="M71" s="19"/>
    </row>
    <row r="72" spans="1:10" s="56" customFormat="1" ht="41.25" customHeight="1">
      <c r="A72" s="129">
        <v>1</v>
      </c>
      <c r="B72" s="129">
        <v>2</v>
      </c>
      <c r="C72" s="129">
        <v>3</v>
      </c>
      <c r="D72" s="129">
        <v>4</v>
      </c>
      <c r="E72" s="129">
        <v>5</v>
      </c>
      <c r="F72" s="129">
        <v>6</v>
      </c>
      <c r="G72" s="129">
        <v>7</v>
      </c>
      <c r="H72" s="129">
        <v>8</v>
      </c>
      <c r="I72" s="129">
        <v>9</v>
      </c>
      <c r="J72" s="129">
        <v>10</v>
      </c>
    </row>
    <row r="73" spans="1:10" s="56" customFormat="1" ht="63.75" customHeight="1">
      <c r="A73" s="129"/>
      <c r="B73" s="198" t="s">
        <v>281</v>
      </c>
      <c r="C73" s="199"/>
      <c r="D73" s="200"/>
      <c r="E73" s="129"/>
      <c r="F73" s="129"/>
      <c r="G73" s="129"/>
      <c r="H73" s="129"/>
      <c r="I73" s="129"/>
      <c r="J73" s="129"/>
    </row>
    <row r="74" spans="1:10" s="56" customFormat="1" ht="17.25" customHeight="1">
      <c r="A74" s="129" t="s">
        <v>117</v>
      </c>
      <c r="B74" s="130" t="s">
        <v>3</v>
      </c>
      <c r="C74" s="129"/>
      <c r="D74" s="129"/>
      <c r="E74" s="129"/>
      <c r="F74" s="129"/>
      <c r="G74" s="129"/>
      <c r="H74" s="129"/>
      <c r="I74" s="151"/>
      <c r="J74" s="129"/>
    </row>
    <row r="75" spans="1:10" s="56" customFormat="1" ht="184.5" customHeight="1">
      <c r="A75" s="129" t="s">
        <v>134</v>
      </c>
      <c r="B75" s="130" t="s">
        <v>133</v>
      </c>
      <c r="C75" s="129" t="s">
        <v>158</v>
      </c>
      <c r="D75" s="129" t="s">
        <v>266</v>
      </c>
      <c r="E75" s="132">
        <f>K9*106.2%</f>
        <v>23364</v>
      </c>
      <c r="F75" s="132" t="s">
        <v>112</v>
      </c>
      <c r="G75" s="132">
        <f>E75</f>
        <v>23364</v>
      </c>
      <c r="H75" s="132">
        <f>E75*105.3%</f>
        <v>24602.291999999998</v>
      </c>
      <c r="I75" s="132" t="s">
        <v>112</v>
      </c>
      <c r="J75" s="132">
        <f>H75</f>
        <v>24602.291999999998</v>
      </c>
    </row>
    <row r="76" spans="1:10" s="56" customFormat="1" ht="20.25" customHeight="1">
      <c r="A76" s="129" t="s">
        <v>118</v>
      </c>
      <c r="B76" s="130" t="s">
        <v>4</v>
      </c>
      <c r="C76" s="129"/>
      <c r="D76" s="129"/>
      <c r="E76" s="129"/>
      <c r="F76" s="129"/>
      <c r="G76" s="129"/>
      <c r="H76" s="129"/>
      <c r="I76" s="151"/>
      <c r="J76" s="129"/>
    </row>
    <row r="77" spans="1:10" s="56" customFormat="1" ht="72.75" customHeight="1">
      <c r="A77" s="133" t="s">
        <v>135</v>
      </c>
      <c r="B77" s="130" t="s">
        <v>136</v>
      </c>
      <c r="C77" s="133" t="s">
        <v>137</v>
      </c>
      <c r="D77" s="129" t="s">
        <v>164</v>
      </c>
      <c r="E77" s="133">
        <v>17</v>
      </c>
      <c r="F77" s="129" t="s">
        <v>112</v>
      </c>
      <c r="G77" s="133">
        <f>E77</f>
        <v>17</v>
      </c>
      <c r="H77" s="133">
        <v>17</v>
      </c>
      <c r="I77" s="129" t="s">
        <v>112</v>
      </c>
      <c r="J77" s="133">
        <f>H77</f>
        <v>17</v>
      </c>
    </row>
    <row r="78" spans="1:10" s="56" customFormat="1" ht="18" customHeight="1">
      <c r="A78" s="133" t="s">
        <v>119</v>
      </c>
      <c r="B78" s="130" t="s">
        <v>5</v>
      </c>
      <c r="C78" s="129"/>
      <c r="D78" s="129"/>
      <c r="E78" s="133"/>
      <c r="F78" s="133"/>
      <c r="G78" s="133"/>
      <c r="H78" s="133"/>
      <c r="I78" s="151"/>
      <c r="J78" s="133"/>
    </row>
    <row r="79" spans="1:10" s="56" customFormat="1" ht="81.75" customHeight="1">
      <c r="A79" s="133" t="s">
        <v>138</v>
      </c>
      <c r="B79" s="130" t="s">
        <v>139</v>
      </c>
      <c r="C79" s="129" t="s">
        <v>158</v>
      </c>
      <c r="D79" s="129" t="s">
        <v>140</v>
      </c>
      <c r="E79" s="137">
        <f>E75/E77</f>
        <v>1374.3529411764705</v>
      </c>
      <c r="F79" s="132" t="s">
        <v>112</v>
      </c>
      <c r="G79" s="137">
        <f>E79</f>
        <v>1374.3529411764705</v>
      </c>
      <c r="H79" s="137">
        <f>H75/H77</f>
        <v>1447.1936470588234</v>
      </c>
      <c r="I79" s="132" t="s">
        <v>112</v>
      </c>
      <c r="J79" s="137">
        <f>H79</f>
        <v>1447.1936470588234</v>
      </c>
    </row>
    <row r="80" spans="1:10" s="56" customFormat="1" ht="17.25" customHeight="1">
      <c r="A80" s="133" t="s">
        <v>120</v>
      </c>
      <c r="B80" s="130" t="s">
        <v>6</v>
      </c>
      <c r="C80" s="157"/>
      <c r="D80" s="157"/>
      <c r="E80" s="151"/>
      <c r="F80" s="151"/>
      <c r="G80" s="151"/>
      <c r="H80" s="151"/>
      <c r="I80" s="151"/>
      <c r="J80" s="151"/>
    </row>
    <row r="81" spans="1:10" s="56" customFormat="1" ht="99" customHeight="1">
      <c r="A81" s="133" t="s">
        <v>141</v>
      </c>
      <c r="B81" s="130" t="s">
        <v>142</v>
      </c>
      <c r="C81" s="129" t="s">
        <v>161</v>
      </c>
      <c r="D81" s="129" t="s">
        <v>144</v>
      </c>
      <c r="E81" s="136">
        <v>100</v>
      </c>
      <c r="F81" s="129" t="s">
        <v>112</v>
      </c>
      <c r="G81" s="136">
        <f>E81</f>
        <v>100</v>
      </c>
      <c r="H81" s="136">
        <v>100</v>
      </c>
      <c r="I81" s="129" t="s">
        <v>112</v>
      </c>
      <c r="J81" s="136">
        <f>H81</f>
        <v>100</v>
      </c>
    </row>
    <row r="82" spans="1:10" s="56" customFormat="1" ht="42" customHeight="1">
      <c r="A82" s="133"/>
      <c r="B82" s="186" t="s">
        <v>145</v>
      </c>
      <c r="C82" s="187"/>
      <c r="D82" s="188"/>
      <c r="E82" s="151"/>
      <c r="F82" s="151"/>
      <c r="G82" s="151"/>
      <c r="H82" s="151"/>
      <c r="I82" s="151"/>
      <c r="J82" s="151"/>
    </row>
    <row r="83" spans="1:10" s="56" customFormat="1" ht="18.75" customHeight="1">
      <c r="A83" s="129" t="s">
        <v>117</v>
      </c>
      <c r="B83" s="130" t="s">
        <v>3</v>
      </c>
      <c r="C83" s="129"/>
      <c r="D83" s="129"/>
      <c r="E83" s="151"/>
      <c r="F83" s="151"/>
      <c r="G83" s="151"/>
      <c r="H83" s="151"/>
      <c r="I83" s="151"/>
      <c r="J83" s="151"/>
    </row>
    <row r="84" spans="1:10" s="56" customFormat="1" ht="195.75" customHeight="1">
      <c r="A84" s="129" t="s">
        <v>134</v>
      </c>
      <c r="B84" s="130" t="s">
        <v>146</v>
      </c>
      <c r="C84" s="129" t="s">
        <v>158</v>
      </c>
      <c r="D84" s="129" t="s">
        <v>266</v>
      </c>
      <c r="E84" s="137">
        <f>K18*106.2%</f>
        <v>35046</v>
      </c>
      <c r="F84" s="132" t="s">
        <v>112</v>
      </c>
      <c r="G84" s="137">
        <f>E84</f>
        <v>35046</v>
      </c>
      <c r="H84" s="137">
        <f>K18*105.3%</f>
        <v>34749</v>
      </c>
      <c r="I84" s="132" t="s">
        <v>112</v>
      </c>
      <c r="J84" s="137">
        <f>H84</f>
        <v>34749</v>
      </c>
    </row>
    <row r="85" spans="1:10" s="56" customFormat="1" ht="17.25" customHeight="1">
      <c r="A85" s="129" t="s">
        <v>118</v>
      </c>
      <c r="B85" s="130" t="s">
        <v>4</v>
      </c>
      <c r="C85" s="129"/>
      <c r="D85" s="129"/>
      <c r="E85" s="151"/>
      <c r="F85" s="151"/>
      <c r="G85" s="151"/>
      <c r="H85" s="151"/>
      <c r="I85" s="151"/>
      <c r="J85" s="151"/>
    </row>
    <row r="86" spans="1:10" s="56" customFormat="1" ht="185.25" customHeight="1">
      <c r="A86" s="133" t="s">
        <v>135</v>
      </c>
      <c r="B86" s="130" t="s">
        <v>147</v>
      </c>
      <c r="C86" s="133" t="s">
        <v>137</v>
      </c>
      <c r="D86" s="13" t="s">
        <v>166</v>
      </c>
      <c r="E86" s="133">
        <v>12</v>
      </c>
      <c r="F86" s="129" t="s">
        <v>112</v>
      </c>
      <c r="G86" s="133">
        <f>E86</f>
        <v>12</v>
      </c>
      <c r="H86" s="133">
        <v>12</v>
      </c>
      <c r="I86" s="129" t="s">
        <v>112</v>
      </c>
      <c r="J86" s="133">
        <f>H86</f>
        <v>12</v>
      </c>
    </row>
    <row r="87" spans="1:10" s="56" customFormat="1" ht="15.75" customHeight="1">
      <c r="A87" s="133" t="s">
        <v>119</v>
      </c>
      <c r="B87" s="130" t="s">
        <v>5</v>
      </c>
      <c r="C87" s="129"/>
      <c r="D87" s="129"/>
      <c r="E87" s="151"/>
      <c r="F87" s="151"/>
      <c r="G87" s="151"/>
      <c r="H87" s="151"/>
      <c r="I87" s="151"/>
      <c r="J87" s="151"/>
    </row>
    <row r="88" spans="1:10" s="56" customFormat="1" ht="51" customHeight="1">
      <c r="A88" s="133" t="s">
        <v>138</v>
      </c>
      <c r="B88" s="130" t="s">
        <v>148</v>
      </c>
      <c r="C88" s="129" t="s">
        <v>137</v>
      </c>
      <c r="D88" s="129" t="s">
        <v>149</v>
      </c>
      <c r="E88" s="133">
        <v>12</v>
      </c>
      <c r="F88" s="129" t="s">
        <v>112</v>
      </c>
      <c r="G88" s="133">
        <f>E88</f>
        <v>12</v>
      </c>
      <c r="H88" s="133">
        <v>12</v>
      </c>
      <c r="I88" s="129" t="s">
        <v>112</v>
      </c>
      <c r="J88" s="133">
        <f>H88</f>
        <v>12</v>
      </c>
    </row>
    <row r="89" spans="1:10" s="56" customFormat="1" ht="15" customHeight="1">
      <c r="A89" s="133" t="s">
        <v>120</v>
      </c>
      <c r="B89" s="130" t="s">
        <v>6</v>
      </c>
      <c r="C89" s="157"/>
      <c r="D89" s="157"/>
      <c r="E89" s="151"/>
      <c r="F89" s="151"/>
      <c r="G89" s="151"/>
      <c r="H89" s="151"/>
      <c r="I89" s="151"/>
      <c r="J89" s="151"/>
    </row>
    <row r="90" spans="1:10" s="56" customFormat="1" ht="86.25" customHeight="1">
      <c r="A90" s="133" t="s">
        <v>141</v>
      </c>
      <c r="B90" s="130" t="s">
        <v>150</v>
      </c>
      <c r="C90" s="129" t="s">
        <v>161</v>
      </c>
      <c r="D90" s="129" t="s">
        <v>144</v>
      </c>
      <c r="E90" s="136">
        <v>100</v>
      </c>
      <c r="F90" s="129" t="s">
        <v>112</v>
      </c>
      <c r="G90" s="136">
        <v>100</v>
      </c>
      <c r="H90" s="136">
        <v>100</v>
      </c>
      <c r="I90" s="129" t="s">
        <v>112</v>
      </c>
      <c r="J90" s="136">
        <f>H90</f>
        <v>100</v>
      </c>
    </row>
    <row r="91" spans="1:10" s="56" customFormat="1" ht="117" customHeight="1">
      <c r="A91" s="133"/>
      <c r="B91" s="186" t="s">
        <v>282</v>
      </c>
      <c r="C91" s="187"/>
      <c r="D91" s="188"/>
      <c r="E91" s="151"/>
      <c r="F91" s="151"/>
      <c r="G91" s="151"/>
      <c r="H91" s="151"/>
      <c r="I91" s="151"/>
      <c r="J91" s="151"/>
    </row>
    <row r="92" spans="1:10" s="56" customFormat="1" ht="16.5" customHeight="1">
      <c r="A92" s="129" t="s">
        <v>117</v>
      </c>
      <c r="B92" s="130" t="s">
        <v>3</v>
      </c>
      <c r="C92" s="129"/>
      <c r="D92" s="129"/>
      <c r="E92" s="151"/>
      <c r="F92" s="151"/>
      <c r="G92" s="151"/>
      <c r="H92" s="151"/>
      <c r="I92" s="151"/>
      <c r="J92" s="151"/>
    </row>
    <row r="93" spans="1:10" s="56" customFormat="1" ht="57.75" customHeight="1">
      <c r="A93" s="129" t="s">
        <v>134</v>
      </c>
      <c r="B93" s="130" t="s">
        <v>151</v>
      </c>
      <c r="C93" s="129" t="s">
        <v>165</v>
      </c>
      <c r="D93" s="129" t="s">
        <v>174</v>
      </c>
      <c r="E93" s="137">
        <f>K28*106.2%</f>
        <v>4460400</v>
      </c>
      <c r="F93" s="132" t="s">
        <v>112</v>
      </c>
      <c r="G93" s="137">
        <f>E93</f>
        <v>4460400</v>
      </c>
      <c r="H93" s="137">
        <f>E93*105.3%</f>
        <v>4696801.199999999</v>
      </c>
      <c r="I93" s="132" t="s">
        <v>112</v>
      </c>
      <c r="J93" s="137">
        <f>H93</f>
        <v>4696801.199999999</v>
      </c>
    </row>
    <row r="94" spans="1:10" s="56" customFormat="1" ht="53.25" customHeight="1">
      <c r="A94" s="129" t="s">
        <v>152</v>
      </c>
      <c r="B94" s="130" t="s">
        <v>153</v>
      </c>
      <c r="C94" s="129" t="s">
        <v>165</v>
      </c>
      <c r="D94" s="129" t="s">
        <v>174</v>
      </c>
      <c r="E94" s="137">
        <f>E93</f>
        <v>4460400</v>
      </c>
      <c r="F94" s="132" t="s">
        <v>112</v>
      </c>
      <c r="G94" s="137">
        <f>E94</f>
        <v>4460400</v>
      </c>
      <c r="H94" s="137">
        <f>H93</f>
        <v>4696801.199999999</v>
      </c>
      <c r="I94" s="132" t="s">
        <v>112</v>
      </c>
      <c r="J94" s="137">
        <f>H94</f>
        <v>4696801.199999999</v>
      </c>
    </row>
    <row r="95" spans="1:10" s="56" customFormat="1" ht="20.25" customHeight="1">
      <c r="A95" s="129" t="s">
        <v>118</v>
      </c>
      <c r="B95" s="130" t="s">
        <v>4</v>
      </c>
      <c r="C95" s="129"/>
      <c r="D95" s="129"/>
      <c r="E95" s="151"/>
      <c r="F95" s="151"/>
      <c r="G95" s="151"/>
      <c r="H95" s="151"/>
      <c r="I95" s="151"/>
      <c r="J95" s="151"/>
    </row>
    <row r="96" spans="1:10" s="56" customFormat="1" ht="60" customHeight="1">
      <c r="A96" s="133" t="s">
        <v>135</v>
      </c>
      <c r="B96" s="130" t="s">
        <v>154</v>
      </c>
      <c r="C96" s="133" t="s">
        <v>155</v>
      </c>
      <c r="D96" s="129" t="s">
        <v>156</v>
      </c>
      <c r="E96" s="133">
        <v>42</v>
      </c>
      <c r="F96" s="129" t="s">
        <v>112</v>
      </c>
      <c r="G96" s="133">
        <f>E96</f>
        <v>42</v>
      </c>
      <c r="H96" s="133">
        <v>42</v>
      </c>
      <c r="I96" s="129" t="s">
        <v>112</v>
      </c>
      <c r="J96" s="133">
        <f>H96</f>
        <v>42</v>
      </c>
    </row>
    <row r="97" spans="1:10" s="56" customFormat="1" ht="19.5" customHeight="1">
      <c r="A97" s="133" t="s">
        <v>119</v>
      </c>
      <c r="B97" s="130" t="s">
        <v>5</v>
      </c>
      <c r="C97" s="129"/>
      <c r="D97" s="129"/>
      <c r="E97" s="151"/>
      <c r="F97" s="151"/>
      <c r="G97" s="151"/>
      <c r="H97" s="151"/>
      <c r="I97" s="151"/>
      <c r="J97" s="151"/>
    </row>
    <row r="98" spans="1:10" s="56" customFormat="1" ht="66" customHeight="1">
      <c r="A98" s="133" t="s">
        <v>138</v>
      </c>
      <c r="B98" s="130" t="s">
        <v>157</v>
      </c>
      <c r="C98" s="133" t="s">
        <v>158</v>
      </c>
      <c r="D98" s="129" t="s">
        <v>159</v>
      </c>
      <c r="E98" s="137">
        <f>E93/E96</f>
        <v>106200</v>
      </c>
      <c r="F98" s="132" t="s">
        <v>112</v>
      </c>
      <c r="G98" s="137">
        <f>E98</f>
        <v>106200</v>
      </c>
      <c r="H98" s="137">
        <f>H93/H96</f>
        <v>111828.59999999998</v>
      </c>
      <c r="I98" s="132" t="s">
        <v>112</v>
      </c>
      <c r="J98" s="137">
        <f>H98</f>
        <v>111828.59999999998</v>
      </c>
    </row>
    <row r="99" spans="1:10" s="56" customFormat="1" ht="18" customHeight="1">
      <c r="A99" s="133" t="s">
        <v>120</v>
      </c>
      <c r="B99" s="130" t="s">
        <v>6</v>
      </c>
      <c r="C99" s="157"/>
      <c r="D99" s="157"/>
      <c r="E99" s="151"/>
      <c r="F99" s="151"/>
      <c r="G99" s="151"/>
      <c r="H99" s="151"/>
      <c r="I99" s="151"/>
      <c r="J99" s="151"/>
    </row>
    <row r="100" spans="1:10" s="56" customFormat="1" ht="63.75" customHeight="1">
      <c r="A100" s="133" t="s">
        <v>141</v>
      </c>
      <c r="B100" s="130" t="s">
        <v>160</v>
      </c>
      <c r="C100" s="129" t="s">
        <v>143</v>
      </c>
      <c r="D100" s="129" t="s">
        <v>144</v>
      </c>
      <c r="E100" s="136">
        <v>100</v>
      </c>
      <c r="F100" s="129" t="s">
        <v>112</v>
      </c>
      <c r="G100" s="136">
        <f>E100</f>
        <v>100</v>
      </c>
      <c r="H100" s="136">
        <v>100</v>
      </c>
      <c r="I100" s="129" t="s">
        <v>112</v>
      </c>
      <c r="J100" s="136">
        <f>H100</f>
        <v>100</v>
      </c>
    </row>
    <row r="101" spans="1:13" ht="12.75">
      <c r="A101" s="103"/>
      <c r="B101" s="105"/>
      <c r="C101" s="103"/>
      <c r="D101" s="102"/>
      <c r="E101" s="106"/>
      <c r="F101" s="102"/>
      <c r="G101" s="106"/>
      <c r="H101" s="106"/>
      <c r="I101" s="102"/>
      <c r="J101" s="106"/>
      <c r="K101" s="56"/>
      <c r="L101" s="56"/>
      <c r="M101" s="56"/>
    </row>
  </sheetData>
  <sheetProtection/>
  <mergeCells count="27">
    <mergeCell ref="B91:D91"/>
    <mergeCell ref="B73:D73"/>
    <mergeCell ref="A1:I1"/>
    <mergeCell ref="A2:I2"/>
    <mergeCell ref="E4:G4"/>
    <mergeCell ref="E70:G70"/>
    <mergeCell ref="H70:J70"/>
    <mergeCell ref="A68:I68"/>
    <mergeCell ref="B64:D64"/>
    <mergeCell ref="B82:D82"/>
    <mergeCell ref="K4:M4"/>
    <mergeCell ref="H4:J4"/>
    <mergeCell ref="B7:D7"/>
    <mergeCell ref="B16:D16"/>
    <mergeCell ref="B25:D25"/>
    <mergeCell ref="A4:A5"/>
    <mergeCell ref="B4:B5"/>
    <mergeCell ref="C4:C5"/>
    <mergeCell ref="D4:D5"/>
    <mergeCell ref="K7:M7"/>
    <mergeCell ref="B35:D35"/>
    <mergeCell ref="A70:A71"/>
    <mergeCell ref="B70:B71"/>
    <mergeCell ref="C70:C71"/>
    <mergeCell ref="D70:D71"/>
    <mergeCell ref="B51:D51"/>
    <mergeCell ref="B42:D42"/>
  </mergeCells>
  <printOptions/>
  <pageMargins left="0.2" right="0.2" top="0.2" bottom="0.5" header="0.19" footer="0.19"/>
  <pageSetup horizontalDpi="600" verticalDpi="600" orientation="landscape" paperSize="9" scale="71" r:id="rId1"/>
  <rowBreaks count="4" manualBreakCount="4">
    <brk id="21" max="12" man="1"/>
    <brk id="30" max="12" man="1"/>
    <brk id="41" max="12" man="1"/>
    <brk id="6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zoomScalePageLayoutView="0" workbookViewId="0" topLeftCell="A1">
      <selection activeCell="K4" sqref="K4"/>
    </sheetView>
  </sheetViews>
  <sheetFormatPr defaultColWidth="9.00390625" defaultRowHeight="12.75"/>
  <cols>
    <col min="1" max="1" width="14.125" style="67" customWidth="1"/>
    <col min="2" max="2" width="67.75390625" style="67" customWidth="1"/>
    <col min="3" max="3" width="13.00390625" style="67" customWidth="1"/>
    <col min="4" max="4" width="13.25390625" style="67" customWidth="1"/>
    <col min="5" max="5" width="14.375" style="97" customWidth="1"/>
    <col min="6" max="6" width="16.375" style="97" customWidth="1"/>
    <col min="7" max="12" width="13.75390625" style="67" customWidth="1"/>
    <col min="13" max="13" width="9.125" style="67" customWidth="1"/>
    <col min="14" max="14" width="11.00390625" style="67" customWidth="1"/>
    <col min="15" max="16384" width="9.125" style="67" customWidth="1"/>
  </cols>
  <sheetData>
    <row r="1" spans="1:8" s="60" customFormat="1" ht="15.75">
      <c r="A1" s="58"/>
      <c r="B1" s="173" t="s">
        <v>63</v>
      </c>
      <c r="C1" s="173"/>
      <c r="D1" s="173"/>
      <c r="E1" s="173"/>
      <c r="F1" s="173"/>
      <c r="G1" s="173"/>
      <c r="H1" s="173"/>
    </row>
    <row r="2" spans="5:12" s="60" customFormat="1" ht="12.75">
      <c r="E2" s="92"/>
      <c r="F2" s="92"/>
      <c r="L2" s="72" t="s">
        <v>56</v>
      </c>
    </row>
    <row r="3" spans="1:12" s="60" customFormat="1" ht="21" customHeight="1">
      <c r="A3" s="202"/>
      <c r="B3" s="189" t="s">
        <v>29</v>
      </c>
      <c r="C3" s="194" t="s">
        <v>196</v>
      </c>
      <c r="D3" s="194"/>
      <c r="E3" s="203" t="s">
        <v>197</v>
      </c>
      <c r="F3" s="203"/>
      <c r="G3" s="194" t="s">
        <v>198</v>
      </c>
      <c r="H3" s="194"/>
      <c r="I3" s="194" t="s">
        <v>126</v>
      </c>
      <c r="J3" s="194"/>
      <c r="K3" s="194" t="s">
        <v>235</v>
      </c>
      <c r="L3" s="194"/>
    </row>
    <row r="4" spans="1:12" s="60" customFormat="1" ht="60" customHeight="1">
      <c r="A4" s="202"/>
      <c r="B4" s="190"/>
      <c r="C4" s="62" t="s">
        <v>32</v>
      </c>
      <c r="D4" s="62" t="s">
        <v>33</v>
      </c>
      <c r="E4" s="93" t="s">
        <v>32</v>
      </c>
      <c r="F4" s="94" t="s">
        <v>33</v>
      </c>
      <c r="G4" s="62" t="s">
        <v>32</v>
      </c>
      <c r="H4" s="62" t="s">
        <v>33</v>
      </c>
      <c r="I4" s="62" t="s">
        <v>32</v>
      </c>
      <c r="J4" s="62" t="s">
        <v>33</v>
      </c>
      <c r="K4" s="62" t="s">
        <v>32</v>
      </c>
      <c r="L4" s="62" t="s">
        <v>33</v>
      </c>
    </row>
    <row r="5" spans="1:12" s="60" customFormat="1" ht="12.75">
      <c r="A5" s="66"/>
      <c r="B5" s="61">
        <v>1</v>
      </c>
      <c r="C5" s="62">
        <v>2</v>
      </c>
      <c r="D5" s="61">
        <v>3</v>
      </c>
      <c r="E5" s="94">
        <v>4</v>
      </c>
      <c r="F5" s="94">
        <v>5</v>
      </c>
      <c r="G5" s="61">
        <v>6</v>
      </c>
      <c r="H5" s="62">
        <v>7</v>
      </c>
      <c r="I5" s="61">
        <v>8</v>
      </c>
      <c r="J5" s="62">
        <v>9</v>
      </c>
      <c r="K5" s="61">
        <v>10</v>
      </c>
      <c r="L5" s="62">
        <v>11</v>
      </c>
    </row>
    <row r="6" spans="1:12" s="60" customFormat="1" ht="12.75">
      <c r="A6" s="66"/>
      <c r="B6" s="61"/>
      <c r="C6" s="99"/>
      <c r="D6" s="61"/>
      <c r="E6" s="94"/>
      <c r="F6" s="94"/>
      <c r="G6" s="61"/>
      <c r="H6" s="62"/>
      <c r="I6" s="61"/>
      <c r="J6" s="62"/>
      <c r="K6" s="61"/>
      <c r="L6" s="62"/>
    </row>
    <row r="7" spans="1:12" s="60" customFormat="1" ht="12.75">
      <c r="A7" s="66"/>
      <c r="B7" s="61"/>
      <c r="C7" s="99"/>
      <c r="D7" s="61"/>
      <c r="E7" s="94"/>
      <c r="F7" s="94"/>
      <c r="G7" s="61"/>
      <c r="H7" s="62"/>
      <c r="I7" s="61"/>
      <c r="J7" s="62"/>
      <c r="K7" s="61"/>
      <c r="L7" s="62"/>
    </row>
    <row r="8" spans="1:12" s="64" customFormat="1" ht="12.75">
      <c r="A8" s="66"/>
      <c r="B8" s="71" t="s">
        <v>42</v>
      </c>
      <c r="C8" s="63">
        <v>0</v>
      </c>
      <c r="D8" s="57">
        <v>0</v>
      </c>
      <c r="E8" s="95">
        <v>0</v>
      </c>
      <c r="F8" s="95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</row>
    <row r="9" spans="1:12" s="64" customFormat="1" ht="125.25" customHeight="1">
      <c r="A9" s="70"/>
      <c r="B9" s="79" t="s">
        <v>64</v>
      </c>
      <c r="C9" s="57" t="s">
        <v>15</v>
      </c>
      <c r="D9" s="57"/>
      <c r="E9" s="95" t="s">
        <v>15</v>
      </c>
      <c r="F9" s="95"/>
      <c r="G9" s="57" t="s">
        <v>15</v>
      </c>
      <c r="H9" s="57"/>
      <c r="I9" s="57" t="s">
        <v>15</v>
      </c>
      <c r="J9" s="57"/>
      <c r="K9" s="57" t="s">
        <v>15</v>
      </c>
      <c r="L9" s="57"/>
    </row>
    <row r="10" spans="1:8" s="60" customFormat="1" ht="12.75">
      <c r="A10" s="64"/>
      <c r="B10" s="38"/>
      <c r="C10" s="38"/>
      <c r="D10" s="38"/>
      <c r="E10" s="96"/>
      <c r="F10" s="96"/>
      <c r="G10" s="38"/>
      <c r="H10" s="38"/>
    </row>
    <row r="11" spans="2:8" s="60" customFormat="1" ht="12.75">
      <c r="B11" s="38"/>
      <c r="C11" s="38"/>
      <c r="D11" s="38"/>
      <c r="E11" s="96"/>
      <c r="F11" s="96"/>
      <c r="G11" s="38"/>
      <c r="H11" s="38"/>
    </row>
    <row r="12" spans="2:8" s="60" customFormat="1" ht="12.75">
      <c r="B12" s="38"/>
      <c r="C12" s="38"/>
      <c r="D12" s="38"/>
      <c r="E12" s="96"/>
      <c r="F12" s="96"/>
      <c r="G12" s="38"/>
      <c r="H12" s="38"/>
    </row>
    <row r="13" spans="2:8" s="60" customFormat="1" ht="12.75">
      <c r="B13" s="38"/>
      <c r="C13" s="38"/>
      <c r="D13" s="38"/>
      <c r="E13" s="96"/>
      <c r="F13" s="96"/>
      <c r="G13" s="38"/>
      <c r="H13" s="38"/>
    </row>
    <row r="14" ht="12.75">
      <c r="A14" s="80"/>
    </row>
    <row r="15" ht="12.75">
      <c r="A15" s="80"/>
    </row>
    <row r="16" ht="12.75">
      <c r="A16" s="80"/>
    </row>
    <row r="17" ht="12.75">
      <c r="A17" s="80"/>
    </row>
    <row r="18" ht="12.75">
      <c r="A18" s="80"/>
    </row>
    <row r="19" ht="12.75">
      <c r="A19" s="80"/>
    </row>
    <row r="20" ht="12.75">
      <c r="A20" s="80"/>
    </row>
    <row r="21" ht="12.75">
      <c r="A21" s="80"/>
    </row>
    <row r="22" ht="12.75">
      <c r="A22" s="80"/>
    </row>
    <row r="23" ht="12.75">
      <c r="A23" s="80"/>
    </row>
    <row r="24" ht="12.75">
      <c r="A24" s="80"/>
    </row>
    <row r="25" ht="12.75">
      <c r="A25" s="80"/>
    </row>
    <row r="26" ht="12.75">
      <c r="A26" s="80"/>
    </row>
    <row r="27" ht="12.75">
      <c r="A27" s="80"/>
    </row>
    <row r="28" ht="12.75">
      <c r="A28" s="80"/>
    </row>
    <row r="29" ht="12.75">
      <c r="A29" s="80"/>
    </row>
    <row r="30" ht="12.75">
      <c r="A30" s="80"/>
    </row>
    <row r="31" ht="12.75">
      <c r="A31" s="80"/>
    </row>
    <row r="32" ht="12.75">
      <c r="A32" s="80"/>
    </row>
    <row r="33" ht="12.75">
      <c r="A33" s="80"/>
    </row>
    <row r="34" ht="12.75">
      <c r="A34" s="80"/>
    </row>
    <row r="35" ht="12.75">
      <c r="A35" s="80"/>
    </row>
    <row r="36" ht="12.75">
      <c r="A36" s="80"/>
    </row>
    <row r="37" ht="12.75">
      <c r="A37" s="80"/>
    </row>
    <row r="38" ht="12.75">
      <c r="A38" s="80"/>
    </row>
    <row r="39" ht="12.75">
      <c r="A39" s="80"/>
    </row>
    <row r="40" ht="12.75">
      <c r="A40" s="80"/>
    </row>
    <row r="41" ht="12.75">
      <c r="A41" s="80"/>
    </row>
    <row r="42" ht="12.75">
      <c r="A42" s="80"/>
    </row>
    <row r="43" ht="12.75">
      <c r="A43" s="80"/>
    </row>
    <row r="44" ht="12.75">
      <c r="A44" s="80"/>
    </row>
    <row r="45" ht="12.75">
      <c r="A45" s="80"/>
    </row>
    <row r="46" ht="12.75">
      <c r="A46" s="80"/>
    </row>
    <row r="47" ht="12.75">
      <c r="A47" s="80"/>
    </row>
    <row r="48" ht="12.75">
      <c r="A48" s="80"/>
    </row>
    <row r="49" ht="12.75">
      <c r="A49" s="80"/>
    </row>
    <row r="50" ht="12.75">
      <c r="A50" s="80"/>
    </row>
    <row r="51" ht="12.75">
      <c r="A51" s="80"/>
    </row>
    <row r="52" ht="12.75">
      <c r="A52" s="80"/>
    </row>
    <row r="53" ht="12.75">
      <c r="A53" s="80"/>
    </row>
    <row r="54" ht="12.75">
      <c r="A54" s="80"/>
    </row>
    <row r="55" ht="12.75">
      <c r="A55" s="80"/>
    </row>
    <row r="56" ht="12.75">
      <c r="A56" s="80"/>
    </row>
    <row r="57" ht="12.75">
      <c r="A57" s="80"/>
    </row>
    <row r="58" ht="12.75">
      <c r="A58" s="80"/>
    </row>
    <row r="59" ht="12.75">
      <c r="A59" s="80"/>
    </row>
    <row r="60" ht="12.75">
      <c r="A60" s="80"/>
    </row>
    <row r="61" ht="12.75">
      <c r="A61" s="80"/>
    </row>
    <row r="62" ht="12.75">
      <c r="A62" s="80"/>
    </row>
    <row r="63" ht="12.75">
      <c r="A63" s="80"/>
    </row>
    <row r="64" ht="12.75">
      <c r="A64" s="80"/>
    </row>
    <row r="65" ht="12.75">
      <c r="A65" s="80"/>
    </row>
    <row r="66" ht="12.75">
      <c r="A66" s="80"/>
    </row>
    <row r="67" ht="12.75">
      <c r="A67" s="80"/>
    </row>
    <row r="68" ht="12.75">
      <c r="A68" s="80"/>
    </row>
    <row r="69" ht="12.75">
      <c r="A69" s="80"/>
    </row>
    <row r="70" ht="12.75">
      <c r="A70" s="80"/>
    </row>
    <row r="71" ht="12.75">
      <c r="A71" s="80"/>
    </row>
    <row r="72" ht="12.75">
      <c r="A72" s="80"/>
    </row>
    <row r="73" ht="12.75">
      <c r="A73" s="80"/>
    </row>
    <row r="74" ht="12.75">
      <c r="A74" s="80"/>
    </row>
    <row r="75" ht="12.75">
      <c r="A75" s="80"/>
    </row>
    <row r="76" ht="12.75">
      <c r="A76" s="80"/>
    </row>
    <row r="77" ht="12.75">
      <c r="A77" s="80"/>
    </row>
    <row r="78" ht="12.75">
      <c r="A78" s="80"/>
    </row>
    <row r="79" ht="12.75">
      <c r="A79" s="80"/>
    </row>
    <row r="80" ht="12.75">
      <c r="A80" s="80"/>
    </row>
    <row r="81" ht="12.75">
      <c r="A81" s="80"/>
    </row>
    <row r="82" ht="12.75">
      <c r="A82" s="80"/>
    </row>
    <row r="83" ht="12.75">
      <c r="A83" s="80"/>
    </row>
    <row r="84" ht="12.75">
      <c r="A84" s="80"/>
    </row>
    <row r="85" ht="12.75">
      <c r="A85" s="80"/>
    </row>
    <row r="86" ht="12.75">
      <c r="A86" s="80"/>
    </row>
    <row r="87" ht="12.75">
      <c r="A87" s="80"/>
    </row>
    <row r="88" ht="12.75">
      <c r="A88" s="80"/>
    </row>
    <row r="89" ht="12.75">
      <c r="A89" s="80"/>
    </row>
    <row r="90" ht="12.75">
      <c r="A90" s="80"/>
    </row>
    <row r="91" ht="12.75">
      <c r="A91" s="80"/>
    </row>
    <row r="92" ht="12.75">
      <c r="A92" s="80"/>
    </row>
    <row r="93" ht="12.75">
      <c r="A93" s="80"/>
    </row>
    <row r="94" ht="12.75">
      <c r="A94" s="80"/>
    </row>
    <row r="95" ht="12.75">
      <c r="A95" s="80"/>
    </row>
    <row r="96" ht="12.75">
      <c r="A96" s="80"/>
    </row>
    <row r="97" ht="12.75">
      <c r="A97" s="80"/>
    </row>
    <row r="98" ht="12.75">
      <c r="A98" s="80"/>
    </row>
    <row r="99" ht="12.75">
      <c r="A99" s="80"/>
    </row>
    <row r="100" ht="12.75">
      <c r="A100" s="80"/>
    </row>
    <row r="101" ht="12.75">
      <c r="A101" s="80"/>
    </row>
    <row r="102" ht="12.75">
      <c r="A102" s="80"/>
    </row>
    <row r="103" ht="12.75">
      <c r="A103" s="80"/>
    </row>
    <row r="104" ht="12.75">
      <c r="A104" s="80"/>
    </row>
    <row r="105" ht="12.75">
      <c r="A105" s="80"/>
    </row>
    <row r="106" ht="12.75">
      <c r="A106" s="80"/>
    </row>
    <row r="107" ht="12.75">
      <c r="A107" s="80"/>
    </row>
    <row r="108" ht="12.75">
      <c r="A108" s="80"/>
    </row>
    <row r="109" ht="12.75">
      <c r="A109" s="80"/>
    </row>
    <row r="110" ht="12.75">
      <c r="A110" s="80"/>
    </row>
    <row r="111" ht="12.75">
      <c r="A111" s="80"/>
    </row>
    <row r="112" ht="12.75">
      <c r="A112" s="80"/>
    </row>
    <row r="113" ht="12.75">
      <c r="A113" s="80"/>
    </row>
    <row r="114" ht="12.75">
      <c r="A114" s="80"/>
    </row>
    <row r="115" ht="12.75">
      <c r="A115" s="80"/>
    </row>
    <row r="116" ht="12.75">
      <c r="A116" s="80"/>
    </row>
    <row r="117" ht="12.75">
      <c r="A117" s="80"/>
    </row>
    <row r="118" ht="12.75">
      <c r="A118" s="80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 horizontalCentered="1"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85" zoomScaleNormal="85" zoomScaleSheetLayoutView="85" zoomScalePageLayoutView="0" workbookViewId="0" topLeftCell="B1">
      <selection activeCell="O5" sqref="O5:O6"/>
    </sheetView>
  </sheetViews>
  <sheetFormatPr defaultColWidth="9.00390625" defaultRowHeight="12.75"/>
  <cols>
    <col min="1" max="1" width="8.375" style="69" customWidth="1"/>
    <col min="2" max="2" width="38.625" style="69" customWidth="1"/>
    <col min="3" max="4" width="13.75390625" style="69" customWidth="1"/>
    <col min="5" max="5" width="13.25390625" style="69" customWidth="1"/>
    <col min="6" max="6" width="10.375" style="69" customWidth="1"/>
    <col min="7" max="7" width="12.625" style="69" customWidth="1"/>
    <col min="8" max="8" width="11.375" style="69" customWidth="1"/>
    <col min="9" max="9" width="12.875" style="69" customWidth="1"/>
    <col min="10" max="10" width="11.125" style="69" customWidth="1"/>
    <col min="11" max="16" width="11.375" style="69" customWidth="1"/>
    <col min="17" max="16384" width="9.125" style="69" customWidth="1"/>
  </cols>
  <sheetData>
    <row r="1" ht="62.25" customHeight="1"/>
    <row r="2" spans="1:16" s="68" customFormat="1" ht="15.75">
      <c r="A2" s="207" t="s">
        <v>65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4" spans="1:16" s="68" customFormat="1" ht="18" customHeight="1">
      <c r="A4" s="208" t="s">
        <v>20</v>
      </c>
      <c r="B4" s="204" t="s">
        <v>34</v>
      </c>
      <c r="C4" s="209" t="s">
        <v>196</v>
      </c>
      <c r="D4" s="204"/>
      <c r="E4" s="204"/>
      <c r="F4" s="204"/>
      <c r="G4" s="209" t="s">
        <v>237</v>
      </c>
      <c r="H4" s="204"/>
      <c r="I4" s="204"/>
      <c r="J4" s="204"/>
      <c r="K4" s="210" t="s">
        <v>128</v>
      </c>
      <c r="L4" s="211"/>
      <c r="M4" s="210" t="s">
        <v>129</v>
      </c>
      <c r="N4" s="211"/>
      <c r="O4" s="210" t="s">
        <v>238</v>
      </c>
      <c r="P4" s="211"/>
    </row>
    <row r="5" spans="1:16" s="68" customFormat="1" ht="42.75" customHeight="1">
      <c r="A5" s="204"/>
      <c r="B5" s="204"/>
      <c r="C5" s="204" t="s">
        <v>36</v>
      </c>
      <c r="D5" s="204"/>
      <c r="E5" s="204" t="s">
        <v>18</v>
      </c>
      <c r="F5" s="204"/>
      <c r="G5" s="204" t="s">
        <v>36</v>
      </c>
      <c r="H5" s="204"/>
      <c r="I5" s="204" t="s">
        <v>18</v>
      </c>
      <c r="J5" s="204"/>
      <c r="K5" s="205" t="s">
        <v>47</v>
      </c>
      <c r="L5" s="205" t="s">
        <v>48</v>
      </c>
      <c r="M5" s="205" t="s">
        <v>49</v>
      </c>
      <c r="N5" s="205" t="s">
        <v>50</v>
      </c>
      <c r="O5" s="205" t="s">
        <v>49</v>
      </c>
      <c r="P5" s="205" t="s">
        <v>50</v>
      </c>
    </row>
    <row r="6" spans="1:16" s="68" customFormat="1" ht="42.75" customHeight="1">
      <c r="A6" s="204"/>
      <c r="B6" s="204"/>
      <c r="C6" s="57" t="s">
        <v>21</v>
      </c>
      <c r="D6" s="57" t="s">
        <v>35</v>
      </c>
      <c r="E6" s="57" t="s">
        <v>21</v>
      </c>
      <c r="F6" s="57" t="s">
        <v>35</v>
      </c>
      <c r="G6" s="57" t="s">
        <v>21</v>
      </c>
      <c r="H6" s="57" t="s">
        <v>1</v>
      </c>
      <c r="I6" s="57" t="s">
        <v>21</v>
      </c>
      <c r="J6" s="57" t="s">
        <v>1</v>
      </c>
      <c r="K6" s="206"/>
      <c r="L6" s="206"/>
      <c r="M6" s="206"/>
      <c r="N6" s="206"/>
      <c r="O6" s="206"/>
      <c r="P6" s="206"/>
    </row>
    <row r="7" spans="1:16" s="68" customFormat="1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</row>
    <row r="8" spans="1:16" s="68" customFormat="1" ht="12.75">
      <c r="A8" s="57"/>
      <c r="B8" s="35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36" customFormat="1" ht="12.75">
      <c r="A9" s="4"/>
      <c r="B9" s="5" t="s">
        <v>51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s="68" customFormat="1" ht="33.75" customHeight="1">
      <c r="A10" s="62"/>
      <c r="B10" s="65" t="s">
        <v>16</v>
      </c>
      <c r="C10" s="1" t="s">
        <v>15</v>
      </c>
      <c r="D10" s="1" t="s">
        <v>15</v>
      </c>
      <c r="E10" s="37"/>
      <c r="F10" s="37"/>
      <c r="G10" s="1" t="s">
        <v>15</v>
      </c>
      <c r="H10" s="1" t="s">
        <v>15</v>
      </c>
      <c r="I10" s="37"/>
      <c r="J10" s="37"/>
      <c r="K10" s="1" t="s">
        <v>15</v>
      </c>
      <c r="L10" s="37"/>
      <c r="M10" s="1" t="s">
        <v>15</v>
      </c>
      <c r="N10" s="37"/>
      <c r="O10" s="1" t="s">
        <v>15</v>
      </c>
      <c r="P10" s="37"/>
    </row>
  </sheetData>
  <sheetProtection/>
  <mergeCells count="18"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  <mergeCell ref="C5:D5"/>
    <mergeCell ref="E5:F5"/>
    <mergeCell ref="N5:N6"/>
    <mergeCell ref="O5:O6"/>
    <mergeCell ref="P5:P6"/>
    <mergeCell ref="K5:K6"/>
    <mergeCell ref="L5:L6"/>
    <mergeCell ref="G5:H5"/>
  </mergeCells>
  <printOptions horizontalCentered="1"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P46"/>
  <sheetViews>
    <sheetView showGridLines="0" view="pageBreakPreview" zoomScale="85" zoomScaleNormal="85" zoomScaleSheetLayoutView="85" zoomScalePageLayoutView="0" workbookViewId="0" topLeftCell="A4">
      <selection activeCell="H10" sqref="H10"/>
    </sheetView>
  </sheetViews>
  <sheetFormatPr defaultColWidth="9.00390625" defaultRowHeight="12.75"/>
  <cols>
    <col min="1" max="1" width="7.75390625" style="20" customWidth="1"/>
    <col min="2" max="2" width="28.75390625" style="20" customWidth="1"/>
    <col min="3" max="3" width="15.25390625" style="20" customWidth="1"/>
    <col min="4" max="5" width="12.625" style="20" customWidth="1"/>
    <col min="6" max="6" width="14.125" style="20" customWidth="1"/>
    <col min="7" max="8" width="14.00390625" style="20" customWidth="1"/>
    <col min="9" max="11" width="11.75390625" style="20" customWidth="1"/>
    <col min="12" max="12" width="14.00390625" style="20" customWidth="1"/>
    <col min="13" max="13" width="11.75390625" style="20" customWidth="1"/>
    <col min="14" max="14" width="13.25390625" style="20" customWidth="1"/>
    <col min="15" max="16384" width="9.125" style="20" customWidth="1"/>
  </cols>
  <sheetData>
    <row r="2" spans="1:16" ht="12.75">
      <c r="A2" s="241" t="s">
        <v>103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4" spans="1:16" ht="20.25" customHeight="1">
      <c r="A4" s="241" t="s">
        <v>239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ht="18" customHeight="1">
      <c r="N5" s="20" t="s">
        <v>56</v>
      </c>
    </row>
    <row r="6" spans="1:14" ht="39.75" customHeight="1">
      <c r="A6" s="232" t="s">
        <v>20</v>
      </c>
      <c r="B6" s="232" t="s">
        <v>86</v>
      </c>
      <c r="C6" s="225" t="s">
        <v>22</v>
      </c>
      <c r="D6" s="226"/>
      <c r="E6" s="227"/>
      <c r="F6" s="222" t="s">
        <v>196</v>
      </c>
      <c r="G6" s="223"/>
      <c r="H6" s="224"/>
      <c r="I6" s="222" t="s">
        <v>197</v>
      </c>
      <c r="J6" s="223"/>
      <c r="K6" s="223"/>
      <c r="L6" s="249" t="s">
        <v>198</v>
      </c>
      <c r="M6" s="249"/>
      <c r="N6" s="249"/>
    </row>
    <row r="7" spans="1:14" ht="25.5">
      <c r="A7" s="242"/>
      <c r="B7" s="233"/>
      <c r="C7" s="228"/>
      <c r="D7" s="229"/>
      <c r="E7" s="230"/>
      <c r="F7" s="2" t="s">
        <v>32</v>
      </c>
      <c r="G7" s="2" t="s">
        <v>33</v>
      </c>
      <c r="H7" s="2" t="s">
        <v>68</v>
      </c>
      <c r="I7" s="2" t="s">
        <v>32</v>
      </c>
      <c r="J7" s="2" t="s">
        <v>33</v>
      </c>
      <c r="K7" s="2" t="s">
        <v>39</v>
      </c>
      <c r="L7" s="2" t="s">
        <v>32</v>
      </c>
      <c r="M7" s="2" t="s">
        <v>33</v>
      </c>
      <c r="N7" s="2" t="s">
        <v>69</v>
      </c>
    </row>
    <row r="8" spans="1:14" ht="12.75">
      <c r="A8" s="1">
        <v>1</v>
      </c>
      <c r="B8" s="1">
        <v>2</v>
      </c>
      <c r="C8" s="218">
        <v>3</v>
      </c>
      <c r="D8" s="219"/>
      <c r="E8" s="220"/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</row>
    <row r="9" spans="1:14" ht="87.75" customHeight="1">
      <c r="A9" s="1" t="s">
        <v>117</v>
      </c>
      <c r="B9" s="6" t="s">
        <v>170</v>
      </c>
      <c r="C9" s="218" t="s">
        <v>167</v>
      </c>
      <c r="D9" s="219"/>
      <c r="E9" s="220"/>
      <c r="F9" s="116">
        <v>37753.46</v>
      </c>
      <c r="G9" s="116" t="s">
        <v>112</v>
      </c>
      <c r="H9" s="116">
        <f>F9</f>
        <v>37753.46</v>
      </c>
      <c r="I9" s="116">
        <f>51800</f>
        <v>51800</v>
      </c>
      <c r="J9" s="116" t="s">
        <v>112</v>
      </c>
      <c r="K9" s="116">
        <f>I9</f>
        <v>51800</v>
      </c>
      <c r="L9" s="116" t="s">
        <v>112</v>
      </c>
      <c r="M9" s="116" t="s">
        <v>112</v>
      </c>
      <c r="N9" s="116" t="s">
        <v>112</v>
      </c>
    </row>
    <row r="10" spans="1:14" ht="75.75" customHeight="1">
      <c r="A10" s="1" t="s">
        <v>118</v>
      </c>
      <c r="B10" s="6" t="s">
        <v>169</v>
      </c>
      <c r="C10" s="218" t="s">
        <v>168</v>
      </c>
      <c r="D10" s="219"/>
      <c r="E10" s="220"/>
      <c r="F10" s="116">
        <v>1381489.78</v>
      </c>
      <c r="G10" s="116" t="s">
        <v>112</v>
      </c>
      <c r="H10" s="116">
        <f>F10</f>
        <v>1381489.78</v>
      </c>
      <c r="I10" s="116" t="s">
        <v>112</v>
      </c>
      <c r="J10" s="116" t="s">
        <v>112</v>
      </c>
      <c r="K10" s="116" t="s">
        <v>112</v>
      </c>
      <c r="L10" s="116" t="s">
        <v>112</v>
      </c>
      <c r="M10" s="116" t="s">
        <v>112</v>
      </c>
      <c r="N10" s="116" t="s">
        <v>112</v>
      </c>
    </row>
    <row r="11" spans="1:14" ht="71.25" customHeight="1">
      <c r="A11" s="1" t="s">
        <v>119</v>
      </c>
      <c r="B11" s="6" t="s">
        <v>240</v>
      </c>
      <c r="C11" s="218" t="s">
        <v>241</v>
      </c>
      <c r="D11" s="219"/>
      <c r="E11" s="220"/>
      <c r="F11" s="116" t="s">
        <v>112</v>
      </c>
      <c r="G11" s="116" t="s">
        <v>112</v>
      </c>
      <c r="H11" s="116" t="s">
        <v>112</v>
      </c>
      <c r="I11" s="116">
        <f>308283+120000+2325097.29</f>
        <v>2753380.29</v>
      </c>
      <c r="J11" s="116">
        <v>3360000</v>
      </c>
      <c r="K11" s="116">
        <f>I11+J11</f>
        <v>6113380.29</v>
      </c>
      <c r="L11" s="116" t="s">
        <v>112</v>
      </c>
      <c r="M11" s="116" t="s">
        <v>112</v>
      </c>
      <c r="N11" s="116" t="s">
        <v>112</v>
      </c>
    </row>
    <row r="12" spans="1:14" ht="71.25" customHeight="1">
      <c r="A12" s="1" t="s">
        <v>120</v>
      </c>
      <c r="B12" s="6" t="s">
        <v>268</v>
      </c>
      <c r="C12" s="218" t="s">
        <v>175</v>
      </c>
      <c r="D12" s="219"/>
      <c r="E12" s="220"/>
      <c r="F12" s="116" t="s">
        <v>112</v>
      </c>
      <c r="G12" s="116" t="s">
        <v>112</v>
      </c>
      <c r="H12" s="116" t="s">
        <v>112</v>
      </c>
      <c r="I12" s="116" t="s">
        <v>112</v>
      </c>
      <c r="J12" s="116" t="s">
        <v>112</v>
      </c>
      <c r="K12" s="116" t="s">
        <v>112</v>
      </c>
      <c r="L12" s="116">
        <v>4200000</v>
      </c>
      <c r="M12" s="116" t="s">
        <v>112</v>
      </c>
      <c r="N12" s="116">
        <f>L12</f>
        <v>4200000</v>
      </c>
    </row>
    <row r="13" spans="1:14" ht="71.25" customHeight="1">
      <c r="A13" s="1" t="s">
        <v>121</v>
      </c>
      <c r="B13" s="6" t="s">
        <v>269</v>
      </c>
      <c r="C13" s="218" t="s">
        <v>175</v>
      </c>
      <c r="D13" s="219"/>
      <c r="E13" s="220"/>
      <c r="F13" s="116" t="s">
        <v>112</v>
      </c>
      <c r="G13" s="116" t="s">
        <v>112</v>
      </c>
      <c r="H13" s="116" t="s">
        <v>112</v>
      </c>
      <c r="I13" s="116" t="s">
        <v>112</v>
      </c>
      <c r="J13" s="116" t="s">
        <v>112</v>
      </c>
      <c r="K13" s="116" t="s">
        <v>112</v>
      </c>
      <c r="L13" s="116">
        <v>55000</v>
      </c>
      <c r="M13" s="116" t="s">
        <v>112</v>
      </c>
      <c r="N13" s="116">
        <f>L13</f>
        <v>55000</v>
      </c>
    </row>
    <row r="14" spans="1:14" ht="71.25" customHeight="1">
      <c r="A14" s="1" t="s">
        <v>122</v>
      </c>
      <c r="B14" s="6" t="s">
        <v>272</v>
      </c>
      <c r="C14" s="218" t="s">
        <v>175</v>
      </c>
      <c r="D14" s="219"/>
      <c r="E14" s="220"/>
      <c r="F14" s="116" t="s">
        <v>112</v>
      </c>
      <c r="G14" s="116" t="s">
        <v>112</v>
      </c>
      <c r="H14" s="116" t="s">
        <v>112</v>
      </c>
      <c r="I14" s="116" t="s">
        <v>112</v>
      </c>
      <c r="J14" s="116" t="s">
        <v>112</v>
      </c>
      <c r="K14" s="116" t="s">
        <v>112</v>
      </c>
      <c r="L14" s="116" t="s">
        <v>112</v>
      </c>
      <c r="M14" s="116">
        <f>42042720+52000000</f>
        <v>94042720</v>
      </c>
      <c r="N14" s="116">
        <f>M14</f>
        <v>94042720</v>
      </c>
    </row>
    <row r="15" spans="1:14" ht="12.75">
      <c r="A15" s="2"/>
      <c r="B15" s="7" t="s">
        <v>17</v>
      </c>
      <c r="C15" s="218"/>
      <c r="D15" s="219"/>
      <c r="E15" s="220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ht="12.75">
      <c r="A16" s="7"/>
      <c r="B16" s="3" t="s">
        <v>42</v>
      </c>
      <c r="C16" s="218"/>
      <c r="D16" s="219"/>
      <c r="E16" s="220"/>
      <c r="F16" s="117">
        <f>SUM(F9:F10)</f>
        <v>1419243.24</v>
      </c>
      <c r="G16" s="117">
        <f>SUM(G9:G10)</f>
        <v>0</v>
      </c>
      <c r="H16" s="117">
        <f>SUM(H9:H10)</f>
        <v>1419243.24</v>
      </c>
      <c r="I16" s="117">
        <f>SUM(I9:I13)</f>
        <v>2805180.29</v>
      </c>
      <c r="J16" s="117">
        <f>J11</f>
        <v>3360000</v>
      </c>
      <c r="K16" s="117">
        <f>SUM(K9:K13)</f>
        <v>6165180.29</v>
      </c>
      <c r="L16" s="117">
        <f>SUM(L12:L13)</f>
        <v>4255000</v>
      </c>
      <c r="M16" s="117">
        <f>M14</f>
        <v>94042720</v>
      </c>
      <c r="N16" s="117">
        <f>SUM(N12:N14)</f>
        <v>98297720</v>
      </c>
    </row>
    <row r="18" spans="1:16" s="81" customFormat="1" ht="21.75" customHeight="1">
      <c r="A18" s="248" t="s">
        <v>242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89"/>
      <c r="P18" s="89"/>
    </row>
    <row r="19" spans="1:16" s="81" customFormat="1" ht="12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 t="s">
        <v>56</v>
      </c>
      <c r="L19" s="82"/>
      <c r="M19" s="82"/>
      <c r="N19" s="82"/>
      <c r="O19" s="82"/>
      <c r="P19" s="82"/>
    </row>
    <row r="20" spans="1:14" s="82" customFormat="1" ht="18.75" customHeight="1">
      <c r="A20" s="243" t="s">
        <v>20</v>
      </c>
      <c r="B20" s="232" t="s">
        <v>86</v>
      </c>
      <c r="C20" s="234" t="s">
        <v>22</v>
      </c>
      <c r="D20" s="235"/>
      <c r="E20" s="236"/>
      <c r="F20" s="245" t="s">
        <v>126</v>
      </c>
      <c r="G20" s="246"/>
      <c r="H20" s="247"/>
      <c r="I20" s="245" t="s">
        <v>235</v>
      </c>
      <c r="J20" s="246"/>
      <c r="K20" s="247"/>
      <c r="L20" s="85"/>
      <c r="M20" s="85"/>
      <c r="N20" s="85"/>
    </row>
    <row r="21" spans="1:14" s="82" customFormat="1" ht="28.5" customHeight="1">
      <c r="A21" s="244"/>
      <c r="B21" s="233"/>
      <c r="C21" s="237"/>
      <c r="D21" s="238"/>
      <c r="E21" s="239"/>
      <c r="F21" s="83" t="s">
        <v>32</v>
      </c>
      <c r="G21" s="83" t="s">
        <v>33</v>
      </c>
      <c r="H21" s="2" t="s">
        <v>68</v>
      </c>
      <c r="I21" s="83" t="s">
        <v>32</v>
      </c>
      <c r="J21" s="83" t="s">
        <v>33</v>
      </c>
      <c r="K21" s="2" t="s">
        <v>39</v>
      </c>
      <c r="L21" s="86"/>
      <c r="M21" s="86"/>
      <c r="N21" s="86"/>
    </row>
    <row r="22" spans="1:14" s="82" customFormat="1" ht="12.75">
      <c r="A22" s="90">
        <v>1</v>
      </c>
      <c r="B22" s="90">
        <v>2</v>
      </c>
      <c r="C22" s="216">
        <v>3</v>
      </c>
      <c r="D22" s="231"/>
      <c r="E22" s="217"/>
      <c r="F22" s="90">
        <v>4</v>
      </c>
      <c r="G22" s="90">
        <v>5</v>
      </c>
      <c r="H22" s="90">
        <v>6</v>
      </c>
      <c r="I22" s="90">
        <v>7</v>
      </c>
      <c r="J22" s="90">
        <v>8</v>
      </c>
      <c r="K22" s="90">
        <v>9</v>
      </c>
      <c r="L22" s="87"/>
      <c r="M22" s="87"/>
      <c r="N22" s="87"/>
    </row>
    <row r="23" spans="1:14" s="82" customFormat="1" ht="79.5" customHeight="1">
      <c r="A23" s="107" t="s">
        <v>117</v>
      </c>
      <c r="B23" s="6" t="s">
        <v>270</v>
      </c>
      <c r="C23" s="218" t="s">
        <v>175</v>
      </c>
      <c r="D23" s="219"/>
      <c r="E23" s="220"/>
      <c r="F23" s="118">
        <f>L12*106.2%</f>
        <v>4460400</v>
      </c>
      <c r="G23" s="118" t="s">
        <v>112</v>
      </c>
      <c r="H23" s="118">
        <f>F23</f>
        <v>4460400</v>
      </c>
      <c r="I23" s="115" t="s">
        <v>112</v>
      </c>
      <c r="J23" s="115" t="s">
        <v>112</v>
      </c>
      <c r="K23" s="115" t="s">
        <v>112</v>
      </c>
      <c r="L23" s="87"/>
      <c r="M23" s="87"/>
      <c r="N23" s="87"/>
    </row>
    <row r="24" spans="1:14" s="82" customFormat="1" ht="79.5" customHeight="1">
      <c r="A24" s="121" t="s">
        <v>118</v>
      </c>
      <c r="B24" s="6" t="s">
        <v>271</v>
      </c>
      <c r="C24" s="218" t="s">
        <v>175</v>
      </c>
      <c r="D24" s="219"/>
      <c r="E24" s="220"/>
      <c r="F24" s="115" t="s">
        <v>112</v>
      </c>
      <c r="G24" s="115" t="s">
        <v>112</v>
      </c>
      <c r="H24" s="115" t="s">
        <v>112</v>
      </c>
      <c r="I24" s="118">
        <f>F23*105.3%</f>
        <v>4696801.199999999</v>
      </c>
      <c r="J24" s="118" t="s">
        <v>112</v>
      </c>
      <c r="K24" s="118">
        <f>I24</f>
        <v>4696801.199999999</v>
      </c>
      <c r="L24" s="120"/>
      <c r="M24" s="120"/>
      <c r="N24" s="120"/>
    </row>
    <row r="25" spans="1:14" s="82" customFormat="1" ht="72" customHeight="1">
      <c r="A25" s="107" t="s">
        <v>119</v>
      </c>
      <c r="B25" s="6" t="s">
        <v>269</v>
      </c>
      <c r="C25" s="218" t="s">
        <v>175</v>
      </c>
      <c r="D25" s="219"/>
      <c r="E25" s="220"/>
      <c r="F25" s="118">
        <f>L13*106.2%</f>
        <v>58410</v>
      </c>
      <c r="G25" s="118" t="s">
        <v>112</v>
      </c>
      <c r="H25" s="118">
        <f>SUM(F25:G25)</f>
        <v>58410</v>
      </c>
      <c r="I25" s="118">
        <f>F25*105.3%</f>
        <v>61505.729999999996</v>
      </c>
      <c r="J25" s="118" t="s">
        <v>112</v>
      </c>
      <c r="K25" s="118">
        <f>SUM(I25:J25)</f>
        <v>61505.729999999996</v>
      </c>
      <c r="L25" s="87"/>
      <c r="M25" s="87"/>
      <c r="N25" s="87"/>
    </row>
    <row r="26" spans="1:14" s="82" customFormat="1" ht="20.25" customHeight="1">
      <c r="A26" s="90"/>
      <c r="B26" s="91" t="s">
        <v>17</v>
      </c>
      <c r="C26" s="216"/>
      <c r="D26" s="231"/>
      <c r="E26" s="217"/>
      <c r="F26" s="118"/>
      <c r="G26" s="118"/>
      <c r="H26" s="118"/>
      <c r="I26" s="118"/>
      <c r="J26" s="118"/>
      <c r="K26" s="118"/>
      <c r="L26" s="123"/>
      <c r="M26" s="123"/>
      <c r="N26" s="123"/>
    </row>
    <row r="27" spans="1:14" s="82" customFormat="1" ht="12.75">
      <c r="A27" s="83"/>
      <c r="B27" s="84" t="s">
        <v>42</v>
      </c>
      <c r="C27" s="216"/>
      <c r="D27" s="231"/>
      <c r="E27" s="217"/>
      <c r="F27" s="119">
        <f aca="true" t="shared" si="0" ref="F27:K27">SUM(F23:F25)</f>
        <v>4518810</v>
      </c>
      <c r="G27" s="119">
        <v>0</v>
      </c>
      <c r="H27" s="119">
        <f t="shared" si="0"/>
        <v>4518810</v>
      </c>
      <c r="I27" s="119">
        <f t="shared" si="0"/>
        <v>4758306.93</v>
      </c>
      <c r="J27" s="119">
        <v>0</v>
      </c>
      <c r="K27" s="119">
        <f t="shared" si="0"/>
        <v>4758306.93</v>
      </c>
      <c r="L27" s="87"/>
      <c r="M27" s="87"/>
      <c r="N27" s="87"/>
    </row>
    <row r="28" spans="1:14" s="82" customFormat="1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86"/>
      <c r="M28" s="86"/>
      <c r="N28" s="86"/>
    </row>
    <row r="30" spans="1:14" ht="12.75" customHeight="1">
      <c r="A30" s="221" t="s">
        <v>243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</row>
    <row r="31" spans="1:16" ht="12.7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41"/>
      <c r="P31" s="41"/>
    </row>
    <row r="32" spans="1:16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20" t="s">
        <v>56</v>
      </c>
      <c r="O32" s="41"/>
      <c r="P32" s="41"/>
    </row>
    <row r="33" spans="1:16" ht="12.75">
      <c r="A33" s="40"/>
      <c r="B33" s="240" t="s">
        <v>52</v>
      </c>
      <c r="C33" s="212" t="s">
        <v>66</v>
      </c>
      <c r="D33" s="212" t="s">
        <v>67</v>
      </c>
      <c r="E33" s="214" t="s">
        <v>196</v>
      </c>
      <c r="F33" s="215"/>
      <c r="G33" s="216" t="s">
        <v>197</v>
      </c>
      <c r="H33" s="217"/>
      <c r="I33" s="214" t="s">
        <v>198</v>
      </c>
      <c r="J33" s="215"/>
      <c r="K33" s="216" t="s">
        <v>126</v>
      </c>
      <c r="L33" s="217"/>
      <c r="M33" s="216" t="s">
        <v>235</v>
      </c>
      <c r="N33" s="217"/>
      <c r="O33" s="41"/>
      <c r="P33" s="41"/>
    </row>
    <row r="34" spans="1:16" ht="89.25">
      <c r="A34" s="40"/>
      <c r="B34" s="240"/>
      <c r="C34" s="213"/>
      <c r="D34" s="213"/>
      <c r="E34" s="158" t="s">
        <v>84</v>
      </c>
      <c r="F34" s="158" t="s">
        <v>53</v>
      </c>
      <c r="G34" s="158" t="s">
        <v>85</v>
      </c>
      <c r="H34" s="158" t="s">
        <v>53</v>
      </c>
      <c r="I34" s="158" t="s">
        <v>85</v>
      </c>
      <c r="J34" s="158" t="s">
        <v>53</v>
      </c>
      <c r="K34" s="158" t="s">
        <v>85</v>
      </c>
      <c r="L34" s="158" t="s">
        <v>53</v>
      </c>
      <c r="M34" s="158" t="s">
        <v>85</v>
      </c>
      <c r="N34" s="158" t="s">
        <v>53</v>
      </c>
      <c r="O34" s="41"/>
      <c r="P34" s="41"/>
    </row>
    <row r="35" spans="1:16" ht="12.75">
      <c r="A35" s="40"/>
      <c r="B35" s="1">
        <v>1</v>
      </c>
      <c r="C35" s="1">
        <v>2</v>
      </c>
      <c r="D35" s="1">
        <v>3</v>
      </c>
      <c r="E35" s="1">
        <v>4</v>
      </c>
      <c r="F35" s="1">
        <v>5</v>
      </c>
      <c r="G35" s="1">
        <v>6</v>
      </c>
      <c r="H35" s="1">
        <v>7</v>
      </c>
      <c r="I35" s="1">
        <v>8</v>
      </c>
      <c r="J35" s="1">
        <v>9</v>
      </c>
      <c r="K35" s="1">
        <v>10</v>
      </c>
      <c r="L35" s="1">
        <v>11</v>
      </c>
      <c r="M35" s="1">
        <v>12</v>
      </c>
      <c r="N35" s="1">
        <v>13</v>
      </c>
      <c r="O35" s="41"/>
      <c r="P35" s="41"/>
    </row>
    <row r="36" spans="1:16" ht="12.75">
      <c r="A36" s="40"/>
      <c r="B36" s="35"/>
      <c r="C36" s="35"/>
      <c r="D36" s="35"/>
      <c r="E36" s="35"/>
      <c r="F36" s="1"/>
      <c r="G36" s="1"/>
      <c r="H36" s="1"/>
      <c r="I36" s="1"/>
      <c r="J36" s="1"/>
      <c r="K36" s="1"/>
      <c r="L36" s="1"/>
      <c r="M36" s="1"/>
      <c r="N36" s="1"/>
      <c r="O36" s="41"/>
      <c r="P36" s="41"/>
    </row>
    <row r="37" spans="1:16" ht="12.75">
      <c r="A37" s="40"/>
      <c r="B37" s="35"/>
      <c r="C37" s="35"/>
      <c r="D37" s="35"/>
      <c r="E37" s="35"/>
      <c r="F37" s="1"/>
      <c r="G37" s="1"/>
      <c r="H37" s="1"/>
      <c r="I37" s="1"/>
      <c r="J37" s="1"/>
      <c r="K37" s="1"/>
      <c r="L37" s="1"/>
      <c r="M37" s="1"/>
      <c r="N37" s="1"/>
      <c r="O37" s="41"/>
      <c r="P37" s="41"/>
    </row>
    <row r="38" spans="1:16" ht="12.75">
      <c r="A38" s="40"/>
      <c r="B38" s="35"/>
      <c r="C38" s="35"/>
      <c r="D38" s="35"/>
      <c r="E38" s="35"/>
      <c r="F38" s="1"/>
      <c r="G38" s="1"/>
      <c r="H38" s="1"/>
      <c r="I38" s="1"/>
      <c r="J38" s="1"/>
      <c r="K38" s="1"/>
      <c r="L38" s="1"/>
      <c r="M38" s="1"/>
      <c r="N38" s="1"/>
      <c r="O38" s="41"/>
      <c r="P38" s="41"/>
    </row>
    <row r="39" spans="1:16" ht="12.75">
      <c r="A39" s="40"/>
      <c r="B39" s="35"/>
      <c r="C39" s="35"/>
      <c r="D39" s="35"/>
      <c r="E39" s="35"/>
      <c r="F39" s="1"/>
      <c r="G39" s="1"/>
      <c r="H39" s="1"/>
      <c r="I39" s="1"/>
      <c r="J39" s="1"/>
      <c r="K39" s="1"/>
      <c r="L39" s="1"/>
      <c r="M39" s="1"/>
      <c r="N39" s="1"/>
      <c r="O39" s="41"/>
      <c r="P39" s="41"/>
    </row>
    <row r="40" spans="1:16" ht="12.75">
      <c r="A40" s="40"/>
      <c r="B40" s="35"/>
      <c r="C40" s="35"/>
      <c r="D40" s="35"/>
      <c r="E40" s="35"/>
      <c r="F40" s="1"/>
      <c r="G40" s="1"/>
      <c r="H40" s="1"/>
      <c r="I40" s="1"/>
      <c r="J40" s="1"/>
      <c r="K40" s="1"/>
      <c r="L40" s="1"/>
      <c r="M40" s="1"/>
      <c r="N40" s="1"/>
      <c r="O40" s="41"/>
      <c r="P40" s="41"/>
    </row>
    <row r="41" spans="1:16" ht="12.75">
      <c r="A41" s="40"/>
      <c r="B41" s="35"/>
      <c r="C41" s="35"/>
      <c r="D41" s="35"/>
      <c r="E41" s="35"/>
      <c r="F41" s="1"/>
      <c r="G41" s="1"/>
      <c r="H41" s="1"/>
      <c r="I41" s="1"/>
      <c r="J41" s="1"/>
      <c r="K41" s="1"/>
      <c r="L41" s="1"/>
      <c r="M41" s="1"/>
      <c r="N41" s="1"/>
      <c r="O41" s="41"/>
      <c r="P41" s="41"/>
    </row>
    <row r="42" spans="1:16" ht="12.75">
      <c r="A42" s="40"/>
      <c r="B42" s="35" t="s">
        <v>7</v>
      </c>
      <c r="C42" s="35"/>
      <c r="D42" s="35"/>
      <c r="E42" s="35"/>
      <c r="F42" s="1"/>
      <c r="G42" s="1"/>
      <c r="H42" s="1"/>
      <c r="I42" s="1"/>
      <c r="J42" s="1"/>
      <c r="K42" s="1"/>
      <c r="L42" s="1"/>
      <c r="M42" s="1"/>
      <c r="N42" s="1"/>
      <c r="O42" s="41"/>
      <c r="P42" s="41"/>
    </row>
    <row r="43" spans="1:16" ht="12.75">
      <c r="A43" s="40"/>
      <c r="B43" s="3" t="s">
        <v>42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41"/>
      <c r="P43" s="41"/>
    </row>
    <row r="44" spans="1:16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O44" s="41"/>
      <c r="P44" s="41"/>
    </row>
    <row r="45" spans="1:16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O45" s="41"/>
      <c r="P45" s="41"/>
    </row>
    <row r="46" spans="1:16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O46" s="41"/>
      <c r="P46" s="41"/>
    </row>
  </sheetData>
  <sheetProtection/>
  <mergeCells count="39">
    <mergeCell ref="C25:E25"/>
    <mergeCell ref="C24:E24"/>
    <mergeCell ref="A18:N18"/>
    <mergeCell ref="L6:N6"/>
    <mergeCell ref="C16:E16"/>
    <mergeCell ref="C11:E11"/>
    <mergeCell ref="C13:E13"/>
    <mergeCell ref="C22:E22"/>
    <mergeCell ref="C8:E8"/>
    <mergeCell ref="B33:B34"/>
    <mergeCell ref="C33:C34"/>
    <mergeCell ref="A2:P2"/>
    <mergeCell ref="A4:P4"/>
    <mergeCell ref="A6:A7"/>
    <mergeCell ref="B6:B7"/>
    <mergeCell ref="A20:A21"/>
    <mergeCell ref="F20:H20"/>
    <mergeCell ref="I20:K20"/>
    <mergeCell ref="C14:E14"/>
    <mergeCell ref="I6:K6"/>
    <mergeCell ref="F6:H6"/>
    <mergeCell ref="C6:E7"/>
    <mergeCell ref="C12:E12"/>
    <mergeCell ref="A30:N30"/>
    <mergeCell ref="C27:E27"/>
    <mergeCell ref="B20:B21"/>
    <mergeCell ref="C20:E21"/>
    <mergeCell ref="C26:E26"/>
    <mergeCell ref="C23:E23"/>
    <mergeCell ref="D33:D34"/>
    <mergeCell ref="E33:F33"/>
    <mergeCell ref="G33:H33"/>
    <mergeCell ref="I33:J33"/>
    <mergeCell ref="C9:E9"/>
    <mergeCell ref="C10:E10"/>
    <mergeCell ref="C15:E15"/>
    <mergeCell ref="A31:N31"/>
    <mergeCell ref="M33:N33"/>
    <mergeCell ref="K33:L33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landscape" paperSize="9" scale="71" r:id="rId1"/>
  <rowBreaks count="1" manualBreakCount="1">
    <brk id="2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R56"/>
  <sheetViews>
    <sheetView showGridLines="0" view="pageBreakPreview" zoomScale="85" zoomScaleNormal="75" zoomScaleSheetLayoutView="85" zoomScalePageLayoutView="0" workbookViewId="0" topLeftCell="A31">
      <selection activeCell="I50" sqref="I50"/>
    </sheetView>
  </sheetViews>
  <sheetFormatPr defaultColWidth="9.00390625" defaultRowHeight="12.75"/>
  <cols>
    <col min="1" max="1" width="20.75390625" style="34" customWidth="1"/>
    <col min="2" max="2" width="22.125" style="34" customWidth="1"/>
    <col min="3" max="3" width="17.625" style="34" customWidth="1"/>
    <col min="4" max="4" width="20.625" style="34" customWidth="1"/>
    <col min="5" max="5" width="20.125" style="34" customWidth="1"/>
    <col min="6" max="6" width="19.375" style="34" customWidth="1"/>
    <col min="7" max="7" width="27.375" style="34" customWidth="1"/>
    <col min="8" max="8" width="19.625" style="34" customWidth="1"/>
    <col min="9" max="9" width="18.75390625" style="34" customWidth="1"/>
    <col min="10" max="10" width="16.625" style="34" customWidth="1"/>
    <col min="11" max="11" width="17.00390625" style="34" customWidth="1"/>
    <col min="12" max="12" width="14.25390625" style="34" customWidth="1"/>
    <col min="13" max="13" width="13.125" style="34" customWidth="1"/>
    <col min="14" max="16384" width="9.125" style="34" customWidth="1"/>
  </cols>
  <sheetData>
    <row r="2" spans="1:16" ht="40.5" customHeight="1">
      <c r="A2" s="255" t="s">
        <v>244</v>
      </c>
      <c r="B2" s="255"/>
      <c r="C2" s="255"/>
      <c r="D2" s="255"/>
      <c r="E2" s="255"/>
      <c r="F2" s="255"/>
      <c r="G2" s="255"/>
      <c r="H2" s="255"/>
      <c r="I2" s="255"/>
      <c r="J2" s="255"/>
      <c r="K2" s="42"/>
      <c r="L2" s="42"/>
      <c r="M2" s="42"/>
      <c r="N2" s="42"/>
      <c r="O2" s="42"/>
      <c r="P2" s="42"/>
    </row>
    <row r="3" spans="1:11" ht="243" customHeight="1">
      <c r="A3" s="252" t="s">
        <v>267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ht="15.75">
      <c r="A4" s="30" t="s">
        <v>245</v>
      </c>
    </row>
    <row r="5" ht="12.75">
      <c r="A5" s="59"/>
    </row>
    <row r="6" spans="1:16" ht="15.75">
      <c r="A6" s="255" t="s">
        <v>246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ht="12.75">
      <c r="J7" s="43" t="s">
        <v>56</v>
      </c>
    </row>
    <row r="8" spans="1:16" ht="48" customHeight="1">
      <c r="A8" s="189" t="s">
        <v>70</v>
      </c>
      <c r="B8" s="194" t="s">
        <v>0</v>
      </c>
      <c r="C8" s="194" t="s">
        <v>23</v>
      </c>
      <c r="D8" s="194" t="s">
        <v>78</v>
      </c>
      <c r="E8" s="194" t="s">
        <v>73</v>
      </c>
      <c r="F8" s="194" t="s">
        <v>71</v>
      </c>
      <c r="G8" s="194" t="s">
        <v>72</v>
      </c>
      <c r="H8" s="194" t="s">
        <v>54</v>
      </c>
      <c r="I8" s="208"/>
      <c r="J8" s="194" t="s">
        <v>55</v>
      </c>
      <c r="L8" s="16"/>
      <c r="M8" s="16"/>
      <c r="N8" s="16"/>
      <c r="O8" s="16"/>
      <c r="P8" s="16"/>
    </row>
    <row r="9" spans="1:16" ht="39" customHeight="1">
      <c r="A9" s="190"/>
      <c r="B9" s="256"/>
      <c r="C9" s="194"/>
      <c r="D9" s="194"/>
      <c r="E9" s="194"/>
      <c r="F9" s="194"/>
      <c r="G9" s="194"/>
      <c r="H9" s="4" t="s">
        <v>9</v>
      </c>
      <c r="I9" s="4" t="s">
        <v>25</v>
      </c>
      <c r="J9" s="194"/>
      <c r="L9" s="16"/>
      <c r="M9" s="16"/>
      <c r="N9" s="16"/>
      <c r="O9" s="16"/>
      <c r="P9" s="16"/>
    </row>
    <row r="10" spans="1:16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L10" s="16"/>
      <c r="M10" s="16"/>
      <c r="N10" s="16"/>
      <c r="O10" s="16"/>
      <c r="P10" s="16"/>
    </row>
    <row r="11" spans="1:16" ht="25.5">
      <c r="A11" s="17">
        <v>2210</v>
      </c>
      <c r="B11" s="105" t="s">
        <v>113</v>
      </c>
      <c r="C11" s="111">
        <v>1020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L11" s="16"/>
      <c r="M11" s="16"/>
      <c r="N11" s="16"/>
      <c r="O11" s="16"/>
      <c r="P11" s="16"/>
    </row>
    <row r="12" spans="1:16" ht="35.25" customHeight="1">
      <c r="A12" s="17">
        <v>2240</v>
      </c>
      <c r="B12" s="105" t="s">
        <v>114</v>
      </c>
      <c r="C12" s="111">
        <v>37753.46</v>
      </c>
      <c r="D12" s="111">
        <v>37753.46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f>D12+F12</f>
        <v>37753.46</v>
      </c>
      <c r="L12" s="16"/>
      <c r="M12" s="16"/>
      <c r="N12" s="16"/>
      <c r="O12" s="16"/>
      <c r="P12" s="16"/>
    </row>
    <row r="13" spans="1:16" ht="73.5" customHeight="1">
      <c r="A13" s="17">
        <v>2610</v>
      </c>
      <c r="B13" s="105" t="s">
        <v>115</v>
      </c>
      <c r="C13" s="111">
        <v>1381500</v>
      </c>
      <c r="D13" s="111">
        <v>1381489.78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f>D13+F13</f>
        <v>1381489.78</v>
      </c>
      <c r="L13" s="16"/>
      <c r="M13" s="16"/>
      <c r="N13" s="16"/>
      <c r="O13" s="16"/>
      <c r="P13" s="16"/>
    </row>
    <row r="14" spans="1:16" ht="25.5">
      <c r="A14" s="17">
        <v>3132</v>
      </c>
      <c r="B14" s="105" t="s">
        <v>116</v>
      </c>
      <c r="C14" s="111" t="s">
        <v>112</v>
      </c>
      <c r="D14" s="111" t="s">
        <v>112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L14" s="16"/>
      <c r="M14" s="16"/>
      <c r="N14" s="16"/>
      <c r="O14" s="16"/>
      <c r="P14" s="16"/>
    </row>
    <row r="15" spans="1:16" ht="12.75">
      <c r="A15" s="18"/>
      <c r="B15" s="8" t="s">
        <v>42</v>
      </c>
      <c r="C15" s="122">
        <f>SUM(C11:C14)</f>
        <v>1420273.46</v>
      </c>
      <c r="D15" s="122">
        <f>SUM(D11:D13)</f>
        <v>1419243.24</v>
      </c>
      <c r="E15" s="122">
        <f aca="true" t="shared" si="0" ref="E15:J15">E12+E13+E14</f>
        <v>0</v>
      </c>
      <c r="F15" s="122">
        <f t="shared" si="0"/>
        <v>0</v>
      </c>
      <c r="G15" s="122">
        <f t="shared" si="0"/>
        <v>0</v>
      </c>
      <c r="H15" s="122">
        <f t="shared" si="0"/>
        <v>0</v>
      </c>
      <c r="I15" s="122">
        <f t="shared" si="0"/>
        <v>0</v>
      </c>
      <c r="J15" s="122">
        <f t="shared" si="0"/>
        <v>1419243.24</v>
      </c>
      <c r="L15" s="16"/>
      <c r="M15" s="16"/>
      <c r="N15" s="16"/>
      <c r="O15" s="16"/>
      <c r="P15" s="16"/>
    </row>
    <row r="18" spans="1:16" ht="15.75" customHeight="1">
      <c r="A18" s="255" t="s">
        <v>247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</row>
    <row r="19" ht="12.75">
      <c r="L19" s="43" t="s">
        <v>56</v>
      </c>
    </row>
    <row r="20" spans="1:12" ht="16.5" customHeight="1">
      <c r="A20" s="189" t="s">
        <v>70</v>
      </c>
      <c r="B20" s="189" t="s">
        <v>12</v>
      </c>
      <c r="C20" s="258" t="s">
        <v>127</v>
      </c>
      <c r="D20" s="259"/>
      <c r="E20" s="259"/>
      <c r="F20" s="259"/>
      <c r="G20" s="260"/>
      <c r="H20" s="258" t="s">
        <v>128</v>
      </c>
      <c r="I20" s="259"/>
      <c r="J20" s="259"/>
      <c r="K20" s="259"/>
      <c r="L20" s="260"/>
    </row>
    <row r="21" spans="1:12" ht="63" customHeight="1">
      <c r="A21" s="257"/>
      <c r="B21" s="257"/>
      <c r="C21" s="189" t="s">
        <v>10</v>
      </c>
      <c r="D21" s="189" t="s">
        <v>74</v>
      </c>
      <c r="E21" s="194" t="s">
        <v>75</v>
      </c>
      <c r="F21" s="194"/>
      <c r="G21" s="189" t="s">
        <v>80</v>
      </c>
      <c r="H21" s="189" t="s">
        <v>11</v>
      </c>
      <c r="I21" s="189" t="s">
        <v>76</v>
      </c>
      <c r="J21" s="194" t="s">
        <v>75</v>
      </c>
      <c r="K21" s="194"/>
      <c r="L21" s="194" t="s">
        <v>81</v>
      </c>
    </row>
    <row r="22" spans="1:12" ht="60" customHeight="1">
      <c r="A22" s="190"/>
      <c r="B22" s="190"/>
      <c r="C22" s="190"/>
      <c r="D22" s="190"/>
      <c r="E22" s="4" t="s">
        <v>24</v>
      </c>
      <c r="F22" s="4" t="s">
        <v>25</v>
      </c>
      <c r="G22" s="190"/>
      <c r="H22" s="190"/>
      <c r="I22" s="190"/>
      <c r="J22" s="4" t="s">
        <v>24</v>
      </c>
      <c r="K22" s="4" t="s">
        <v>25</v>
      </c>
      <c r="L22" s="194"/>
    </row>
    <row r="23" spans="1:16" ht="12.75">
      <c r="A23" s="17">
        <v>1</v>
      </c>
      <c r="B23" s="44">
        <v>2</v>
      </c>
      <c r="C23" s="109">
        <v>3</v>
      </c>
      <c r="D23" s="44">
        <v>4</v>
      </c>
      <c r="E23" s="109">
        <v>5</v>
      </c>
      <c r="F23" s="44">
        <v>6</v>
      </c>
      <c r="G23" s="109">
        <v>7</v>
      </c>
      <c r="H23" s="44">
        <v>8</v>
      </c>
      <c r="I23" s="109">
        <v>9</v>
      </c>
      <c r="J23" s="44">
        <v>10</v>
      </c>
      <c r="K23" s="109">
        <v>11</v>
      </c>
      <c r="L23" s="17">
        <v>12</v>
      </c>
      <c r="M23" s="44"/>
      <c r="N23" s="44"/>
      <c r="O23" s="44"/>
      <c r="P23" s="44"/>
    </row>
    <row r="24" spans="1:16" ht="25.5">
      <c r="A24" s="17">
        <v>2210</v>
      </c>
      <c r="B24" s="105" t="s">
        <v>113</v>
      </c>
      <c r="C24" s="111">
        <f>2325097.29+4000</f>
        <v>2329097.29</v>
      </c>
      <c r="D24" s="111">
        <v>0</v>
      </c>
      <c r="E24" s="111">
        <v>0</v>
      </c>
      <c r="F24" s="111">
        <v>0</v>
      </c>
      <c r="G24" s="111">
        <f>C24-E24</f>
        <v>2329097.29</v>
      </c>
      <c r="H24" s="111">
        <f>4200000</f>
        <v>4200000</v>
      </c>
      <c r="I24" s="111">
        <v>0</v>
      </c>
      <c r="J24" s="111">
        <v>0</v>
      </c>
      <c r="K24" s="111">
        <v>0</v>
      </c>
      <c r="L24" s="111">
        <f>H24-J24</f>
        <v>4200000</v>
      </c>
      <c r="M24" s="44"/>
      <c r="N24" s="44"/>
      <c r="O24" s="44"/>
      <c r="P24" s="44"/>
    </row>
    <row r="25" spans="1:16" ht="25.5">
      <c r="A25" s="17">
        <v>2240</v>
      </c>
      <c r="B25" s="105" t="s">
        <v>114</v>
      </c>
      <c r="C25" s="113">
        <f>51800+2000</f>
        <v>53800</v>
      </c>
      <c r="D25" s="112">
        <v>0</v>
      </c>
      <c r="E25" s="113">
        <v>0</v>
      </c>
      <c r="F25" s="112">
        <v>0</v>
      </c>
      <c r="G25" s="111">
        <f>C25-E25</f>
        <v>53800</v>
      </c>
      <c r="H25" s="112">
        <v>55000</v>
      </c>
      <c r="I25" s="113">
        <v>0</v>
      </c>
      <c r="J25" s="112">
        <v>0</v>
      </c>
      <c r="K25" s="113">
        <v>0</v>
      </c>
      <c r="L25" s="111">
        <f>H25-J25</f>
        <v>55000</v>
      </c>
      <c r="M25" s="44"/>
      <c r="N25" s="44"/>
      <c r="O25" s="44"/>
      <c r="P25" s="44"/>
    </row>
    <row r="26" spans="1:16" ht="63.75">
      <c r="A26" s="17">
        <v>2610</v>
      </c>
      <c r="B26" s="105" t="s">
        <v>115</v>
      </c>
      <c r="C26" s="111">
        <f>308283</f>
        <v>308283</v>
      </c>
      <c r="D26" s="111">
        <v>0</v>
      </c>
      <c r="E26" s="111">
        <v>0</v>
      </c>
      <c r="F26" s="111">
        <v>0</v>
      </c>
      <c r="G26" s="111">
        <f>C26-E26</f>
        <v>308283</v>
      </c>
      <c r="H26" s="111">
        <v>0</v>
      </c>
      <c r="I26" s="111">
        <v>0</v>
      </c>
      <c r="J26" s="111">
        <v>0</v>
      </c>
      <c r="K26" s="111">
        <v>0</v>
      </c>
      <c r="L26" s="111">
        <f>H26-J26</f>
        <v>0</v>
      </c>
      <c r="M26" s="44"/>
      <c r="N26" s="44"/>
      <c r="O26" s="44"/>
      <c r="P26" s="44"/>
    </row>
    <row r="27" spans="1:16" ht="18.75" customHeight="1">
      <c r="A27" s="17">
        <v>2800</v>
      </c>
      <c r="B27" s="105" t="s">
        <v>187</v>
      </c>
      <c r="C27" s="111">
        <v>114000</v>
      </c>
      <c r="D27" s="111">
        <v>0</v>
      </c>
      <c r="E27" s="111">
        <v>0</v>
      </c>
      <c r="F27" s="111">
        <v>0</v>
      </c>
      <c r="G27" s="111">
        <f>C27-E27</f>
        <v>114000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44"/>
      <c r="N27" s="44"/>
      <c r="O27" s="44"/>
      <c r="P27" s="44"/>
    </row>
    <row r="28" spans="1:16" ht="25.5">
      <c r="A28" s="17">
        <v>3132</v>
      </c>
      <c r="B28" s="105" t="s">
        <v>116</v>
      </c>
      <c r="C28" s="111" t="s">
        <v>112</v>
      </c>
      <c r="D28" s="111" t="s">
        <v>112</v>
      </c>
      <c r="E28" s="111" t="s">
        <v>112</v>
      </c>
      <c r="F28" s="111" t="s">
        <v>112</v>
      </c>
      <c r="G28" s="111" t="s">
        <v>112</v>
      </c>
      <c r="H28" s="111">
        <f>42042720+52000000</f>
        <v>94042720</v>
      </c>
      <c r="I28" s="111">
        <v>0</v>
      </c>
      <c r="J28" s="111">
        <v>0</v>
      </c>
      <c r="K28" s="111">
        <v>0</v>
      </c>
      <c r="L28" s="111">
        <f>H28-J28</f>
        <v>94042720</v>
      </c>
      <c r="M28" s="44"/>
      <c r="N28" s="44"/>
      <c r="O28" s="44"/>
      <c r="P28" s="44"/>
    </row>
    <row r="29" spans="1:12" ht="32.25" customHeight="1">
      <c r="A29" s="17"/>
      <c r="B29" s="8" t="s">
        <v>42</v>
      </c>
      <c r="C29" s="111">
        <f>SUM(C24:C28)</f>
        <v>2805180.29</v>
      </c>
      <c r="D29" s="111">
        <f aca="true" t="shared" si="1" ref="D29:K29">SUM(D24:D28)</f>
        <v>0</v>
      </c>
      <c r="E29" s="111">
        <f t="shared" si="1"/>
        <v>0</v>
      </c>
      <c r="F29" s="111">
        <f t="shared" si="1"/>
        <v>0</v>
      </c>
      <c r="G29" s="111">
        <f t="shared" si="1"/>
        <v>2805180.29</v>
      </c>
      <c r="H29" s="111">
        <f>SUM(H24:H28)</f>
        <v>98297720</v>
      </c>
      <c r="I29" s="111">
        <f t="shared" si="1"/>
        <v>0</v>
      </c>
      <c r="J29" s="111">
        <f t="shared" si="1"/>
        <v>0</v>
      </c>
      <c r="K29" s="111">
        <f t="shared" si="1"/>
        <v>0</v>
      </c>
      <c r="L29" s="111">
        <f>H29-J29</f>
        <v>98297720</v>
      </c>
    </row>
    <row r="31" spans="1:16" ht="15.75" customHeight="1">
      <c r="A31" s="255" t="s">
        <v>250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</row>
    <row r="32" ht="12.75">
      <c r="I32" s="43" t="s">
        <v>56</v>
      </c>
    </row>
    <row r="33" spans="1:9" ht="39" customHeight="1">
      <c r="A33" s="189" t="s">
        <v>70</v>
      </c>
      <c r="B33" s="189" t="s">
        <v>12</v>
      </c>
      <c r="C33" s="194" t="s">
        <v>23</v>
      </c>
      <c r="D33" s="194" t="s">
        <v>79</v>
      </c>
      <c r="E33" s="189" t="s">
        <v>130</v>
      </c>
      <c r="F33" s="189" t="s">
        <v>248</v>
      </c>
      <c r="G33" s="189" t="s">
        <v>249</v>
      </c>
      <c r="H33" s="189" t="s">
        <v>26</v>
      </c>
      <c r="I33" s="189" t="s">
        <v>37</v>
      </c>
    </row>
    <row r="34" spans="1:9" ht="48" customHeight="1">
      <c r="A34" s="190"/>
      <c r="B34" s="190"/>
      <c r="C34" s="194"/>
      <c r="D34" s="194"/>
      <c r="E34" s="190"/>
      <c r="F34" s="190"/>
      <c r="G34" s="190"/>
      <c r="H34" s="190"/>
      <c r="I34" s="190"/>
    </row>
    <row r="35" spans="1:9" ht="12.75">
      <c r="A35" s="17">
        <v>1</v>
      </c>
      <c r="B35" s="4">
        <v>2</v>
      </c>
      <c r="C35" s="17">
        <v>3</v>
      </c>
      <c r="D35" s="4">
        <v>4</v>
      </c>
      <c r="E35" s="17">
        <v>5</v>
      </c>
      <c r="F35" s="4">
        <v>6</v>
      </c>
      <c r="G35" s="17">
        <v>7</v>
      </c>
      <c r="H35" s="4">
        <v>8</v>
      </c>
      <c r="I35" s="17">
        <v>9</v>
      </c>
    </row>
    <row r="36" spans="1:9" ht="25.5">
      <c r="A36" s="17">
        <v>2210</v>
      </c>
      <c r="B36" s="105" t="s">
        <v>113</v>
      </c>
      <c r="C36" s="111">
        <f aca="true" t="shared" si="2" ref="C36:D38">C11</f>
        <v>1020</v>
      </c>
      <c r="D36" s="111">
        <f t="shared" si="2"/>
        <v>0</v>
      </c>
      <c r="E36" s="111">
        <v>0</v>
      </c>
      <c r="F36" s="122">
        <v>0</v>
      </c>
      <c r="G36" s="111">
        <v>0</v>
      </c>
      <c r="H36" s="110"/>
      <c r="I36" s="108"/>
    </row>
    <row r="37" spans="1:9" ht="25.5">
      <c r="A37" s="17">
        <v>2240</v>
      </c>
      <c r="B37" s="105" t="s">
        <v>114</v>
      </c>
      <c r="C37" s="111">
        <f t="shared" si="2"/>
        <v>37753.46</v>
      </c>
      <c r="D37" s="111">
        <f t="shared" si="2"/>
        <v>37753.46</v>
      </c>
      <c r="E37" s="111">
        <v>0</v>
      </c>
      <c r="F37" s="122">
        <v>0</v>
      </c>
      <c r="G37" s="111">
        <v>0</v>
      </c>
      <c r="H37" s="110"/>
      <c r="I37" s="108"/>
    </row>
    <row r="38" spans="1:9" ht="72" customHeight="1">
      <c r="A38" s="17">
        <v>2610</v>
      </c>
      <c r="B38" s="105" t="s">
        <v>115</v>
      </c>
      <c r="C38" s="111">
        <f t="shared" si="2"/>
        <v>1381500</v>
      </c>
      <c r="D38" s="111">
        <f t="shared" si="2"/>
        <v>1381489.78</v>
      </c>
      <c r="E38" s="111">
        <v>0</v>
      </c>
      <c r="F38" s="111">
        <v>0</v>
      </c>
      <c r="G38" s="111">
        <v>0</v>
      </c>
      <c r="H38" s="108"/>
      <c r="I38" s="108"/>
    </row>
    <row r="39" spans="1:9" ht="19.5" customHeight="1">
      <c r="A39" s="17">
        <v>2800</v>
      </c>
      <c r="B39" s="105" t="s">
        <v>187</v>
      </c>
      <c r="C39" s="111" t="s">
        <v>112</v>
      </c>
      <c r="D39" s="111" t="s">
        <v>112</v>
      </c>
      <c r="E39" s="111" t="s">
        <v>112</v>
      </c>
      <c r="F39" s="111" t="s">
        <v>112</v>
      </c>
      <c r="G39" s="111">
        <v>0</v>
      </c>
      <c r="H39" s="108"/>
      <c r="I39" s="108"/>
    </row>
    <row r="40" spans="1:9" ht="25.5">
      <c r="A40" s="17">
        <v>3132</v>
      </c>
      <c r="B40" s="105" t="s">
        <v>116</v>
      </c>
      <c r="C40" s="111" t="s">
        <v>112</v>
      </c>
      <c r="D40" s="111" t="s">
        <v>112</v>
      </c>
      <c r="E40" s="111" t="s">
        <v>112</v>
      </c>
      <c r="F40" s="111" t="s">
        <v>112</v>
      </c>
      <c r="G40" s="111">
        <v>0</v>
      </c>
      <c r="H40" s="108"/>
      <c r="I40" s="108"/>
    </row>
    <row r="41" spans="1:9" ht="24.75" customHeight="1">
      <c r="A41" s="8"/>
      <c r="B41" s="8" t="s">
        <v>42</v>
      </c>
      <c r="C41" s="122">
        <f>SUM(C36:C40)</f>
        <v>1420273.46</v>
      </c>
      <c r="D41" s="122">
        <f>SUM(D36:D40)</f>
        <v>1419243.24</v>
      </c>
      <c r="E41" s="122">
        <f>SUM(E36:E40)</f>
        <v>0</v>
      </c>
      <c r="F41" s="122">
        <f>SUM(F36:F40)</f>
        <v>0</v>
      </c>
      <c r="G41" s="122">
        <f>SUM(G36:G40)</f>
        <v>0</v>
      </c>
      <c r="H41" s="110"/>
      <c r="I41" s="110"/>
    </row>
    <row r="45" spans="1:9" ht="46.5" customHeight="1">
      <c r="A45" s="254" t="s">
        <v>251</v>
      </c>
      <c r="B45" s="254"/>
      <c r="C45" s="254"/>
      <c r="D45" s="254"/>
      <c r="E45" s="254"/>
      <c r="F45" s="254"/>
      <c r="G45" s="254"/>
      <c r="H45" s="254"/>
      <c r="I45" s="254"/>
    </row>
    <row r="46" spans="1:11" ht="69.75" customHeight="1">
      <c r="A46" s="250" t="s">
        <v>259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3"/>
    </row>
    <row r="47" spans="1:11" ht="40.5" customHeight="1">
      <c r="A47" s="254" t="s">
        <v>252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</row>
    <row r="48" spans="1:18" ht="43.5" customHeight="1">
      <c r="A48" s="250" t="s">
        <v>275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73"/>
      <c r="M48" s="73"/>
      <c r="N48" s="73"/>
      <c r="O48" s="73"/>
      <c r="P48" s="73"/>
      <c r="Q48" s="73"/>
      <c r="R48" s="73"/>
    </row>
    <row r="49" spans="1:18" ht="77.25" customHeight="1">
      <c r="A49" s="250" t="s">
        <v>283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73"/>
      <c r="M49" s="73"/>
      <c r="N49" s="73"/>
      <c r="O49" s="73"/>
      <c r="P49" s="73"/>
      <c r="Q49" s="73"/>
      <c r="R49" s="73"/>
    </row>
    <row r="50" spans="1:9" ht="44.25" customHeight="1">
      <c r="A50" s="74"/>
      <c r="B50" s="74"/>
      <c r="C50" s="74"/>
      <c r="D50" s="74"/>
      <c r="E50" s="74"/>
      <c r="F50" s="74"/>
      <c r="G50" s="74"/>
      <c r="H50" s="74"/>
      <c r="I50" s="74"/>
    </row>
    <row r="51" spans="1:7" ht="15.75">
      <c r="A51" s="263" t="s">
        <v>31</v>
      </c>
      <c r="B51" s="263"/>
      <c r="C51" s="263"/>
      <c r="D51" s="47"/>
      <c r="F51" s="104" t="s">
        <v>131</v>
      </c>
      <c r="G51" s="47"/>
    </row>
    <row r="52" spans="1:7" ht="18.75" customHeight="1">
      <c r="A52" s="263"/>
      <c r="B52" s="264"/>
      <c r="C52" s="264"/>
      <c r="D52" s="49" t="s">
        <v>27</v>
      </c>
      <c r="F52" s="261" t="s">
        <v>89</v>
      </c>
      <c r="G52" s="262"/>
    </row>
    <row r="53" spans="1:4" ht="18.75" customHeight="1">
      <c r="A53" s="263"/>
      <c r="B53" s="264"/>
      <c r="C53" s="264"/>
      <c r="D53" s="39"/>
    </row>
    <row r="54" spans="1:7" ht="15.75">
      <c r="A54" s="263" t="s">
        <v>8</v>
      </c>
      <c r="B54" s="263"/>
      <c r="C54" s="263"/>
      <c r="D54" s="50"/>
      <c r="F54" s="104" t="s">
        <v>132</v>
      </c>
      <c r="G54" s="47"/>
    </row>
    <row r="55" spans="1:7" ht="15.75" customHeight="1">
      <c r="A55" s="46"/>
      <c r="B55" s="48"/>
      <c r="C55" s="48"/>
      <c r="D55" s="49" t="s">
        <v>27</v>
      </c>
      <c r="F55" s="261" t="s">
        <v>89</v>
      </c>
      <c r="G55" s="262"/>
    </row>
    <row r="56" ht="15.75">
      <c r="A56" s="45"/>
    </row>
  </sheetData>
  <sheetProtection/>
  <mergeCells count="47">
    <mergeCell ref="L21:L22"/>
    <mergeCell ref="F55:G55"/>
    <mergeCell ref="A51:C51"/>
    <mergeCell ref="A52:A53"/>
    <mergeCell ref="B52:B53"/>
    <mergeCell ref="C52:C53"/>
    <mergeCell ref="F52:G52"/>
    <mergeCell ref="A54:C54"/>
    <mergeCell ref="I33:I34"/>
    <mergeCell ref="G33:G34"/>
    <mergeCell ref="E8:E9"/>
    <mergeCell ref="F8:F9"/>
    <mergeCell ref="G8:G9"/>
    <mergeCell ref="H8:I8"/>
    <mergeCell ref="J8:J9"/>
    <mergeCell ref="A20:A22"/>
    <mergeCell ref="A18:P18"/>
    <mergeCell ref="B20:B22"/>
    <mergeCell ref="C20:G20"/>
    <mergeCell ref="H20:L20"/>
    <mergeCell ref="I21:I22"/>
    <mergeCell ref="E33:E34"/>
    <mergeCell ref="F33:F34"/>
    <mergeCell ref="A6:P6"/>
    <mergeCell ref="A8:A9"/>
    <mergeCell ref="B8:B9"/>
    <mergeCell ref="C8:C9"/>
    <mergeCell ref="D8:D9"/>
    <mergeCell ref="C33:C34"/>
    <mergeCell ref="D33:D34"/>
    <mergeCell ref="B33:B34"/>
    <mergeCell ref="H33:H34"/>
    <mergeCell ref="E21:F21"/>
    <mergeCell ref="G21:G22"/>
    <mergeCell ref="H21:H22"/>
    <mergeCell ref="C21:C22"/>
    <mergeCell ref="D21:D22"/>
    <mergeCell ref="A49:K49"/>
    <mergeCell ref="A48:K48"/>
    <mergeCell ref="A3:K3"/>
    <mergeCell ref="A46:K46"/>
    <mergeCell ref="A47:K47"/>
    <mergeCell ref="A2:J2"/>
    <mergeCell ref="A45:I45"/>
    <mergeCell ref="J21:K21"/>
    <mergeCell ref="A31:P31"/>
    <mergeCell ref="A33:A34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scale="59" r:id="rId1"/>
  <rowBreaks count="2" manualBreakCount="2">
    <brk id="27" max="11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2020-12-21T10:15:20Z</cp:lastPrinted>
  <dcterms:created xsi:type="dcterms:W3CDTF">2010-12-08T09:07:17Z</dcterms:created>
  <dcterms:modified xsi:type="dcterms:W3CDTF">2020-12-21T14:29:11Z</dcterms:modified>
  <cp:category/>
  <cp:version/>
  <cp:contentType/>
  <cp:contentStatus/>
</cp:coreProperties>
</file>