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25" yWindow="645" windowWidth="9975" windowHeight="10275" tabRatio="909" activeTab="0"/>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s>
  <definedNames>
    <definedName name="_xlnm.Print_Area" localSheetId="4">'ДОДАТОК 2 Ф-2 п. 9'!$A$1:$L$38</definedName>
    <definedName name="_xlnm.Print_Area" localSheetId="5">'ДОДАТОК 2 Ф-2 п.10'!$A$1:$P$11</definedName>
    <definedName name="_xlnm.Print_Area" localSheetId="6">'ДОДАТОК 2 Ф-2 п.11-12'!$A$1:$N$44</definedName>
    <definedName name="_xlnm.Print_Area" localSheetId="7">'ДОДАТОК 2 Ф-2 п.13-15'!$A$1:$L$64</definedName>
    <definedName name="_xlnm.Print_Area" localSheetId="1">'ДОДАТОК 2 Ф-2 п.6'!$A$1:$N$50</definedName>
    <definedName name="_xlnm.Print_Area" localSheetId="2">'ДОДАТОК 2 Ф-2 п.7'!$A$1:$N$44</definedName>
    <definedName name="_xlnm.Print_Area" localSheetId="3">'ДОДАТОК 2 Ф-2 п.8'!$A$1:$M$188</definedName>
    <definedName name="_xlnm.Print_Area" localSheetId="0">'ДОДАТОК 2 Форма 2 п.1-5'!$A$1:$N$43</definedName>
  </definedNames>
  <calcPr fullCalcOnLoad="1"/>
</workbook>
</file>

<file path=xl/sharedStrings.xml><?xml version="1.0" encoding="utf-8"?>
<sst xmlns="http://schemas.openxmlformats.org/spreadsheetml/2006/main" count="1564" uniqueCount="331">
  <si>
    <t xml:space="preserve">Найменування
</t>
  </si>
  <si>
    <t xml:space="preserve">фактично зайняті </t>
  </si>
  <si>
    <t>загальний фонд</t>
  </si>
  <si>
    <t>затрат</t>
  </si>
  <si>
    <t>продукту</t>
  </si>
  <si>
    <t>ефективності</t>
  </si>
  <si>
    <t>якості</t>
  </si>
  <si>
    <t>...</t>
  </si>
  <si>
    <t>Керівник фінансової служби</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</si>
  <si>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</si>
  <si>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</si>
  <si>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</si>
  <si>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</si>
  <si>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</si>
  <si>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</si>
  <si>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</si>
  <si>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</si>
  <si>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</si>
  <si>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</si>
  <si>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</si>
  <si>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</si>
  <si>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</si>
  <si>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</si>
  <si>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</si>
  <si>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</si>
  <si>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</si>
  <si>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</si>
  <si>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</si>
  <si>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</si>
  <si>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</si>
  <si>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Надходження із загального фонду бюджету</t>
  </si>
  <si>
    <t>Керівник установи</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</si>
  <si>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</si>
  <si>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</si>
  <si>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</si>
  <si>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</si>
  <si>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</si>
  <si>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</si>
  <si>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</si>
  <si>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</si>
  <si>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</si>
  <si>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</si>
  <si>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</si>
  <si>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</si>
  <si>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</si>
  <si>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</si>
  <si>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</si>
  <si>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</si>
  <si>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</si>
  <si>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</si>
  <si>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</si>
  <si>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</si>
  <si>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</si>
  <si>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</si>
  <si>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</si>
  <si>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</si>
  <si>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(грн)</t>
  </si>
  <si>
    <t xml:space="preserve">              (найменування відповідального виконавця)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</si>
  <si>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</si>
  <si>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</si>
  <si>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</si>
  <si>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</si>
  <si>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</si>
  <si>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r>
      <t xml:space="preserve">9. Структура видатків на оплату праці:                                                                                                                                                                    </t>
    </r>
    <r>
      <rPr>
        <sz val="12"/>
        <rFont val="Arial Cyr"/>
        <family val="2"/>
      </rPr>
      <t xml:space="preserve"> </t>
    </r>
  </si>
  <si>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</si>
  <si>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</si>
  <si>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</si>
  <si>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</si>
  <si>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</si>
  <si>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</si>
  <si>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</si>
  <si>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</si>
  <si>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Зміна кредитоської заборгованості            (6-5)</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</si>
  <si>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</si>
  <si>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</si>
  <si>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</si>
  <si>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</si>
  <si>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</si>
  <si>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</si>
  <si>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</si>
  <si>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</si>
  <si>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</si>
  <si>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</si>
  <si>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</si>
  <si>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</si>
  <si>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</si>
  <si>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</si>
  <si>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(код за ЄДРПОУ)</t>
  </si>
  <si>
    <t>(код бюджету)</t>
  </si>
  <si>
    <t>(ініціали та прізвище)</t>
  </si>
  <si>
    <t xml:space="preserve"> </t>
  </si>
  <si>
    <t xml:space="preserve">              (найменування головного розпорядника коштів місцевого бюджету)             </t>
  </si>
  <si>
    <t>(код Типової відомчої класифікації видатків та кредитування місцевих бюджетів)</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</si>
  <si>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</si>
  <si>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</si>
  <si>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</si>
  <si>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</si>
  <si>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</si>
  <si>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</si>
  <si>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 xml:space="preserve">1) мета бюджетної програми, строки її реалізації;     </t>
  </si>
  <si>
    <t>2) завдання бюджетної програми;</t>
  </si>
  <si>
    <t>3) підстави для реалізації бюджетної програми.</t>
  </si>
  <si>
    <t>5. Надходження для виконання бюджетної програми:</t>
  </si>
  <si>
    <t>11. Місцеві/регіональні програми, які виконуються в межах бюджетної програми:</t>
  </si>
  <si>
    <t>04053625</t>
  </si>
  <si>
    <t>БЮДЖЕТНИЙ ЗАПИТ НА 2020-2022 РОКИ індивідуальний (Форма 2020 -2)</t>
  </si>
  <si>
    <r>
      <t>___________</t>
    </r>
    <r>
      <rPr>
        <u val="single"/>
        <sz val="12"/>
        <rFont val="Arial Cyr"/>
        <family val="0"/>
      </rPr>
      <t>02</t>
    </r>
    <r>
      <rPr>
        <sz val="12"/>
        <rFont val="Arial Cyr"/>
        <family val="2"/>
      </rPr>
      <t>________</t>
    </r>
  </si>
  <si>
    <r>
      <t xml:space="preserve">2. </t>
    </r>
    <r>
      <rPr>
        <b/>
        <u val="single"/>
        <sz val="12"/>
        <rFont val="Arial Cyr"/>
        <family val="0"/>
      </rPr>
      <t>_Виконавчий комітет Житомирської міської ради</t>
    </r>
    <r>
      <rPr>
        <b/>
        <sz val="12"/>
        <rFont val="Arial Cyr"/>
        <family val="2"/>
      </rPr>
      <t xml:space="preserve">_________________________________ </t>
    </r>
  </si>
  <si>
    <r>
      <t>1. _</t>
    </r>
    <r>
      <rPr>
        <b/>
        <u val="single"/>
        <sz val="12"/>
        <rFont val="Arial Cyr"/>
        <family val="0"/>
      </rPr>
      <t>Виконавчий комітет Житомирської міської ради</t>
    </r>
    <r>
      <rPr>
        <sz val="12"/>
        <rFont val="Arial Cyr"/>
        <family val="0"/>
      </rPr>
      <t>__________________________________</t>
    </r>
  </si>
  <si>
    <r>
      <t>________</t>
    </r>
    <r>
      <rPr>
        <u val="single"/>
        <sz val="12"/>
        <rFont val="Arial Cyr"/>
        <family val="0"/>
      </rPr>
      <t>021</t>
    </r>
    <r>
      <rPr>
        <sz val="12"/>
        <rFont val="Arial Cyr"/>
        <family val="2"/>
      </rPr>
      <t>________</t>
    </r>
  </si>
  <si>
    <t>4. Мета та завдання бюджетної програми на 2020 - 2022 роки:</t>
  </si>
  <si>
    <t xml:space="preserve">2019 рік (затверджено) </t>
  </si>
  <si>
    <t xml:space="preserve">2020 рік (проєкт) </t>
  </si>
  <si>
    <t xml:space="preserve">2018 рік (звіт) </t>
  </si>
  <si>
    <t>1) надходження для виконання бюджетної програми у 2018 - 2020 роках:</t>
  </si>
  <si>
    <t>2) надходження для виконання бюджетної програми у 2021- 2022 роках:</t>
  </si>
  <si>
    <t xml:space="preserve">2021 рік (прогноз) </t>
  </si>
  <si>
    <t xml:space="preserve">2022 рік (прогноз) </t>
  </si>
  <si>
    <t>2019 (затверджено)</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</si>
  <si>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</si>
  <si>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2018 - 2019 роках:</t>
  </si>
  <si>
    <t>3) видатки за кодами Економічної класифікації видатків бюджету у 2021 - 2022 роках:</t>
  </si>
  <si>
    <t>-</t>
  </si>
  <si>
    <t>Предмети, матеріали, обладнання та інвентар</t>
  </si>
  <si>
    <t>Оплата послуг (крім комунальних)</t>
  </si>
  <si>
    <t>1) витрати за напрямами використання бюджетних коштів у 2018 - 2020 роках:</t>
  </si>
  <si>
    <t>2) витрати за напрямами використання бюджетних коштів у 2021 - 2022 роках:</t>
  </si>
  <si>
    <t>1.</t>
  </si>
  <si>
    <t>2.</t>
  </si>
  <si>
    <t>3.</t>
  </si>
  <si>
    <t>4.</t>
  </si>
  <si>
    <t>5.</t>
  </si>
  <si>
    <t>6.</t>
  </si>
  <si>
    <t>7.</t>
  </si>
  <si>
    <t>8.</t>
  </si>
  <si>
    <t>9.</t>
  </si>
  <si>
    <t>2018 рік (звіт)</t>
  </si>
  <si>
    <t>2019 рік (затверджено)</t>
  </si>
  <si>
    <t>2020 рік (проєкт)</t>
  </si>
  <si>
    <t>2021 рік (прогноз)</t>
  </si>
  <si>
    <t>2022 рік (прогноз)</t>
  </si>
  <si>
    <t>2019 рік (план)</t>
  </si>
  <si>
    <t>2020 рік</t>
  </si>
  <si>
    <t>2021 рік</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</si>
  <si>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</si>
  <si>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</si>
  <si>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</si>
  <si>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</si>
  <si>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обгрунтування необхідності  передбачення витрат на 2020 -2022 роки.</t>
  </si>
  <si>
    <t>1) кредиторська заборгованість  місцевого бюджету  у 2018 році:</t>
  </si>
  <si>
    <t>2019 рік</t>
  </si>
  <si>
    <t>14 . Бюджетні зобов’язання у 2018 -2020 роках:</t>
  </si>
  <si>
    <t>3) дебіторська заборгованість в 2018-2019  роках:</t>
  </si>
  <si>
    <t>Дебіторська заборгованість на 01.01.2018</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</si>
  <si>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</si>
  <si>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</si>
  <si>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</si>
  <si>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</si>
  <si>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О.М. Пашко</t>
  </si>
  <si>
    <t>Н.В.Борецька</t>
  </si>
  <si>
    <t>1) результативні показники бюджетної програми  у 2018 - 2020 роках:</t>
  </si>
  <si>
    <t>2) результативні показники бюджетної програми у 2021 - 2022 роках:</t>
  </si>
  <si>
    <t>1.1.</t>
  </si>
  <si>
    <t>2.1.</t>
  </si>
  <si>
    <t>шт.</t>
  </si>
  <si>
    <t>3.1.</t>
  </si>
  <si>
    <t>4.1.</t>
  </si>
  <si>
    <t xml:space="preserve">% </t>
  </si>
  <si>
    <t>розрахунково</t>
  </si>
  <si>
    <t>1.2.</t>
  </si>
  <si>
    <t>осіб</t>
  </si>
  <si>
    <t>грн.</t>
  </si>
  <si>
    <t xml:space="preserve">п.1.1./п.2.1. </t>
  </si>
  <si>
    <t>%</t>
  </si>
  <si>
    <t xml:space="preserve"> грн.</t>
  </si>
  <si>
    <t xml:space="preserve">проект рішення міської ради </t>
  </si>
  <si>
    <t xml:space="preserve"> рішення Житомирської міської ради від 18.12.2017 р. №879</t>
  </si>
  <si>
    <t>Міська цільова програма «Ефективна влада. Конкурентне місто» Житомирської міської об'єднаної територіальної громади на 2018-2020 роки» (зі змінами)</t>
  </si>
  <si>
    <t xml:space="preserve">Міська цільова програма «Ефективна влада. Конкурентне місто» Житомирської міської об'єднаної територіальної громади» </t>
  </si>
  <si>
    <r>
      <t>__</t>
    </r>
    <r>
      <rPr>
        <b/>
        <u val="single"/>
        <sz val="12"/>
        <rFont val="Arial Cyr"/>
        <family val="0"/>
      </rPr>
      <t>0210180</t>
    </r>
    <r>
      <rPr>
        <b/>
        <sz val="12"/>
        <rFont val="Arial Cyr"/>
        <family val="0"/>
      </rPr>
      <t>__</t>
    </r>
  </si>
  <si>
    <t>0180</t>
  </si>
  <si>
    <r>
      <t>______</t>
    </r>
    <r>
      <rPr>
        <b/>
        <u val="single"/>
        <sz val="12"/>
        <rFont val="Arial Cyr"/>
        <family val="0"/>
      </rPr>
      <t>0133</t>
    </r>
    <r>
      <rPr>
        <b/>
        <sz val="12"/>
        <rFont val="Arial Cyr"/>
        <family val="0"/>
      </rPr>
      <t>_______</t>
    </r>
  </si>
  <si>
    <t>Інша діяльність у сфері державного управління</t>
  </si>
  <si>
    <t xml:space="preserve">Заробітна плата </t>
  </si>
  <si>
    <t>Нарахування на оплату праці</t>
  </si>
  <si>
    <t>Оплата теплопостачання</t>
  </si>
  <si>
    <t>Оплата водопостачання та  водовідведення</t>
  </si>
  <si>
    <t>Оплата електроенергії</t>
  </si>
  <si>
    <t>Інші поточні видатки</t>
  </si>
  <si>
    <t>Організація заходів за участю депутатів та забезпечення прийому депутатських делегацій із інших міст України та інших держав</t>
  </si>
  <si>
    <t>Утримання установи (оплата енергоносіїв, заробітна плата працівників)</t>
  </si>
  <si>
    <t>Забезпечення процесу нагородження відзнаками (нагородами, подарунками) міської ради: почесні відзнаки, годинники, бланки тощо.</t>
  </si>
  <si>
    <t>Організація зустрічей нагородження громадян із дітьми та молоддю міста та їх участі у загальноміських заходах</t>
  </si>
  <si>
    <t>Забезпечення претензійно-позовної роботи Житомирської міської ради та її виконавчих органів</t>
  </si>
  <si>
    <t>Передплата періодичних видань профільної орієнтації, забезпечення депутатів нормативно-правовою літературою, інформаційними виданнями, законодавчими документами та довідковою літературою</t>
  </si>
  <si>
    <t>Придбання послуг та товарів</t>
  </si>
  <si>
    <t>Придбання міжнародного сертифікату якості</t>
  </si>
  <si>
    <t>Проведення заходу до Дня усиновлення "Коли сміється дитина-посміхається небо"</t>
  </si>
  <si>
    <t>Проведення зустрічі керівництва міської ради з дітьми-сиротами та дітьми, позбавленими батьківського піклування-випускниками загальноосвітніх шкіл.</t>
  </si>
  <si>
    <t>Придбання речей першої необхідності (одяг, взуття, засобів особистої гігієни тощо) дітям, які перебувають у палатах для термінового влаштування</t>
  </si>
  <si>
    <t>Залучення фахівців, експертів, спеціалістів для надання дітям, у разі необхідності, різного виду послуг</t>
  </si>
  <si>
    <t>Інформування населення з питань соціальних проблем, шляхів їх подолання, розвитку сімейних форм виховання та напрямів діяльності служби (управління)  у справах дітей міської ради.</t>
  </si>
  <si>
    <t>10.</t>
  </si>
  <si>
    <t>11.</t>
  </si>
  <si>
    <t>12.</t>
  </si>
  <si>
    <t>13.</t>
  </si>
  <si>
    <t>рішення Житомирської міської ради від 09.03.2017 р. №570</t>
  </si>
  <si>
    <t>"Програма забезпечення зберігання документів для соціально-правового захисту громадян у місті Житомирі на 2017-2019 роки» (зі змінами)</t>
  </si>
  <si>
    <t>1) Бюджетний кодекс України; 2)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3)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змінами);4) рішення Житомирської міської ради від 09.03.2017 р. №570 "Програма забезпечення зберігання документів для соціально-правового захисту громадян у місті Житомирі на 2017-2019 роки» (зі змінами); 5) рішення Житомирської міської ради від 18.12.2018 р. №1263 "Програма забезпечення та захисту прав дітей Житомирської міської об'єднаної територіальної громади на 2019-2021 роки» (зі змінами); 6) рішення Житомирської міської ради від 07.02.2019 р. №1359 "Про затвердження Концепції інтегрованого розвитку м. Житомира до 2030 року".</t>
  </si>
  <si>
    <t>рішення Житомирської міської ради від 18.12.2018 р. № 1263</t>
  </si>
  <si>
    <t>"Програма забезпечення та захисту прав дітей Житомирської міської об'єднаної територіальної громади на 2019-2021 роки» (зі змінами)</t>
  </si>
  <si>
    <t xml:space="preserve">"Програма забезпечення зберігання документів для соціально-правового захисту громадян у місті Житомирі» </t>
  </si>
  <si>
    <t>Завдання 1.: Забезпечення зберігання документів ліквідованих підприємств міста.</t>
  </si>
  <si>
    <t>Видатки на утримання установи (оплата комунальних послуг та енергоносіїв, заробітна плата працівників, оплата послуг (крім комунальних)</t>
  </si>
  <si>
    <t>Кількість штатних одиниць</t>
  </si>
  <si>
    <t>од.</t>
  </si>
  <si>
    <t>штатний розпис</t>
  </si>
  <si>
    <t>1.3.</t>
  </si>
  <si>
    <t>Площа архівосховищ</t>
  </si>
  <si>
    <t>кв.м.</t>
  </si>
  <si>
    <t>договір оренди</t>
  </si>
  <si>
    <t>2.2.</t>
  </si>
  <si>
    <t>2.3.</t>
  </si>
  <si>
    <t>Кількість справ на зберіганні</t>
  </si>
  <si>
    <t>од.зб.</t>
  </si>
  <si>
    <t>книга реєстрації</t>
  </si>
  <si>
    <t>Кількість запитів юридичних та фізичних осіб</t>
  </si>
  <si>
    <t>Кількість довідок, копій, витягів</t>
  </si>
  <si>
    <t>Чисельність запитів відносно чисельності фахових спеціалістів на одного фахівця</t>
  </si>
  <si>
    <t>Відсоток осіб, які отримали довідки, у загальній кількості осіб, які звернулись</t>
  </si>
  <si>
    <t>(п.2.3./п.2.2.)*100</t>
  </si>
  <si>
    <t>Завдання 2.: Стимулювання до активної громадської позиції та ефективної роботи трудові колективи установ, організацій та окремих громадян.</t>
  </si>
  <si>
    <t>Обсяг видатків на забезпечення процесу нагородження відзнаками міської ради</t>
  </si>
  <si>
    <t>рішення міської ради від 18.12.2017. №881 (зі змінами), договора, накладні, рішення міської ради від 18.12.2018  № 1297 (зі змінами)</t>
  </si>
  <si>
    <t>Кількість осіб/колективів, що нагороджені відзнаками міської ради</t>
  </si>
  <si>
    <t>особа/   колектив</t>
  </si>
  <si>
    <t>розрахунок до кошторису, розпорядження міського голови</t>
  </si>
  <si>
    <t>Середні видатки на організацію  нагородження відзнакою міської ради однієї особи/колективу</t>
  </si>
  <si>
    <t>Відсоток нагороджених осіб, які стали активними партнерами міської ради</t>
  </si>
  <si>
    <t>журнал реєстрації</t>
  </si>
  <si>
    <t>п.2.2./п.1.2. (2 од.), п.2.2./п.1.2. (3 од.)</t>
  </si>
  <si>
    <t>Завдання 3.: Залучення кращих працівників установ, організацій, громадських діячів до процесу генерування та прийняття управлінських рішень, спрямованих на досягнення цілей розвитку території міста Житомир</t>
  </si>
  <si>
    <t>Обсяг видатків на організацію зустрічей нагороджених громадян із дітьми та молоддю міста та їх участі у загальноміських заходах</t>
  </si>
  <si>
    <t xml:space="preserve">Кількість організованих зустрічей </t>
  </si>
  <si>
    <t>Середні видатки на організацію  однієї зустрічі</t>
  </si>
  <si>
    <t>Відсоток дітей, які прийняли участь у зустрічах до загальної кількості дітей (учні 4-11 класів)</t>
  </si>
  <si>
    <t xml:space="preserve">Завдання 4.: Забезпечення претензійно-позовної роботи Житомирської міської ради та її виконавчих органів </t>
  </si>
  <si>
    <t>Обсяг видатків на забезпечення претензійно-позовної роботи</t>
  </si>
  <si>
    <t>рішення міської ради від 18.12.2017. №881 (зі змінами), накази суду, постанови</t>
  </si>
  <si>
    <t>Кількість спеціалістів в юридичном департаменті</t>
  </si>
  <si>
    <t>Кількість призначених судових експертиз</t>
  </si>
  <si>
    <t>ухвала суду</t>
  </si>
  <si>
    <t>Кількість поданих позовів та скарг до суду</t>
  </si>
  <si>
    <t>Кількість прийнятих судових рішень на користь Житомирської міської ради та її виконавчих органів</t>
  </si>
  <si>
    <t>3.2.</t>
  </si>
  <si>
    <t>Кількість поданих позовів та скарг до суду на 1 юрисконсульта</t>
  </si>
  <si>
    <t xml:space="preserve">п.2.2./п.1.2. </t>
  </si>
  <si>
    <t>Кількість прийнятих судових рішень на користь Житомирської міської ради та її виконавчих органів на 1 юрисконсульта</t>
  </si>
  <si>
    <t>п.2.3./п.1.2.</t>
  </si>
  <si>
    <t>Співвідношення прийнятих позовів на користь Житомирської міської ради  до загальної кількості позовів</t>
  </si>
  <si>
    <t>Завдання 5.: Забезпечити обмін досвідом щодо доброго врядування з іншими містами</t>
  </si>
  <si>
    <t>Обсяг видатків на забезпечення обміном досвідом</t>
  </si>
  <si>
    <t>Кількість зустрічей з депутатами інших міських рад</t>
  </si>
  <si>
    <t>розрахунок до кошторису</t>
  </si>
  <si>
    <t>Середні видатки на організацію та проведення одного представницького заходу</t>
  </si>
  <si>
    <t xml:space="preserve">п.1.1./п.2.1.  </t>
  </si>
  <si>
    <t>Індекс задоволеності мешканців міст якістю місцевих послуг</t>
  </si>
  <si>
    <t>місце</t>
  </si>
  <si>
    <t>рейтинг</t>
  </si>
  <si>
    <t>Завдання 6.: Забезпечити вільний доступ депутатам до профільної та нормативно-правової літератури, пов'язаної із депутатською діяльністю</t>
  </si>
  <si>
    <t>Обсяг видатків на забезпечення вільного доступу депутатам до профільної та нормативно-правової літератури</t>
  </si>
  <si>
    <t>Кількість передплачених періодичних видань профільної орієнтації</t>
  </si>
  <si>
    <t>Середні видатки на передплату одного видання на поточний рік</t>
  </si>
  <si>
    <t>Відсоток депутатів, які були зацікалені у отриманні даних матеріалів</t>
  </si>
  <si>
    <t>Завдання 7.: Забезпечення депутатів матеріально-технічним засобами</t>
  </si>
  <si>
    <t>Обсяг видатків на забезпечення  депутатів матеріально-технічним засобами літератури</t>
  </si>
  <si>
    <t>Кількість проведених закупівель</t>
  </si>
  <si>
    <t>розрахунок до кошторису, договора</t>
  </si>
  <si>
    <t>Середні видатки на оплату однієї закупівлі</t>
  </si>
  <si>
    <t>Відсоток використаних матеріально-технічних засобів</t>
  </si>
  <si>
    <t>Завдання 8.: Придбання та впровадження ISO 372121</t>
  </si>
  <si>
    <t>Обсяг видатків на придбання та впровадження ISO 372121</t>
  </si>
  <si>
    <t>рішення міської ради від 18.12.2017. №881 (зі змінами), акти наданих послуг</t>
  </si>
  <si>
    <t xml:space="preserve">Сертифікат на систему управління якістю </t>
  </si>
  <si>
    <t>сертифікат</t>
  </si>
  <si>
    <t>Середня вартість одного сертифікату якістю.</t>
  </si>
  <si>
    <t>Відсоток зменшення витрачання  робочого часу на стратегічне планування, порівняно з попереднім роком.</t>
  </si>
  <si>
    <t>Видатки на виконання Програми за рахунок бюджету</t>
  </si>
  <si>
    <t>рішення міської ради від 18.12.2018  № 1297 (зі змінами)</t>
  </si>
  <si>
    <t>Кількість проведених заходів</t>
  </si>
  <si>
    <t>графік проведення заходів</t>
  </si>
  <si>
    <t>Підвищення рівня проінформованості учасників заходів усіх категорій</t>
  </si>
  <si>
    <t xml:space="preserve">план роботи </t>
  </si>
  <si>
    <t>Динаміка кількості проведених заходів та учасників заходів (порівняно з початковим показником)</t>
  </si>
  <si>
    <t>Завдання 10.: Превентивна робота щодо запобігання соціальному сирітству, подолання бездоглядності, безпритульності серед дітей та жорстокого поводження з ними</t>
  </si>
  <si>
    <t>Кількість дітей, які перебувають у палатах для термінового влаштування</t>
  </si>
  <si>
    <t>статистичні дані Управління охорони здоров'я Житомирської міської ради</t>
  </si>
  <si>
    <t>Середні витрати на одну дитину</t>
  </si>
  <si>
    <t>Питома вага дітей, які будуть забезпечені речами першої необхідності під час перебування у палатах для термінового влаштування</t>
  </si>
  <si>
    <t>планові показники відносно до фактичних показників</t>
  </si>
  <si>
    <t>Завдання 9.: Забезпечити проведення просвітницької роботи серед населення Житомирської міської об'єднаної територіальної громади</t>
  </si>
  <si>
    <t>1) забезпечити обмін досвідом щодо доброго врядування з іншими містами; 2) забезпечити вільний доступ депутатам до профільної та нормативно-правової літератури, пов'язаної із депутатською діяльністю; 3) забезпечити депутатам матеріально-технічними засобами; 4) стимулювати до активної громадської позиції та ефективної роботи трудові колективи установ, організацій та окремих громадян; 5) залучити кращих працівників установ, організацій, громадських діячів до процессу генерування та прийняття управлінських рішень, спрямованих на досягнення цілей розвитку території міста Житомир; 6) забезпечити проведення просвітницької роботи серед населення Житомирської міської об'єднаної територіальної громади; 7) забезпечити зберігання документів ліквідованих підприємств міста; 8) превентивна робота щодо запобігання соціальному сирітству, подолання бездоглядності, безпритульності серед дітей та жорстокого поводження з ними.</t>
  </si>
  <si>
    <t xml:space="preserve"> п.2.2./п.1.2. (3 од.)</t>
  </si>
  <si>
    <t>Чисельність запитів відносно чисельності фахових спеціалістів на одного фахового спеціаліста</t>
  </si>
  <si>
    <t>Частка юридичних та фізичних осіб, які отримали довідки, у загальній кількості осіб, які звернулись</t>
  </si>
  <si>
    <t>Завдання 4.: Забезпечити обмін досвідом щодо доброго врядування з іншими містами</t>
  </si>
  <si>
    <t>Завдання 5.: Забезпечити вільний доступ депутатам до профільної та нормативно-правової літератури, пов'язаної із депутатською діяльністю</t>
  </si>
  <si>
    <t>Завдання 6.: Забезпечення депутатів матеріально-технічним засобами</t>
  </si>
  <si>
    <t>Завдання 7.: Забезпечити проведення просвітницької роботи серед населення Житомирської міської об'єднаної територіальної громади</t>
  </si>
  <si>
    <t>Завдання 8.: Превентивна робота щодо запобігання соціальному сирітству, подолання бездоглядності, безпритульності серед дітей та жорстокого поводження з ними</t>
  </si>
  <si>
    <t>проект рішення міської ради</t>
  </si>
  <si>
    <t>розрахункові показники</t>
  </si>
  <si>
    <t>2) кредиторська заборгованість місцевого  бюджету  у 2019 - 2020  роках:</t>
  </si>
  <si>
    <t>06552000000</t>
  </si>
  <si>
    <t>14.</t>
  </si>
  <si>
    <t>Проведення спільних профілактичних заходів, рейдів по виявленню дітей, які бродяжать, жебракують, скоюють інші протиправні дії, залишилися без батьківського піклування, не приступили до навчання без поважних причин (всеукраїнський профілактичний захід "Урок"), профілактичних рейдів по сім'ях, що опинились у складних життєвих обставинах, рейдів, спрямованих на виявлення фактів продажу неповнолітнім спиртних напоїв та тютюнових виробів.</t>
  </si>
  <si>
    <t>Проведення спільних профілактичних заходів, рейдів по виявленню дітей, які бродяжать, жебракують, скоюють інші протиправні дії, залишилися без батьківського піклування, не приступили до навчання без поважних причин (всеукраїнський профілактичний захід "Урок"), профілактичних рейдів по сім'ях, що опинились у складних життєвих обставинах, рейдів, спрямованих на виявлення фактів продажу неповнолітнім спиртних напоїв та тютюнових виробів</t>
  </si>
  <si>
    <t xml:space="preserve">рішення міської ради від 18.12.2017. №881 (зі змінами), від 18.12.2018  № 1297 (зі змінами) </t>
  </si>
  <si>
    <t>рішення міської ради від 18.12.2017. №881 (зі змінами), від 18.12.2018  № 1297 (зі змінами)</t>
  </si>
  <si>
    <t>рішення міської ради від 18.12.2017. №881 (зі змінами), від 18.12.2018  № 1297 (зі змінами)договора, накладні, акти наданих послуг</t>
  </si>
  <si>
    <t>У 2020 році планується виділення 1 590 934,00 грн. Виділенні кошти допоможуть сформувати високо-компетентний склад депутатського корпусу та створити депутатам належні умови праці; задовільнити моральниі потреби активних мешканців міста через визнання їх досягнень та залучення їх до прийняття управлінських рішень;  будуть забезпечені потреби дітей у речах першої необхідності (одяг, взуття, засоби особистої гігієни тощо) під час перебування у палатах лікарні для термінового влаштування, надана соціальна підтримка випускникам загальноосвітніх шкіл із числа дітей-сиріт та дітей, позбавлених батьківського піклування тощо; забезпечить гарантоване зберігання документів ліквідованих підприємств, установ, організацій міста.</t>
  </si>
  <si>
    <t>У 2018 році видатки склали 1 130 548,1 грн., що дозволило – відзначити активних громадян, організації та установи, згідно розпоряджень міського голови, що сприяє стимулюванню щодо подальшого соціально-економічного, культурного розвитку територіальної громади, високій громадянській активності, розвитку місцевого самоврядування та захисту інтересів територіальної громади; створювалися комфортні умови для здійснення повноважень депутатів Житомирської міської ради, що дало змогу забезпечити проведення сесій міської ради та засідань постійних комісій; здійснювати звернення до судів з метою захисту прав і законних інтересів міської ради та її виконавчих органів, проводилися видатки на проведення виконавчих дій по судових рішеннях; утримання КУ "Трудовий архів м. Житомира" Житомирської міської ради, що забезпечило зберігання документів ліквідованих підприємств міста тощо.
У 2019 році виділено 1 083 811,8 грн. на придбання послуг та товарів для створення належних умов праці депутатам міської ради, забезпечення процесу нагородження відзнаками міської ради; утримання КУ "Трудовий архів м. Житомира" Житомирської міської ради (оплата енергоносіїв, заробітна плата працівникам установи тощо); забезпечення реалізації державної політики щодо захисту прав та інтересів дітей різних категорій тощо.                                                                                                                                                                                              У 2020 році необхідно виділити кошти, щоб забезбечити функціонування КУ "Трудовий архів м. Житомира" Житомирської міської ради, що дозволить створити умови для гарантованого зберігання документів з кадрових питань (особового складу) ліквідованих підприємств, установ, організацій тощо; залучити фахівців та спеціалістів для захисту прав та інтересів дітей, надати соціальну підтримку випускникам ЗОШ із числа дітей-сиріт та дітей, позбавлених батьківського піклування тощо; оплатити послуги та товари для створення належних умов праці депутатам міської ради, забезпечення процесу нагородження відзнаками міської ради</t>
  </si>
  <si>
    <t xml:space="preserve">проєкт рішення Житомирської міської ради </t>
  </si>
  <si>
    <t>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забезпечення діяльності комунальної установи; 3) створення належних умов для зберігання документів ліквідованих підприємств міста; 4) забезпечення реалізації державної політики щодо захисту прав та інтересів дітей різних категорій. (2020-2022 рр.)</t>
  </si>
  <si>
    <t xml:space="preserve">Обсяг видатків на забезпечення  депутатів матеріально-технічним засобами </t>
  </si>
  <si>
    <t xml:space="preserve">статистичні дані </t>
  </si>
  <si>
    <t>Кількість: 1) дітей, які перебувають у палатах для термінового влаштування; 2) дітей для забезпечення канцелярськими товарами; 3) дітей, яким надаються послуги фахівців, експертів та спеціалістів</t>
  </si>
  <si>
    <t>Питома вага дітей, які будуть забезпечені речами першої необхідності під час перебування у палатах для термінового влаштування; дітей забезпечених канцелярськими товарами; дітей, яким надаються послуги фахівців, експертів та спеціалістів</t>
  </si>
  <si>
    <t>Завдання 1.: Забезпечити зберігання документів</t>
  </si>
  <si>
    <t>Видатки на утримання комунальної установи "Трудовий архів м. Житомира"</t>
  </si>
  <si>
    <t>Утримання комунальної установи "Трудовий архів м. Житомира"</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</si>
</sst>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58">
    <font>
      <sz val="10"/>
      <name val="Arial Cyr"/>
      <family val="0"/>
    </font>
    <font>
      <b/>
      <sz val="14"/>
      <name val="Arial Cyr"/>
      <family val="2"/>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i/>
      <sz val="10"/>
      <name val="Times New Roman"/>
      <family val="1"/>
    </font>
    <font>
      <sz val="12"/>
      <name val="Arial"/>
      <family val="2"/>
    </font>
    <font>
      <b/>
      <u val="single"/>
      <sz val="12"/>
      <name val="Arial Cyr"/>
      <family val="0"/>
    </font>
    <font>
      <u val="single"/>
      <sz val="12"/>
      <name val="Arial Cyr"/>
      <family val="0"/>
    </font>
    <font>
      <sz val="14"/>
      <name val="Arial Cyr"/>
      <family val="0"/>
    </font>
    <font>
      <sz val="10.5"/>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9"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1" borderId="0" applyNumberFormat="0" applyBorder="0" applyAlignment="0" applyProtection="0"/>
  </cellStyleXfs>
  <cellXfs count="263">
    <xf numFmtId="0" fontId="0" fillId="0" borderId="0" xfId="0"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pplyProtection="1">
      <alignment vertical="center"/>
      <protection hidden="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0" xfId="0" applyFont="1" applyFill="1" applyAlignment="1">
      <alignment/>
    </xf>
    <xf numFmtId="0" fontId="7"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11" fillId="0" borderId="0" xfId="0" applyFont="1" applyFill="1" applyAlignment="1">
      <alignment vertical="center" wrapText="1"/>
    </xf>
    <xf numFmtId="0" fontId="11" fillId="0" borderId="10" xfId="0" applyFont="1" applyFill="1" applyBorder="1" applyAlignment="1">
      <alignment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xf>
    <xf numFmtId="0" fontId="0" fillId="0" borderId="0" xfId="0" applyFont="1" applyFill="1" applyAlignment="1">
      <alignment vertical="center"/>
    </xf>
    <xf numFmtId="0" fontId="7" fillId="0" borderId="10" xfId="0" applyFont="1" applyFill="1" applyBorder="1" applyAlignment="1">
      <alignment vertical="center" wrapText="1"/>
    </xf>
    <xf numFmtId="0" fontId="4" fillId="0" borderId="0" xfId="0" applyFont="1" applyFill="1" applyAlignment="1">
      <alignment vertical="center"/>
    </xf>
    <xf numFmtId="0" fontId="7"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0" fillId="0" borderId="14" xfId="0" applyFont="1" applyFill="1" applyBorder="1" applyAlignment="1">
      <alignment vertical="center"/>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11" fillId="0" borderId="13" xfId="0" applyFont="1" applyFill="1" applyBorder="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Fill="1" applyAlignment="1">
      <alignment vertical="center" wrapText="1"/>
    </xf>
    <xf numFmtId="0" fontId="0" fillId="0" borderId="0" xfId="0" applyFill="1" applyAlignment="1">
      <alignment vertical="center"/>
    </xf>
    <xf numFmtId="0" fontId="6"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12" fillId="0" borderId="10" xfId="0" applyFont="1" applyFill="1" applyBorder="1" applyAlignment="1">
      <alignment vertical="center" wrapText="1"/>
    </xf>
    <xf numFmtId="0" fontId="0" fillId="0" borderId="0" xfId="0" applyFont="1" applyFill="1" applyAlignment="1">
      <alignment horizontal="right" vertical="center" wrapText="1"/>
    </xf>
    <xf numFmtId="0" fontId="1" fillId="0" borderId="0" xfId="0" applyFont="1" applyFill="1" applyAlignment="1">
      <alignment horizontal="left" vertical="center" wrapText="1"/>
    </xf>
    <xf numFmtId="0" fontId="16" fillId="0" borderId="0" xfId="0" applyFont="1" applyFill="1" applyAlignment="1">
      <alignment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19" fillId="0" borderId="0" xfId="0" applyFont="1" applyFill="1" applyAlignment="1">
      <alignment horizontal="right" vertical="center" wrapText="1"/>
    </xf>
    <xf numFmtId="0" fontId="0" fillId="0" borderId="0" xfId="0"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vertical="center" wrapText="1"/>
    </xf>
    <xf numFmtId="0" fontId="7" fillId="32" borderId="0" xfId="0" applyFont="1" applyFill="1" applyBorder="1" applyAlignment="1">
      <alignment vertical="center" wrapText="1"/>
    </xf>
    <xf numFmtId="0" fontId="7"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0" fontId="6" fillId="32" borderId="10" xfId="0" applyFont="1" applyFill="1" applyBorder="1" applyAlignment="1">
      <alignment horizontal="left" vertical="center" wrapText="1"/>
    </xf>
    <xf numFmtId="0" fontId="0" fillId="32" borderId="0" xfId="0" applyFont="1" applyFill="1" applyAlignment="1">
      <alignment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7" fillId="32" borderId="10"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13" xfId="0" applyFont="1" applyFill="1" applyBorder="1" applyAlignment="1">
      <alignment horizontal="center" vertical="center" wrapText="1"/>
    </xf>
    <xf numFmtId="49" fontId="21" fillId="0" borderId="0" xfId="0" applyNumberFormat="1" applyFont="1" applyFill="1" applyAlignment="1">
      <alignment horizontal="left" vertical="center" wrapText="1"/>
    </xf>
    <xf numFmtId="0" fontId="0"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4" xfId="0" applyFill="1" applyBorder="1" applyAlignment="1">
      <alignment vertical="center"/>
    </xf>
    <xf numFmtId="0" fontId="0" fillId="0" borderId="10" xfId="0" applyFill="1" applyBorder="1" applyAlignment="1">
      <alignment horizontal="left" vertical="center" wrapText="1"/>
    </xf>
    <xf numFmtId="4" fontId="0" fillId="0" borderId="10" xfId="0" applyNumberFormat="1" applyFill="1" applyBorder="1" applyAlignment="1">
      <alignment horizontal="center" vertical="center" wrapText="1"/>
    </xf>
    <xf numFmtId="181"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81" fontId="0" fillId="0" borderId="10" xfId="0" applyNumberForma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7" fillId="32"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xf>
    <xf numFmtId="0" fontId="0" fillId="0" borderId="15" xfId="0" applyFont="1" applyFill="1" applyBorder="1" applyAlignment="1">
      <alignment horizontal="center" vertical="center"/>
    </xf>
    <xf numFmtId="4" fontId="4" fillId="0" borderId="10" xfId="0" applyNumberFormat="1"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181"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182" fontId="0" fillId="0" borderId="10" xfId="0" applyNumberFormat="1" applyFill="1" applyBorder="1" applyAlignment="1">
      <alignment horizontal="center" vertical="center" wrapText="1"/>
    </xf>
    <xf numFmtId="3" fontId="0" fillId="0" borderId="10" xfId="0" applyNumberFormat="1" applyFill="1" applyBorder="1" applyAlignment="1">
      <alignment horizontal="center" vertical="center" wrapText="1"/>
    </xf>
    <xf numFmtId="1"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xf>
    <xf numFmtId="182"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wrapText="1"/>
    </xf>
    <xf numFmtId="182" fontId="11" fillId="0"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3"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Fill="1" applyAlignment="1">
      <alignment horizontal="center" vertical="top" wrapText="1"/>
    </xf>
    <xf numFmtId="0" fontId="0"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Alignment="1">
      <alignment vertical="center" wrapText="1"/>
    </xf>
    <xf numFmtId="0" fontId="3" fillId="0" borderId="0" xfId="0" applyFont="1" applyFill="1" applyAlignment="1">
      <alignment vertical="center" wrapText="1"/>
    </xf>
    <xf numFmtId="0" fontId="0" fillId="0" borderId="0" xfId="0" applyFont="1" applyAlignment="1">
      <alignment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2" fillId="0" borderId="0" xfId="0" applyFont="1" applyFill="1" applyAlignment="1">
      <alignment horizontal="center" vertical="center" wrapText="1"/>
    </xf>
    <xf numFmtId="0" fontId="21" fillId="0" borderId="0" xfId="0" applyFont="1" applyFill="1" applyAlignment="1">
      <alignment horizontal="center" vertical="center" wrapText="1"/>
    </xf>
    <xf numFmtId="49" fontId="3" fillId="0" borderId="0" xfId="0" applyNumberFormat="1" applyFont="1" applyFill="1" applyAlignment="1">
      <alignment horizontal="center" vertical="center"/>
    </xf>
    <xf numFmtId="0" fontId="11"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top" wrapText="1"/>
    </xf>
    <xf numFmtId="0" fontId="17" fillId="0" borderId="0" xfId="0" applyFont="1" applyFill="1" applyAlignment="1">
      <alignment horizontal="left"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9" fontId="20" fillId="0" borderId="0" xfId="0" applyNumberFormat="1" applyFont="1" applyFill="1" applyAlignment="1">
      <alignment horizontal="center" vertical="center" wrapText="1"/>
    </xf>
    <xf numFmtId="0" fontId="1" fillId="0" borderId="0" xfId="0" applyFont="1" applyFill="1" applyAlignment="1">
      <alignment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0" borderId="0" xfId="0" applyFont="1" applyFill="1" applyAlignment="1">
      <alignment wrapText="1"/>
    </xf>
    <xf numFmtId="0" fontId="0" fillId="0" borderId="18" xfId="0" applyFill="1" applyBorder="1" applyAlignment="1">
      <alignment horizontal="left"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18"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8" xfId="0" applyNumberFormat="1" applyFill="1" applyBorder="1" applyAlignment="1">
      <alignment horizontal="left" vertical="center" wrapText="1"/>
    </xf>
    <xf numFmtId="0" fontId="0" fillId="0" borderId="19" xfId="0" applyNumberFormat="1" applyBorder="1" applyAlignment="1">
      <alignment vertical="center" wrapText="1"/>
    </xf>
    <xf numFmtId="0" fontId="0" fillId="0" borderId="13" xfId="0" applyNumberFormat="1" applyBorder="1" applyAlignment="1">
      <alignment vertical="center" wrapText="1"/>
    </xf>
    <xf numFmtId="0" fontId="0" fillId="0" borderId="19" xfId="0" applyBorder="1" applyAlignment="1">
      <alignment wrapText="1"/>
    </xf>
    <xf numFmtId="0" fontId="0" fillId="0" borderId="13" xfId="0" applyBorder="1" applyAlignment="1">
      <alignment wrapText="1"/>
    </xf>
    <xf numFmtId="0" fontId="2" fillId="0" borderId="0" xfId="0" applyFont="1" applyFill="1" applyAlignment="1">
      <alignment horizontal="left" vertical="center" wrapText="1"/>
    </xf>
    <xf numFmtId="0" fontId="0" fillId="0" borderId="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32" borderId="0" xfId="0" applyFont="1" applyFill="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6" fillId="0" borderId="0" xfId="0" applyFont="1" applyFill="1" applyAlignment="1">
      <alignmen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22"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0" fillId="0" borderId="1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22" fillId="0" borderId="0" xfId="0" applyFont="1" applyFill="1" applyAlignment="1">
      <alignment vertical="center"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13" fillId="0" borderId="0" xfId="0" applyFont="1" applyFill="1" applyAlignment="1">
      <alignment horizontal="justify" vertical="center" wrapText="1"/>
    </xf>
    <xf numFmtId="0" fontId="14"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showGridLines="0" tabSelected="1" view="pageBreakPreview" zoomScale="80" zoomScaleNormal="70" zoomScaleSheetLayoutView="80" zoomScalePageLayoutView="0" workbookViewId="0" topLeftCell="A1">
      <selection activeCell="L39" sqref="L39"/>
    </sheetView>
  </sheetViews>
  <sheetFormatPr defaultColWidth="9.00390625" defaultRowHeight="12.75"/>
  <cols>
    <col min="1" max="1" width="9.125" style="39" customWidth="1"/>
    <col min="2" max="2" width="30.00390625" style="39" customWidth="1"/>
    <col min="3" max="3" width="15.00390625" style="39" customWidth="1"/>
    <col min="4" max="4" width="15.75390625" style="39" customWidth="1"/>
    <col min="5" max="6" width="16.00390625" style="39" customWidth="1"/>
    <col min="7" max="7" width="17.00390625" style="39" customWidth="1"/>
    <col min="8" max="8" width="15.75390625" style="39" customWidth="1"/>
    <col min="9" max="9" width="18.75390625" style="39" customWidth="1"/>
    <col min="10" max="10" width="15.375" style="39" customWidth="1"/>
    <col min="11" max="11" width="14.25390625" style="39" customWidth="1"/>
    <col min="12" max="12" width="12.625" style="39" customWidth="1"/>
    <col min="13" max="13" width="16.25390625" style="39" customWidth="1"/>
    <col min="14" max="14" width="15.375" style="39" customWidth="1"/>
    <col min="15" max="15" width="7.375" style="39" customWidth="1"/>
    <col min="16" max="16" width="6.375" style="39" customWidth="1"/>
    <col min="17" max="16384" width="9.125" style="39" customWidth="1"/>
  </cols>
  <sheetData>
    <row r="1" spans="1:8" ht="18">
      <c r="A1" s="174" t="s">
        <v>105</v>
      </c>
      <c r="B1" s="174"/>
      <c r="C1" s="174"/>
      <c r="D1" s="174"/>
      <c r="E1" s="174"/>
      <c r="F1" s="174"/>
      <c r="G1" s="174"/>
      <c r="H1" s="174"/>
    </row>
    <row r="2" spans="1:3" ht="12.75">
      <c r="A2" s="38"/>
      <c r="B2" s="38"/>
      <c r="C2" s="38"/>
    </row>
    <row r="3" spans="1:14" ht="25.5" customHeight="1">
      <c r="A3" s="168" t="s">
        <v>108</v>
      </c>
      <c r="B3" s="168"/>
      <c r="C3" s="168"/>
      <c r="D3" s="168"/>
      <c r="E3" s="168"/>
      <c r="F3" s="168"/>
      <c r="G3" s="168"/>
      <c r="H3" s="161" t="s">
        <v>106</v>
      </c>
      <c r="I3" s="161"/>
      <c r="J3" s="53"/>
      <c r="K3" s="53"/>
      <c r="L3" s="53"/>
      <c r="M3" s="160" t="s">
        <v>104</v>
      </c>
      <c r="N3" s="160"/>
    </row>
    <row r="4" spans="1:14" ht="48.75" customHeight="1">
      <c r="A4" s="169" t="s">
        <v>91</v>
      </c>
      <c r="B4" s="169"/>
      <c r="C4" s="169"/>
      <c r="D4" s="169"/>
      <c r="E4" s="169"/>
      <c r="F4" s="38" t="s">
        <v>90</v>
      </c>
      <c r="G4" s="38"/>
      <c r="H4" s="155" t="s">
        <v>92</v>
      </c>
      <c r="I4" s="155"/>
      <c r="J4" s="38"/>
      <c r="K4" s="38"/>
      <c r="L4" s="38"/>
      <c r="M4" s="154" t="s">
        <v>87</v>
      </c>
      <c r="N4" s="154"/>
    </row>
    <row r="5" spans="1:12" ht="15">
      <c r="A5" s="53"/>
      <c r="B5" s="53"/>
      <c r="C5" s="53"/>
      <c r="D5" s="53"/>
      <c r="E5" s="53"/>
      <c r="F5" s="53"/>
      <c r="G5" s="53"/>
      <c r="H5" s="53"/>
      <c r="I5" s="53"/>
      <c r="J5" s="53"/>
      <c r="K5" s="53"/>
      <c r="L5" s="53"/>
    </row>
    <row r="6" spans="1:14" ht="30" customHeight="1">
      <c r="A6" s="168" t="s">
        <v>107</v>
      </c>
      <c r="B6" s="168"/>
      <c r="C6" s="168"/>
      <c r="D6" s="168"/>
      <c r="E6" s="168"/>
      <c r="F6" s="168"/>
      <c r="G6" s="168"/>
      <c r="H6" s="161" t="s">
        <v>109</v>
      </c>
      <c r="I6" s="161"/>
      <c r="J6" s="53"/>
      <c r="K6" s="53"/>
      <c r="L6" s="53"/>
      <c r="M6" s="160" t="s">
        <v>104</v>
      </c>
      <c r="N6" s="160"/>
    </row>
    <row r="7" spans="1:14" ht="72" customHeight="1">
      <c r="A7" s="169" t="s">
        <v>57</v>
      </c>
      <c r="B7" s="169"/>
      <c r="C7" s="169"/>
      <c r="D7" s="169"/>
      <c r="E7" s="169"/>
      <c r="F7" s="38"/>
      <c r="G7" s="38"/>
      <c r="H7" s="155" t="s">
        <v>93</v>
      </c>
      <c r="I7" s="155"/>
      <c r="J7" s="38"/>
      <c r="K7" s="38"/>
      <c r="L7" s="38"/>
      <c r="M7" s="154" t="s">
        <v>87</v>
      </c>
      <c r="N7" s="154"/>
    </row>
    <row r="8" spans="1:12" ht="15" customHeight="1">
      <c r="A8" s="84"/>
      <c r="B8" s="84"/>
      <c r="C8" s="84"/>
      <c r="D8" s="110"/>
      <c r="E8" s="110"/>
      <c r="F8" s="54"/>
      <c r="G8" s="54"/>
      <c r="H8" s="54"/>
      <c r="I8" s="54"/>
      <c r="J8" s="54"/>
      <c r="K8" s="54"/>
      <c r="L8" s="53"/>
    </row>
    <row r="9" spans="1:14" ht="44.25" customHeight="1">
      <c r="A9" s="42" t="s">
        <v>94</v>
      </c>
      <c r="B9" s="42" t="s">
        <v>179</v>
      </c>
      <c r="C9" s="42"/>
      <c r="D9" s="173" t="s">
        <v>180</v>
      </c>
      <c r="E9" s="173"/>
      <c r="F9" s="42"/>
      <c r="G9" s="163" t="s">
        <v>181</v>
      </c>
      <c r="H9" s="163"/>
      <c r="I9" s="164" t="s">
        <v>182</v>
      </c>
      <c r="J9" s="161"/>
      <c r="K9" s="161"/>
      <c r="L9" s="53"/>
      <c r="M9" s="165" t="s">
        <v>313</v>
      </c>
      <c r="N9" s="165"/>
    </row>
    <row r="10" spans="1:14" ht="54" customHeight="1">
      <c r="A10" s="38"/>
      <c r="B10" s="108" t="s">
        <v>95</v>
      </c>
      <c r="C10" s="38"/>
      <c r="D10" s="154" t="s">
        <v>96</v>
      </c>
      <c r="E10" s="154"/>
      <c r="F10" s="38"/>
      <c r="G10" s="154" t="s">
        <v>97</v>
      </c>
      <c r="H10" s="154"/>
      <c r="I10" s="154" t="s">
        <v>98</v>
      </c>
      <c r="J10" s="154"/>
      <c r="K10" s="154"/>
      <c r="L10" s="38"/>
      <c r="M10" s="154" t="s">
        <v>88</v>
      </c>
      <c r="N10" s="154"/>
    </row>
    <row r="11" spans="1:12" ht="15">
      <c r="A11" s="54"/>
      <c r="B11" s="54"/>
      <c r="C11" s="54"/>
      <c r="D11" s="54"/>
      <c r="E11" s="54"/>
      <c r="F11" s="54"/>
      <c r="G11" s="54"/>
      <c r="H11" s="54"/>
      <c r="I11" s="53"/>
      <c r="J11" s="53"/>
      <c r="K11" s="53"/>
      <c r="L11" s="53"/>
    </row>
    <row r="12" spans="1:12" ht="15.75">
      <c r="A12" s="167" t="s">
        <v>110</v>
      </c>
      <c r="B12" s="167"/>
      <c r="C12" s="167"/>
      <c r="D12" s="167"/>
      <c r="E12" s="167"/>
      <c r="F12" s="167"/>
      <c r="G12" s="167"/>
      <c r="H12" s="167"/>
      <c r="I12" s="53"/>
      <c r="J12" s="53"/>
      <c r="K12" s="53"/>
      <c r="L12" s="53"/>
    </row>
    <row r="13" spans="1:12" ht="15.75">
      <c r="A13" s="52"/>
      <c r="B13" s="53"/>
      <c r="C13" s="53"/>
      <c r="D13" s="53"/>
      <c r="E13" s="53"/>
      <c r="F13" s="53"/>
      <c r="G13" s="53"/>
      <c r="H13" s="53"/>
      <c r="I13" s="53"/>
      <c r="J13" s="53"/>
      <c r="K13" s="53"/>
      <c r="L13" s="53"/>
    </row>
    <row r="14" spans="1:13" ht="66.75" customHeight="1">
      <c r="A14" s="167" t="s">
        <v>99</v>
      </c>
      <c r="B14" s="167"/>
      <c r="C14" s="167"/>
      <c r="D14" s="167"/>
      <c r="E14" s="167"/>
      <c r="F14" s="156" t="s">
        <v>323</v>
      </c>
      <c r="G14" s="157"/>
      <c r="H14" s="157"/>
      <c r="I14" s="157"/>
      <c r="J14" s="157"/>
      <c r="K14" s="157"/>
      <c r="L14" s="157"/>
      <c r="M14" s="157"/>
    </row>
    <row r="15" spans="1:12" ht="15.75">
      <c r="A15" s="52"/>
      <c r="B15" s="53"/>
      <c r="C15" s="53"/>
      <c r="D15" s="53"/>
      <c r="E15" s="53"/>
      <c r="F15" s="53"/>
      <c r="G15" s="53"/>
      <c r="H15" s="53"/>
      <c r="I15" s="53"/>
      <c r="J15" s="53"/>
      <c r="K15" s="53"/>
      <c r="L15" s="53"/>
    </row>
    <row r="16" spans="1:13" ht="138.75" customHeight="1">
      <c r="A16" s="168" t="s">
        <v>100</v>
      </c>
      <c r="B16" s="168"/>
      <c r="C16" s="168"/>
      <c r="D16" s="168"/>
      <c r="E16" s="53"/>
      <c r="F16" s="156" t="s">
        <v>301</v>
      </c>
      <c r="G16" s="157"/>
      <c r="H16" s="157"/>
      <c r="I16" s="157"/>
      <c r="J16" s="157"/>
      <c r="K16" s="157"/>
      <c r="L16" s="157"/>
      <c r="M16" s="157"/>
    </row>
    <row r="17" spans="1:12" ht="15.75">
      <c r="A17" s="52"/>
      <c r="B17" s="53"/>
      <c r="C17" s="53"/>
      <c r="D17" s="53"/>
      <c r="E17" s="53"/>
      <c r="F17" s="53"/>
      <c r="G17" s="53"/>
      <c r="H17" s="53"/>
      <c r="I17" s="53"/>
      <c r="J17" s="53"/>
      <c r="K17" s="53"/>
      <c r="L17" s="53"/>
    </row>
    <row r="18" spans="1:13" ht="168" customHeight="1">
      <c r="A18" s="167" t="s">
        <v>101</v>
      </c>
      <c r="B18" s="167"/>
      <c r="C18" s="167"/>
      <c r="D18" s="167"/>
      <c r="E18" s="53"/>
      <c r="F18" s="158" t="s">
        <v>208</v>
      </c>
      <c r="G18" s="159"/>
      <c r="H18" s="159"/>
      <c r="I18" s="159"/>
      <c r="J18" s="159"/>
      <c r="K18" s="159"/>
      <c r="L18" s="159"/>
      <c r="M18" s="159"/>
    </row>
    <row r="19" spans="1:12" ht="9" customHeight="1">
      <c r="A19" s="52"/>
      <c r="B19" s="53"/>
      <c r="C19" s="53"/>
      <c r="D19" s="53"/>
      <c r="E19" s="53"/>
      <c r="F19" s="53" t="s">
        <v>90</v>
      </c>
      <c r="G19" s="53"/>
      <c r="H19" s="53"/>
      <c r="I19" s="53"/>
      <c r="J19" s="53"/>
      <c r="K19" s="53"/>
      <c r="L19" s="53"/>
    </row>
    <row r="20" spans="1:14" s="42" customFormat="1" ht="22.5" customHeight="1">
      <c r="A20" s="162" t="s">
        <v>102</v>
      </c>
      <c r="B20" s="162"/>
      <c r="C20" s="162"/>
      <c r="D20" s="162"/>
      <c r="E20" s="162"/>
      <c r="F20" s="162"/>
      <c r="G20" s="55"/>
      <c r="H20" s="55"/>
      <c r="I20" s="55"/>
      <c r="J20" s="55"/>
      <c r="K20" s="55"/>
      <c r="L20" s="55"/>
      <c r="M20" s="55"/>
      <c r="N20" s="55"/>
    </row>
    <row r="21" spans="1:12" ht="15.75">
      <c r="A21" s="52"/>
      <c r="B21" s="53"/>
      <c r="C21" s="53"/>
      <c r="D21" s="53"/>
      <c r="E21" s="53"/>
      <c r="F21" s="53"/>
      <c r="G21" s="53"/>
      <c r="H21" s="53"/>
      <c r="I21" s="53"/>
      <c r="J21" s="53"/>
      <c r="K21" s="53"/>
      <c r="L21" s="53"/>
    </row>
    <row r="22" spans="1:14" s="42" customFormat="1" ht="18.75" customHeight="1">
      <c r="A22" s="170" t="s">
        <v>114</v>
      </c>
      <c r="B22" s="170"/>
      <c r="C22" s="170"/>
      <c r="D22" s="170"/>
      <c r="E22" s="170"/>
      <c r="F22" s="170"/>
      <c r="G22" s="55"/>
      <c r="H22" s="55"/>
      <c r="I22" s="55"/>
      <c r="J22" s="55"/>
      <c r="K22" s="55"/>
      <c r="L22" s="55"/>
      <c r="M22" s="55"/>
      <c r="N22" s="55"/>
    </row>
    <row r="23" spans="1:14" s="42" customFormat="1" ht="12.75" customHeight="1">
      <c r="A23" s="55"/>
      <c r="B23" s="55"/>
      <c r="C23" s="55"/>
      <c r="D23" s="55"/>
      <c r="E23" s="55"/>
      <c r="F23" s="55"/>
      <c r="G23" s="55"/>
      <c r="H23" s="55"/>
      <c r="I23" s="55"/>
      <c r="J23" s="55"/>
      <c r="K23" s="55"/>
      <c r="L23" s="55"/>
      <c r="M23" s="55"/>
      <c r="N23" s="86" t="s">
        <v>56</v>
      </c>
    </row>
    <row r="24" spans="1:14" ht="22.5" customHeight="1">
      <c r="A24" s="171" t="s">
        <v>28</v>
      </c>
      <c r="B24" s="175" t="s">
        <v>12</v>
      </c>
      <c r="C24" s="166" t="s">
        <v>113</v>
      </c>
      <c r="D24" s="166"/>
      <c r="E24" s="166"/>
      <c r="F24" s="166"/>
      <c r="G24" s="166" t="s">
        <v>111</v>
      </c>
      <c r="H24" s="166"/>
      <c r="I24" s="166"/>
      <c r="J24" s="166"/>
      <c r="K24" s="166" t="s">
        <v>112</v>
      </c>
      <c r="L24" s="166"/>
      <c r="M24" s="166"/>
      <c r="N24" s="166"/>
    </row>
    <row r="25" spans="1:14" ht="30" customHeight="1">
      <c r="A25" s="172"/>
      <c r="B25" s="176"/>
      <c r="C25" s="23" t="s">
        <v>2</v>
      </c>
      <c r="D25" s="23" t="s">
        <v>41</v>
      </c>
      <c r="E25" s="24" t="s">
        <v>82</v>
      </c>
      <c r="F25" s="24" t="s">
        <v>38</v>
      </c>
      <c r="G25" s="23" t="s">
        <v>2</v>
      </c>
      <c r="H25" s="23" t="s">
        <v>41</v>
      </c>
      <c r="I25" s="24" t="s">
        <v>82</v>
      </c>
      <c r="J25" s="24" t="s">
        <v>39</v>
      </c>
      <c r="K25" s="23" t="s">
        <v>2</v>
      </c>
      <c r="L25" s="23" t="s">
        <v>41</v>
      </c>
      <c r="M25" s="24" t="s">
        <v>82</v>
      </c>
      <c r="N25" s="24" t="s">
        <v>40</v>
      </c>
    </row>
    <row r="26" spans="1:14" ht="19.5" customHeight="1">
      <c r="A26" s="32">
        <v>1</v>
      </c>
      <c r="B26" s="9">
        <v>2</v>
      </c>
      <c r="C26" s="25">
        <v>3</v>
      </c>
      <c r="D26" s="25">
        <v>4</v>
      </c>
      <c r="E26" s="25">
        <v>5</v>
      </c>
      <c r="F26" s="25">
        <v>6</v>
      </c>
      <c r="G26" s="25">
        <v>7</v>
      </c>
      <c r="H26" s="25">
        <v>8</v>
      </c>
      <c r="I26" s="25">
        <v>9</v>
      </c>
      <c r="J26" s="25">
        <v>10</v>
      </c>
      <c r="K26" s="25">
        <v>11</v>
      </c>
      <c r="L26" s="25">
        <v>12</v>
      </c>
      <c r="M26" s="25">
        <v>13</v>
      </c>
      <c r="N26" s="25">
        <v>14</v>
      </c>
    </row>
    <row r="27" spans="1:14" ht="29.25" customHeight="1">
      <c r="A27" s="29"/>
      <c r="B27" s="10" t="s">
        <v>30</v>
      </c>
      <c r="C27" s="142">
        <v>1130548.07</v>
      </c>
      <c r="D27" s="139" t="s">
        <v>15</v>
      </c>
      <c r="E27" s="139" t="s">
        <v>15</v>
      </c>
      <c r="F27" s="142">
        <f>C27</f>
        <v>1130548.07</v>
      </c>
      <c r="G27" s="142">
        <v>1083811.83</v>
      </c>
      <c r="H27" s="139" t="s">
        <v>15</v>
      </c>
      <c r="I27" s="139" t="s">
        <v>15</v>
      </c>
      <c r="J27" s="142">
        <f>G27</f>
        <v>1083811.83</v>
      </c>
      <c r="K27" s="143">
        <v>1590934</v>
      </c>
      <c r="L27" s="139" t="s">
        <v>15</v>
      </c>
      <c r="M27" s="139" t="s">
        <v>15</v>
      </c>
      <c r="N27" s="143">
        <f>K27</f>
        <v>1590934</v>
      </c>
    </row>
    <row r="28" spans="1:14" ht="57">
      <c r="A28" s="9"/>
      <c r="B28" s="10" t="s">
        <v>43</v>
      </c>
      <c r="C28" s="139" t="s">
        <v>15</v>
      </c>
      <c r="D28" s="139"/>
      <c r="E28" s="139"/>
      <c r="F28" s="139"/>
      <c r="G28" s="139" t="s">
        <v>15</v>
      </c>
      <c r="H28" s="139"/>
      <c r="I28" s="139"/>
      <c r="J28" s="139"/>
      <c r="K28" s="139" t="s">
        <v>15</v>
      </c>
      <c r="L28" s="139"/>
      <c r="M28" s="139"/>
      <c r="N28" s="143"/>
    </row>
    <row r="29" spans="1:14" ht="57">
      <c r="A29" s="10"/>
      <c r="B29" s="10" t="s">
        <v>44</v>
      </c>
      <c r="C29" s="139" t="s">
        <v>15</v>
      </c>
      <c r="D29" s="139"/>
      <c r="E29" s="139"/>
      <c r="F29" s="139"/>
      <c r="G29" s="139" t="s">
        <v>15</v>
      </c>
      <c r="H29" s="139"/>
      <c r="I29" s="139"/>
      <c r="J29" s="139"/>
      <c r="K29" s="139" t="s">
        <v>15</v>
      </c>
      <c r="L29" s="139"/>
      <c r="M29" s="139"/>
      <c r="N29" s="143"/>
    </row>
    <row r="30" spans="1:14" ht="30.75" customHeight="1">
      <c r="A30" s="9"/>
      <c r="B30" s="10" t="s">
        <v>45</v>
      </c>
      <c r="C30" s="139" t="s">
        <v>15</v>
      </c>
      <c r="D30" s="139"/>
      <c r="E30" s="139"/>
      <c r="F30" s="139"/>
      <c r="G30" s="139" t="s">
        <v>15</v>
      </c>
      <c r="H30" s="139"/>
      <c r="I30" s="139"/>
      <c r="J30" s="139"/>
      <c r="K30" s="139" t="s">
        <v>15</v>
      </c>
      <c r="L30" s="139"/>
      <c r="M30" s="139"/>
      <c r="N30" s="143"/>
    </row>
    <row r="31" spans="1:14" ht="22.5" customHeight="1">
      <c r="A31" s="9"/>
      <c r="B31" s="10" t="s">
        <v>42</v>
      </c>
      <c r="C31" s="142">
        <f>C27</f>
        <v>1130548.07</v>
      </c>
      <c r="D31" s="142">
        <v>0</v>
      </c>
      <c r="E31" s="142">
        <v>0</v>
      </c>
      <c r="F31" s="142">
        <f>F27</f>
        <v>1130548.07</v>
      </c>
      <c r="G31" s="142">
        <f>G27</f>
        <v>1083811.83</v>
      </c>
      <c r="H31" s="142">
        <f>H29</f>
        <v>0</v>
      </c>
      <c r="I31" s="142">
        <f>I29</f>
        <v>0</v>
      </c>
      <c r="J31" s="142">
        <f>G31+H31</f>
        <v>1083811.83</v>
      </c>
      <c r="K31" s="143">
        <f>K27</f>
        <v>1590934</v>
      </c>
      <c r="L31" s="143">
        <v>0</v>
      </c>
      <c r="M31" s="143">
        <v>0</v>
      </c>
      <c r="N31" s="143">
        <f>N27</f>
        <v>1590934</v>
      </c>
    </row>
    <row r="32" spans="1:14" ht="12.75" customHeight="1">
      <c r="A32" s="181"/>
      <c r="B32" s="181"/>
      <c r="C32" s="181"/>
      <c r="D32" s="181"/>
      <c r="E32" s="28"/>
      <c r="F32" s="28"/>
      <c r="G32" s="28"/>
      <c r="H32" s="28"/>
      <c r="I32" s="28"/>
      <c r="J32" s="28"/>
      <c r="K32" s="28"/>
      <c r="L32" s="28"/>
      <c r="M32" s="28"/>
      <c r="N32" s="28"/>
    </row>
    <row r="33" spans="1:14" ht="22.5" customHeight="1">
      <c r="A33" s="180" t="s">
        <v>115</v>
      </c>
      <c r="B33" s="180"/>
      <c r="C33" s="180"/>
      <c r="D33" s="180"/>
      <c r="E33" s="180"/>
      <c r="F33" s="180"/>
      <c r="G33" s="180"/>
      <c r="H33" s="180"/>
      <c r="I33" s="180"/>
      <c r="J33" s="180"/>
      <c r="K33" s="28"/>
      <c r="L33" s="28"/>
      <c r="M33" s="28"/>
      <c r="N33" s="28"/>
    </row>
    <row r="34" spans="1:14" ht="14.25" customHeight="1">
      <c r="A34" s="28"/>
      <c r="B34" s="28"/>
      <c r="C34" s="28"/>
      <c r="D34" s="28"/>
      <c r="E34" s="28"/>
      <c r="F34" s="28"/>
      <c r="G34" s="28"/>
      <c r="H34" s="28"/>
      <c r="I34" s="28"/>
      <c r="J34" s="28" t="s">
        <v>56</v>
      </c>
      <c r="L34" s="28"/>
      <c r="M34" s="28"/>
      <c r="N34" s="28"/>
    </row>
    <row r="35" spans="1:14" ht="22.5" customHeight="1">
      <c r="A35" s="166" t="s">
        <v>28</v>
      </c>
      <c r="B35" s="175" t="s">
        <v>29</v>
      </c>
      <c r="C35" s="177" t="s">
        <v>116</v>
      </c>
      <c r="D35" s="178"/>
      <c r="E35" s="178"/>
      <c r="F35" s="179"/>
      <c r="G35" s="177" t="s">
        <v>117</v>
      </c>
      <c r="H35" s="178"/>
      <c r="I35" s="178"/>
      <c r="J35" s="179"/>
      <c r="K35" s="28"/>
      <c r="L35" s="28"/>
      <c r="M35" s="28"/>
      <c r="N35" s="28"/>
    </row>
    <row r="36" spans="1:14" ht="30" customHeight="1">
      <c r="A36" s="166"/>
      <c r="B36" s="176"/>
      <c r="C36" s="23" t="s">
        <v>2</v>
      </c>
      <c r="D36" s="23" t="s">
        <v>41</v>
      </c>
      <c r="E36" s="24" t="s">
        <v>82</v>
      </c>
      <c r="F36" s="24" t="s">
        <v>38</v>
      </c>
      <c r="G36" s="23" t="s">
        <v>2</v>
      </c>
      <c r="H36" s="23" t="s">
        <v>41</v>
      </c>
      <c r="I36" s="24" t="s">
        <v>82</v>
      </c>
      <c r="J36" s="24" t="s">
        <v>39</v>
      </c>
      <c r="K36" s="28"/>
      <c r="L36" s="28"/>
      <c r="M36" s="28"/>
      <c r="N36" s="28"/>
    </row>
    <row r="37" spans="1:14" ht="22.5" customHeight="1">
      <c r="A37" s="9">
        <v>1</v>
      </c>
      <c r="B37" s="9">
        <v>2</v>
      </c>
      <c r="C37" s="25">
        <v>3</v>
      </c>
      <c r="D37" s="25">
        <v>4</v>
      </c>
      <c r="E37" s="25">
        <v>5</v>
      </c>
      <c r="F37" s="25">
        <v>6</v>
      </c>
      <c r="G37" s="25">
        <v>7</v>
      </c>
      <c r="H37" s="25">
        <v>8</v>
      </c>
      <c r="I37" s="25">
        <v>9</v>
      </c>
      <c r="J37" s="9">
        <v>10</v>
      </c>
      <c r="K37" s="11"/>
      <c r="L37" s="11"/>
      <c r="M37" s="11"/>
      <c r="N37" s="11"/>
    </row>
    <row r="38" spans="1:14" ht="36" customHeight="1">
      <c r="A38" s="29"/>
      <c r="B38" s="10" t="s">
        <v>30</v>
      </c>
      <c r="C38" s="143">
        <v>1633114</v>
      </c>
      <c r="D38" s="143" t="s">
        <v>15</v>
      </c>
      <c r="E38" s="143" t="s">
        <v>15</v>
      </c>
      <c r="F38" s="143">
        <f>C38</f>
        <v>1633114</v>
      </c>
      <c r="G38" s="143">
        <v>1723624.7</v>
      </c>
      <c r="H38" s="143" t="s">
        <v>15</v>
      </c>
      <c r="I38" s="143" t="s">
        <v>15</v>
      </c>
      <c r="J38" s="143">
        <f>G38</f>
        <v>1723624.7</v>
      </c>
      <c r="K38" s="28"/>
      <c r="L38" s="28"/>
      <c r="M38" s="28"/>
      <c r="N38" s="28"/>
    </row>
    <row r="39" spans="1:14" ht="60" customHeight="1">
      <c r="A39" s="9"/>
      <c r="B39" s="10" t="s">
        <v>43</v>
      </c>
      <c r="C39" s="143" t="s">
        <v>15</v>
      </c>
      <c r="D39" s="143"/>
      <c r="E39" s="143"/>
      <c r="F39" s="143"/>
      <c r="G39" s="143" t="s">
        <v>15</v>
      </c>
      <c r="H39" s="143"/>
      <c r="I39" s="143"/>
      <c r="J39" s="143"/>
      <c r="K39" s="28"/>
      <c r="L39" s="28"/>
      <c r="M39" s="28"/>
      <c r="N39" s="28"/>
    </row>
    <row r="40" spans="1:14" ht="60.75" customHeight="1">
      <c r="A40" s="10"/>
      <c r="B40" s="10" t="s">
        <v>44</v>
      </c>
      <c r="C40" s="143" t="s">
        <v>15</v>
      </c>
      <c r="D40" s="143"/>
      <c r="E40" s="143"/>
      <c r="F40" s="143"/>
      <c r="G40" s="143" t="s">
        <v>15</v>
      </c>
      <c r="H40" s="143"/>
      <c r="I40" s="143"/>
      <c r="J40" s="143"/>
      <c r="K40" s="28"/>
      <c r="L40" s="28"/>
      <c r="M40" s="28"/>
      <c r="N40" s="28"/>
    </row>
    <row r="41" spans="1:14" ht="28.5">
      <c r="A41" s="9"/>
      <c r="B41" s="10" t="s">
        <v>45</v>
      </c>
      <c r="C41" s="143" t="s">
        <v>15</v>
      </c>
      <c r="D41" s="143"/>
      <c r="E41" s="143"/>
      <c r="F41" s="143"/>
      <c r="G41" s="143" t="s">
        <v>15</v>
      </c>
      <c r="H41" s="143"/>
      <c r="I41" s="143"/>
      <c r="J41" s="143"/>
      <c r="K41" s="28"/>
      <c r="L41" s="28"/>
      <c r="M41" s="28"/>
      <c r="N41" s="28"/>
    </row>
    <row r="42" spans="1:14" ht="24" customHeight="1">
      <c r="A42" s="9"/>
      <c r="B42" s="10" t="s">
        <v>42</v>
      </c>
      <c r="C42" s="143">
        <f>C38</f>
        <v>1633114</v>
      </c>
      <c r="D42" s="143">
        <v>0</v>
      </c>
      <c r="E42" s="143">
        <v>0</v>
      </c>
      <c r="F42" s="143">
        <f>F38</f>
        <v>1633114</v>
      </c>
      <c r="G42" s="143">
        <f>G38</f>
        <v>1723624.7</v>
      </c>
      <c r="H42" s="143">
        <v>0</v>
      </c>
      <c r="I42" s="143">
        <v>0</v>
      </c>
      <c r="J42" s="143">
        <f>J38</f>
        <v>1723624.7</v>
      </c>
      <c r="K42" s="28"/>
      <c r="L42" s="28"/>
      <c r="M42" s="28"/>
      <c r="N42" s="28"/>
    </row>
    <row r="43" spans="1:13" ht="22.5" customHeight="1">
      <c r="A43" s="28"/>
      <c r="B43" s="28"/>
      <c r="C43" s="28"/>
      <c r="D43" s="28"/>
      <c r="E43" s="28"/>
      <c r="F43" s="28"/>
      <c r="G43" s="28"/>
      <c r="H43" s="28"/>
      <c r="I43" s="28"/>
      <c r="J43" s="28"/>
      <c r="K43" s="28"/>
      <c r="L43" s="28"/>
      <c r="M43" s="28"/>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sheetData>
  <sheetProtection selectLockedCells="1"/>
  <mergeCells count="41">
    <mergeCell ref="A35:A36"/>
    <mergeCell ref="B35:B36"/>
    <mergeCell ref="C35:F35"/>
    <mergeCell ref="G35:J35"/>
    <mergeCell ref="A33:J33"/>
    <mergeCell ref="A32:D32"/>
    <mergeCell ref="K24:N24"/>
    <mergeCell ref="D9:E9"/>
    <mergeCell ref="A1:H1"/>
    <mergeCell ref="A14:E14"/>
    <mergeCell ref="A12:H12"/>
    <mergeCell ref="A16:D16"/>
    <mergeCell ref="A4:E4"/>
    <mergeCell ref="A3:G3"/>
    <mergeCell ref="H3:I3"/>
    <mergeCell ref="B24:B25"/>
    <mergeCell ref="C24:F24"/>
    <mergeCell ref="A18:D18"/>
    <mergeCell ref="A6:G6"/>
    <mergeCell ref="A7:E7"/>
    <mergeCell ref="A22:F22"/>
    <mergeCell ref="G24:J24"/>
    <mergeCell ref="A24:A25"/>
    <mergeCell ref="D10:E10"/>
    <mergeCell ref="G10:H10"/>
    <mergeCell ref="M3:N3"/>
    <mergeCell ref="H6:I6"/>
    <mergeCell ref="H7:I7"/>
    <mergeCell ref="M6:N6"/>
    <mergeCell ref="M7:N7"/>
    <mergeCell ref="A20:F20"/>
    <mergeCell ref="G9:H9"/>
    <mergeCell ref="I9:K9"/>
    <mergeCell ref="I10:K10"/>
    <mergeCell ref="M9:N9"/>
    <mergeCell ref="M10:N10"/>
    <mergeCell ref="H4:I4"/>
    <mergeCell ref="M4:N4"/>
    <mergeCell ref="F14:M14"/>
    <mergeCell ref="F16:M16"/>
    <mergeCell ref="F18:M18"/>
  </mergeCells>
  <printOptions horizontalCentered="1"/>
  <pageMargins left="1.062992125984252" right="0.2362204724409449" top="0.3937007874015748" bottom="0.3937007874015748" header="0.1968503937007874" footer="0.2362204724409449"/>
  <pageSetup horizontalDpi="600" verticalDpi="600" orientation="landscape" paperSize="9" scale="59" r:id="rId1"/>
  <rowBreaks count="1" manualBreakCount="1">
    <brk id="19" max="13" man="1"/>
  </rowBreaks>
</worksheet>
</file>

<file path=xl/worksheets/sheet2.xml><?xml version="1.0" encoding="utf-8"?>
<worksheet xmlns="http://schemas.openxmlformats.org/spreadsheetml/2006/main" xmlns:r="http://schemas.openxmlformats.org/officeDocument/2006/relationships">
  <sheetPr>
    <tabColor rgb="FFFFFF00"/>
  </sheetPr>
  <dimension ref="A2:N54"/>
  <sheetViews>
    <sheetView showGridLines="0" view="pageBreakPreview" zoomScale="87" zoomScaleNormal="70" zoomScaleSheetLayoutView="87" workbookViewId="0" topLeftCell="B7">
      <selection activeCell="A28" sqref="A28:J28"/>
    </sheetView>
  </sheetViews>
  <sheetFormatPr defaultColWidth="9.00390625" defaultRowHeight="12.75"/>
  <cols>
    <col min="1" max="1" width="15.375" style="14" customWidth="1"/>
    <col min="2" max="2" width="27.875" style="14" customWidth="1"/>
    <col min="3" max="3" width="17.875" style="14" customWidth="1"/>
    <col min="4" max="4" width="15.00390625" style="14" customWidth="1"/>
    <col min="5" max="5" width="11.625" style="14" customWidth="1"/>
    <col min="6" max="6" width="15.00390625" style="14" customWidth="1"/>
    <col min="7" max="7" width="14.75390625" style="14" customWidth="1"/>
    <col min="8" max="8" width="13.375" style="14" customWidth="1"/>
    <col min="9" max="9" width="12.25390625" style="14" customWidth="1"/>
    <col min="10" max="10" width="14.00390625" style="14" customWidth="1"/>
    <col min="11" max="11" width="14.625" style="14" customWidth="1"/>
    <col min="12" max="13" width="12.125" style="14" customWidth="1"/>
    <col min="14" max="14" width="15.00390625" style="14" customWidth="1"/>
    <col min="15" max="16384" width="9.125" style="14" customWidth="1"/>
  </cols>
  <sheetData>
    <row r="2" spans="1:11" ht="36.75" customHeight="1">
      <c r="A2" s="182" t="s">
        <v>77</v>
      </c>
      <c r="B2" s="182"/>
      <c r="C2" s="182"/>
      <c r="D2" s="182"/>
      <c r="E2" s="182"/>
      <c r="F2" s="182"/>
      <c r="G2" s="182"/>
      <c r="H2" s="182"/>
      <c r="I2" s="182"/>
      <c r="J2" s="182"/>
      <c r="K2" s="182"/>
    </row>
    <row r="3" spans="1:11" ht="17.25" customHeight="1">
      <c r="A3" s="21"/>
      <c r="B3" s="21"/>
      <c r="C3" s="21"/>
      <c r="D3" s="21"/>
      <c r="E3" s="21"/>
      <c r="F3" s="21"/>
      <c r="G3" s="21"/>
      <c r="H3" s="21"/>
      <c r="I3" s="21"/>
      <c r="J3" s="21"/>
      <c r="K3" s="21"/>
    </row>
    <row r="4" spans="1:13" ht="17.25" customHeight="1">
      <c r="A4" s="182" t="s">
        <v>119</v>
      </c>
      <c r="B4" s="182"/>
      <c r="C4" s="182"/>
      <c r="D4" s="182"/>
      <c r="E4" s="182"/>
      <c r="F4" s="182"/>
      <c r="G4" s="182"/>
      <c r="H4" s="182"/>
      <c r="I4" s="182"/>
      <c r="J4" s="182"/>
      <c r="K4" s="182"/>
      <c r="L4" s="182"/>
      <c r="M4" s="182"/>
    </row>
    <row r="5" spans="1:14" ht="15.75" customHeight="1">
      <c r="A5" s="21"/>
      <c r="B5" s="21"/>
      <c r="C5" s="21"/>
      <c r="D5" s="21"/>
      <c r="E5" s="21"/>
      <c r="F5" s="21"/>
      <c r="G5" s="21"/>
      <c r="H5" s="21"/>
      <c r="I5" s="21"/>
      <c r="J5" s="21"/>
      <c r="K5" s="21"/>
      <c r="N5" s="22" t="s">
        <v>56</v>
      </c>
    </row>
    <row r="6" spans="1:14" ht="17.25" customHeight="1">
      <c r="A6" s="166" t="s">
        <v>58</v>
      </c>
      <c r="B6" s="175" t="s">
        <v>12</v>
      </c>
      <c r="C6" s="166" t="s">
        <v>113</v>
      </c>
      <c r="D6" s="166"/>
      <c r="E6" s="166"/>
      <c r="F6" s="166"/>
      <c r="G6" s="166" t="s">
        <v>118</v>
      </c>
      <c r="H6" s="166"/>
      <c r="I6" s="166"/>
      <c r="J6" s="166"/>
      <c r="K6" s="166" t="s">
        <v>112</v>
      </c>
      <c r="L6" s="166"/>
      <c r="M6" s="166"/>
      <c r="N6" s="166"/>
    </row>
    <row r="7" spans="1:14" ht="55.5" customHeight="1">
      <c r="A7" s="166"/>
      <c r="B7" s="176"/>
      <c r="C7" s="23" t="s">
        <v>2</v>
      </c>
      <c r="D7" s="23" t="s">
        <v>41</v>
      </c>
      <c r="E7" s="24" t="s">
        <v>82</v>
      </c>
      <c r="F7" s="24" t="s">
        <v>38</v>
      </c>
      <c r="G7" s="23" t="s">
        <v>2</v>
      </c>
      <c r="H7" s="23" t="s">
        <v>41</v>
      </c>
      <c r="I7" s="24" t="s">
        <v>82</v>
      </c>
      <c r="J7" s="24" t="s">
        <v>39</v>
      </c>
      <c r="K7" s="23" t="s">
        <v>2</v>
      </c>
      <c r="L7" s="23" t="s">
        <v>41</v>
      </c>
      <c r="M7" s="24" t="s">
        <v>82</v>
      </c>
      <c r="N7" s="24" t="s">
        <v>40</v>
      </c>
    </row>
    <row r="8" spans="1:14" ht="14.25" customHeight="1">
      <c r="A8" s="9">
        <v>1</v>
      </c>
      <c r="B8" s="9">
        <v>2</v>
      </c>
      <c r="C8" s="9">
        <v>3</v>
      </c>
      <c r="D8" s="9">
        <v>4</v>
      </c>
      <c r="E8" s="9">
        <v>5</v>
      </c>
      <c r="F8" s="9">
        <v>6</v>
      </c>
      <c r="G8" s="9">
        <v>7</v>
      </c>
      <c r="H8" s="9">
        <v>8</v>
      </c>
      <c r="I8" s="9">
        <v>9</v>
      </c>
      <c r="J8" s="9">
        <v>10</v>
      </c>
      <c r="K8" s="9">
        <v>11</v>
      </c>
      <c r="L8" s="9">
        <v>12</v>
      </c>
      <c r="M8" s="9">
        <v>13</v>
      </c>
      <c r="N8" s="9">
        <v>14</v>
      </c>
    </row>
    <row r="9" spans="1:14" ht="14.25" customHeight="1">
      <c r="A9" s="9">
        <v>2111</v>
      </c>
      <c r="B9" s="10" t="s">
        <v>183</v>
      </c>
      <c r="C9" s="142">
        <v>391720</v>
      </c>
      <c r="D9" s="142"/>
      <c r="E9" s="142"/>
      <c r="F9" s="142">
        <f>C9</f>
        <v>391720</v>
      </c>
      <c r="G9" s="142">
        <v>427056</v>
      </c>
      <c r="H9" s="142" t="s">
        <v>122</v>
      </c>
      <c r="I9" s="142" t="s">
        <v>122</v>
      </c>
      <c r="J9" s="142">
        <f aca="true" t="shared" si="0" ref="J9:J17">G9</f>
        <v>427056</v>
      </c>
      <c r="K9" s="143">
        <f>611987</f>
        <v>611987</v>
      </c>
      <c r="L9" s="143" t="s">
        <v>122</v>
      </c>
      <c r="M9" s="143" t="s">
        <v>122</v>
      </c>
      <c r="N9" s="143">
        <f aca="true" t="shared" si="1" ref="N9:N17">K9</f>
        <v>611987</v>
      </c>
    </row>
    <row r="10" spans="1:14" ht="29.25" customHeight="1">
      <c r="A10" s="9">
        <v>2120</v>
      </c>
      <c r="B10" s="10" t="s">
        <v>184</v>
      </c>
      <c r="C10" s="142">
        <v>86178</v>
      </c>
      <c r="D10" s="142" t="s">
        <v>122</v>
      </c>
      <c r="E10" s="142" t="s">
        <v>122</v>
      </c>
      <c r="F10" s="142">
        <f aca="true" t="shared" si="2" ref="F10:F16">C10</f>
        <v>86178</v>
      </c>
      <c r="G10" s="142">
        <v>93952</v>
      </c>
      <c r="H10" s="142" t="s">
        <v>122</v>
      </c>
      <c r="I10" s="142" t="s">
        <v>122</v>
      </c>
      <c r="J10" s="142">
        <f t="shared" si="0"/>
        <v>93952</v>
      </c>
      <c r="K10" s="143">
        <f>134637</f>
        <v>134637</v>
      </c>
      <c r="L10" s="143" t="s">
        <v>122</v>
      </c>
      <c r="M10" s="143" t="s">
        <v>122</v>
      </c>
      <c r="N10" s="143">
        <f t="shared" si="1"/>
        <v>134637</v>
      </c>
    </row>
    <row r="11" spans="1:14" ht="33" customHeight="1">
      <c r="A11" s="112">
        <v>2210</v>
      </c>
      <c r="B11" s="10" t="s">
        <v>123</v>
      </c>
      <c r="C11" s="142">
        <f>41061.93+92473+9</f>
        <v>133543.93</v>
      </c>
      <c r="D11" s="142" t="s">
        <v>122</v>
      </c>
      <c r="E11" s="142" t="s">
        <v>122</v>
      </c>
      <c r="F11" s="142">
        <f t="shared" si="2"/>
        <v>133543.93</v>
      </c>
      <c r="G11" s="142">
        <v>290800</v>
      </c>
      <c r="H11" s="142" t="s">
        <v>122</v>
      </c>
      <c r="I11" s="142" t="s">
        <v>122</v>
      </c>
      <c r="J11" s="142">
        <f t="shared" si="0"/>
        <v>290800</v>
      </c>
      <c r="K11" s="143">
        <f>152300+115700+93000+92000</f>
        <v>453000</v>
      </c>
      <c r="L11" s="143" t="s">
        <v>122</v>
      </c>
      <c r="M11" s="143" t="s">
        <v>122</v>
      </c>
      <c r="N11" s="143">
        <f t="shared" si="1"/>
        <v>453000</v>
      </c>
    </row>
    <row r="12" spans="1:14" ht="33" customHeight="1">
      <c r="A12" s="112">
        <v>2240</v>
      </c>
      <c r="B12" s="10" t="s">
        <v>124</v>
      </c>
      <c r="C12" s="142">
        <f>2000+2810.17+60312.6+2136.48</f>
        <v>67259.25</v>
      </c>
      <c r="D12" s="142" t="s">
        <v>122</v>
      </c>
      <c r="E12" s="142" t="s">
        <v>122</v>
      </c>
      <c r="F12" s="142">
        <f t="shared" si="2"/>
        <v>67259.25</v>
      </c>
      <c r="G12" s="142">
        <v>230360.83</v>
      </c>
      <c r="H12" s="142" t="s">
        <v>122</v>
      </c>
      <c r="I12" s="142" t="s">
        <v>122</v>
      </c>
      <c r="J12" s="142">
        <f t="shared" si="0"/>
        <v>230360.83</v>
      </c>
      <c r="K12" s="143">
        <f>48700+194300+10837+45000</f>
        <v>298837</v>
      </c>
      <c r="L12" s="143" t="s">
        <v>122</v>
      </c>
      <c r="M12" s="143" t="s">
        <v>122</v>
      </c>
      <c r="N12" s="143">
        <f t="shared" si="1"/>
        <v>298837</v>
      </c>
    </row>
    <row r="13" spans="1:14" ht="18" customHeight="1">
      <c r="A13" s="112">
        <v>2271</v>
      </c>
      <c r="B13" s="10" t="s">
        <v>185</v>
      </c>
      <c r="C13" s="142">
        <v>10196.79</v>
      </c>
      <c r="D13" s="142" t="s">
        <v>122</v>
      </c>
      <c r="E13" s="142" t="s">
        <v>122</v>
      </c>
      <c r="F13" s="142">
        <f t="shared" si="2"/>
        <v>10196.79</v>
      </c>
      <c r="G13" s="142">
        <v>31483</v>
      </c>
      <c r="H13" s="142" t="s">
        <v>122</v>
      </c>
      <c r="I13" s="142" t="s">
        <v>122</v>
      </c>
      <c r="J13" s="142">
        <f t="shared" si="0"/>
        <v>31483</v>
      </c>
      <c r="K13" s="143">
        <v>87105</v>
      </c>
      <c r="L13" s="143" t="s">
        <v>122</v>
      </c>
      <c r="M13" s="143" t="s">
        <v>122</v>
      </c>
      <c r="N13" s="143">
        <f t="shared" si="1"/>
        <v>87105</v>
      </c>
    </row>
    <row r="14" spans="1:14" ht="30.75" customHeight="1">
      <c r="A14" s="112">
        <v>2272</v>
      </c>
      <c r="B14" s="10" t="s">
        <v>186</v>
      </c>
      <c r="C14" s="142">
        <v>173.84</v>
      </c>
      <c r="D14" s="142" t="s">
        <v>122</v>
      </c>
      <c r="E14" s="142" t="s">
        <v>122</v>
      </c>
      <c r="F14" s="142">
        <f t="shared" si="2"/>
        <v>173.84</v>
      </c>
      <c r="G14" s="142">
        <v>3456</v>
      </c>
      <c r="H14" s="142" t="s">
        <v>122</v>
      </c>
      <c r="I14" s="142" t="s">
        <v>122</v>
      </c>
      <c r="J14" s="142">
        <f t="shared" si="0"/>
        <v>3456</v>
      </c>
      <c r="K14" s="143">
        <v>1218</v>
      </c>
      <c r="L14" s="143" t="s">
        <v>122</v>
      </c>
      <c r="M14" s="143" t="s">
        <v>122</v>
      </c>
      <c r="N14" s="143">
        <f t="shared" si="1"/>
        <v>1218</v>
      </c>
    </row>
    <row r="15" spans="1:14" ht="14.25">
      <c r="A15" s="112">
        <v>2273</v>
      </c>
      <c r="B15" s="10" t="s">
        <v>187</v>
      </c>
      <c r="C15" s="142">
        <v>1159.1</v>
      </c>
      <c r="D15" s="142" t="s">
        <v>122</v>
      </c>
      <c r="E15" s="142" t="s">
        <v>122</v>
      </c>
      <c r="F15" s="142">
        <f t="shared" si="2"/>
        <v>1159.1</v>
      </c>
      <c r="G15" s="142">
        <v>6086</v>
      </c>
      <c r="H15" s="142" t="s">
        <v>122</v>
      </c>
      <c r="I15" s="142" t="s">
        <v>122</v>
      </c>
      <c r="J15" s="142">
        <f t="shared" si="0"/>
        <v>6086</v>
      </c>
      <c r="K15" s="143">
        <v>3550</v>
      </c>
      <c r="L15" s="143" t="s">
        <v>122</v>
      </c>
      <c r="M15" s="143" t="s">
        <v>122</v>
      </c>
      <c r="N15" s="143">
        <f t="shared" si="1"/>
        <v>3550</v>
      </c>
    </row>
    <row r="16" spans="1:14" ht="16.5" customHeight="1">
      <c r="A16" s="9">
        <v>2800</v>
      </c>
      <c r="B16" s="10" t="s">
        <v>188</v>
      </c>
      <c r="C16" s="142">
        <f>505.95+439811.21</f>
        <v>440317.16000000003</v>
      </c>
      <c r="D16" s="142" t="s">
        <v>122</v>
      </c>
      <c r="E16" s="142" t="s">
        <v>122</v>
      </c>
      <c r="F16" s="142">
        <f t="shared" si="2"/>
        <v>440317.16000000003</v>
      </c>
      <c r="G16" s="142">
        <v>618</v>
      </c>
      <c r="H16" s="142" t="s">
        <v>122</v>
      </c>
      <c r="I16" s="142" t="s">
        <v>122</v>
      </c>
      <c r="J16" s="142">
        <f t="shared" si="0"/>
        <v>618</v>
      </c>
      <c r="K16" s="143">
        <v>600</v>
      </c>
      <c r="L16" s="143" t="s">
        <v>122</v>
      </c>
      <c r="M16" s="143" t="s">
        <v>122</v>
      </c>
      <c r="N16" s="143">
        <f t="shared" si="1"/>
        <v>600</v>
      </c>
    </row>
    <row r="17" spans="1:14" ht="14.25">
      <c r="A17" s="9"/>
      <c r="B17" s="10" t="s">
        <v>42</v>
      </c>
      <c r="C17" s="142">
        <f>SUM(C9:C16)</f>
        <v>1130548.0699999998</v>
      </c>
      <c r="D17" s="142">
        <v>0</v>
      </c>
      <c r="E17" s="142">
        <v>0</v>
      </c>
      <c r="F17" s="142">
        <f>C17</f>
        <v>1130548.0699999998</v>
      </c>
      <c r="G17" s="142">
        <f>SUM(G9:G16)</f>
        <v>1083811.83</v>
      </c>
      <c r="H17" s="142">
        <f>E17</f>
        <v>0</v>
      </c>
      <c r="I17" s="142">
        <v>0</v>
      </c>
      <c r="J17" s="142">
        <f t="shared" si="0"/>
        <v>1083811.83</v>
      </c>
      <c r="K17" s="143">
        <f>SUM(K9:K16)</f>
        <v>1590934</v>
      </c>
      <c r="L17" s="143">
        <v>0</v>
      </c>
      <c r="M17" s="143">
        <v>0</v>
      </c>
      <c r="N17" s="143">
        <f t="shared" si="1"/>
        <v>1590934</v>
      </c>
    </row>
    <row r="18" spans="1:8" ht="15.75">
      <c r="A18" s="21"/>
      <c r="B18" s="21"/>
      <c r="C18" s="21"/>
      <c r="D18" s="21"/>
      <c r="E18" s="21"/>
      <c r="F18" s="21"/>
      <c r="G18" s="21"/>
      <c r="H18" s="21"/>
    </row>
    <row r="19" spans="1:13" ht="15.75" customHeight="1">
      <c r="A19" s="182" t="s">
        <v>120</v>
      </c>
      <c r="B19" s="182"/>
      <c r="C19" s="182"/>
      <c r="D19" s="182"/>
      <c r="E19" s="182"/>
      <c r="F19" s="182"/>
      <c r="G19" s="182"/>
      <c r="H19" s="182"/>
      <c r="I19" s="182"/>
      <c r="J19" s="182"/>
      <c r="K19" s="182"/>
      <c r="L19" s="182"/>
      <c r="M19" s="182"/>
    </row>
    <row r="20" spans="1:14" ht="15.75">
      <c r="A20" s="21"/>
      <c r="B20" s="21"/>
      <c r="C20" s="21"/>
      <c r="D20" s="21"/>
      <c r="E20" s="21"/>
      <c r="F20" s="21"/>
      <c r="G20" s="21"/>
      <c r="H20" s="21"/>
      <c r="I20" s="21"/>
      <c r="J20" s="21"/>
      <c r="K20" s="21"/>
      <c r="N20" s="22" t="s">
        <v>56</v>
      </c>
    </row>
    <row r="21" spans="1:14" ht="19.5" customHeight="1">
      <c r="A21" s="166" t="s">
        <v>59</v>
      </c>
      <c r="B21" s="175" t="s">
        <v>12</v>
      </c>
      <c r="C21" s="166" t="s">
        <v>113</v>
      </c>
      <c r="D21" s="166"/>
      <c r="E21" s="166"/>
      <c r="F21" s="166"/>
      <c r="G21" s="166" t="s">
        <v>118</v>
      </c>
      <c r="H21" s="166"/>
      <c r="I21" s="166"/>
      <c r="J21" s="166"/>
      <c r="K21" s="166" t="s">
        <v>112</v>
      </c>
      <c r="L21" s="166"/>
      <c r="M21" s="166"/>
      <c r="N21" s="166"/>
    </row>
    <row r="22" spans="1:14" ht="54.75" customHeight="1">
      <c r="A22" s="166"/>
      <c r="B22" s="176"/>
      <c r="C22" s="23" t="s">
        <v>2</v>
      </c>
      <c r="D22" s="23" t="s">
        <v>41</v>
      </c>
      <c r="E22" s="24" t="s">
        <v>82</v>
      </c>
      <c r="F22" s="24" t="s">
        <v>38</v>
      </c>
      <c r="G22" s="23" t="s">
        <v>2</v>
      </c>
      <c r="H22" s="23" t="s">
        <v>41</v>
      </c>
      <c r="I22" s="24" t="s">
        <v>82</v>
      </c>
      <c r="J22" s="24" t="s">
        <v>39</v>
      </c>
      <c r="K22" s="23" t="s">
        <v>2</v>
      </c>
      <c r="L22" s="23" t="s">
        <v>41</v>
      </c>
      <c r="M22" s="24" t="s">
        <v>82</v>
      </c>
      <c r="N22" s="24" t="s">
        <v>40</v>
      </c>
    </row>
    <row r="23" spans="1:14" ht="14.25">
      <c r="A23" s="9">
        <v>1</v>
      </c>
      <c r="B23" s="9">
        <v>2</v>
      </c>
      <c r="C23" s="9">
        <v>3</v>
      </c>
      <c r="D23" s="9">
        <v>4</v>
      </c>
      <c r="E23" s="9">
        <v>5</v>
      </c>
      <c r="F23" s="9">
        <v>6</v>
      </c>
      <c r="G23" s="9">
        <v>7</v>
      </c>
      <c r="H23" s="9">
        <v>8</v>
      </c>
      <c r="I23" s="9">
        <v>9</v>
      </c>
      <c r="J23" s="9">
        <v>10</v>
      </c>
      <c r="K23" s="9">
        <v>11</v>
      </c>
      <c r="L23" s="9">
        <v>12</v>
      </c>
      <c r="M23" s="9">
        <v>13</v>
      </c>
      <c r="N23" s="9">
        <v>14</v>
      </c>
    </row>
    <row r="24" spans="1:14" ht="14.25">
      <c r="A24" s="33"/>
      <c r="B24" s="10"/>
      <c r="C24" s="9"/>
      <c r="D24" s="9"/>
      <c r="E24" s="9"/>
      <c r="F24" s="9"/>
      <c r="G24" s="9"/>
      <c r="H24" s="9"/>
      <c r="I24" s="9"/>
      <c r="J24" s="9"/>
      <c r="K24" s="9"/>
      <c r="L24" s="9"/>
      <c r="M24" s="9"/>
      <c r="N24" s="9"/>
    </row>
    <row r="25" spans="1:14" ht="14.25">
      <c r="A25" s="9"/>
      <c r="B25" s="10"/>
      <c r="C25" s="9"/>
      <c r="D25" s="9"/>
      <c r="E25" s="9"/>
      <c r="F25" s="9"/>
      <c r="G25" s="9"/>
      <c r="H25" s="9"/>
      <c r="I25" s="9"/>
      <c r="J25" s="9"/>
      <c r="K25" s="9"/>
      <c r="L25" s="9"/>
      <c r="M25" s="9"/>
      <c r="N25" s="9"/>
    </row>
    <row r="26" spans="1:14" ht="14.25">
      <c r="A26" s="9"/>
      <c r="B26" s="10" t="s">
        <v>42</v>
      </c>
      <c r="C26" s="9" t="s">
        <v>122</v>
      </c>
      <c r="D26" s="9" t="s">
        <v>122</v>
      </c>
      <c r="E26" s="9" t="s">
        <v>122</v>
      </c>
      <c r="F26" s="9" t="s">
        <v>122</v>
      </c>
      <c r="G26" s="9" t="s">
        <v>122</v>
      </c>
      <c r="H26" s="9" t="s">
        <v>122</v>
      </c>
      <c r="I26" s="9" t="s">
        <v>122</v>
      </c>
      <c r="J26" s="9" t="s">
        <v>122</v>
      </c>
      <c r="K26" s="9" t="s">
        <v>122</v>
      </c>
      <c r="L26" s="9" t="s">
        <v>122</v>
      </c>
      <c r="M26" s="9" t="s">
        <v>122</v>
      </c>
      <c r="N26" s="9" t="s">
        <v>122</v>
      </c>
    </row>
    <row r="27" spans="1:14" ht="14.25">
      <c r="A27" s="11"/>
      <c r="B27" s="12"/>
      <c r="C27" s="11"/>
      <c r="D27" s="11"/>
      <c r="E27" s="11"/>
      <c r="F27" s="11"/>
      <c r="G27" s="11"/>
      <c r="H27" s="11"/>
      <c r="I27" s="11"/>
      <c r="J27" s="11"/>
      <c r="K27" s="11"/>
      <c r="L27" s="11"/>
      <c r="M27" s="11"/>
      <c r="N27" s="11"/>
    </row>
    <row r="28" spans="1:13" ht="33" customHeight="1">
      <c r="A28" s="182" t="s">
        <v>121</v>
      </c>
      <c r="B28" s="182"/>
      <c r="C28" s="182"/>
      <c r="D28" s="182"/>
      <c r="E28" s="182"/>
      <c r="F28" s="182"/>
      <c r="G28" s="182"/>
      <c r="H28" s="182"/>
      <c r="I28" s="182"/>
      <c r="J28" s="182"/>
      <c r="K28" s="21"/>
      <c r="L28" s="21"/>
      <c r="M28" s="21"/>
    </row>
    <row r="29" spans="1:10" ht="15.75">
      <c r="A29" s="21"/>
      <c r="B29" s="21"/>
      <c r="C29" s="21"/>
      <c r="D29" s="21"/>
      <c r="E29" s="21"/>
      <c r="F29" s="21"/>
      <c r="G29" s="21"/>
      <c r="H29" s="21"/>
      <c r="I29" s="21"/>
      <c r="J29" s="22" t="s">
        <v>56</v>
      </c>
    </row>
    <row r="30" spans="1:10" ht="17.25" customHeight="1">
      <c r="A30" s="166" t="s">
        <v>58</v>
      </c>
      <c r="B30" s="175" t="s">
        <v>29</v>
      </c>
      <c r="C30" s="166" t="s">
        <v>116</v>
      </c>
      <c r="D30" s="166"/>
      <c r="E30" s="166"/>
      <c r="F30" s="166"/>
      <c r="G30" s="166" t="s">
        <v>117</v>
      </c>
      <c r="H30" s="166"/>
      <c r="I30" s="166"/>
      <c r="J30" s="166"/>
    </row>
    <row r="31" spans="1:10" ht="57" customHeight="1">
      <c r="A31" s="166"/>
      <c r="B31" s="176"/>
      <c r="C31" s="23" t="s">
        <v>2</v>
      </c>
      <c r="D31" s="23" t="s">
        <v>41</v>
      </c>
      <c r="E31" s="24" t="s">
        <v>82</v>
      </c>
      <c r="F31" s="24" t="s">
        <v>38</v>
      </c>
      <c r="G31" s="23" t="s">
        <v>2</v>
      </c>
      <c r="H31" s="23" t="s">
        <v>41</v>
      </c>
      <c r="I31" s="24" t="s">
        <v>82</v>
      </c>
      <c r="J31" s="24" t="s">
        <v>39</v>
      </c>
    </row>
    <row r="32" spans="1:10" ht="14.25">
      <c r="A32" s="9">
        <v>1</v>
      </c>
      <c r="B32" s="9">
        <v>2</v>
      </c>
      <c r="C32" s="32">
        <v>3</v>
      </c>
      <c r="D32" s="9">
        <v>4</v>
      </c>
      <c r="E32" s="32">
        <v>5</v>
      </c>
      <c r="F32" s="9">
        <v>6</v>
      </c>
      <c r="G32" s="32">
        <v>7</v>
      </c>
      <c r="H32" s="9">
        <v>8</v>
      </c>
      <c r="I32" s="32">
        <v>9</v>
      </c>
      <c r="J32" s="9">
        <v>10</v>
      </c>
    </row>
    <row r="33" spans="1:10" ht="20.25" customHeight="1">
      <c r="A33" s="9">
        <v>2111</v>
      </c>
      <c r="B33" s="10" t="s">
        <v>183</v>
      </c>
      <c r="C33" s="144">
        <f>648094</f>
        <v>648094</v>
      </c>
      <c r="D33" s="143" t="s">
        <v>122</v>
      </c>
      <c r="E33" s="143" t="s">
        <v>122</v>
      </c>
      <c r="F33" s="143">
        <f>C33</f>
        <v>648094</v>
      </c>
      <c r="G33" s="144">
        <v>685035.36</v>
      </c>
      <c r="H33" s="143" t="s">
        <v>122</v>
      </c>
      <c r="I33" s="143" t="s">
        <v>122</v>
      </c>
      <c r="J33" s="143">
        <f>G33</f>
        <v>685035.36</v>
      </c>
    </row>
    <row r="34" spans="1:10" ht="32.25" customHeight="1">
      <c r="A34" s="9">
        <v>2120</v>
      </c>
      <c r="B34" s="10" t="s">
        <v>184</v>
      </c>
      <c r="C34" s="144">
        <f>142581</f>
        <v>142581</v>
      </c>
      <c r="D34" s="143" t="s">
        <v>122</v>
      </c>
      <c r="E34" s="143" t="s">
        <v>122</v>
      </c>
      <c r="F34" s="143">
        <f aca="true" t="shared" si="3" ref="F34:F40">C34</f>
        <v>142581</v>
      </c>
      <c r="G34" s="144">
        <v>150708.12</v>
      </c>
      <c r="H34" s="143" t="s">
        <v>122</v>
      </c>
      <c r="I34" s="143" t="s">
        <v>122</v>
      </c>
      <c r="J34" s="143">
        <f aca="true" t="shared" si="4" ref="J34:J40">G34</f>
        <v>150708.12</v>
      </c>
    </row>
    <row r="35" spans="1:10" ht="41.25" customHeight="1">
      <c r="A35" s="112">
        <v>2210</v>
      </c>
      <c r="B35" s="10" t="s">
        <v>123</v>
      </c>
      <c r="C35" s="144">
        <f>136000+160981+122295</f>
        <v>419276</v>
      </c>
      <c r="D35" s="143" t="s">
        <v>122</v>
      </c>
      <c r="E35" s="143" t="s">
        <v>122</v>
      </c>
      <c r="F35" s="143">
        <f t="shared" si="3"/>
        <v>419276</v>
      </c>
      <c r="G35" s="144">
        <f>169513+128776.64+143208</f>
        <v>441497.64</v>
      </c>
      <c r="H35" s="143" t="s">
        <v>122</v>
      </c>
      <c r="I35" s="143" t="s">
        <v>122</v>
      </c>
      <c r="J35" s="143">
        <f t="shared" si="4"/>
        <v>441497.64</v>
      </c>
    </row>
    <row r="36" spans="1:10" ht="33.75" customHeight="1">
      <c r="A36" s="112">
        <v>2240</v>
      </c>
      <c r="B36" s="10" t="s">
        <v>124</v>
      </c>
      <c r="C36" s="144">
        <f>55000+11455+51476+205375</f>
        <v>323306</v>
      </c>
      <c r="D36" s="143" t="s">
        <v>122</v>
      </c>
      <c r="E36" s="143" t="s">
        <v>122</v>
      </c>
      <c r="F36" s="143">
        <f t="shared" si="3"/>
        <v>323306</v>
      </c>
      <c r="G36" s="144">
        <f>54204+216259.88+12062.12+57915</f>
        <v>340441</v>
      </c>
      <c r="H36" s="143" t="s">
        <v>122</v>
      </c>
      <c r="I36" s="143" t="s">
        <v>122</v>
      </c>
      <c r="J36" s="143">
        <f t="shared" si="4"/>
        <v>340441</v>
      </c>
    </row>
    <row r="37" spans="1:10" ht="21" customHeight="1">
      <c r="A37" s="112">
        <v>2271</v>
      </c>
      <c r="B37" s="10" t="s">
        <v>185</v>
      </c>
      <c r="C37" s="144">
        <f>94073</f>
        <v>94073</v>
      </c>
      <c r="D37" s="143" t="s">
        <v>122</v>
      </c>
      <c r="E37" s="143" t="s">
        <v>122</v>
      </c>
      <c r="F37" s="143">
        <f t="shared" si="3"/>
        <v>94073</v>
      </c>
      <c r="G37" s="144">
        <v>99811.46</v>
      </c>
      <c r="H37" s="143" t="s">
        <v>122</v>
      </c>
      <c r="I37" s="143" t="s">
        <v>122</v>
      </c>
      <c r="J37" s="143">
        <f t="shared" si="4"/>
        <v>99811.46</v>
      </c>
    </row>
    <row r="38" spans="1:10" ht="35.25" customHeight="1">
      <c r="A38" s="112">
        <v>2272</v>
      </c>
      <c r="B38" s="10" t="s">
        <v>186</v>
      </c>
      <c r="C38" s="144">
        <f>1315</f>
        <v>1315</v>
      </c>
      <c r="D38" s="143" t="s">
        <v>122</v>
      </c>
      <c r="E38" s="143" t="s">
        <v>122</v>
      </c>
      <c r="F38" s="143">
        <f t="shared" si="3"/>
        <v>1315</v>
      </c>
      <c r="G38" s="144">
        <v>1395.22</v>
      </c>
      <c r="H38" s="143" t="s">
        <v>122</v>
      </c>
      <c r="I38" s="143" t="s">
        <v>122</v>
      </c>
      <c r="J38" s="143">
        <f t="shared" si="4"/>
        <v>1395.22</v>
      </c>
    </row>
    <row r="39" spans="1:10" ht="17.25" customHeight="1">
      <c r="A39" s="112">
        <v>2273</v>
      </c>
      <c r="B39" s="10" t="s">
        <v>187</v>
      </c>
      <c r="C39" s="144">
        <f>3834</f>
        <v>3834</v>
      </c>
      <c r="D39" s="143" t="s">
        <v>122</v>
      </c>
      <c r="E39" s="143" t="s">
        <v>122</v>
      </c>
      <c r="F39" s="143">
        <f t="shared" si="3"/>
        <v>3834</v>
      </c>
      <c r="G39" s="144">
        <v>4067.88</v>
      </c>
      <c r="H39" s="143" t="s">
        <v>122</v>
      </c>
      <c r="I39" s="143" t="s">
        <v>122</v>
      </c>
      <c r="J39" s="143">
        <f t="shared" si="4"/>
        <v>4067.88</v>
      </c>
    </row>
    <row r="40" spans="1:10" ht="18" customHeight="1">
      <c r="A40" s="9">
        <v>2800</v>
      </c>
      <c r="B40" s="10" t="s">
        <v>188</v>
      </c>
      <c r="C40" s="144">
        <f>634+1</f>
        <v>635</v>
      </c>
      <c r="D40" s="143" t="s">
        <v>122</v>
      </c>
      <c r="E40" s="143" t="s">
        <v>122</v>
      </c>
      <c r="F40" s="143">
        <f t="shared" si="3"/>
        <v>635</v>
      </c>
      <c r="G40" s="144">
        <v>668</v>
      </c>
      <c r="H40" s="143" t="s">
        <v>122</v>
      </c>
      <c r="I40" s="143" t="s">
        <v>122</v>
      </c>
      <c r="J40" s="143">
        <f t="shared" si="4"/>
        <v>668</v>
      </c>
    </row>
    <row r="41" spans="1:10" ht="16.5" customHeight="1">
      <c r="A41" s="9"/>
      <c r="B41" s="10" t="s">
        <v>42</v>
      </c>
      <c r="C41" s="143">
        <f>C33+C34+C35+C36+C37+C38+C39+C40</f>
        <v>1633114</v>
      </c>
      <c r="D41" s="143">
        <v>0</v>
      </c>
      <c r="E41" s="143">
        <v>0</v>
      </c>
      <c r="F41" s="143">
        <f>F33+F34+F35+F36+F37+F38+F39+F40</f>
        <v>1633114</v>
      </c>
      <c r="G41" s="143">
        <f>SUM(G33:G40)</f>
        <v>1723624.68</v>
      </c>
      <c r="H41" s="143">
        <v>0</v>
      </c>
      <c r="I41" s="143">
        <v>0</v>
      </c>
      <c r="J41" s="143">
        <f>J33+J34+J35+J36+J37+J38+J39+J40</f>
        <v>1723624.68</v>
      </c>
    </row>
    <row r="42" spans="1:14" ht="14.25">
      <c r="A42" s="11"/>
      <c r="B42" s="12"/>
      <c r="C42" s="11"/>
      <c r="D42" s="11"/>
      <c r="E42" s="11"/>
      <c r="F42" s="11"/>
      <c r="G42" s="11"/>
      <c r="H42" s="11"/>
      <c r="I42" s="11"/>
      <c r="J42" s="11"/>
      <c r="K42" s="11"/>
      <c r="L42" s="11"/>
      <c r="M42" s="11"/>
      <c r="N42" s="11"/>
    </row>
    <row r="43" spans="1:14" ht="35.25" customHeight="1">
      <c r="A43" s="182"/>
      <c r="B43" s="182"/>
      <c r="C43" s="182"/>
      <c r="D43" s="182"/>
      <c r="E43" s="182"/>
      <c r="F43" s="182"/>
      <c r="G43" s="182"/>
      <c r="H43" s="182"/>
      <c r="I43" s="182"/>
      <c r="J43" s="182"/>
      <c r="K43" s="11"/>
      <c r="L43" s="11"/>
      <c r="M43" s="11"/>
      <c r="N43" s="11"/>
    </row>
    <row r="44" spans="1:14" ht="15.75">
      <c r="A44" s="21"/>
      <c r="B44" s="21"/>
      <c r="C44" s="21"/>
      <c r="D44" s="21"/>
      <c r="E44" s="21"/>
      <c r="F44" s="21"/>
      <c r="G44" s="21"/>
      <c r="H44" s="21"/>
      <c r="I44" s="21"/>
      <c r="J44" s="22" t="s">
        <v>56</v>
      </c>
      <c r="K44" s="11"/>
      <c r="L44" s="11"/>
      <c r="M44" s="11"/>
      <c r="N44" s="11"/>
    </row>
    <row r="45" spans="1:14" ht="19.5" customHeight="1">
      <c r="A45" s="166" t="s">
        <v>59</v>
      </c>
      <c r="B45" s="175" t="s">
        <v>29</v>
      </c>
      <c r="C45" s="166" t="s">
        <v>116</v>
      </c>
      <c r="D45" s="166"/>
      <c r="E45" s="166"/>
      <c r="F45" s="166"/>
      <c r="G45" s="166" t="s">
        <v>117</v>
      </c>
      <c r="H45" s="166"/>
      <c r="I45" s="166"/>
      <c r="J45" s="166"/>
      <c r="K45" s="11"/>
      <c r="L45" s="11"/>
      <c r="M45" s="11"/>
      <c r="N45" s="11"/>
    </row>
    <row r="46" spans="1:10" ht="55.5" customHeight="1">
      <c r="A46" s="166"/>
      <c r="B46" s="176"/>
      <c r="C46" s="23" t="s">
        <v>2</v>
      </c>
      <c r="D46" s="23" t="s">
        <v>41</v>
      </c>
      <c r="E46" s="24" t="s">
        <v>82</v>
      </c>
      <c r="F46" s="24" t="s">
        <v>38</v>
      </c>
      <c r="G46" s="23" t="s">
        <v>2</v>
      </c>
      <c r="H46" s="23" t="s">
        <v>41</v>
      </c>
      <c r="I46" s="24" t="s">
        <v>82</v>
      </c>
      <c r="J46" s="24" t="s">
        <v>39</v>
      </c>
    </row>
    <row r="47" spans="1:10" ht="14.25">
      <c r="A47" s="9">
        <v>1</v>
      </c>
      <c r="B47" s="9">
        <v>2</v>
      </c>
      <c r="C47" s="32">
        <v>3</v>
      </c>
      <c r="D47" s="9">
        <v>4</v>
      </c>
      <c r="E47" s="32">
        <v>5</v>
      </c>
      <c r="F47" s="9">
        <v>6</v>
      </c>
      <c r="G47" s="32">
        <v>7</v>
      </c>
      <c r="H47" s="9">
        <v>8</v>
      </c>
      <c r="I47" s="32">
        <v>9</v>
      </c>
      <c r="J47" s="9">
        <v>10</v>
      </c>
    </row>
    <row r="48" spans="1:10" ht="14.25">
      <c r="A48" s="33"/>
      <c r="B48" s="10"/>
      <c r="C48" s="9"/>
      <c r="D48" s="9"/>
      <c r="E48" s="9"/>
      <c r="F48" s="9"/>
      <c r="G48" s="9"/>
      <c r="H48" s="9"/>
      <c r="I48" s="9"/>
      <c r="J48" s="9"/>
    </row>
    <row r="49" spans="1:10" ht="14.25">
      <c r="A49" s="9"/>
      <c r="B49" s="10"/>
      <c r="C49" s="9"/>
      <c r="D49" s="9"/>
      <c r="E49" s="9"/>
      <c r="F49" s="9"/>
      <c r="G49" s="9"/>
      <c r="H49" s="9"/>
      <c r="I49" s="9"/>
      <c r="J49" s="9"/>
    </row>
    <row r="50" spans="1:11" ht="14.25">
      <c r="A50" s="15"/>
      <c r="B50" s="10" t="s">
        <v>42</v>
      </c>
      <c r="C50" s="9" t="s">
        <v>122</v>
      </c>
      <c r="D50" s="9" t="s">
        <v>122</v>
      </c>
      <c r="E50" s="9" t="s">
        <v>122</v>
      </c>
      <c r="F50" s="9" t="s">
        <v>122</v>
      </c>
      <c r="G50" s="9" t="s">
        <v>122</v>
      </c>
      <c r="H50" s="9" t="s">
        <v>122</v>
      </c>
      <c r="I50" s="9" t="s">
        <v>122</v>
      </c>
      <c r="J50" s="9" t="s">
        <v>122</v>
      </c>
      <c r="K50" s="11"/>
    </row>
    <row r="51" spans="1:10" ht="14.25">
      <c r="A51" s="11"/>
      <c r="B51" s="12"/>
      <c r="C51" s="11"/>
      <c r="D51" s="11"/>
      <c r="E51" s="11"/>
      <c r="F51" s="11"/>
      <c r="G51" s="11"/>
      <c r="H51" s="11"/>
      <c r="I51" s="11"/>
      <c r="J51" s="11"/>
    </row>
    <row r="52" spans="1:10" ht="14.25">
      <c r="A52" s="11"/>
      <c r="B52" s="12"/>
      <c r="C52" s="11"/>
      <c r="D52" s="11"/>
      <c r="E52" s="11"/>
      <c r="F52" s="11"/>
      <c r="G52" s="11"/>
      <c r="H52" s="11"/>
      <c r="I52" s="11"/>
      <c r="J52" s="11"/>
    </row>
    <row r="53" spans="1:10" ht="14.25">
      <c r="A53" s="11"/>
      <c r="B53" s="12"/>
      <c r="C53" s="11"/>
      <c r="D53" s="11"/>
      <c r="E53" s="11"/>
      <c r="F53" s="11"/>
      <c r="G53" s="11"/>
      <c r="H53" s="11"/>
      <c r="I53" s="11"/>
      <c r="J53" s="11"/>
    </row>
    <row r="54" spans="1:8" ht="15.75">
      <c r="A54" s="21"/>
      <c r="B54" s="21"/>
      <c r="C54" s="21"/>
      <c r="D54" s="21"/>
      <c r="E54" s="21"/>
      <c r="F54" s="21"/>
      <c r="G54" s="21"/>
      <c r="H54" s="21"/>
    </row>
  </sheetData>
  <sheetProtection/>
  <mergeCells count="23">
    <mergeCell ref="A43:J43"/>
    <mergeCell ref="A45:A46"/>
    <mergeCell ref="B45:B46"/>
    <mergeCell ref="C45:F45"/>
    <mergeCell ref="G45:J45"/>
    <mergeCell ref="A28:J28"/>
    <mergeCell ref="A30:A31"/>
    <mergeCell ref="B30:B31"/>
    <mergeCell ref="C30:F30"/>
    <mergeCell ref="G30:J30"/>
    <mergeCell ref="A19:M19"/>
    <mergeCell ref="A21:A22"/>
    <mergeCell ref="B21:B22"/>
    <mergeCell ref="C21:F21"/>
    <mergeCell ref="G21:J21"/>
    <mergeCell ref="K21:N21"/>
    <mergeCell ref="A2:K2"/>
    <mergeCell ref="A4:M4"/>
    <mergeCell ref="A6:A7"/>
    <mergeCell ref="B6:B7"/>
    <mergeCell ref="C6:F6"/>
    <mergeCell ref="G6:J6"/>
    <mergeCell ref="K6:N6"/>
  </mergeCells>
  <printOptions horizontalCentered="1"/>
  <pageMargins left="0.1968503937007874" right="0.2362204724409449" top="0.2362204724409449" bottom="0.1968503937007874" header="0.1968503937007874"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FF00"/>
  </sheetPr>
  <dimension ref="A2:N44"/>
  <sheetViews>
    <sheetView showGridLines="0" zoomScale="77" zoomScaleNormal="77" zoomScaleSheetLayoutView="75" zoomScalePageLayoutView="0" workbookViewId="0" topLeftCell="A4">
      <selection activeCell="D10" sqref="D10"/>
    </sheetView>
  </sheetViews>
  <sheetFormatPr defaultColWidth="9.00390625" defaultRowHeight="12.75"/>
  <cols>
    <col min="1" max="1" width="9.125" style="14" customWidth="1"/>
    <col min="2" max="2" width="21.25390625" style="14" customWidth="1"/>
    <col min="3" max="3" width="17.875" style="14" customWidth="1"/>
    <col min="4" max="4" width="15.00390625" style="14" customWidth="1"/>
    <col min="5" max="5" width="11.625" style="14" customWidth="1"/>
    <col min="6" max="6" width="15.375" style="14" customWidth="1"/>
    <col min="7" max="7" width="14.75390625" style="14" customWidth="1"/>
    <col min="8" max="8" width="13.375" style="14" customWidth="1"/>
    <col min="9" max="9" width="12.25390625" style="14" customWidth="1"/>
    <col min="10" max="10" width="14.00390625" style="14" customWidth="1"/>
    <col min="11" max="15" width="13.25390625" style="14" customWidth="1"/>
    <col min="16" max="16384" width="9.125" style="14" customWidth="1"/>
  </cols>
  <sheetData>
    <row r="2" spans="1:11" ht="36.75" customHeight="1">
      <c r="A2" s="182" t="s">
        <v>60</v>
      </c>
      <c r="B2" s="182"/>
      <c r="C2" s="182"/>
      <c r="D2" s="182"/>
      <c r="E2" s="182"/>
      <c r="F2" s="182"/>
      <c r="G2" s="182"/>
      <c r="H2" s="182"/>
      <c r="I2" s="182"/>
      <c r="J2" s="182"/>
      <c r="K2" s="182"/>
    </row>
    <row r="3" spans="1:11" ht="17.25" customHeight="1">
      <c r="A3" s="21"/>
      <c r="B3" s="21"/>
      <c r="C3" s="21"/>
      <c r="D3" s="21"/>
      <c r="E3" s="21"/>
      <c r="F3" s="21"/>
      <c r="G3" s="21"/>
      <c r="H3" s="21"/>
      <c r="I3" s="21"/>
      <c r="J3" s="21"/>
      <c r="K3" s="21"/>
    </row>
    <row r="4" spans="1:13" ht="17.25" customHeight="1">
      <c r="A4" s="182" t="s">
        <v>125</v>
      </c>
      <c r="B4" s="182"/>
      <c r="C4" s="182"/>
      <c r="D4" s="182"/>
      <c r="E4" s="182"/>
      <c r="F4" s="182"/>
      <c r="G4" s="182"/>
      <c r="H4" s="182"/>
      <c r="I4" s="182"/>
      <c r="J4" s="182"/>
      <c r="K4" s="182"/>
      <c r="L4" s="182"/>
      <c r="M4" s="182"/>
    </row>
    <row r="5" spans="1:14" ht="15.75" customHeight="1">
      <c r="A5" s="21"/>
      <c r="B5" s="21"/>
      <c r="C5" s="21"/>
      <c r="D5" s="21"/>
      <c r="E5" s="21"/>
      <c r="F5" s="21"/>
      <c r="G5" s="21"/>
      <c r="H5" s="21"/>
      <c r="I5" s="21"/>
      <c r="J5" s="21"/>
      <c r="K5" s="21"/>
      <c r="N5" s="22" t="s">
        <v>56</v>
      </c>
    </row>
    <row r="6" spans="1:14" ht="17.25" customHeight="1">
      <c r="A6" s="166" t="s">
        <v>20</v>
      </c>
      <c r="B6" s="175" t="s">
        <v>46</v>
      </c>
      <c r="C6" s="166" t="s">
        <v>113</v>
      </c>
      <c r="D6" s="166"/>
      <c r="E6" s="166"/>
      <c r="F6" s="166"/>
      <c r="G6" s="166" t="s">
        <v>118</v>
      </c>
      <c r="H6" s="166"/>
      <c r="I6" s="166"/>
      <c r="J6" s="166"/>
      <c r="K6" s="166" t="s">
        <v>112</v>
      </c>
      <c r="L6" s="166"/>
      <c r="M6" s="166"/>
      <c r="N6" s="166"/>
    </row>
    <row r="7" spans="1:14" ht="55.5" customHeight="1">
      <c r="A7" s="166"/>
      <c r="B7" s="176"/>
      <c r="C7" s="23" t="s">
        <v>2</v>
      </c>
      <c r="D7" s="23" t="s">
        <v>41</v>
      </c>
      <c r="E7" s="24" t="s">
        <v>82</v>
      </c>
      <c r="F7" s="24" t="s">
        <v>38</v>
      </c>
      <c r="G7" s="23" t="s">
        <v>2</v>
      </c>
      <c r="H7" s="23" t="s">
        <v>41</v>
      </c>
      <c r="I7" s="24" t="s">
        <v>82</v>
      </c>
      <c r="J7" s="24" t="s">
        <v>39</v>
      </c>
      <c r="K7" s="23" t="s">
        <v>2</v>
      </c>
      <c r="L7" s="23" t="s">
        <v>41</v>
      </c>
      <c r="M7" s="24" t="s">
        <v>82</v>
      </c>
      <c r="N7" s="24" t="s">
        <v>40</v>
      </c>
    </row>
    <row r="8" spans="1:14" ht="14.25" customHeight="1">
      <c r="A8" s="9">
        <v>1</v>
      </c>
      <c r="B8" s="9">
        <v>2</v>
      </c>
      <c r="C8" s="9">
        <v>3</v>
      </c>
      <c r="D8" s="9">
        <v>4</v>
      </c>
      <c r="E8" s="9">
        <v>5</v>
      </c>
      <c r="F8" s="9">
        <v>6</v>
      </c>
      <c r="G8" s="9">
        <v>7</v>
      </c>
      <c r="H8" s="9">
        <v>8</v>
      </c>
      <c r="I8" s="9">
        <v>9</v>
      </c>
      <c r="J8" s="9">
        <v>10</v>
      </c>
      <c r="K8" s="9">
        <v>11</v>
      </c>
      <c r="L8" s="9">
        <v>12</v>
      </c>
      <c r="M8" s="9">
        <v>13</v>
      </c>
      <c r="N8" s="9">
        <v>14</v>
      </c>
    </row>
    <row r="9" spans="1:14" ht="79.5" customHeight="1">
      <c r="A9" s="112" t="s">
        <v>127</v>
      </c>
      <c r="B9" s="10" t="s">
        <v>330</v>
      </c>
      <c r="C9" s="142">
        <v>492743.85</v>
      </c>
      <c r="D9" s="142" t="s">
        <v>122</v>
      </c>
      <c r="E9" s="142" t="s">
        <v>122</v>
      </c>
      <c r="F9" s="142">
        <f aca="true" t="shared" si="0" ref="F9:F16">C9</f>
        <v>492743.85</v>
      </c>
      <c r="G9" s="142">
        <v>566711.83</v>
      </c>
      <c r="H9" s="142" t="s">
        <v>122</v>
      </c>
      <c r="I9" s="142" t="s">
        <v>122</v>
      </c>
      <c r="J9" s="142">
        <f>G9</f>
        <v>566711.83</v>
      </c>
      <c r="K9" s="143">
        <v>942934</v>
      </c>
      <c r="L9" s="143" t="s">
        <v>122</v>
      </c>
      <c r="M9" s="143" t="s">
        <v>122</v>
      </c>
      <c r="N9" s="143">
        <f>K9</f>
        <v>942934</v>
      </c>
    </row>
    <row r="10" spans="1:14" ht="162" customHeight="1">
      <c r="A10" s="112" t="s">
        <v>128</v>
      </c>
      <c r="B10" s="10" t="s">
        <v>191</v>
      </c>
      <c r="C10" s="142">
        <v>92473</v>
      </c>
      <c r="D10" s="142" t="s">
        <v>122</v>
      </c>
      <c r="E10" s="142" t="s">
        <v>122</v>
      </c>
      <c r="F10" s="142">
        <f t="shared" si="0"/>
        <v>92473</v>
      </c>
      <c r="G10" s="142">
        <v>140100</v>
      </c>
      <c r="H10" s="142" t="s">
        <v>122</v>
      </c>
      <c r="I10" s="142" t="s">
        <v>122</v>
      </c>
      <c r="J10" s="142">
        <f>G10</f>
        <v>140100</v>
      </c>
      <c r="K10" s="143">
        <v>152300</v>
      </c>
      <c r="L10" s="143" t="s">
        <v>122</v>
      </c>
      <c r="M10" s="143" t="s">
        <v>122</v>
      </c>
      <c r="N10" s="143">
        <f>K10</f>
        <v>152300</v>
      </c>
    </row>
    <row r="11" spans="1:14" ht="138.75" customHeight="1">
      <c r="A11" s="112" t="s">
        <v>129</v>
      </c>
      <c r="B11" s="10" t="s">
        <v>192</v>
      </c>
      <c r="C11" s="142">
        <v>0</v>
      </c>
      <c r="D11" s="142" t="s">
        <v>122</v>
      </c>
      <c r="E11" s="142" t="s">
        <v>122</v>
      </c>
      <c r="F11" s="142">
        <f t="shared" si="0"/>
        <v>0</v>
      </c>
      <c r="G11" s="142">
        <v>27000</v>
      </c>
      <c r="H11" s="142" t="s">
        <v>122</v>
      </c>
      <c r="I11" s="142" t="s">
        <v>122</v>
      </c>
      <c r="J11" s="142">
        <f>G11</f>
        <v>27000</v>
      </c>
      <c r="K11" s="143">
        <v>48700</v>
      </c>
      <c r="L11" s="143" t="s">
        <v>122</v>
      </c>
      <c r="M11" s="143" t="s">
        <v>122</v>
      </c>
      <c r="N11" s="143">
        <f>K11</f>
        <v>48700</v>
      </c>
    </row>
    <row r="12" spans="1:14" ht="114.75" customHeight="1">
      <c r="A12" s="112" t="s">
        <v>130</v>
      </c>
      <c r="B12" s="10" t="s">
        <v>193</v>
      </c>
      <c r="C12" s="142">
        <v>441956.69</v>
      </c>
      <c r="D12" s="142" t="s">
        <v>122</v>
      </c>
      <c r="E12" s="142" t="s">
        <v>122</v>
      </c>
      <c r="F12" s="142">
        <f t="shared" si="0"/>
        <v>441956.69</v>
      </c>
      <c r="G12" s="142" t="s">
        <v>122</v>
      </c>
      <c r="H12" s="142" t="s">
        <v>122</v>
      </c>
      <c r="I12" s="142" t="s">
        <v>122</v>
      </c>
      <c r="J12" s="142" t="str">
        <f aca="true" t="shared" si="1" ref="J12:J20">G12</f>
        <v>-</v>
      </c>
      <c r="K12" s="143" t="s">
        <v>122</v>
      </c>
      <c r="L12" s="143" t="s">
        <v>122</v>
      </c>
      <c r="M12" s="143" t="s">
        <v>122</v>
      </c>
      <c r="N12" s="143" t="str">
        <f aca="true" t="shared" si="2" ref="N12:N20">K12</f>
        <v>-</v>
      </c>
    </row>
    <row r="13" spans="1:14" ht="138" customHeight="1">
      <c r="A13" s="112" t="s">
        <v>131</v>
      </c>
      <c r="B13" s="10" t="s">
        <v>189</v>
      </c>
      <c r="C13" s="142">
        <v>0</v>
      </c>
      <c r="D13" s="142" t="s">
        <v>122</v>
      </c>
      <c r="E13" s="142" t="s">
        <v>122</v>
      </c>
      <c r="F13" s="142">
        <f t="shared" si="0"/>
        <v>0</v>
      </c>
      <c r="G13" s="142">
        <v>190000</v>
      </c>
      <c r="H13" s="142" t="s">
        <v>122</v>
      </c>
      <c r="I13" s="142" t="s">
        <v>122</v>
      </c>
      <c r="J13" s="142">
        <f t="shared" si="1"/>
        <v>190000</v>
      </c>
      <c r="K13" s="143">
        <v>190000</v>
      </c>
      <c r="L13" s="143" t="s">
        <v>122</v>
      </c>
      <c r="M13" s="143" t="s">
        <v>122</v>
      </c>
      <c r="N13" s="143">
        <f t="shared" si="2"/>
        <v>190000</v>
      </c>
    </row>
    <row r="14" spans="1:14" ht="248.25" customHeight="1">
      <c r="A14" s="112" t="s">
        <v>132</v>
      </c>
      <c r="B14" s="10" t="s">
        <v>194</v>
      </c>
      <c r="C14" s="142">
        <v>0</v>
      </c>
      <c r="D14" s="142" t="s">
        <v>122</v>
      </c>
      <c r="E14" s="142" t="s">
        <v>122</v>
      </c>
      <c r="F14" s="142">
        <f t="shared" si="0"/>
        <v>0</v>
      </c>
      <c r="G14" s="142">
        <v>4000</v>
      </c>
      <c r="H14" s="142" t="s">
        <v>122</v>
      </c>
      <c r="I14" s="142" t="s">
        <v>122</v>
      </c>
      <c r="J14" s="142">
        <f t="shared" si="1"/>
        <v>4000</v>
      </c>
      <c r="K14" s="143">
        <v>4000</v>
      </c>
      <c r="L14" s="143" t="s">
        <v>122</v>
      </c>
      <c r="M14" s="143" t="s">
        <v>122</v>
      </c>
      <c r="N14" s="143">
        <f t="shared" si="2"/>
        <v>4000</v>
      </c>
    </row>
    <row r="15" spans="1:14" ht="34.5" customHeight="1">
      <c r="A15" s="112" t="s">
        <v>133</v>
      </c>
      <c r="B15" s="10" t="s">
        <v>195</v>
      </c>
      <c r="C15" s="142">
        <v>43061.93</v>
      </c>
      <c r="D15" s="142" t="s">
        <v>122</v>
      </c>
      <c r="E15" s="142" t="s">
        <v>122</v>
      </c>
      <c r="F15" s="142">
        <f t="shared" si="0"/>
        <v>43061.93</v>
      </c>
      <c r="G15" s="142">
        <v>116000</v>
      </c>
      <c r="H15" s="142" t="s">
        <v>122</v>
      </c>
      <c r="I15" s="142" t="s">
        <v>122</v>
      </c>
      <c r="J15" s="142">
        <f t="shared" si="1"/>
        <v>116000</v>
      </c>
      <c r="K15" s="143">
        <v>116000</v>
      </c>
      <c r="L15" s="143" t="s">
        <v>122</v>
      </c>
      <c r="M15" s="143" t="s">
        <v>122</v>
      </c>
      <c r="N15" s="143">
        <f t="shared" si="2"/>
        <v>116000</v>
      </c>
    </row>
    <row r="16" spans="1:14" ht="51" customHeight="1">
      <c r="A16" s="112" t="s">
        <v>134</v>
      </c>
      <c r="B16" s="10" t="s">
        <v>196</v>
      </c>
      <c r="C16" s="142">
        <v>60312.6</v>
      </c>
      <c r="D16" s="142" t="s">
        <v>122</v>
      </c>
      <c r="E16" s="142" t="s">
        <v>122</v>
      </c>
      <c r="F16" s="142">
        <f t="shared" si="0"/>
        <v>60312.6</v>
      </c>
      <c r="G16" s="142" t="s">
        <v>122</v>
      </c>
      <c r="H16" s="142" t="s">
        <v>122</v>
      </c>
      <c r="I16" s="142" t="s">
        <v>122</v>
      </c>
      <c r="J16" s="142" t="str">
        <f t="shared" si="1"/>
        <v>-</v>
      </c>
      <c r="K16" s="143" t="s">
        <v>122</v>
      </c>
      <c r="L16" s="143" t="s">
        <v>122</v>
      </c>
      <c r="M16" s="143" t="s">
        <v>122</v>
      </c>
      <c r="N16" s="143" t="str">
        <f t="shared" si="2"/>
        <v>-</v>
      </c>
    </row>
    <row r="17" spans="1:14" ht="175.5" customHeight="1">
      <c r="A17" s="112" t="s">
        <v>135</v>
      </c>
      <c r="B17" s="10" t="s">
        <v>201</v>
      </c>
      <c r="C17" s="139" t="s">
        <v>122</v>
      </c>
      <c r="D17" s="139" t="s">
        <v>122</v>
      </c>
      <c r="E17" s="139" t="s">
        <v>122</v>
      </c>
      <c r="F17" s="139" t="s">
        <v>122</v>
      </c>
      <c r="G17" s="142">
        <v>10000</v>
      </c>
      <c r="H17" s="142" t="s">
        <v>122</v>
      </c>
      <c r="I17" s="142" t="s">
        <v>122</v>
      </c>
      <c r="J17" s="142">
        <f t="shared" si="1"/>
        <v>10000</v>
      </c>
      <c r="K17" s="143">
        <v>12000</v>
      </c>
      <c r="L17" s="143" t="s">
        <v>122</v>
      </c>
      <c r="M17" s="143" t="s">
        <v>122</v>
      </c>
      <c r="N17" s="143">
        <f t="shared" si="2"/>
        <v>12000</v>
      </c>
    </row>
    <row r="18" spans="1:14" ht="81.75" customHeight="1">
      <c r="A18" s="112" t="s">
        <v>202</v>
      </c>
      <c r="B18" s="10" t="s">
        <v>197</v>
      </c>
      <c r="C18" s="139" t="s">
        <v>122</v>
      </c>
      <c r="D18" s="139" t="s">
        <v>122</v>
      </c>
      <c r="E18" s="139" t="s">
        <v>122</v>
      </c>
      <c r="F18" s="139" t="s">
        <v>122</v>
      </c>
      <c r="G18" s="142">
        <v>5000</v>
      </c>
      <c r="H18" s="142" t="s">
        <v>122</v>
      </c>
      <c r="I18" s="142" t="s">
        <v>122</v>
      </c>
      <c r="J18" s="142">
        <f t="shared" si="1"/>
        <v>5000</v>
      </c>
      <c r="K18" s="143">
        <v>15000</v>
      </c>
      <c r="L18" s="143" t="s">
        <v>122</v>
      </c>
      <c r="M18" s="143" t="s">
        <v>122</v>
      </c>
      <c r="N18" s="143">
        <f t="shared" si="2"/>
        <v>15000</v>
      </c>
    </row>
    <row r="19" spans="1:14" ht="153.75" customHeight="1">
      <c r="A19" s="112" t="s">
        <v>203</v>
      </c>
      <c r="B19" s="10" t="s">
        <v>198</v>
      </c>
      <c r="C19" s="139" t="s">
        <v>122</v>
      </c>
      <c r="D19" s="139" t="s">
        <v>122</v>
      </c>
      <c r="E19" s="139" t="s">
        <v>122</v>
      </c>
      <c r="F19" s="139" t="s">
        <v>122</v>
      </c>
      <c r="G19" s="142">
        <v>15000</v>
      </c>
      <c r="H19" s="142" t="s">
        <v>122</v>
      </c>
      <c r="I19" s="142" t="s">
        <v>122</v>
      </c>
      <c r="J19" s="142">
        <f t="shared" si="1"/>
        <v>15000</v>
      </c>
      <c r="K19" s="143">
        <v>30000</v>
      </c>
      <c r="L19" s="143" t="s">
        <v>122</v>
      </c>
      <c r="M19" s="143" t="s">
        <v>122</v>
      </c>
      <c r="N19" s="143">
        <f t="shared" si="2"/>
        <v>30000</v>
      </c>
    </row>
    <row r="20" spans="1:14" ht="153.75" customHeight="1">
      <c r="A20" s="112" t="s">
        <v>204</v>
      </c>
      <c r="B20" s="10" t="s">
        <v>199</v>
      </c>
      <c r="C20" s="139" t="s">
        <v>122</v>
      </c>
      <c r="D20" s="139" t="s">
        <v>122</v>
      </c>
      <c r="E20" s="139" t="s">
        <v>122</v>
      </c>
      <c r="F20" s="139" t="s">
        <v>122</v>
      </c>
      <c r="G20" s="142">
        <v>10000</v>
      </c>
      <c r="H20" s="142" t="s">
        <v>122</v>
      </c>
      <c r="I20" s="142" t="s">
        <v>122</v>
      </c>
      <c r="J20" s="142">
        <f t="shared" si="1"/>
        <v>10000</v>
      </c>
      <c r="K20" s="143">
        <v>40000</v>
      </c>
      <c r="L20" s="143" t="s">
        <v>122</v>
      </c>
      <c r="M20" s="143" t="s">
        <v>122</v>
      </c>
      <c r="N20" s="143">
        <f t="shared" si="2"/>
        <v>40000</v>
      </c>
    </row>
    <row r="21" spans="1:14" ht="104.25" customHeight="1">
      <c r="A21" s="112" t="s">
        <v>205</v>
      </c>
      <c r="B21" s="10" t="s">
        <v>200</v>
      </c>
      <c r="C21" s="139" t="s">
        <v>122</v>
      </c>
      <c r="D21" s="139" t="s">
        <v>122</v>
      </c>
      <c r="E21" s="139" t="s">
        <v>122</v>
      </c>
      <c r="F21" s="139" t="s">
        <v>122</v>
      </c>
      <c r="G21" s="139" t="s">
        <v>122</v>
      </c>
      <c r="H21" s="139" t="s">
        <v>122</v>
      </c>
      <c r="I21" s="139" t="s">
        <v>122</v>
      </c>
      <c r="J21" s="139" t="s">
        <v>122</v>
      </c>
      <c r="K21" s="143">
        <v>30000</v>
      </c>
      <c r="L21" s="143" t="s">
        <v>122</v>
      </c>
      <c r="M21" s="143" t="s">
        <v>122</v>
      </c>
      <c r="N21" s="143">
        <f>K21</f>
        <v>30000</v>
      </c>
    </row>
    <row r="22" spans="1:14" ht="409.5" customHeight="1">
      <c r="A22" s="112" t="s">
        <v>314</v>
      </c>
      <c r="B22" s="140" t="s">
        <v>315</v>
      </c>
      <c r="C22" s="139" t="s">
        <v>122</v>
      </c>
      <c r="D22" s="139" t="s">
        <v>122</v>
      </c>
      <c r="E22" s="139" t="s">
        <v>122</v>
      </c>
      <c r="F22" s="139" t="s">
        <v>122</v>
      </c>
      <c r="G22" s="139" t="s">
        <v>122</v>
      </c>
      <c r="H22" s="139" t="s">
        <v>122</v>
      </c>
      <c r="I22" s="139" t="s">
        <v>122</v>
      </c>
      <c r="J22" s="139" t="s">
        <v>122</v>
      </c>
      <c r="K22" s="143">
        <v>10000</v>
      </c>
      <c r="L22" s="143" t="s">
        <v>122</v>
      </c>
      <c r="M22" s="143" t="s">
        <v>122</v>
      </c>
      <c r="N22" s="143">
        <f>K22</f>
        <v>10000</v>
      </c>
    </row>
    <row r="23" spans="1:14" ht="14.25">
      <c r="A23" s="9"/>
      <c r="B23" s="10" t="s">
        <v>42</v>
      </c>
      <c r="C23" s="142">
        <f>SUM(C9:C16)</f>
        <v>1130548.07</v>
      </c>
      <c r="D23" s="142">
        <f>SUM(D9:D16)</f>
        <v>0</v>
      </c>
      <c r="E23" s="142">
        <f>SUM(E9:E16)</f>
        <v>0</v>
      </c>
      <c r="F23" s="142">
        <f>SUM(F9:F16)</f>
        <v>1130548.07</v>
      </c>
      <c r="G23" s="142">
        <f>SUM(G9:G20)</f>
        <v>1083811.83</v>
      </c>
      <c r="H23" s="142">
        <f>SUM(H9:H20)</f>
        <v>0</v>
      </c>
      <c r="I23" s="142">
        <f>SUM(I9:I20)</f>
        <v>0</v>
      </c>
      <c r="J23" s="142">
        <f>SUM(J9:J20)</f>
        <v>1083811.83</v>
      </c>
      <c r="K23" s="143">
        <f>SUM(K9:K22)</f>
        <v>1590934</v>
      </c>
      <c r="L23" s="143">
        <f>SUM(L9:L22)</f>
        <v>0</v>
      </c>
      <c r="M23" s="143">
        <f>SUM(M9:M22)</f>
        <v>0</v>
      </c>
      <c r="N23" s="143">
        <f>SUM(N9:N22)</f>
        <v>1590934</v>
      </c>
    </row>
    <row r="24" spans="1:8" ht="15.75">
      <c r="A24" s="21"/>
      <c r="B24" s="21"/>
      <c r="C24" s="21"/>
      <c r="D24" s="21"/>
      <c r="E24" s="21"/>
      <c r="F24" s="21"/>
      <c r="G24" s="21"/>
      <c r="H24" s="21"/>
    </row>
    <row r="25" spans="1:14" ht="14.25">
      <c r="A25" s="11"/>
      <c r="B25" s="12"/>
      <c r="C25" s="11"/>
      <c r="D25" s="11"/>
      <c r="E25" s="11"/>
      <c r="F25" s="11"/>
      <c r="G25" s="11"/>
      <c r="H25" s="11"/>
      <c r="I25" s="11"/>
      <c r="J25" s="11"/>
      <c r="K25" s="11"/>
      <c r="L25" s="11"/>
      <c r="M25" s="11"/>
      <c r="N25" s="11"/>
    </row>
    <row r="26" spans="1:13" ht="17.25" customHeight="1">
      <c r="A26" s="182" t="s">
        <v>126</v>
      </c>
      <c r="B26" s="182"/>
      <c r="C26" s="182"/>
      <c r="D26" s="182"/>
      <c r="E26" s="182"/>
      <c r="F26" s="182"/>
      <c r="G26" s="182"/>
      <c r="H26" s="182"/>
      <c r="I26" s="182"/>
      <c r="J26" s="182"/>
      <c r="K26" s="182"/>
      <c r="L26" s="182"/>
      <c r="M26" s="182"/>
    </row>
    <row r="27" spans="1:11" ht="15.75">
      <c r="A27" s="21"/>
      <c r="B27" s="21"/>
      <c r="C27" s="21"/>
      <c r="D27" s="21"/>
      <c r="E27" s="21"/>
      <c r="F27" s="21"/>
      <c r="G27" s="21"/>
      <c r="H27" s="21"/>
      <c r="I27" s="21"/>
      <c r="J27" s="22" t="s">
        <v>56</v>
      </c>
      <c r="K27" s="21"/>
    </row>
    <row r="28" spans="1:10" ht="17.25" customHeight="1">
      <c r="A28" s="166" t="s">
        <v>20</v>
      </c>
      <c r="B28" s="175" t="s">
        <v>46</v>
      </c>
      <c r="C28" s="166" t="s">
        <v>116</v>
      </c>
      <c r="D28" s="166"/>
      <c r="E28" s="166"/>
      <c r="F28" s="166"/>
      <c r="G28" s="166" t="s">
        <v>117</v>
      </c>
      <c r="H28" s="166"/>
      <c r="I28" s="166"/>
      <c r="J28" s="166"/>
    </row>
    <row r="29" spans="1:10" ht="57" customHeight="1">
      <c r="A29" s="166"/>
      <c r="B29" s="176"/>
      <c r="C29" s="23" t="s">
        <v>2</v>
      </c>
      <c r="D29" s="23" t="s">
        <v>41</v>
      </c>
      <c r="E29" s="24" t="s">
        <v>82</v>
      </c>
      <c r="F29" s="24" t="s">
        <v>38</v>
      </c>
      <c r="G29" s="23" t="s">
        <v>2</v>
      </c>
      <c r="H29" s="23" t="s">
        <v>41</v>
      </c>
      <c r="I29" s="24" t="s">
        <v>82</v>
      </c>
      <c r="J29" s="24" t="s">
        <v>39</v>
      </c>
    </row>
    <row r="30" spans="1:10" ht="14.25">
      <c r="A30" s="13">
        <v>1</v>
      </c>
      <c r="B30" s="32">
        <v>2</v>
      </c>
      <c r="C30" s="13">
        <v>3</v>
      </c>
      <c r="D30" s="32">
        <v>4</v>
      </c>
      <c r="E30" s="13">
        <v>5</v>
      </c>
      <c r="F30" s="32">
        <v>6</v>
      </c>
      <c r="G30" s="13">
        <v>7</v>
      </c>
      <c r="H30" s="32">
        <v>8</v>
      </c>
      <c r="I30" s="13">
        <v>9</v>
      </c>
      <c r="J30" s="32">
        <v>10</v>
      </c>
    </row>
    <row r="31" spans="1:10" ht="81.75" customHeight="1">
      <c r="A31" s="113" t="s">
        <v>127</v>
      </c>
      <c r="B31" s="51" t="s">
        <v>190</v>
      </c>
      <c r="C31" s="143">
        <v>901987</v>
      </c>
      <c r="D31" s="143" t="s">
        <v>122</v>
      </c>
      <c r="E31" s="143" t="s">
        <v>122</v>
      </c>
      <c r="F31" s="143">
        <f aca="true" t="shared" si="3" ref="F31:F42">C31</f>
        <v>901987</v>
      </c>
      <c r="G31" s="143">
        <v>953748</v>
      </c>
      <c r="H31" s="143" t="s">
        <v>122</v>
      </c>
      <c r="I31" s="143" t="s">
        <v>122</v>
      </c>
      <c r="J31" s="143">
        <f>G31</f>
        <v>953748</v>
      </c>
    </row>
    <row r="32" spans="1:10" ht="157.5" customHeight="1">
      <c r="A32" s="113" t="s">
        <v>128</v>
      </c>
      <c r="B32" s="51" t="s">
        <v>191</v>
      </c>
      <c r="C32" s="143">
        <v>160981</v>
      </c>
      <c r="D32" s="143" t="s">
        <v>122</v>
      </c>
      <c r="E32" s="143" t="s">
        <v>122</v>
      </c>
      <c r="F32" s="143">
        <f t="shared" si="3"/>
        <v>160981</v>
      </c>
      <c r="G32" s="143">
        <f aca="true" t="shared" si="4" ref="G32:G42">F32*105.3%</f>
        <v>169512.993</v>
      </c>
      <c r="H32" s="143" t="s">
        <v>122</v>
      </c>
      <c r="I32" s="143" t="s">
        <v>122</v>
      </c>
      <c r="J32" s="143">
        <f>G32</f>
        <v>169512.993</v>
      </c>
    </row>
    <row r="33" spans="1:10" ht="137.25" customHeight="1">
      <c r="A33" s="113" t="s">
        <v>129</v>
      </c>
      <c r="B33" s="32" t="s">
        <v>192</v>
      </c>
      <c r="C33" s="143">
        <v>51476</v>
      </c>
      <c r="D33" s="143" t="s">
        <v>122</v>
      </c>
      <c r="E33" s="143" t="s">
        <v>122</v>
      </c>
      <c r="F33" s="143">
        <f t="shared" si="3"/>
        <v>51476</v>
      </c>
      <c r="G33" s="143">
        <f t="shared" si="4"/>
        <v>54204.227999999996</v>
      </c>
      <c r="H33" s="143" t="s">
        <v>122</v>
      </c>
      <c r="I33" s="143" t="s">
        <v>122</v>
      </c>
      <c r="J33" s="143">
        <f aca="true" t="shared" si="5" ref="J33:J41">G33</f>
        <v>54204.227999999996</v>
      </c>
    </row>
    <row r="34" spans="1:10" ht="137.25" customHeight="1">
      <c r="A34" s="113" t="s">
        <v>130</v>
      </c>
      <c r="B34" s="32" t="s">
        <v>189</v>
      </c>
      <c r="C34" s="143">
        <f>190000*105.7%</f>
        <v>200830</v>
      </c>
      <c r="D34" s="143" t="s">
        <v>122</v>
      </c>
      <c r="E34" s="143" t="s">
        <v>122</v>
      </c>
      <c r="F34" s="143">
        <f t="shared" si="3"/>
        <v>200830</v>
      </c>
      <c r="G34" s="143">
        <f t="shared" si="4"/>
        <v>211473.99</v>
      </c>
      <c r="H34" s="143" t="s">
        <v>122</v>
      </c>
      <c r="I34" s="143" t="s">
        <v>122</v>
      </c>
      <c r="J34" s="143">
        <f t="shared" si="5"/>
        <v>211473.99</v>
      </c>
    </row>
    <row r="35" spans="1:10" ht="243.75" customHeight="1">
      <c r="A35" s="113" t="s">
        <v>131</v>
      </c>
      <c r="B35" s="32" t="s">
        <v>194</v>
      </c>
      <c r="C35" s="143">
        <f>4000*105.7%</f>
        <v>4228</v>
      </c>
      <c r="D35" s="143" t="s">
        <v>122</v>
      </c>
      <c r="E35" s="143" t="s">
        <v>122</v>
      </c>
      <c r="F35" s="143">
        <f t="shared" si="3"/>
        <v>4228</v>
      </c>
      <c r="G35" s="143">
        <f t="shared" si="4"/>
        <v>4452.084</v>
      </c>
      <c r="H35" s="143" t="s">
        <v>122</v>
      </c>
      <c r="I35" s="143" t="s">
        <v>122</v>
      </c>
      <c r="J35" s="143">
        <f t="shared" si="5"/>
        <v>4452.084</v>
      </c>
    </row>
    <row r="36" spans="1:10" ht="39" customHeight="1">
      <c r="A36" s="113" t="s">
        <v>132</v>
      </c>
      <c r="B36" s="32" t="s">
        <v>195</v>
      </c>
      <c r="C36" s="143">
        <f>116000*105.7%</f>
        <v>122612</v>
      </c>
      <c r="D36" s="143" t="s">
        <v>122</v>
      </c>
      <c r="E36" s="143" t="s">
        <v>122</v>
      </c>
      <c r="F36" s="143">
        <f t="shared" si="3"/>
        <v>122612</v>
      </c>
      <c r="G36" s="143">
        <f t="shared" si="4"/>
        <v>129110.43599999999</v>
      </c>
      <c r="H36" s="143" t="s">
        <v>122</v>
      </c>
      <c r="I36" s="143" t="s">
        <v>122</v>
      </c>
      <c r="J36" s="143">
        <f t="shared" si="5"/>
        <v>129110.43599999999</v>
      </c>
    </row>
    <row r="37" spans="1:10" ht="174" customHeight="1">
      <c r="A37" s="113" t="s">
        <v>133</v>
      </c>
      <c r="B37" s="32" t="s">
        <v>201</v>
      </c>
      <c r="C37" s="143">
        <v>14000</v>
      </c>
      <c r="D37" s="143" t="s">
        <v>122</v>
      </c>
      <c r="E37" s="143" t="s">
        <v>122</v>
      </c>
      <c r="F37" s="143">
        <f t="shared" si="3"/>
        <v>14000</v>
      </c>
      <c r="G37" s="143">
        <f t="shared" si="4"/>
        <v>14742</v>
      </c>
      <c r="H37" s="143" t="s">
        <v>122</v>
      </c>
      <c r="I37" s="143" t="s">
        <v>122</v>
      </c>
      <c r="J37" s="143">
        <f t="shared" si="5"/>
        <v>14742</v>
      </c>
    </row>
    <row r="38" spans="1:10" ht="76.5" customHeight="1">
      <c r="A38" s="113" t="s">
        <v>134</v>
      </c>
      <c r="B38" s="32" t="s">
        <v>197</v>
      </c>
      <c r="C38" s="143">
        <v>20000</v>
      </c>
      <c r="D38" s="143" t="s">
        <v>122</v>
      </c>
      <c r="E38" s="143" t="s">
        <v>122</v>
      </c>
      <c r="F38" s="143">
        <f t="shared" si="3"/>
        <v>20000</v>
      </c>
      <c r="G38" s="143">
        <f t="shared" si="4"/>
        <v>21060</v>
      </c>
      <c r="H38" s="143" t="s">
        <v>122</v>
      </c>
      <c r="I38" s="143" t="s">
        <v>122</v>
      </c>
      <c r="J38" s="143">
        <f t="shared" si="5"/>
        <v>21060</v>
      </c>
    </row>
    <row r="39" spans="1:10" ht="180" customHeight="1">
      <c r="A39" s="113" t="s">
        <v>135</v>
      </c>
      <c r="B39" s="32" t="s">
        <v>198</v>
      </c>
      <c r="C39" s="143">
        <v>50000</v>
      </c>
      <c r="D39" s="143" t="s">
        <v>122</v>
      </c>
      <c r="E39" s="143" t="s">
        <v>122</v>
      </c>
      <c r="F39" s="143">
        <f t="shared" si="3"/>
        <v>50000</v>
      </c>
      <c r="G39" s="143">
        <f t="shared" si="4"/>
        <v>52650</v>
      </c>
      <c r="H39" s="143" t="s">
        <v>122</v>
      </c>
      <c r="I39" s="143" t="s">
        <v>122</v>
      </c>
      <c r="J39" s="143">
        <f t="shared" si="5"/>
        <v>52650</v>
      </c>
    </row>
    <row r="40" spans="1:10" ht="144.75" customHeight="1">
      <c r="A40" s="113" t="s">
        <v>202</v>
      </c>
      <c r="B40" s="32" t="s">
        <v>199</v>
      </c>
      <c r="C40" s="143">
        <v>60000</v>
      </c>
      <c r="D40" s="143" t="s">
        <v>122</v>
      </c>
      <c r="E40" s="143" t="s">
        <v>122</v>
      </c>
      <c r="F40" s="143">
        <f t="shared" si="3"/>
        <v>60000</v>
      </c>
      <c r="G40" s="143">
        <f t="shared" si="4"/>
        <v>63179.99999999999</v>
      </c>
      <c r="H40" s="143" t="s">
        <v>122</v>
      </c>
      <c r="I40" s="143" t="s">
        <v>122</v>
      </c>
      <c r="J40" s="143">
        <f t="shared" si="5"/>
        <v>63179.99999999999</v>
      </c>
    </row>
    <row r="41" spans="1:10" ht="111" customHeight="1">
      <c r="A41" s="113" t="s">
        <v>203</v>
      </c>
      <c r="B41" s="32" t="s">
        <v>200</v>
      </c>
      <c r="C41" s="143">
        <v>35000</v>
      </c>
      <c r="D41" s="143" t="s">
        <v>122</v>
      </c>
      <c r="E41" s="143" t="s">
        <v>122</v>
      </c>
      <c r="F41" s="143">
        <f t="shared" si="3"/>
        <v>35000</v>
      </c>
      <c r="G41" s="143">
        <f t="shared" si="4"/>
        <v>36855</v>
      </c>
      <c r="H41" s="143" t="s">
        <v>122</v>
      </c>
      <c r="I41" s="143" t="s">
        <v>122</v>
      </c>
      <c r="J41" s="143">
        <f t="shared" si="5"/>
        <v>36855</v>
      </c>
    </row>
    <row r="42" spans="1:10" ht="409.5" customHeight="1">
      <c r="A42" s="113">
        <v>12</v>
      </c>
      <c r="B42" s="141" t="s">
        <v>316</v>
      </c>
      <c r="C42" s="143">
        <v>12000</v>
      </c>
      <c r="D42" s="143" t="s">
        <v>122</v>
      </c>
      <c r="E42" s="143" t="s">
        <v>122</v>
      </c>
      <c r="F42" s="143">
        <f t="shared" si="3"/>
        <v>12000</v>
      </c>
      <c r="G42" s="143">
        <f t="shared" si="4"/>
        <v>12636</v>
      </c>
      <c r="H42" s="143" t="s">
        <v>122</v>
      </c>
      <c r="I42" s="143" t="s">
        <v>122</v>
      </c>
      <c r="J42" s="143">
        <f>G42</f>
        <v>12636</v>
      </c>
    </row>
    <row r="43" spans="1:10" ht="14.25">
      <c r="A43" s="15"/>
      <c r="B43" s="10" t="s">
        <v>42</v>
      </c>
      <c r="C43" s="143">
        <f>SUM(C31:C42)</f>
        <v>1633114</v>
      </c>
      <c r="D43" s="143">
        <f aca="true" t="shared" si="6" ref="D43:J43">SUM(D31:D42)</f>
        <v>0</v>
      </c>
      <c r="E43" s="143">
        <f t="shared" si="6"/>
        <v>0</v>
      </c>
      <c r="F43" s="143">
        <f t="shared" si="6"/>
        <v>1633114</v>
      </c>
      <c r="G43" s="143">
        <f>SUM(G31:G42)</f>
        <v>1723624.731</v>
      </c>
      <c r="H43" s="143">
        <f t="shared" si="6"/>
        <v>0</v>
      </c>
      <c r="I43" s="143">
        <f t="shared" si="6"/>
        <v>0</v>
      </c>
      <c r="J43" s="143">
        <f t="shared" si="6"/>
        <v>1723624.731</v>
      </c>
    </row>
    <row r="44" spans="1:14" ht="14.25">
      <c r="A44" s="11"/>
      <c r="B44" s="12"/>
      <c r="C44" s="11"/>
      <c r="D44" s="11"/>
      <c r="E44" s="11"/>
      <c r="F44" s="11"/>
      <c r="G44" s="11"/>
      <c r="H44" s="11"/>
      <c r="I44" s="11"/>
      <c r="J44" s="11"/>
      <c r="K44" s="11"/>
      <c r="L44" s="11"/>
      <c r="M44" s="11"/>
      <c r="N44" s="11"/>
    </row>
  </sheetData>
  <sheetProtection/>
  <mergeCells count="12">
    <mergeCell ref="A4:M4"/>
    <mergeCell ref="B28:B29"/>
    <mergeCell ref="C28:F28"/>
    <mergeCell ref="G28:J28"/>
    <mergeCell ref="C6:F6"/>
    <mergeCell ref="G6:J6"/>
    <mergeCell ref="A2:K2"/>
    <mergeCell ref="A6:A7"/>
    <mergeCell ref="B6:B7"/>
    <mergeCell ref="A28:A29"/>
    <mergeCell ref="A26:M26"/>
    <mergeCell ref="K6:N6"/>
  </mergeCells>
  <printOptions horizontalCentered="1"/>
  <pageMargins left="0.1968503937007874" right="0.2362204724409449" top="0.2362204724409449" bottom="0.1968503937007874" header="0.1968503937007874" footer="0.1968503937007874"/>
  <pageSetup horizontalDpi="600" verticalDpi="600" orientation="landscape" paperSize="9" scale="70" r:id="rId1"/>
  <rowBreaks count="3" manualBreakCount="3">
    <brk id="13" max="13" man="1"/>
    <brk id="19" max="13" man="1"/>
    <brk id="24" max="13" man="1"/>
  </rowBreaks>
</worksheet>
</file>

<file path=xl/worksheets/sheet4.xml><?xml version="1.0" encoding="utf-8"?>
<worksheet xmlns="http://schemas.openxmlformats.org/spreadsheetml/2006/main" xmlns:r="http://schemas.openxmlformats.org/officeDocument/2006/relationships">
  <sheetPr>
    <tabColor rgb="FFFFFF00"/>
  </sheetPr>
  <dimension ref="A1:O187"/>
  <sheetViews>
    <sheetView showGridLines="0" zoomScale="83" zoomScaleNormal="83" zoomScaleSheetLayoutView="80" zoomScalePageLayoutView="0" workbookViewId="0" topLeftCell="A103">
      <selection activeCell="F9" sqref="F9"/>
    </sheetView>
  </sheetViews>
  <sheetFormatPr defaultColWidth="9.00390625" defaultRowHeight="12.75"/>
  <cols>
    <col min="1" max="1" width="9.125" style="19" customWidth="1"/>
    <col min="2" max="2" width="21.75390625" style="19" customWidth="1"/>
    <col min="3" max="3" width="14.125" style="19" customWidth="1"/>
    <col min="4" max="4" width="14.875" style="19" customWidth="1"/>
    <col min="5" max="7" width="15.375" style="19" customWidth="1"/>
    <col min="8" max="12" width="15.125" style="19" customWidth="1"/>
    <col min="13" max="13" width="15.00390625" style="19" customWidth="1"/>
    <col min="14" max="16384" width="9.125" style="19" customWidth="1"/>
  </cols>
  <sheetData>
    <row r="1" spans="1:15" ht="43.5" customHeight="1">
      <c r="A1" s="200" t="s">
        <v>83</v>
      </c>
      <c r="B1" s="200"/>
      <c r="C1" s="200"/>
      <c r="D1" s="200"/>
      <c r="E1" s="200"/>
      <c r="F1" s="200"/>
      <c r="G1" s="200"/>
      <c r="H1" s="200"/>
      <c r="I1" s="200"/>
      <c r="J1" s="85"/>
      <c r="K1" s="27"/>
      <c r="L1" s="27"/>
      <c r="M1" s="27"/>
      <c r="N1" s="27"/>
      <c r="O1" s="27"/>
    </row>
    <row r="2" spans="1:15" ht="16.5" customHeight="1">
      <c r="A2" s="182" t="s">
        <v>160</v>
      </c>
      <c r="B2" s="182"/>
      <c r="C2" s="182"/>
      <c r="D2" s="182"/>
      <c r="E2" s="182"/>
      <c r="F2" s="182"/>
      <c r="G2" s="182"/>
      <c r="H2" s="182"/>
      <c r="I2" s="182"/>
      <c r="J2" s="21"/>
      <c r="K2" s="21"/>
      <c r="L2" s="21"/>
      <c r="M2" s="21"/>
      <c r="N2" s="26"/>
      <c r="O2" s="26"/>
    </row>
    <row r="3" ht="12.75">
      <c r="M3" s="87" t="s">
        <v>56</v>
      </c>
    </row>
    <row r="4" spans="1:13" ht="55.5" customHeight="1">
      <c r="A4" s="193" t="s">
        <v>20</v>
      </c>
      <c r="B4" s="193" t="s">
        <v>13</v>
      </c>
      <c r="C4" s="193" t="s">
        <v>19</v>
      </c>
      <c r="D4" s="193" t="s">
        <v>14</v>
      </c>
      <c r="E4" s="189" t="s">
        <v>136</v>
      </c>
      <c r="F4" s="190"/>
      <c r="G4" s="191"/>
      <c r="H4" s="189" t="s">
        <v>137</v>
      </c>
      <c r="I4" s="190"/>
      <c r="J4" s="191"/>
      <c r="K4" s="192" t="s">
        <v>138</v>
      </c>
      <c r="L4" s="192"/>
      <c r="M4" s="192"/>
    </row>
    <row r="5" spans="1:13" s="56" customFormat="1" ht="28.5" customHeight="1">
      <c r="A5" s="194"/>
      <c r="B5" s="194"/>
      <c r="C5" s="194"/>
      <c r="D5" s="194"/>
      <c r="E5" s="31" t="s">
        <v>2</v>
      </c>
      <c r="F5" s="31" t="s">
        <v>33</v>
      </c>
      <c r="G5" s="13" t="s">
        <v>61</v>
      </c>
      <c r="H5" s="31" t="s">
        <v>2</v>
      </c>
      <c r="I5" s="31" t="s">
        <v>33</v>
      </c>
      <c r="J5" s="13" t="s">
        <v>62</v>
      </c>
      <c r="K5" s="31" t="s">
        <v>2</v>
      </c>
      <c r="L5" s="31" t="s">
        <v>33</v>
      </c>
      <c r="M5" s="13" t="s">
        <v>40</v>
      </c>
    </row>
    <row r="6" spans="1:13" s="56" customFormat="1" ht="12.75">
      <c r="A6" s="31">
        <v>1</v>
      </c>
      <c r="B6" s="31">
        <v>2</v>
      </c>
      <c r="C6" s="31">
        <v>3</v>
      </c>
      <c r="D6" s="31">
        <v>4</v>
      </c>
      <c r="E6" s="31">
        <v>5</v>
      </c>
      <c r="F6" s="31">
        <v>6</v>
      </c>
      <c r="G6" s="31">
        <v>7</v>
      </c>
      <c r="H6" s="31">
        <v>8</v>
      </c>
      <c r="I6" s="31">
        <v>9</v>
      </c>
      <c r="J6" s="31">
        <v>10</v>
      </c>
      <c r="K6" s="31">
        <v>11</v>
      </c>
      <c r="L6" s="31">
        <v>12</v>
      </c>
      <c r="M6" s="31">
        <v>13</v>
      </c>
    </row>
    <row r="7" spans="1:13" s="56" customFormat="1" ht="46.5" customHeight="1">
      <c r="A7" s="31"/>
      <c r="B7" s="186" t="s">
        <v>328</v>
      </c>
      <c r="C7" s="187"/>
      <c r="D7" s="188"/>
      <c r="E7" s="31"/>
      <c r="F7" s="31"/>
      <c r="G7" s="31"/>
      <c r="H7" s="31"/>
      <c r="I7" s="31"/>
      <c r="J7" s="31"/>
      <c r="K7" s="31"/>
      <c r="L7" s="31"/>
      <c r="M7" s="31"/>
    </row>
    <row r="8" spans="1:13" s="57" customFormat="1" ht="12.75">
      <c r="A8" s="113" t="s">
        <v>127</v>
      </c>
      <c r="B8" s="59" t="s">
        <v>3</v>
      </c>
      <c r="C8" s="58"/>
      <c r="D8" s="58"/>
      <c r="E8" s="58"/>
      <c r="F8" s="58"/>
      <c r="G8" s="58"/>
      <c r="H8" s="58"/>
      <c r="I8" s="58"/>
      <c r="J8" s="58"/>
      <c r="K8" s="58"/>
      <c r="L8" s="58"/>
      <c r="M8" s="58"/>
    </row>
    <row r="9" spans="1:13" s="57" customFormat="1" ht="147" customHeight="1">
      <c r="A9" s="113" t="s">
        <v>162</v>
      </c>
      <c r="B9" s="116" t="s">
        <v>329</v>
      </c>
      <c r="C9" s="113" t="s">
        <v>171</v>
      </c>
      <c r="D9" s="113" t="s">
        <v>317</v>
      </c>
      <c r="E9" s="121">
        <v>492743.85</v>
      </c>
      <c r="F9" s="117" t="s">
        <v>122</v>
      </c>
      <c r="G9" s="121">
        <f>E9</f>
        <v>492743.85</v>
      </c>
      <c r="H9" s="117">
        <v>566711.83</v>
      </c>
      <c r="I9" s="117" t="s">
        <v>122</v>
      </c>
      <c r="J9" s="117">
        <f>H9</f>
        <v>566711.83</v>
      </c>
      <c r="K9" s="133">
        <v>942934</v>
      </c>
      <c r="L9" s="133" t="s">
        <v>122</v>
      </c>
      <c r="M9" s="133">
        <f>K9</f>
        <v>942934</v>
      </c>
    </row>
    <row r="10" spans="1:13" s="57" customFormat="1" ht="33" customHeight="1">
      <c r="A10" s="113" t="s">
        <v>169</v>
      </c>
      <c r="B10" s="116" t="s">
        <v>214</v>
      </c>
      <c r="C10" s="113" t="s">
        <v>215</v>
      </c>
      <c r="D10" s="113" t="s">
        <v>216</v>
      </c>
      <c r="E10" s="128">
        <v>4</v>
      </c>
      <c r="F10" s="113" t="s">
        <v>122</v>
      </c>
      <c r="G10" s="128">
        <f>E10</f>
        <v>4</v>
      </c>
      <c r="H10" s="131">
        <v>4</v>
      </c>
      <c r="I10" s="113" t="s">
        <v>122</v>
      </c>
      <c r="J10" s="131">
        <f>H10</f>
        <v>4</v>
      </c>
      <c r="K10" s="132">
        <v>5.5</v>
      </c>
      <c r="L10" s="113" t="s">
        <v>122</v>
      </c>
      <c r="M10" s="132">
        <f>K10</f>
        <v>5.5</v>
      </c>
    </row>
    <row r="11" spans="1:13" s="57" customFormat="1" ht="28.5" customHeight="1">
      <c r="A11" s="113" t="s">
        <v>217</v>
      </c>
      <c r="B11" s="116" t="s">
        <v>218</v>
      </c>
      <c r="C11" s="113" t="s">
        <v>219</v>
      </c>
      <c r="D11" s="113" t="s">
        <v>220</v>
      </c>
      <c r="E11" s="130">
        <v>169.2</v>
      </c>
      <c r="F11" s="113" t="s">
        <v>122</v>
      </c>
      <c r="G11" s="130">
        <f>E11</f>
        <v>169.2</v>
      </c>
      <c r="H11" s="120">
        <v>169.2</v>
      </c>
      <c r="I11" s="113" t="s">
        <v>122</v>
      </c>
      <c r="J11" s="120">
        <f>H11</f>
        <v>169.2</v>
      </c>
      <c r="K11" s="120">
        <v>238.2</v>
      </c>
      <c r="L11" s="113" t="s">
        <v>122</v>
      </c>
      <c r="M11" s="120">
        <f>K11</f>
        <v>238.2</v>
      </c>
    </row>
    <row r="12" spans="1:13" s="57" customFormat="1" ht="16.5" customHeight="1">
      <c r="A12" s="113" t="s">
        <v>128</v>
      </c>
      <c r="B12" s="59" t="s">
        <v>4</v>
      </c>
      <c r="C12" s="58"/>
      <c r="D12" s="58"/>
      <c r="E12" s="58"/>
      <c r="F12" s="58"/>
      <c r="G12" s="58"/>
      <c r="H12" s="58"/>
      <c r="I12" s="58"/>
      <c r="J12" s="58"/>
      <c r="K12" s="58"/>
      <c r="L12" s="58"/>
      <c r="M12" s="58"/>
    </row>
    <row r="13" spans="1:13" s="57" customFormat="1" ht="38.25" customHeight="1">
      <c r="A13" s="114" t="s">
        <v>163</v>
      </c>
      <c r="B13" s="116" t="s">
        <v>223</v>
      </c>
      <c r="C13" s="114" t="s">
        <v>224</v>
      </c>
      <c r="D13" s="113" t="s">
        <v>225</v>
      </c>
      <c r="E13" s="136">
        <v>16534</v>
      </c>
      <c r="F13" s="133" t="s">
        <v>122</v>
      </c>
      <c r="G13" s="136">
        <f>E13</f>
        <v>16534</v>
      </c>
      <c r="H13" s="133">
        <v>16430</v>
      </c>
      <c r="I13" s="133" t="s">
        <v>122</v>
      </c>
      <c r="J13" s="133">
        <f>H13</f>
        <v>16430</v>
      </c>
      <c r="K13" s="133">
        <v>17420</v>
      </c>
      <c r="L13" s="133" t="s">
        <v>122</v>
      </c>
      <c r="M13" s="133">
        <f>K13</f>
        <v>17420</v>
      </c>
    </row>
    <row r="14" spans="1:13" s="57" customFormat="1" ht="42" customHeight="1">
      <c r="A14" s="114" t="s">
        <v>221</v>
      </c>
      <c r="B14" s="116" t="s">
        <v>226</v>
      </c>
      <c r="C14" s="114" t="s">
        <v>215</v>
      </c>
      <c r="D14" s="113" t="s">
        <v>225</v>
      </c>
      <c r="E14" s="136">
        <v>1022</v>
      </c>
      <c r="F14" s="133" t="s">
        <v>122</v>
      </c>
      <c r="G14" s="136">
        <f>E14</f>
        <v>1022</v>
      </c>
      <c r="H14" s="133">
        <v>1100</v>
      </c>
      <c r="I14" s="133" t="s">
        <v>122</v>
      </c>
      <c r="J14" s="133">
        <f>H14</f>
        <v>1100</v>
      </c>
      <c r="K14" s="133">
        <v>905</v>
      </c>
      <c r="L14" s="133" t="s">
        <v>122</v>
      </c>
      <c r="M14" s="133">
        <f>K14</f>
        <v>905</v>
      </c>
    </row>
    <row r="15" spans="1:13" s="57" customFormat="1" ht="41.25" customHeight="1">
      <c r="A15" s="114" t="s">
        <v>222</v>
      </c>
      <c r="B15" s="116" t="s">
        <v>227</v>
      </c>
      <c r="C15" s="114" t="s">
        <v>215</v>
      </c>
      <c r="D15" s="113" t="s">
        <v>225</v>
      </c>
      <c r="E15" s="136">
        <v>1022</v>
      </c>
      <c r="F15" s="133" t="s">
        <v>122</v>
      </c>
      <c r="G15" s="136">
        <f>E15</f>
        <v>1022</v>
      </c>
      <c r="H15" s="133">
        <v>1050</v>
      </c>
      <c r="I15" s="133" t="s">
        <v>122</v>
      </c>
      <c r="J15" s="133">
        <f>H15</f>
        <v>1050</v>
      </c>
      <c r="K15" s="133">
        <v>840</v>
      </c>
      <c r="L15" s="133" t="s">
        <v>122</v>
      </c>
      <c r="M15" s="133">
        <f>K15</f>
        <v>840</v>
      </c>
    </row>
    <row r="16" spans="1:13" s="57" customFormat="1" ht="12.75">
      <c r="A16" s="114" t="s">
        <v>129</v>
      </c>
      <c r="B16" s="61" t="s">
        <v>5</v>
      </c>
      <c r="C16" s="62"/>
      <c r="D16" s="62"/>
      <c r="E16" s="60"/>
      <c r="F16" s="60"/>
      <c r="G16" s="60"/>
      <c r="H16" s="60"/>
      <c r="I16" s="60"/>
      <c r="J16" s="60"/>
      <c r="K16" s="60"/>
      <c r="L16" s="60"/>
      <c r="M16" s="60"/>
    </row>
    <row r="17" spans="1:13" s="57" customFormat="1" ht="68.25" customHeight="1">
      <c r="A17" s="114" t="s">
        <v>165</v>
      </c>
      <c r="B17" s="116" t="s">
        <v>228</v>
      </c>
      <c r="C17" s="113" t="s">
        <v>215</v>
      </c>
      <c r="D17" s="113" t="s">
        <v>240</v>
      </c>
      <c r="E17" s="111">
        <v>511</v>
      </c>
      <c r="F17" s="113" t="s">
        <v>122</v>
      </c>
      <c r="G17" s="111">
        <f>E17</f>
        <v>511</v>
      </c>
      <c r="H17" s="113">
        <v>550</v>
      </c>
      <c r="I17" s="113" t="s">
        <v>122</v>
      </c>
      <c r="J17" s="113">
        <f>H17</f>
        <v>550</v>
      </c>
      <c r="K17" s="133">
        <v>302</v>
      </c>
      <c r="L17" s="113" t="s">
        <v>122</v>
      </c>
      <c r="M17" s="133">
        <f>K17</f>
        <v>302</v>
      </c>
    </row>
    <row r="18" spans="1:13" s="57" customFormat="1" ht="12.75">
      <c r="A18" s="114" t="s">
        <v>130</v>
      </c>
      <c r="B18" s="59" t="s">
        <v>6</v>
      </c>
      <c r="C18" s="63"/>
      <c r="D18" s="63"/>
      <c r="E18" s="64"/>
      <c r="F18" s="64"/>
      <c r="G18" s="64"/>
      <c r="H18" s="64"/>
      <c r="I18" s="64"/>
      <c r="J18" s="64"/>
      <c r="K18" s="64"/>
      <c r="L18" s="64"/>
      <c r="M18" s="64"/>
    </row>
    <row r="19" spans="1:13" s="57" customFormat="1" ht="63" customHeight="1">
      <c r="A19" s="114" t="s">
        <v>166</v>
      </c>
      <c r="B19" s="116" t="s">
        <v>229</v>
      </c>
      <c r="C19" s="113" t="s">
        <v>167</v>
      </c>
      <c r="D19" s="113" t="s">
        <v>230</v>
      </c>
      <c r="E19" s="118">
        <v>96</v>
      </c>
      <c r="F19" s="113" t="s">
        <v>122</v>
      </c>
      <c r="G19" s="118">
        <f>E19</f>
        <v>96</v>
      </c>
      <c r="H19" s="120">
        <v>95.5</v>
      </c>
      <c r="I19" s="113" t="s">
        <v>122</v>
      </c>
      <c r="J19" s="120">
        <f>H19</f>
        <v>95.5</v>
      </c>
      <c r="K19" s="120">
        <v>92.8</v>
      </c>
      <c r="L19" s="113" t="s">
        <v>122</v>
      </c>
      <c r="M19" s="120">
        <f>K19</f>
        <v>92.8</v>
      </c>
    </row>
    <row r="20" spans="1:13" s="57" customFormat="1" ht="52.5" customHeight="1">
      <c r="A20" s="111"/>
      <c r="B20" s="183" t="s">
        <v>231</v>
      </c>
      <c r="C20" s="198"/>
      <c r="D20" s="199"/>
      <c r="E20" s="64"/>
      <c r="F20" s="64"/>
      <c r="G20" s="64"/>
      <c r="H20" s="64"/>
      <c r="I20" s="64"/>
      <c r="J20" s="64"/>
      <c r="K20" s="64"/>
      <c r="L20" s="64"/>
      <c r="M20" s="64"/>
    </row>
    <row r="21" spans="1:13" s="57" customFormat="1" ht="12.75">
      <c r="A21" s="113" t="s">
        <v>127</v>
      </c>
      <c r="B21" s="59" t="s">
        <v>3</v>
      </c>
      <c r="C21" s="58"/>
      <c r="D21" s="58"/>
      <c r="E21" s="64"/>
      <c r="F21" s="64"/>
      <c r="G21" s="64"/>
      <c r="H21" s="64"/>
      <c r="I21" s="64"/>
      <c r="J21" s="64"/>
      <c r="K21" s="64"/>
      <c r="L21" s="64"/>
      <c r="M21" s="64"/>
    </row>
    <row r="22" spans="1:13" s="57" customFormat="1" ht="160.5" customHeight="1">
      <c r="A22" s="113" t="s">
        <v>162</v>
      </c>
      <c r="B22" s="116" t="s">
        <v>232</v>
      </c>
      <c r="C22" s="113" t="s">
        <v>174</v>
      </c>
      <c r="D22" s="113" t="s">
        <v>233</v>
      </c>
      <c r="E22" s="117">
        <v>92473</v>
      </c>
      <c r="F22" s="117" t="s">
        <v>122</v>
      </c>
      <c r="G22" s="145">
        <f>E22</f>
        <v>92473</v>
      </c>
      <c r="H22" s="117">
        <v>140100</v>
      </c>
      <c r="I22" s="117" t="s">
        <v>122</v>
      </c>
      <c r="J22" s="117">
        <f>H22</f>
        <v>140100</v>
      </c>
      <c r="K22" s="133">
        <v>152300</v>
      </c>
      <c r="L22" s="133" t="s">
        <v>122</v>
      </c>
      <c r="M22" s="133">
        <f>K22</f>
        <v>152300</v>
      </c>
    </row>
    <row r="23" spans="1:13" s="57" customFormat="1" ht="12.75">
      <c r="A23" s="113" t="s">
        <v>128</v>
      </c>
      <c r="B23" s="59" t="s">
        <v>4</v>
      </c>
      <c r="C23" s="58"/>
      <c r="D23" s="58"/>
      <c r="E23" s="64"/>
      <c r="F23" s="64"/>
      <c r="G23" s="64"/>
      <c r="H23" s="64"/>
      <c r="I23" s="64"/>
      <c r="J23" s="64"/>
      <c r="K23" s="64"/>
      <c r="L23" s="64"/>
      <c r="M23" s="64"/>
    </row>
    <row r="24" spans="1:13" s="57" customFormat="1" ht="75.75" customHeight="1">
      <c r="A24" s="114" t="s">
        <v>163</v>
      </c>
      <c r="B24" s="116" t="s">
        <v>234</v>
      </c>
      <c r="C24" s="113" t="s">
        <v>235</v>
      </c>
      <c r="D24" s="113" t="s">
        <v>236</v>
      </c>
      <c r="E24" s="111">
        <v>64</v>
      </c>
      <c r="F24" s="113" t="s">
        <v>122</v>
      </c>
      <c r="G24" s="111">
        <f>E24</f>
        <v>64</v>
      </c>
      <c r="H24" s="113">
        <v>41</v>
      </c>
      <c r="I24" s="113" t="s">
        <v>122</v>
      </c>
      <c r="J24" s="113">
        <f>H24</f>
        <v>41</v>
      </c>
      <c r="K24" s="113">
        <v>41</v>
      </c>
      <c r="L24" s="113" t="s">
        <v>122</v>
      </c>
      <c r="M24" s="113">
        <f>K24</f>
        <v>41</v>
      </c>
    </row>
    <row r="25" spans="1:13" s="57" customFormat="1" ht="12.75">
      <c r="A25" s="114" t="s">
        <v>129</v>
      </c>
      <c r="B25" s="61" t="s">
        <v>5</v>
      </c>
      <c r="C25" s="62"/>
      <c r="D25" s="62"/>
      <c r="E25" s="64"/>
      <c r="F25" s="64"/>
      <c r="G25" s="64"/>
      <c r="H25" s="64"/>
      <c r="I25" s="64"/>
      <c r="J25" s="64"/>
      <c r="K25" s="64"/>
      <c r="L25" s="64"/>
      <c r="M25" s="64"/>
    </row>
    <row r="26" spans="1:13" s="57" customFormat="1" ht="72.75" customHeight="1">
      <c r="A26" s="114" t="s">
        <v>165</v>
      </c>
      <c r="B26" s="116" t="s">
        <v>237</v>
      </c>
      <c r="C26" s="114" t="s">
        <v>171</v>
      </c>
      <c r="D26" s="113" t="s">
        <v>172</v>
      </c>
      <c r="E26" s="145">
        <v>1444.89</v>
      </c>
      <c r="F26" s="117" t="s">
        <v>122</v>
      </c>
      <c r="G26" s="145">
        <f>E26</f>
        <v>1444.89</v>
      </c>
      <c r="H26" s="117">
        <v>3417.07</v>
      </c>
      <c r="I26" s="117" t="s">
        <v>122</v>
      </c>
      <c r="J26" s="117">
        <f>H26</f>
        <v>3417.07</v>
      </c>
      <c r="K26" s="133">
        <v>3714.63</v>
      </c>
      <c r="L26" s="133" t="s">
        <v>122</v>
      </c>
      <c r="M26" s="133">
        <f>K26</f>
        <v>3714.63</v>
      </c>
    </row>
    <row r="27" spans="1:13" s="57" customFormat="1" ht="12.75">
      <c r="A27" s="114" t="s">
        <v>130</v>
      </c>
      <c r="B27" s="59" t="s">
        <v>6</v>
      </c>
      <c r="C27" s="63"/>
      <c r="D27" s="63"/>
      <c r="E27" s="64"/>
      <c r="F27" s="64"/>
      <c r="G27" s="64"/>
      <c r="H27" s="64"/>
      <c r="I27" s="64"/>
      <c r="J27" s="64"/>
      <c r="K27" s="64"/>
      <c r="L27" s="64"/>
      <c r="M27" s="64"/>
    </row>
    <row r="28" spans="1:13" s="57" customFormat="1" ht="70.5" customHeight="1">
      <c r="A28" s="114" t="s">
        <v>166</v>
      </c>
      <c r="B28" s="116" t="s">
        <v>238</v>
      </c>
      <c r="C28" s="113" t="s">
        <v>167</v>
      </c>
      <c r="D28" s="113" t="s">
        <v>239</v>
      </c>
      <c r="E28" s="118">
        <v>23</v>
      </c>
      <c r="F28" s="113" t="s">
        <v>122</v>
      </c>
      <c r="G28" s="118">
        <f>E28</f>
        <v>23</v>
      </c>
      <c r="H28" s="120">
        <v>50</v>
      </c>
      <c r="I28" s="113" t="s">
        <v>122</v>
      </c>
      <c r="J28" s="120">
        <f>H28</f>
        <v>50</v>
      </c>
      <c r="K28" s="120">
        <v>55</v>
      </c>
      <c r="L28" s="113" t="s">
        <v>122</v>
      </c>
      <c r="M28" s="120">
        <f>K28</f>
        <v>55</v>
      </c>
    </row>
    <row r="29" spans="1:13" s="57" customFormat="1" ht="63.75" customHeight="1">
      <c r="A29" s="111"/>
      <c r="B29" s="183" t="s">
        <v>241</v>
      </c>
      <c r="C29" s="198"/>
      <c r="D29" s="199"/>
      <c r="E29" s="64"/>
      <c r="F29" s="64"/>
      <c r="G29" s="64"/>
      <c r="H29" s="64"/>
      <c r="I29" s="64"/>
      <c r="J29" s="64"/>
      <c r="K29" s="64"/>
      <c r="L29" s="64"/>
      <c r="M29" s="64"/>
    </row>
    <row r="30" spans="1:13" s="57" customFormat="1" ht="12.75">
      <c r="A30" s="113" t="s">
        <v>127</v>
      </c>
      <c r="B30" s="59" t="s">
        <v>3</v>
      </c>
      <c r="C30" s="58"/>
      <c r="D30" s="58"/>
      <c r="E30" s="64"/>
      <c r="F30" s="64"/>
      <c r="G30" s="64"/>
      <c r="H30" s="64"/>
      <c r="I30" s="64"/>
      <c r="J30" s="64"/>
      <c r="K30" s="64"/>
      <c r="L30" s="64"/>
      <c r="M30" s="64"/>
    </row>
    <row r="31" spans="1:13" s="57" customFormat="1" ht="122.25" customHeight="1">
      <c r="A31" s="113" t="s">
        <v>162</v>
      </c>
      <c r="B31" s="116" t="s">
        <v>242</v>
      </c>
      <c r="C31" s="113" t="s">
        <v>174</v>
      </c>
      <c r="D31" s="113" t="s">
        <v>318</v>
      </c>
      <c r="E31" s="145">
        <v>0</v>
      </c>
      <c r="F31" s="117" t="s">
        <v>122</v>
      </c>
      <c r="G31" s="145">
        <f>E31</f>
        <v>0</v>
      </c>
      <c r="H31" s="145">
        <v>27000</v>
      </c>
      <c r="I31" s="117" t="s">
        <v>122</v>
      </c>
      <c r="J31" s="145">
        <f>H31</f>
        <v>27000</v>
      </c>
      <c r="K31" s="136">
        <v>48700</v>
      </c>
      <c r="L31" s="133" t="s">
        <v>122</v>
      </c>
      <c r="M31" s="136">
        <f>K31</f>
        <v>48700</v>
      </c>
    </row>
    <row r="32" spans="1:13" s="57" customFormat="1" ht="12.75">
      <c r="A32" s="113" t="s">
        <v>128</v>
      </c>
      <c r="B32" s="59" t="s">
        <v>4</v>
      </c>
      <c r="C32" s="58"/>
      <c r="D32" s="58"/>
      <c r="E32" s="64"/>
      <c r="F32" s="64"/>
      <c r="G32" s="64"/>
      <c r="H32" s="64"/>
      <c r="I32" s="64"/>
      <c r="J32" s="64"/>
      <c r="K32" s="64"/>
      <c r="L32" s="64"/>
      <c r="M32" s="64"/>
    </row>
    <row r="33" spans="1:13" s="57" customFormat="1" ht="37.5" customHeight="1">
      <c r="A33" s="114" t="s">
        <v>163</v>
      </c>
      <c r="B33" s="116" t="s">
        <v>243</v>
      </c>
      <c r="C33" s="114" t="s">
        <v>164</v>
      </c>
      <c r="D33" s="113" t="s">
        <v>239</v>
      </c>
      <c r="E33" s="111">
        <v>14</v>
      </c>
      <c r="F33" s="113" t="s">
        <v>122</v>
      </c>
      <c r="G33" s="111">
        <f>E33</f>
        <v>14</v>
      </c>
      <c r="H33" s="111">
        <v>60</v>
      </c>
      <c r="I33" s="113" t="s">
        <v>122</v>
      </c>
      <c r="J33" s="111">
        <f>H33</f>
        <v>60</v>
      </c>
      <c r="K33" s="111">
        <v>65</v>
      </c>
      <c r="L33" s="113" t="s">
        <v>122</v>
      </c>
      <c r="M33" s="111">
        <f>K33</f>
        <v>65</v>
      </c>
    </row>
    <row r="34" spans="1:13" s="57" customFormat="1" ht="12.75">
      <c r="A34" s="114" t="s">
        <v>129</v>
      </c>
      <c r="B34" s="61" t="s">
        <v>5</v>
      </c>
      <c r="C34" s="62"/>
      <c r="D34" s="62"/>
      <c r="E34" s="64"/>
      <c r="F34" s="64"/>
      <c r="G34" s="64"/>
      <c r="H34" s="64"/>
      <c r="I34" s="64"/>
      <c r="J34" s="64"/>
      <c r="K34" s="64"/>
      <c r="L34" s="64"/>
      <c r="M34" s="64"/>
    </row>
    <row r="35" spans="1:13" s="57" customFormat="1" ht="57" customHeight="1">
      <c r="A35" s="114" t="s">
        <v>165</v>
      </c>
      <c r="B35" s="116" t="s">
        <v>244</v>
      </c>
      <c r="C35" s="114" t="s">
        <v>171</v>
      </c>
      <c r="D35" s="113" t="s">
        <v>172</v>
      </c>
      <c r="E35" s="145">
        <v>0</v>
      </c>
      <c r="F35" s="117" t="s">
        <v>122</v>
      </c>
      <c r="G35" s="145">
        <f>E35</f>
        <v>0</v>
      </c>
      <c r="H35" s="145">
        <v>450</v>
      </c>
      <c r="I35" s="117" t="s">
        <v>122</v>
      </c>
      <c r="J35" s="145">
        <f>H35</f>
        <v>450</v>
      </c>
      <c r="K35" s="136">
        <v>749.23</v>
      </c>
      <c r="L35" s="133" t="s">
        <v>122</v>
      </c>
      <c r="M35" s="136">
        <f>K35</f>
        <v>749.23</v>
      </c>
    </row>
    <row r="36" spans="1:13" s="57" customFormat="1" ht="12.75">
      <c r="A36" s="114" t="s">
        <v>130</v>
      </c>
      <c r="B36" s="59" t="s">
        <v>6</v>
      </c>
      <c r="C36" s="63"/>
      <c r="D36" s="63"/>
      <c r="E36" s="64"/>
      <c r="F36" s="64"/>
      <c r="G36" s="64"/>
      <c r="H36" s="64"/>
      <c r="I36" s="64"/>
      <c r="J36" s="64"/>
      <c r="K36" s="64"/>
      <c r="L36" s="64"/>
      <c r="M36" s="64"/>
    </row>
    <row r="37" spans="1:13" s="57" customFormat="1" ht="63.75">
      <c r="A37" s="114" t="s">
        <v>166</v>
      </c>
      <c r="B37" s="116" t="s">
        <v>245</v>
      </c>
      <c r="C37" s="113" t="s">
        <v>167</v>
      </c>
      <c r="D37" s="113" t="s">
        <v>239</v>
      </c>
      <c r="E37" s="118">
        <v>3</v>
      </c>
      <c r="F37" s="113" t="s">
        <v>122</v>
      </c>
      <c r="G37" s="118">
        <v>100</v>
      </c>
      <c r="H37" s="118">
        <v>5</v>
      </c>
      <c r="I37" s="113" t="s">
        <v>122</v>
      </c>
      <c r="J37" s="118">
        <f>H37</f>
        <v>5</v>
      </c>
      <c r="K37" s="118">
        <v>8</v>
      </c>
      <c r="L37" s="113" t="s">
        <v>122</v>
      </c>
      <c r="M37" s="118">
        <f>K37</f>
        <v>8</v>
      </c>
    </row>
    <row r="38" spans="1:13" s="57" customFormat="1" ht="38.25" customHeight="1">
      <c r="A38" s="111"/>
      <c r="B38" s="183" t="s">
        <v>246</v>
      </c>
      <c r="C38" s="198"/>
      <c r="D38" s="199"/>
      <c r="E38" s="64"/>
      <c r="F38" s="64"/>
      <c r="G38" s="64"/>
      <c r="H38" s="64"/>
      <c r="I38" s="64"/>
      <c r="J38" s="64"/>
      <c r="K38" s="64"/>
      <c r="L38" s="64"/>
      <c r="M38" s="64"/>
    </row>
    <row r="39" spans="1:13" s="57" customFormat="1" ht="12.75">
      <c r="A39" s="113" t="s">
        <v>127</v>
      </c>
      <c r="B39" s="59" t="s">
        <v>3</v>
      </c>
      <c r="C39" s="58"/>
      <c r="D39" s="58"/>
      <c r="E39" s="64"/>
      <c r="F39" s="64"/>
      <c r="G39" s="64"/>
      <c r="H39" s="64"/>
      <c r="I39" s="64"/>
      <c r="J39" s="64"/>
      <c r="K39" s="64"/>
      <c r="L39" s="64"/>
      <c r="M39" s="64"/>
    </row>
    <row r="40" spans="1:13" s="57" customFormat="1" ht="92.25" customHeight="1">
      <c r="A40" s="113" t="s">
        <v>162</v>
      </c>
      <c r="B40" s="116" t="s">
        <v>247</v>
      </c>
      <c r="C40" s="113" t="s">
        <v>171</v>
      </c>
      <c r="D40" s="113" t="s">
        <v>248</v>
      </c>
      <c r="E40" s="145">
        <v>441956.69</v>
      </c>
      <c r="F40" s="117" t="s">
        <v>122</v>
      </c>
      <c r="G40" s="145">
        <f>E40</f>
        <v>441956.69</v>
      </c>
      <c r="H40" s="132" t="s">
        <v>122</v>
      </c>
      <c r="I40" s="132" t="s">
        <v>122</v>
      </c>
      <c r="J40" s="132" t="s">
        <v>122</v>
      </c>
      <c r="K40" s="132" t="s">
        <v>122</v>
      </c>
      <c r="L40" s="132" t="s">
        <v>122</v>
      </c>
      <c r="M40" s="132" t="s">
        <v>122</v>
      </c>
    </row>
    <row r="41" spans="1:13" s="57" customFormat="1" ht="53.25" customHeight="1">
      <c r="A41" s="113" t="s">
        <v>169</v>
      </c>
      <c r="B41" s="116" t="s">
        <v>249</v>
      </c>
      <c r="C41" s="113" t="s">
        <v>215</v>
      </c>
      <c r="D41" s="113" t="s">
        <v>216</v>
      </c>
      <c r="E41" s="119">
        <v>13</v>
      </c>
      <c r="F41" s="113" t="s">
        <v>122</v>
      </c>
      <c r="G41" s="119">
        <f>E41</f>
        <v>13</v>
      </c>
      <c r="H41" s="113" t="s">
        <v>122</v>
      </c>
      <c r="I41" s="113" t="s">
        <v>122</v>
      </c>
      <c r="J41" s="113" t="s">
        <v>122</v>
      </c>
      <c r="K41" s="113" t="s">
        <v>122</v>
      </c>
      <c r="L41" s="113" t="s">
        <v>122</v>
      </c>
      <c r="M41" s="113" t="s">
        <v>122</v>
      </c>
    </row>
    <row r="42" spans="1:13" s="57" customFormat="1" ht="12.75">
      <c r="A42" s="113" t="s">
        <v>128</v>
      </c>
      <c r="B42" s="59" t="s">
        <v>4</v>
      </c>
      <c r="C42" s="58"/>
      <c r="D42" s="58"/>
      <c r="E42" s="64"/>
      <c r="F42" s="64"/>
      <c r="G42" s="64"/>
      <c r="H42" s="64"/>
      <c r="I42" s="64"/>
      <c r="J42" s="64"/>
      <c r="K42" s="64"/>
      <c r="L42" s="64"/>
      <c r="M42" s="64"/>
    </row>
    <row r="43" spans="1:13" s="57" customFormat="1" ht="44.25" customHeight="1">
      <c r="A43" s="114" t="s">
        <v>163</v>
      </c>
      <c r="B43" s="116" t="s">
        <v>250</v>
      </c>
      <c r="C43" s="114" t="s">
        <v>164</v>
      </c>
      <c r="D43" s="113" t="s">
        <v>251</v>
      </c>
      <c r="E43" s="111">
        <v>0</v>
      </c>
      <c r="F43" s="113" t="s">
        <v>122</v>
      </c>
      <c r="G43" s="111">
        <f>E43</f>
        <v>0</v>
      </c>
      <c r="H43" s="113" t="s">
        <v>122</v>
      </c>
      <c r="I43" s="113" t="s">
        <v>122</v>
      </c>
      <c r="J43" s="113" t="s">
        <v>122</v>
      </c>
      <c r="K43" s="113" t="s">
        <v>122</v>
      </c>
      <c r="L43" s="113" t="s">
        <v>122</v>
      </c>
      <c r="M43" s="113" t="s">
        <v>122</v>
      </c>
    </row>
    <row r="44" spans="1:13" s="57" customFormat="1" ht="46.5" customHeight="1">
      <c r="A44" s="114" t="s">
        <v>221</v>
      </c>
      <c r="B44" s="116" t="s">
        <v>252</v>
      </c>
      <c r="C44" s="114" t="s">
        <v>164</v>
      </c>
      <c r="D44" s="113" t="s">
        <v>225</v>
      </c>
      <c r="E44" s="111">
        <v>56</v>
      </c>
      <c r="F44" s="113" t="s">
        <v>122</v>
      </c>
      <c r="G44" s="111">
        <f>E44</f>
        <v>56</v>
      </c>
      <c r="H44" s="113" t="s">
        <v>122</v>
      </c>
      <c r="I44" s="113" t="s">
        <v>122</v>
      </c>
      <c r="J44" s="113" t="s">
        <v>122</v>
      </c>
      <c r="K44" s="113" t="s">
        <v>122</v>
      </c>
      <c r="L44" s="113" t="s">
        <v>122</v>
      </c>
      <c r="M44" s="113" t="s">
        <v>122</v>
      </c>
    </row>
    <row r="45" spans="1:13" s="57" customFormat="1" ht="63.75" customHeight="1">
      <c r="A45" s="114" t="s">
        <v>222</v>
      </c>
      <c r="B45" s="116" t="s">
        <v>253</v>
      </c>
      <c r="C45" s="114" t="s">
        <v>164</v>
      </c>
      <c r="D45" s="113" t="s">
        <v>225</v>
      </c>
      <c r="E45" s="111">
        <v>19</v>
      </c>
      <c r="F45" s="113" t="s">
        <v>122</v>
      </c>
      <c r="G45" s="111">
        <f>E45</f>
        <v>19</v>
      </c>
      <c r="H45" s="113" t="s">
        <v>122</v>
      </c>
      <c r="I45" s="113" t="s">
        <v>122</v>
      </c>
      <c r="J45" s="113" t="s">
        <v>122</v>
      </c>
      <c r="K45" s="113" t="s">
        <v>122</v>
      </c>
      <c r="L45" s="113" t="s">
        <v>122</v>
      </c>
      <c r="M45" s="113" t="s">
        <v>122</v>
      </c>
    </row>
    <row r="46" spans="1:13" s="57" customFormat="1" ht="12.75">
      <c r="A46" s="114" t="s">
        <v>129</v>
      </c>
      <c r="B46" s="61" t="s">
        <v>5</v>
      </c>
      <c r="C46" s="62"/>
      <c r="D46" s="62"/>
      <c r="E46" s="64"/>
      <c r="F46" s="64"/>
      <c r="G46" s="64"/>
      <c r="H46" s="64"/>
      <c r="I46" s="64"/>
      <c r="J46" s="64"/>
      <c r="K46" s="64"/>
      <c r="L46" s="64"/>
      <c r="M46" s="64"/>
    </row>
    <row r="47" spans="1:13" s="57" customFormat="1" ht="58.5" customHeight="1">
      <c r="A47" s="114" t="s">
        <v>165</v>
      </c>
      <c r="B47" s="116" t="s">
        <v>255</v>
      </c>
      <c r="C47" s="114" t="s">
        <v>164</v>
      </c>
      <c r="D47" s="113" t="s">
        <v>256</v>
      </c>
      <c r="E47" s="134">
        <v>4</v>
      </c>
      <c r="F47" s="129" t="s">
        <v>122</v>
      </c>
      <c r="G47" s="134">
        <f>E47</f>
        <v>4</v>
      </c>
      <c r="H47" s="113" t="s">
        <v>122</v>
      </c>
      <c r="I47" s="113" t="s">
        <v>122</v>
      </c>
      <c r="J47" s="113" t="s">
        <v>122</v>
      </c>
      <c r="K47" s="113" t="s">
        <v>122</v>
      </c>
      <c r="L47" s="113" t="s">
        <v>122</v>
      </c>
      <c r="M47" s="113" t="s">
        <v>122</v>
      </c>
    </row>
    <row r="48" spans="1:13" s="57" customFormat="1" ht="81.75" customHeight="1">
      <c r="A48" s="114" t="s">
        <v>254</v>
      </c>
      <c r="B48" s="116" t="s">
        <v>257</v>
      </c>
      <c r="C48" s="114" t="s">
        <v>164</v>
      </c>
      <c r="D48" s="113" t="s">
        <v>258</v>
      </c>
      <c r="E48" s="134">
        <v>1</v>
      </c>
      <c r="F48" s="113" t="s">
        <v>122</v>
      </c>
      <c r="G48" s="134">
        <f>E48</f>
        <v>1</v>
      </c>
      <c r="H48" s="113" t="s">
        <v>122</v>
      </c>
      <c r="I48" s="113" t="s">
        <v>122</v>
      </c>
      <c r="J48" s="113" t="s">
        <v>122</v>
      </c>
      <c r="K48" s="113" t="s">
        <v>122</v>
      </c>
      <c r="L48" s="113" t="s">
        <v>122</v>
      </c>
      <c r="M48" s="113" t="s">
        <v>122</v>
      </c>
    </row>
    <row r="49" spans="1:13" s="57" customFormat="1" ht="12.75">
      <c r="A49" s="114" t="s">
        <v>130</v>
      </c>
      <c r="B49" s="59" t="s">
        <v>6</v>
      </c>
      <c r="C49" s="63"/>
      <c r="D49" s="63"/>
      <c r="E49" s="64"/>
      <c r="F49" s="64"/>
      <c r="G49" s="64"/>
      <c r="H49" s="64"/>
      <c r="I49" s="64"/>
      <c r="J49" s="64"/>
      <c r="K49" s="64"/>
      <c r="L49" s="64"/>
      <c r="M49" s="64"/>
    </row>
    <row r="50" spans="1:13" s="57" customFormat="1" ht="82.5" customHeight="1">
      <c r="A50" s="114" t="s">
        <v>166</v>
      </c>
      <c r="B50" s="116" t="s">
        <v>259</v>
      </c>
      <c r="C50" s="113" t="s">
        <v>167</v>
      </c>
      <c r="D50" s="113" t="s">
        <v>230</v>
      </c>
      <c r="E50" s="118">
        <v>33.9</v>
      </c>
      <c r="F50" s="113" t="s">
        <v>122</v>
      </c>
      <c r="G50" s="118">
        <f>E50</f>
        <v>33.9</v>
      </c>
      <c r="H50" s="113" t="s">
        <v>122</v>
      </c>
      <c r="I50" s="113" t="s">
        <v>122</v>
      </c>
      <c r="J50" s="113" t="s">
        <v>122</v>
      </c>
      <c r="K50" s="113" t="s">
        <v>122</v>
      </c>
      <c r="L50" s="113" t="s">
        <v>122</v>
      </c>
      <c r="M50" s="113" t="s">
        <v>122</v>
      </c>
    </row>
    <row r="51" spans="1:13" s="57" customFormat="1" ht="41.25" customHeight="1">
      <c r="A51" s="114"/>
      <c r="B51" s="195" t="s">
        <v>260</v>
      </c>
      <c r="C51" s="196"/>
      <c r="D51" s="197"/>
      <c r="E51" s="118"/>
      <c r="F51" s="113"/>
      <c r="G51" s="118"/>
      <c r="H51" s="113"/>
      <c r="I51" s="113"/>
      <c r="J51" s="113"/>
      <c r="K51" s="113"/>
      <c r="L51" s="113"/>
      <c r="M51" s="113"/>
    </row>
    <row r="52" spans="1:13" s="57" customFormat="1" ht="18" customHeight="1">
      <c r="A52" s="113" t="s">
        <v>127</v>
      </c>
      <c r="B52" s="59" t="s">
        <v>3</v>
      </c>
      <c r="C52" s="58"/>
      <c r="D52" s="58"/>
      <c r="E52" s="118"/>
      <c r="F52" s="113"/>
      <c r="G52" s="118"/>
      <c r="H52" s="113"/>
      <c r="I52" s="113"/>
      <c r="J52" s="113"/>
      <c r="K52" s="113"/>
      <c r="L52" s="113"/>
      <c r="M52" s="113"/>
    </row>
    <row r="53" spans="1:13" s="57" customFormat="1" ht="204.75" customHeight="1">
      <c r="A53" s="113" t="s">
        <v>162</v>
      </c>
      <c r="B53" s="116" t="s">
        <v>261</v>
      </c>
      <c r="C53" s="113" t="s">
        <v>171</v>
      </c>
      <c r="D53" s="113" t="s">
        <v>318</v>
      </c>
      <c r="E53" s="145">
        <v>0</v>
      </c>
      <c r="F53" s="117" t="s">
        <v>122</v>
      </c>
      <c r="G53" s="145">
        <f>E53</f>
        <v>0</v>
      </c>
      <c r="H53" s="117">
        <v>190000</v>
      </c>
      <c r="I53" s="117" t="s">
        <v>122</v>
      </c>
      <c r="J53" s="117">
        <f>H53</f>
        <v>190000</v>
      </c>
      <c r="K53" s="133">
        <v>190000</v>
      </c>
      <c r="L53" s="133" t="s">
        <v>122</v>
      </c>
      <c r="M53" s="133">
        <f>K53</f>
        <v>190000</v>
      </c>
    </row>
    <row r="54" spans="1:13" s="57" customFormat="1" ht="18" customHeight="1">
      <c r="A54" s="113" t="s">
        <v>128</v>
      </c>
      <c r="B54" s="59" t="s">
        <v>4</v>
      </c>
      <c r="C54" s="58"/>
      <c r="D54" s="58"/>
      <c r="E54" s="118"/>
      <c r="F54" s="113"/>
      <c r="G54" s="118"/>
      <c r="H54" s="113"/>
      <c r="I54" s="113"/>
      <c r="J54" s="113"/>
      <c r="K54" s="113"/>
      <c r="L54" s="113"/>
      <c r="M54" s="113"/>
    </row>
    <row r="55" spans="1:13" s="57" customFormat="1" ht="45.75" customHeight="1">
      <c r="A55" s="114" t="s">
        <v>163</v>
      </c>
      <c r="B55" s="116" t="s">
        <v>262</v>
      </c>
      <c r="C55" s="114" t="s">
        <v>164</v>
      </c>
      <c r="D55" s="113" t="s">
        <v>263</v>
      </c>
      <c r="E55" s="119">
        <v>0</v>
      </c>
      <c r="F55" s="113" t="s">
        <v>122</v>
      </c>
      <c r="G55" s="119">
        <f>E55</f>
        <v>0</v>
      </c>
      <c r="H55" s="113">
        <v>7</v>
      </c>
      <c r="I55" s="113" t="s">
        <v>122</v>
      </c>
      <c r="J55" s="113">
        <f>H55</f>
        <v>7</v>
      </c>
      <c r="K55" s="113">
        <v>7</v>
      </c>
      <c r="L55" s="113" t="s">
        <v>122</v>
      </c>
      <c r="M55" s="113">
        <f>K55</f>
        <v>7</v>
      </c>
    </row>
    <row r="56" spans="1:13" s="57" customFormat="1" ht="17.25" customHeight="1">
      <c r="A56" s="114" t="s">
        <v>129</v>
      </c>
      <c r="B56" s="61" t="s">
        <v>5</v>
      </c>
      <c r="C56" s="62"/>
      <c r="D56" s="62"/>
      <c r="E56" s="118"/>
      <c r="F56" s="113"/>
      <c r="G56" s="118"/>
      <c r="H56" s="113"/>
      <c r="I56" s="113"/>
      <c r="J56" s="113"/>
      <c r="K56" s="113"/>
      <c r="L56" s="113"/>
      <c r="M56" s="113"/>
    </row>
    <row r="57" spans="1:13" s="57" customFormat="1" ht="79.5" customHeight="1">
      <c r="A57" s="114" t="s">
        <v>165</v>
      </c>
      <c r="B57" s="116" t="s">
        <v>264</v>
      </c>
      <c r="C57" s="114" t="s">
        <v>171</v>
      </c>
      <c r="D57" s="113" t="s">
        <v>265</v>
      </c>
      <c r="E57" s="145">
        <v>0</v>
      </c>
      <c r="F57" s="117" t="s">
        <v>122</v>
      </c>
      <c r="G57" s="145">
        <f>E57</f>
        <v>0</v>
      </c>
      <c r="H57" s="117">
        <v>27142.86</v>
      </c>
      <c r="I57" s="117" t="s">
        <v>122</v>
      </c>
      <c r="J57" s="117">
        <f>H57</f>
        <v>27142.86</v>
      </c>
      <c r="K57" s="133">
        <v>27142.86</v>
      </c>
      <c r="L57" s="133" t="s">
        <v>122</v>
      </c>
      <c r="M57" s="133">
        <f>K57</f>
        <v>27142.86</v>
      </c>
    </row>
    <row r="58" spans="1:13" s="57" customFormat="1" ht="18.75" customHeight="1">
      <c r="A58" s="114" t="s">
        <v>130</v>
      </c>
      <c r="B58" s="59" t="s">
        <v>6</v>
      </c>
      <c r="C58" s="63"/>
      <c r="D58" s="63"/>
      <c r="E58" s="118"/>
      <c r="F58" s="113"/>
      <c r="G58" s="118"/>
      <c r="H58" s="113"/>
      <c r="I58" s="113"/>
      <c r="J58" s="113"/>
      <c r="K58" s="113"/>
      <c r="L58" s="113"/>
      <c r="M58" s="113"/>
    </row>
    <row r="59" spans="1:13" s="57" customFormat="1" ht="47.25" customHeight="1">
      <c r="A59" s="114" t="s">
        <v>166</v>
      </c>
      <c r="B59" s="116" t="s">
        <v>266</v>
      </c>
      <c r="C59" s="113" t="s">
        <v>267</v>
      </c>
      <c r="D59" s="113" t="s">
        <v>268</v>
      </c>
      <c r="E59" s="119">
        <v>6</v>
      </c>
      <c r="F59" s="131" t="s">
        <v>122</v>
      </c>
      <c r="G59" s="119">
        <f>E59</f>
        <v>6</v>
      </c>
      <c r="H59" s="113">
        <v>9</v>
      </c>
      <c r="I59" s="113" t="s">
        <v>122</v>
      </c>
      <c r="J59" s="113">
        <f>H59</f>
        <v>9</v>
      </c>
      <c r="K59" s="113">
        <v>11</v>
      </c>
      <c r="L59" s="113" t="s">
        <v>122</v>
      </c>
      <c r="M59" s="113">
        <f>K59</f>
        <v>11</v>
      </c>
    </row>
    <row r="60" spans="1:13" s="57" customFormat="1" ht="47.25" customHeight="1">
      <c r="A60" s="114"/>
      <c r="B60" s="195" t="s">
        <v>269</v>
      </c>
      <c r="C60" s="196"/>
      <c r="D60" s="197"/>
      <c r="E60" s="118"/>
      <c r="F60" s="113"/>
      <c r="G60" s="118"/>
      <c r="H60" s="113"/>
      <c r="I60" s="113"/>
      <c r="J60" s="113"/>
      <c r="K60" s="113"/>
      <c r="L60" s="113"/>
      <c r="M60" s="113"/>
    </row>
    <row r="61" spans="1:13" s="57" customFormat="1" ht="18.75" customHeight="1">
      <c r="A61" s="113" t="s">
        <v>127</v>
      </c>
      <c r="B61" s="59" t="s">
        <v>3</v>
      </c>
      <c r="C61" s="58"/>
      <c r="D61" s="58"/>
      <c r="E61" s="118"/>
      <c r="F61" s="113"/>
      <c r="G61" s="118"/>
      <c r="H61" s="113"/>
      <c r="I61" s="113"/>
      <c r="J61" s="113"/>
      <c r="K61" s="113"/>
      <c r="L61" s="113"/>
      <c r="M61" s="113"/>
    </row>
    <row r="62" spans="1:13" s="57" customFormat="1" ht="126" customHeight="1">
      <c r="A62" s="113" t="s">
        <v>162</v>
      </c>
      <c r="B62" s="116" t="s">
        <v>270</v>
      </c>
      <c r="C62" s="113" t="s">
        <v>171</v>
      </c>
      <c r="D62" s="113" t="s">
        <v>318</v>
      </c>
      <c r="E62" s="145">
        <v>0</v>
      </c>
      <c r="F62" s="117" t="s">
        <v>122</v>
      </c>
      <c r="G62" s="145">
        <f>E62</f>
        <v>0</v>
      </c>
      <c r="H62" s="117">
        <v>4000</v>
      </c>
      <c r="I62" s="117" t="s">
        <v>122</v>
      </c>
      <c r="J62" s="117">
        <f>H62</f>
        <v>4000</v>
      </c>
      <c r="K62" s="133">
        <v>4000</v>
      </c>
      <c r="L62" s="133" t="s">
        <v>122</v>
      </c>
      <c r="M62" s="133">
        <f>K62</f>
        <v>4000</v>
      </c>
    </row>
    <row r="63" spans="1:13" s="57" customFormat="1" ht="18.75" customHeight="1">
      <c r="A63" s="113" t="s">
        <v>128</v>
      </c>
      <c r="B63" s="59" t="s">
        <v>4</v>
      </c>
      <c r="C63" s="58"/>
      <c r="D63" s="58"/>
      <c r="E63" s="118"/>
      <c r="F63" s="113"/>
      <c r="G63" s="118"/>
      <c r="H63" s="113"/>
      <c r="I63" s="113"/>
      <c r="J63" s="113"/>
      <c r="K63" s="113"/>
      <c r="L63" s="113"/>
      <c r="M63" s="113"/>
    </row>
    <row r="64" spans="1:13" s="57" customFormat="1" ht="61.5" customHeight="1">
      <c r="A64" s="113" t="s">
        <v>163</v>
      </c>
      <c r="B64" s="116" t="s">
        <v>271</v>
      </c>
      <c r="C64" s="113" t="s">
        <v>164</v>
      </c>
      <c r="D64" s="113" t="s">
        <v>263</v>
      </c>
      <c r="E64" s="119">
        <v>4</v>
      </c>
      <c r="F64" s="113" t="s">
        <v>122</v>
      </c>
      <c r="G64" s="119">
        <f>E64</f>
        <v>4</v>
      </c>
      <c r="H64" s="131">
        <v>4</v>
      </c>
      <c r="I64" s="113" t="s">
        <v>122</v>
      </c>
      <c r="J64" s="131">
        <f>H64</f>
        <v>4</v>
      </c>
      <c r="K64" s="131">
        <v>4</v>
      </c>
      <c r="L64" s="113" t="s">
        <v>122</v>
      </c>
      <c r="M64" s="131">
        <f>K64</f>
        <v>4</v>
      </c>
    </row>
    <row r="65" spans="1:13" s="57" customFormat="1" ht="18.75" customHeight="1">
      <c r="A65" s="114" t="s">
        <v>129</v>
      </c>
      <c r="B65" s="61" t="s">
        <v>5</v>
      </c>
      <c r="C65" s="58"/>
      <c r="D65" s="58"/>
      <c r="E65" s="118"/>
      <c r="F65" s="113"/>
      <c r="G65" s="118"/>
      <c r="H65" s="113"/>
      <c r="I65" s="113"/>
      <c r="J65" s="113"/>
      <c r="K65" s="113"/>
      <c r="L65" s="113"/>
      <c r="M65" s="113"/>
    </row>
    <row r="66" spans="1:13" s="57" customFormat="1" ht="50.25" customHeight="1">
      <c r="A66" s="113" t="s">
        <v>165</v>
      </c>
      <c r="B66" s="116" t="s">
        <v>272</v>
      </c>
      <c r="C66" s="113" t="s">
        <v>171</v>
      </c>
      <c r="D66" s="113" t="s">
        <v>265</v>
      </c>
      <c r="E66" s="145">
        <v>0</v>
      </c>
      <c r="F66" s="117" t="s">
        <v>122</v>
      </c>
      <c r="G66" s="145">
        <f>E66</f>
        <v>0</v>
      </c>
      <c r="H66" s="117">
        <v>1000</v>
      </c>
      <c r="I66" s="117" t="s">
        <v>122</v>
      </c>
      <c r="J66" s="117">
        <f>H66</f>
        <v>1000</v>
      </c>
      <c r="K66" s="133">
        <v>1000</v>
      </c>
      <c r="L66" s="133" t="s">
        <v>122</v>
      </c>
      <c r="M66" s="133">
        <f>K66</f>
        <v>1000</v>
      </c>
    </row>
    <row r="67" spans="1:13" s="57" customFormat="1" ht="18.75" customHeight="1">
      <c r="A67" s="114" t="s">
        <v>130</v>
      </c>
      <c r="B67" s="59" t="s">
        <v>6</v>
      </c>
      <c r="C67" s="58"/>
      <c r="D67" s="58"/>
      <c r="E67" s="118"/>
      <c r="F67" s="113"/>
      <c r="G67" s="118"/>
      <c r="H67" s="113"/>
      <c r="I67" s="113"/>
      <c r="J67" s="113"/>
      <c r="K67" s="113"/>
      <c r="L67" s="113"/>
      <c r="M67" s="113"/>
    </row>
    <row r="68" spans="1:13" s="57" customFormat="1" ht="63.75" customHeight="1">
      <c r="A68" s="113" t="s">
        <v>166</v>
      </c>
      <c r="B68" s="116" t="s">
        <v>273</v>
      </c>
      <c r="C68" s="113" t="s">
        <v>173</v>
      </c>
      <c r="D68" s="113" t="s">
        <v>168</v>
      </c>
      <c r="E68" s="118">
        <v>70</v>
      </c>
      <c r="F68" s="113" t="s">
        <v>122</v>
      </c>
      <c r="G68" s="118">
        <f>E68</f>
        <v>70</v>
      </c>
      <c r="H68" s="120">
        <v>70</v>
      </c>
      <c r="I68" s="113" t="s">
        <v>122</v>
      </c>
      <c r="J68" s="120">
        <f>H68</f>
        <v>70</v>
      </c>
      <c r="K68" s="120">
        <v>70</v>
      </c>
      <c r="L68" s="113" t="s">
        <v>122</v>
      </c>
      <c r="M68" s="120">
        <f>K68</f>
        <v>70</v>
      </c>
    </row>
    <row r="69" spans="1:13" s="57" customFormat="1" ht="47.25" customHeight="1">
      <c r="A69" s="113"/>
      <c r="B69" s="183" t="s">
        <v>274</v>
      </c>
      <c r="C69" s="184"/>
      <c r="D69" s="185"/>
      <c r="E69" s="118"/>
      <c r="F69" s="113"/>
      <c r="G69" s="118"/>
      <c r="H69" s="113"/>
      <c r="I69" s="113"/>
      <c r="J69" s="113"/>
      <c r="K69" s="113"/>
      <c r="L69" s="113"/>
      <c r="M69" s="113"/>
    </row>
    <row r="70" spans="1:13" s="57" customFormat="1" ht="18.75" customHeight="1">
      <c r="A70" s="113" t="s">
        <v>127</v>
      </c>
      <c r="B70" s="59" t="s">
        <v>3</v>
      </c>
      <c r="C70" s="58"/>
      <c r="D70" s="58"/>
      <c r="E70" s="118"/>
      <c r="F70" s="113"/>
      <c r="G70" s="118"/>
      <c r="H70" s="113"/>
      <c r="I70" s="113"/>
      <c r="J70" s="113"/>
      <c r="K70" s="113"/>
      <c r="L70" s="113"/>
      <c r="M70" s="113"/>
    </row>
    <row r="71" spans="1:13" s="57" customFormat="1" ht="153.75" customHeight="1">
      <c r="A71" s="113" t="s">
        <v>162</v>
      </c>
      <c r="B71" s="116" t="s">
        <v>324</v>
      </c>
      <c r="C71" s="113" t="s">
        <v>171</v>
      </c>
      <c r="D71" s="113" t="s">
        <v>319</v>
      </c>
      <c r="E71" s="145">
        <v>43061.93</v>
      </c>
      <c r="F71" s="117" t="s">
        <v>122</v>
      </c>
      <c r="G71" s="145">
        <f>E71</f>
        <v>43061.93</v>
      </c>
      <c r="H71" s="117">
        <v>116000</v>
      </c>
      <c r="I71" s="117" t="s">
        <v>122</v>
      </c>
      <c r="J71" s="117">
        <f>H71</f>
        <v>116000</v>
      </c>
      <c r="K71" s="133">
        <v>116000</v>
      </c>
      <c r="L71" s="133" t="s">
        <v>122</v>
      </c>
      <c r="M71" s="133">
        <f>K71</f>
        <v>116000</v>
      </c>
    </row>
    <row r="72" spans="1:13" s="57" customFormat="1" ht="18.75" customHeight="1">
      <c r="A72" s="113" t="s">
        <v>128</v>
      </c>
      <c r="B72" s="59" t="s">
        <v>4</v>
      </c>
      <c r="C72" s="58"/>
      <c r="D72" s="58"/>
      <c r="E72" s="118"/>
      <c r="F72" s="113"/>
      <c r="G72" s="118"/>
      <c r="H72" s="113"/>
      <c r="I72" s="113"/>
      <c r="J72" s="113"/>
      <c r="K72" s="113"/>
      <c r="L72" s="113"/>
      <c r="M72" s="113"/>
    </row>
    <row r="73" spans="1:13" s="57" customFormat="1" ht="46.5" customHeight="1">
      <c r="A73" s="113" t="s">
        <v>163</v>
      </c>
      <c r="B73" s="116" t="s">
        <v>276</v>
      </c>
      <c r="C73" s="113" t="s">
        <v>164</v>
      </c>
      <c r="D73" s="113" t="s">
        <v>277</v>
      </c>
      <c r="E73" s="119">
        <v>7</v>
      </c>
      <c r="F73" s="113" t="s">
        <v>122</v>
      </c>
      <c r="G73" s="119">
        <f>E73</f>
        <v>7</v>
      </c>
      <c r="H73" s="131">
        <v>10</v>
      </c>
      <c r="I73" s="113" t="s">
        <v>122</v>
      </c>
      <c r="J73" s="131">
        <f>H73</f>
        <v>10</v>
      </c>
      <c r="K73" s="131">
        <v>10</v>
      </c>
      <c r="L73" s="113" t="s">
        <v>122</v>
      </c>
      <c r="M73" s="131">
        <f>K73</f>
        <v>10</v>
      </c>
    </row>
    <row r="74" spans="1:13" s="57" customFormat="1" ht="18.75" customHeight="1">
      <c r="A74" s="114" t="s">
        <v>129</v>
      </c>
      <c r="B74" s="61" t="s">
        <v>5</v>
      </c>
      <c r="C74" s="58"/>
      <c r="D74" s="58"/>
      <c r="E74" s="118"/>
      <c r="F74" s="113"/>
      <c r="G74" s="118"/>
      <c r="H74" s="113"/>
      <c r="I74" s="113"/>
      <c r="J74" s="113"/>
      <c r="K74" s="113"/>
      <c r="L74" s="113"/>
      <c r="M74" s="113"/>
    </row>
    <row r="75" spans="1:13" s="57" customFormat="1" ht="45.75" customHeight="1">
      <c r="A75" s="113" t="s">
        <v>165</v>
      </c>
      <c r="B75" s="116" t="s">
        <v>278</v>
      </c>
      <c r="C75" s="113" t="s">
        <v>171</v>
      </c>
      <c r="D75" s="113" t="s">
        <v>265</v>
      </c>
      <c r="E75" s="145">
        <v>6151.7</v>
      </c>
      <c r="F75" s="117" t="s">
        <v>122</v>
      </c>
      <c r="G75" s="145">
        <f>E75</f>
        <v>6151.7</v>
      </c>
      <c r="H75" s="117">
        <v>11600</v>
      </c>
      <c r="I75" s="117" t="s">
        <v>122</v>
      </c>
      <c r="J75" s="117">
        <f>H75</f>
        <v>11600</v>
      </c>
      <c r="K75" s="133">
        <v>11600</v>
      </c>
      <c r="L75" s="133" t="s">
        <v>122</v>
      </c>
      <c r="M75" s="133">
        <f>K75</f>
        <v>11600</v>
      </c>
    </row>
    <row r="76" spans="1:13" s="57" customFormat="1" ht="18.75" customHeight="1">
      <c r="A76" s="114" t="s">
        <v>130</v>
      </c>
      <c r="B76" s="59" t="s">
        <v>6</v>
      </c>
      <c r="C76" s="58"/>
      <c r="D76" s="58"/>
      <c r="E76" s="118"/>
      <c r="F76" s="113"/>
      <c r="G76" s="118"/>
      <c r="H76" s="113"/>
      <c r="I76" s="113"/>
      <c r="J76" s="113"/>
      <c r="K76" s="113"/>
      <c r="L76" s="113"/>
      <c r="M76" s="113"/>
    </row>
    <row r="77" spans="1:13" s="57" customFormat="1" ht="49.5" customHeight="1">
      <c r="A77" s="113" t="s">
        <v>166</v>
      </c>
      <c r="B77" s="116" t="s">
        <v>279</v>
      </c>
      <c r="C77" s="113" t="s">
        <v>173</v>
      </c>
      <c r="D77" s="113" t="s">
        <v>168</v>
      </c>
      <c r="E77" s="118">
        <v>95</v>
      </c>
      <c r="F77" s="113" t="s">
        <v>122</v>
      </c>
      <c r="G77" s="118">
        <f>E77</f>
        <v>95</v>
      </c>
      <c r="H77" s="120">
        <v>95</v>
      </c>
      <c r="I77" s="113" t="s">
        <v>122</v>
      </c>
      <c r="J77" s="120">
        <f>H77</f>
        <v>95</v>
      </c>
      <c r="K77" s="120">
        <v>95</v>
      </c>
      <c r="L77" s="113" t="s">
        <v>122</v>
      </c>
      <c r="M77" s="120">
        <f>K77</f>
        <v>95</v>
      </c>
    </row>
    <row r="78" spans="1:13" s="57" customFormat="1" ht="23.25" customHeight="1">
      <c r="A78" s="113"/>
      <c r="B78" s="183" t="s">
        <v>280</v>
      </c>
      <c r="C78" s="184"/>
      <c r="D78" s="185"/>
      <c r="E78" s="118"/>
      <c r="F78" s="113"/>
      <c r="G78" s="118"/>
      <c r="H78" s="113"/>
      <c r="I78" s="113"/>
      <c r="J78" s="113"/>
      <c r="K78" s="113"/>
      <c r="L78" s="113"/>
      <c r="M78" s="113"/>
    </row>
    <row r="79" spans="1:13" s="57" customFormat="1" ht="18.75" customHeight="1">
      <c r="A79" s="113" t="s">
        <v>127</v>
      </c>
      <c r="B79" s="59" t="s">
        <v>3</v>
      </c>
      <c r="C79" s="58"/>
      <c r="D79" s="58"/>
      <c r="E79" s="118"/>
      <c r="F79" s="113"/>
      <c r="G79" s="118"/>
      <c r="H79" s="113"/>
      <c r="I79" s="113"/>
      <c r="J79" s="113"/>
      <c r="K79" s="113"/>
      <c r="L79" s="113"/>
      <c r="M79" s="113"/>
    </row>
    <row r="80" spans="1:13" s="57" customFormat="1" ht="93" customHeight="1">
      <c r="A80" s="113" t="s">
        <v>162</v>
      </c>
      <c r="B80" s="116" t="s">
        <v>281</v>
      </c>
      <c r="C80" s="113" t="s">
        <v>171</v>
      </c>
      <c r="D80" s="113" t="s">
        <v>282</v>
      </c>
      <c r="E80" s="145">
        <v>60312.6</v>
      </c>
      <c r="F80" s="117" t="s">
        <v>122</v>
      </c>
      <c r="G80" s="145">
        <f>E80</f>
        <v>60312.6</v>
      </c>
      <c r="H80" s="132" t="s">
        <v>122</v>
      </c>
      <c r="I80" s="132" t="s">
        <v>122</v>
      </c>
      <c r="J80" s="132" t="s">
        <v>122</v>
      </c>
      <c r="K80" s="132" t="s">
        <v>122</v>
      </c>
      <c r="L80" s="132" t="s">
        <v>122</v>
      </c>
      <c r="M80" s="132" t="s">
        <v>122</v>
      </c>
    </row>
    <row r="81" spans="1:13" s="57" customFormat="1" ht="18.75" customHeight="1">
      <c r="A81" s="113" t="s">
        <v>128</v>
      </c>
      <c r="B81" s="59" t="s">
        <v>4</v>
      </c>
      <c r="C81" s="58"/>
      <c r="D81" s="58"/>
      <c r="E81" s="118"/>
      <c r="F81" s="113"/>
      <c r="G81" s="118"/>
      <c r="H81" s="113"/>
      <c r="I81" s="113"/>
      <c r="J81" s="113"/>
      <c r="K81" s="113"/>
      <c r="L81" s="113"/>
      <c r="M81" s="113"/>
    </row>
    <row r="82" spans="1:13" s="57" customFormat="1" ht="51.75" customHeight="1">
      <c r="A82" s="113" t="s">
        <v>163</v>
      </c>
      <c r="B82" s="116" t="s">
        <v>283</v>
      </c>
      <c r="C82" s="113" t="s">
        <v>164</v>
      </c>
      <c r="D82" s="113" t="s">
        <v>284</v>
      </c>
      <c r="E82" s="134">
        <v>1</v>
      </c>
      <c r="F82" s="113" t="s">
        <v>122</v>
      </c>
      <c r="G82" s="134">
        <f>E82</f>
        <v>1</v>
      </c>
      <c r="H82" s="113" t="s">
        <v>122</v>
      </c>
      <c r="I82" s="113" t="s">
        <v>122</v>
      </c>
      <c r="J82" s="113" t="s">
        <v>122</v>
      </c>
      <c r="K82" s="113" t="s">
        <v>122</v>
      </c>
      <c r="L82" s="113" t="s">
        <v>122</v>
      </c>
      <c r="M82" s="113" t="s">
        <v>122</v>
      </c>
    </row>
    <row r="83" spans="1:13" s="57" customFormat="1" ht="18.75" customHeight="1">
      <c r="A83" s="114" t="s">
        <v>129</v>
      </c>
      <c r="B83" s="61" t="s">
        <v>5</v>
      </c>
      <c r="C83" s="58"/>
      <c r="D83" s="58"/>
      <c r="E83" s="118"/>
      <c r="F83" s="113"/>
      <c r="G83" s="118"/>
      <c r="H83" s="113"/>
      <c r="I83" s="113"/>
      <c r="J83" s="113"/>
      <c r="K83" s="113"/>
      <c r="L83" s="113"/>
      <c r="M83" s="113"/>
    </row>
    <row r="84" spans="1:13" s="57" customFormat="1" ht="43.5" customHeight="1">
      <c r="A84" s="113" t="s">
        <v>165</v>
      </c>
      <c r="B84" s="116" t="s">
        <v>285</v>
      </c>
      <c r="C84" s="113" t="s">
        <v>171</v>
      </c>
      <c r="D84" s="113" t="s">
        <v>265</v>
      </c>
      <c r="E84" s="137">
        <v>60312.6</v>
      </c>
      <c r="F84" s="132" t="s">
        <v>122</v>
      </c>
      <c r="G84" s="137">
        <f>E84</f>
        <v>60312.6</v>
      </c>
      <c r="H84" s="132" t="s">
        <v>122</v>
      </c>
      <c r="I84" s="132" t="s">
        <v>122</v>
      </c>
      <c r="J84" s="132" t="s">
        <v>122</v>
      </c>
      <c r="K84" s="132" t="s">
        <v>122</v>
      </c>
      <c r="L84" s="132" t="s">
        <v>122</v>
      </c>
      <c r="M84" s="132" t="s">
        <v>122</v>
      </c>
    </row>
    <row r="85" spans="1:13" s="57" customFormat="1" ht="18.75" customHeight="1">
      <c r="A85" s="114" t="s">
        <v>130</v>
      </c>
      <c r="B85" s="59" t="s">
        <v>6</v>
      </c>
      <c r="C85" s="58"/>
      <c r="D85" s="58"/>
      <c r="E85" s="118"/>
      <c r="F85" s="113"/>
      <c r="G85" s="118"/>
      <c r="H85" s="113"/>
      <c r="I85" s="113"/>
      <c r="J85" s="113"/>
      <c r="K85" s="113"/>
      <c r="L85" s="113"/>
      <c r="M85" s="113"/>
    </row>
    <row r="86" spans="1:13" s="57" customFormat="1" ht="74.25" customHeight="1">
      <c r="A86" s="113" t="s">
        <v>166</v>
      </c>
      <c r="B86" s="116" t="s">
        <v>286</v>
      </c>
      <c r="C86" s="113" t="s">
        <v>173</v>
      </c>
      <c r="D86" s="113" t="s">
        <v>168</v>
      </c>
      <c r="E86" s="118">
        <v>5</v>
      </c>
      <c r="F86" s="113" t="s">
        <v>122</v>
      </c>
      <c r="G86" s="118">
        <f>E86</f>
        <v>5</v>
      </c>
      <c r="H86" s="113" t="s">
        <v>122</v>
      </c>
      <c r="I86" s="113" t="s">
        <v>122</v>
      </c>
      <c r="J86" s="113" t="s">
        <v>122</v>
      </c>
      <c r="K86" s="113" t="s">
        <v>122</v>
      </c>
      <c r="L86" s="113" t="s">
        <v>122</v>
      </c>
      <c r="M86" s="113" t="s">
        <v>122</v>
      </c>
    </row>
    <row r="87" spans="1:13" s="57" customFormat="1" ht="50.25" customHeight="1">
      <c r="A87" s="113"/>
      <c r="B87" s="183" t="s">
        <v>300</v>
      </c>
      <c r="C87" s="184"/>
      <c r="D87" s="185"/>
      <c r="E87" s="118"/>
      <c r="F87" s="113"/>
      <c r="G87" s="118"/>
      <c r="H87" s="113"/>
      <c r="I87" s="113"/>
      <c r="J87" s="113"/>
      <c r="K87" s="113"/>
      <c r="L87" s="113"/>
      <c r="M87" s="113"/>
    </row>
    <row r="88" spans="1:13" s="57" customFormat="1" ht="18.75" customHeight="1">
      <c r="A88" s="113" t="s">
        <v>127</v>
      </c>
      <c r="B88" s="59" t="s">
        <v>3</v>
      </c>
      <c r="C88" s="58"/>
      <c r="D88" s="58"/>
      <c r="E88" s="118"/>
      <c r="F88" s="113"/>
      <c r="G88" s="118"/>
      <c r="H88" s="113"/>
      <c r="I88" s="113"/>
      <c r="J88" s="113"/>
      <c r="K88" s="113"/>
      <c r="L88" s="113"/>
      <c r="M88" s="113"/>
    </row>
    <row r="89" spans="1:13" s="57" customFormat="1" ht="68.25" customHeight="1">
      <c r="A89" s="113" t="s">
        <v>162</v>
      </c>
      <c r="B89" s="116" t="s">
        <v>287</v>
      </c>
      <c r="C89" s="113" t="s">
        <v>171</v>
      </c>
      <c r="D89" s="113" t="s">
        <v>288</v>
      </c>
      <c r="E89" s="132" t="s">
        <v>122</v>
      </c>
      <c r="F89" s="132" t="s">
        <v>122</v>
      </c>
      <c r="G89" s="132" t="s">
        <v>122</v>
      </c>
      <c r="H89" s="117">
        <v>30000</v>
      </c>
      <c r="I89" s="117" t="s">
        <v>122</v>
      </c>
      <c r="J89" s="117">
        <f>H89</f>
        <v>30000</v>
      </c>
      <c r="K89" s="133">
        <f>12000+15000+30000</f>
        <v>57000</v>
      </c>
      <c r="L89" s="133" t="s">
        <v>122</v>
      </c>
      <c r="M89" s="133">
        <f>K89</f>
        <v>57000</v>
      </c>
    </row>
    <row r="90" spans="1:13" s="57" customFormat="1" ht="18.75" customHeight="1">
      <c r="A90" s="113" t="s">
        <v>128</v>
      </c>
      <c r="B90" s="59" t="s">
        <v>4</v>
      </c>
      <c r="C90" s="58"/>
      <c r="D90" s="58"/>
      <c r="E90" s="118"/>
      <c r="F90" s="113"/>
      <c r="G90" s="118"/>
      <c r="H90" s="113"/>
      <c r="I90" s="113"/>
      <c r="J90" s="113"/>
      <c r="K90" s="113"/>
      <c r="L90" s="113"/>
      <c r="M90" s="113"/>
    </row>
    <row r="91" spans="1:13" s="57" customFormat="1" ht="60.75" customHeight="1">
      <c r="A91" s="113" t="s">
        <v>163</v>
      </c>
      <c r="B91" s="116" t="s">
        <v>289</v>
      </c>
      <c r="C91" s="113" t="s">
        <v>164</v>
      </c>
      <c r="D91" s="113" t="s">
        <v>290</v>
      </c>
      <c r="E91" s="113" t="s">
        <v>122</v>
      </c>
      <c r="F91" s="113" t="s">
        <v>122</v>
      </c>
      <c r="G91" s="113" t="s">
        <v>122</v>
      </c>
      <c r="H91" s="113">
        <v>66</v>
      </c>
      <c r="I91" s="113" t="s">
        <v>122</v>
      </c>
      <c r="J91" s="113">
        <f>H91</f>
        <v>66</v>
      </c>
      <c r="K91" s="113">
        <v>73</v>
      </c>
      <c r="L91" s="113" t="s">
        <v>122</v>
      </c>
      <c r="M91" s="113">
        <f>K91</f>
        <v>73</v>
      </c>
    </row>
    <row r="92" spans="1:13" s="57" customFormat="1" ht="18.75" customHeight="1">
      <c r="A92" s="114" t="s">
        <v>129</v>
      </c>
      <c r="B92" s="61" t="s">
        <v>5</v>
      </c>
      <c r="C92" s="58"/>
      <c r="D92" s="58"/>
      <c r="E92" s="118"/>
      <c r="F92" s="113"/>
      <c r="G92" s="118"/>
      <c r="H92" s="113"/>
      <c r="I92" s="113"/>
      <c r="J92" s="113"/>
      <c r="K92" s="113"/>
      <c r="L92" s="113"/>
      <c r="M92" s="113"/>
    </row>
    <row r="93" spans="1:13" s="57" customFormat="1" ht="53.25" customHeight="1">
      <c r="A93" s="113" t="s">
        <v>165</v>
      </c>
      <c r="B93" s="116" t="s">
        <v>291</v>
      </c>
      <c r="C93" s="113" t="s">
        <v>170</v>
      </c>
      <c r="D93" s="113" t="s">
        <v>292</v>
      </c>
      <c r="E93" s="133" t="s">
        <v>122</v>
      </c>
      <c r="F93" s="133" t="s">
        <v>122</v>
      </c>
      <c r="G93" s="133" t="s">
        <v>122</v>
      </c>
      <c r="H93" s="133">
        <v>1273</v>
      </c>
      <c r="I93" s="133" t="s">
        <v>122</v>
      </c>
      <c r="J93" s="133">
        <f>H93</f>
        <v>1273</v>
      </c>
      <c r="K93" s="133">
        <v>2050</v>
      </c>
      <c r="L93" s="133" t="s">
        <v>122</v>
      </c>
      <c r="M93" s="133">
        <f>K93</f>
        <v>2050</v>
      </c>
    </row>
    <row r="94" spans="1:13" s="57" customFormat="1" ht="18.75" customHeight="1">
      <c r="A94" s="114" t="s">
        <v>130</v>
      </c>
      <c r="B94" s="59" t="s">
        <v>6</v>
      </c>
      <c r="C94" s="58"/>
      <c r="D94" s="58"/>
      <c r="E94" s="118"/>
      <c r="F94" s="113"/>
      <c r="G94" s="118"/>
      <c r="H94" s="113"/>
      <c r="I94" s="113"/>
      <c r="J94" s="113"/>
      <c r="K94" s="113"/>
      <c r="L94" s="113"/>
      <c r="M94" s="113"/>
    </row>
    <row r="95" spans="1:13" s="57" customFormat="1" ht="65.25" customHeight="1">
      <c r="A95" s="113" t="s">
        <v>166</v>
      </c>
      <c r="B95" s="116" t="s">
        <v>293</v>
      </c>
      <c r="C95" s="113" t="s">
        <v>173</v>
      </c>
      <c r="D95" s="113" t="s">
        <v>168</v>
      </c>
      <c r="E95" s="113" t="s">
        <v>122</v>
      </c>
      <c r="F95" s="113" t="s">
        <v>122</v>
      </c>
      <c r="G95" s="113" t="s">
        <v>122</v>
      </c>
      <c r="H95" s="113">
        <v>118.2</v>
      </c>
      <c r="I95" s="113" t="s">
        <v>122</v>
      </c>
      <c r="J95" s="113">
        <f>H95</f>
        <v>118.2</v>
      </c>
      <c r="K95" s="113">
        <v>136.4</v>
      </c>
      <c r="L95" s="113" t="s">
        <v>122</v>
      </c>
      <c r="M95" s="113">
        <f>K95</f>
        <v>136.4</v>
      </c>
    </row>
    <row r="96" spans="1:13" s="57" customFormat="1" ht="56.25" customHeight="1">
      <c r="A96" s="113"/>
      <c r="B96" s="183" t="s">
        <v>294</v>
      </c>
      <c r="C96" s="184"/>
      <c r="D96" s="185"/>
      <c r="E96" s="118"/>
      <c r="F96" s="113"/>
      <c r="G96" s="118"/>
      <c r="H96" s="113"/>
      <c r="I96" s="113"/>
      <c r="J96" s="113"/>
      <c r="K96" s="113"/>
      <c r="L96" s="113"/>
      <c r="M96" s="113"/>
    </row>
    <row r="97" spans="1:13" s="57" customFormat="1" ht="18.75" customHeight="1">
      <c r="A97" s="113" t="s">
        <v>127</v>
      </c>
      <c r="B97" s="59" t="s">
        <v>3</v>
      </c>
      <c r="C97" s="58"/>
      <c r="D97" s="58"/>
      <c r="E97" s="118"/>
      <c r="F97" s="113"/>
      <c r="G97" s="118"/>
      <c r="H97" s="113"/>
      <c r="I97" s="113"/>
      <c r="J97" s="113"/>
      <c r="K97" s="113"/>
      <c r="L97" s="113"/>
      <c r="M97" s="113"/>
    </row>
    <row r="98" spans="1:13" s="57" customFormat="1" ht="82.5" customHeight="1">
      <c r="A98" s="113" t="s">
        <v>162</v>
      </c>
      <c r="B98" s="116" t="s">
        <v>287</v>
      </c>
      <c r="C98" s="113" t="s">
        <v>171</v>
      </c>
      <c r="D98" s="113" t="s">
        <v>288</v>
      </c>
      <c r="E98" s="132" t="s">
        <v>122</v>
      </c>
      <c r="F98" s="132" t="s">
        <v>122</v>
      </c>
      <c r="G98" s="132" t="s">
        <v>122</v>
      </c>
      <c r="H98" s="117">
        <v>10000</v>
      </c>
      <c r="I98" s="117" t="s">
        <v>122</v>
      </c>
      <c r="J98" s="117">
        <f>H98</f>
        <v>10000</v>
      </c>
      <c r="K98" s="133">
        <f>40000+30000+10000</f>
        <v>80000</v>
      </c>
      <c r="L98" s="133" t="s">
        <v>122</v>
      </c>
      <c r="M98" s="133">
        <f>K98</f>
        <v>80000</v>
      </c>
    </row>
    <row r="99" spans="1:13" s="57" customFormat="1" ht="18.75" customHeight="1">
      <c r="A99" s="113" t="s">
        <v>128</v>
      </c>
      <c r="B99" s="59" t="s">
        <v>4</v>
      </c>
      <c r="C99" s="58"/>
      <c r="D99" s="58"/>
      <c r="E99" s="118"/>
      <c r="F99" s="113"/>
      <c r="G99" s="118"/>
      <c r="H99" s="113"/>
      <c r="I99" s="113"/>
      <c r="J99" s="113"/>
      <c r="K99" s="113"/>
      <c r="L99" s="113"/>
      <c r="M99" s="113"/>
    </row>
    <row r="100" spans="1:13" s="57" customFormat="1" ht="160.5" customHeight="1">
      <c r="A100" s="113" t="s">
        <v>163</v>
      </c>
      <c r="B100" s="116" t="s">
        <v>326</v>
      </c>
      <c r="C100" s="113" t="s">
        <v>170</v>
      </c>
      <c r="D100" s="113" t="s">
        <v>325</v>
      </c>
      <c r="E100" s="113" t="s">
        <v>122</v>
      </c>
      <c r="F100" s="113" t="s">
        <v>122</v>
      </c>
      <c r="G100" s="113" t="s">
        <v>122</v>
      </c>
      <c r="H100" s="113">
        <v>20</v>
      </c>
      <c r="I100" s="113" t="s">
        <v>122</v>
      </c>
      <c r="J100" s="113">
        <f>H100</f>
        <v>20</v>
      </c>
      <c r="K100" s="113">
        <v>116</v>
      </c>
      <c r="L100" s="113" t="s">
        <v>122</v>
      </c>
      <c r="M100" s="113">
        <f>K100</f>
        <v>116</v>
      </c>
    </row>
    <row r="101" spans="1:13" s="76" customFormat="1" ht="18.75" customHeight="1">
      <c r="A101" s="114" t="s">
        <v>129</v>
      </c>
      <c r="B101" s="59" t="s">
        <v>5</v>
      </c>
      <c r="C101" s="58"/>
      <c r="D101" s="58"/>
      <c r="E101" s="118"/>
      <c r="F101" s="113"/>
      <c r="G101" s="118"/>
      <c r="H101" s="113"/>
      <c r="I101" s="113"/>
      <c r="J101" s="113"/>
      <c r="K101" s="113"/>
      <c r="L101" s="113"/>
      <c r="M101" s="113"/>
    </row>
    <row r="102" spans="1:13" s="57" customFormat="1" ht="42" customHeight="1">
      <c r="A102" s="113" t="s">
        <v>165</v>
      </c>
      <c r="B102" s="116" t="s">
        <v>297</v>
      </c>
      <c r="C102" s="113" t="s">
        <v>171</v>
      </c>
      <c r="D102" s="113" t="s">
        <v>265</v>
      </c>
      <c r="E102" s="132" t="s">
        <v>122</v>
      </c>
      <c r="F102" s="132" t="s">
        <v>122</v>
      </c>
      <c r="G102" s="132" t="s">
        <v>122</v>
      </c>
      <c r="H102" s="117">
        <v>500</v>
      </c>
      <c r="I102" s="117" t="s">
        <v>122</v>
      </c>
      <c r="J102" s="117">
        <f>H102</f>
        <v>500</v>
      </c>
      <c r="K102" s="133">
        <v>689.66</v>
      </c>
      <c r="L102" s="133" t="s">
        <v>122</v>
      </c>
      <c r="M102" s="133">
        <f>K102</f>
        <v>689.66</v>
      </c>
    </row>
    <row r="103" spans="1:13" s="57" customFormat="1" ht="18.75" customHeight="1">
      <c r="A103" s="114" t="s">
        <v>130</v>
      </c>
      <c r="B103" s="59" t="s">
        <v>6</v>
      </c>
      <c r="C103" s="58"/>
      <c r="D103" s="58"/>
      <c r="E103" s="118"/>
      <c r="F103" s="113"/>
      <c r="G103" s="118"/>
      <c r="H103" s="113"/>
      <c r="I103" s="113"/>
      <c r="J103" s="113"/>
      <c r="K103" s="113"/>
      <c r="L103" s="113"/>
      <c r="M103" s="113"/>
    </row>
    <row r="104" spans="1:13" s="57" customFormat="1" ht="98.25" customHeight="1">
      <c r="A104" s="113" t="s">
        <v>166</v>
      </c>
      <c r="B104" s="116" t="s">
        <v>298</v>
      </c>
      <c r="C104" s="113" t="s">
        <v>173</v>
      </c>
      <c r="D104" s="113" t="s">
        <v>299</v>
      </c>
      <c r="E104" s="113" t="s">
        <v>122</v>
      </c>
      <c r="F104" s="113" t="s">
        <v>122</v>
      </c>
      <c r="G104" s="113" t="s">
        <v>122</v>
      </c>
      <c r="H104" s="120">
        <v>100</v>
      </c>
      <c r="I104" s="113" t="s">
        <v>122</v>
      </c>
      <c r="J104" s="120">
        <f>H104</f>
        <v>100</v>
      </c>
      <c r="K104" s="120" t="s">
        <v>122</v>
      </c>
      <c r="L104" s="113" t="s">
        <v>122</v>
      </c>
      <c r="M104" s="120" t="str">
        <f>K104</f>
        <v>-</v>
      </c>
    </row>
    <row r="105" spans="1:13" s="57" customFormat="1" ht="181.5" customHeight="1">
      <c r="A105" s="113" t="s">
        <v>166</v>
      </c>
      <c r="B105" s="116" t="s">
        <v>327</v>
      </c>
      <c r="C105" s="113" t="s">
        <v>173</v>
      </c>
      <c r="D105" s="113" t="s">
        <v>299</v>
      </c>
      <c r="E105" s="113" t="s">
        <v>122</v>
      </c>
      <c r="F105" s="113" t="s">
        <v>122</v>
      </c>
      <c r="G105" s="113" t="s">
        <v>122</v>
      </c>
      <c r="H105" s="113" t="s">
        <v>122</v>
      </c>
      <c r="I105" s="113" t="s">
        <v>122</v>
      </c>
      <c r="J105" s="120" t="str">
        <f>H105</f>
        <v>-</v>
      </c>
      <c r="K105" s="120">
        <v>100</v>
      </c>
      <c r="L105" s="113" t="s">
        <v>122</v>
      </c>
      <c r="M105" s="120">
        <f>K105</f>
        <v>100</v>
      </c>
    </row>
    <row r="107" spans="1:15" ht="36" customHeight="1">
      <c r="A107" s="182" t="s">
        <v>161</v>
      </c>
      <c r="B107" s="182"/>
      <c r="C107" s="182"/>
      <c r="D107" s="182"/>
      <c r="E107" s="182"/>
      <c r="F107" s="182"/>
      <c r="G107" s="182"/>
      <c r="H107" s="182"/>
      <c r="I107" s="182"/>
      <c r="J107" s="21"/>
      <c r="K107" s="21"/>
      <c r="L107" s="21"/>
      <c r="M107" s="21"/>
      <c r="N107" s="26"/>
      <c r="O107" s="26"/>
    </row>
    <row r="108" ht="12.75">
      <c r="J108" s="87" t="s">
        <v>56</v>
      </c>
    </row>
    <row r="109" spans="1:10" ht="16.5" customHeight="1">
      <c r="A109" s="193" t="s">
        <v>20</v>
      </c>
      <c r="B109" s="193" t="s">
        <v>13</v>
      </c>
      <c r="C109" s="193" t="s">
        <v>19</v>
      </c>
      <c r="D109" s="193" t="s">
        <v>14</v>
      </c>
      <c r="E109" s="189" t="s">
        <v>139</v>
      </c>
      <c r="F109" s="190"/>
      <c r="G109" s="191"/>
      <c r="H109" s="192" t="s">
        <v>140</v>
      </c>
      <c r="I109" s="192"/>
      <c r="J109" s="192"/>
    </row>
    <row r="110" spans="1:10" ht="25.5">
      <c r="A110" s="194"/>
      <c r="B110" s="194"/>
      <c r="C110" s="194"/>
      <c r="D110" s="194"/>
      <c r="E110" s="31" t="s">
        <v>2</v>
      </c>
      <c r="F110" s="31" t="s">
        <v>33</v>
      </c>
      <c r="G110" s="13" t="s">
        <v>61</v>
      </c>
      <c r="H110" s="31" t="s">
        <v>2</v>
      </c>
      <c r="I110" s="31" t="s">
        <v>33</v>
      </c>
      <c r="J110" s="13" t="s">
        <v>62</v>
      </c>
    </row>
    <row r="111" spans="1:10" s="57" customFormat="1" ht="12.75" customHeight="1">
      <c r="A111" s="31">
        <v>1</v>
      </c>
      <c r="B111" s="31">
        <v>2</v>
      </c>
      <c r="C111" s="31">
        <v>3</v>
      </c>
      <c r="D111" s="31">
        <v>4</v>
      </c>
      <c r="E111" s="31">
        <v>5</v>
      </c>
      <c r="F111" s="31">
        <v>6</v>
      </c>
      <c r="G111" s="31">
        <v>7</v>
      </c>
      <c r="H111" s="31">
        <v>8</v>
      </c>
      <c r="I111" s="31">
        <v>9</v>
      </c>
      <c r="J111" s="31">
        <v>10</v>
      </c>
    </row>
    <row r="112" spans="1:10" s="57" customFormat="1" ht="41.25" customHeight="1">
      <c r="A112" s="31"/>
      <c r="B112" s="186" t="s">
        <v>212</v>
      </c>
      <c r="C112" s="187"/>
      <c r="D112" s="188"/>
      <c r="E112" s="31"/>
      <c r="F112" s="31"/>
      <c r="G112" s="31"/>
      <c r="H112" s="31"/>
      <c r="I112" s="31"/>
      <c r="J112" s="31"/>
    </row>
    <row r="113" spans="1:10" s="57" customFormat="1" ht="12.75">
      <c r="A113" s="113" t="s">
        <v>127</v>
      </c>
      <c r="B113" s="59" t="s">
        <v>3</v>
      </c>
      <c r="C113" s="58"/>
      <c r="D113" s="58"/>
      <c r="E113" s="58"/>
      <c r="F113" s="58"/>
      <c r="G113" s="58"/>
      <c r="H113" s="58"/>
      <c r="I113" s="64"/>
      <c r="J113" s="58"/>
    </row>
    <row r="114" spans="1:10" s="57" customFormat="1" ht="99" customHeight="1">
      <c r="A114" s="113" t="s">
        <v>162</v>
      </c>
      <c r="B114" s="116" t="s">
        <v>213</v>
      </c>
      <c r="C114" s="113" t="s">
        <v>171</v>
      </c>
      <c r="D114" s="113" t="s">
        <v>175</v>
      </c>
      <c r="E114" s="138">
        <v>901987</v>
      </c>
      <c r="F114" s="133" t="s">
        <v>122</v>
      </c>
      <c r="G114" s="138">
        <f>E114</f>
        <v>901987</v>
      </c>
      <c r="H114" s="138">
        <v>953748</v>
      </c>
      <c r="I114" s="133" t="s">
        <v>122</v>
      </c>
      <c r="J114" s="138">
        <f>H114</f>
        <v>953748</v>
      </c>
    </row>
    <row r="115" spans="1:10" s="57" customFormat="1" ht="34.5" customHeight="1">
      <c r="A115" s="113" t="s">
        <v>169</v>
      </c>
      <c r="B115" s="116" t="s">
        <v>214</v>
      </c>
      <c r="C115" s="113" t="s">
        <v>215</v>
      </c>
      <c r="D115" s="113" t="s">
        <v>216</v>
      </c>
      <c r="E115" s="130">
        <v>5.5</v>
      </c>
      <c r="F115" s="113" t="s">
        <v>122</v>
      </c>
      <c r="G115" s="130">
        <f>E115</f>
        <v>5.5</v>
      </c>
      <c r="H115" s="130">
        <v>5.5</v>
      </c>
      <c r="I115" s="113" t="s">
        <v>122</v>
      </c>
      <c r="J115" s="130">
        <f>H115</f>
        <v>5.5</v>
      </c>
    </row>
    <row r="116" spans="1:10" s="57" customFormat="1" ht="23.25" customHeight="1">
      <c r="A116" s="113" t="s">
        <v>217</v>
      </c>
      <c r="B116" s="116" t="s">
        <v>218</v>
      </c>
      <c r="C116" s="113" t="s">
        <v>219</v>
      </c>
      <c r="D116" s="113" t="s">
        <v>220</v>
      </c>
      <c r="E116" s="130">
        <v>238.2</v>
      </c>
      <c r="F116" s="113" t="s">
        <v>122</v>
      </c>
      <c r="G116" s="130">
        <f>E116</f>
        <v>238.2</v>
      </c>
      <c r="H116" s="130">
        <v>238.2</v>
      </c>
      <c r="I116" s="113" t="s">
        <v>122</v>
      </c>
      <c r="J116" s="130">
        <f>H116</f>
        <v>238.2</v>
      </c>
    </row>
    <row r="117" spans="1:10" s="57" customFormat="1" ht="21" customHeight="1">
      <c r="A117" s="113" t="s">
        <v>128</v>
      </c>
      <c r="B117" s="59" t="s">
        <v>4</v>
      </c>
      <c r="C117" s="58"/>
      <c r="D117" s="58"/>
      <c r="E117" s="121"/>
      <c r="F117" s="113"/>
      <c r="G117" s="121"/>
      <c r="H117" s="121"/>
      <c r="I117" s="113"/>
      <c r="J117" s="121"/>
    </row>
    <row r="118" spans="1:10" s="57" customFormat="1" ht="27.75" customHeight="1">
      <c r="A118" s="114" t="s">
        <v>163</v>
      </c>
      <c r="B118" s="116" t="s">
        <v>223</v>
      </c>
      <c r="C118" s="114" t="s">
        <v>224</v>
      </c>
      <c r="D118" s="113" t="s">
        <v>225</v>
      </c>
      <c r="E118" s="138">
        <v>18465</v>
      </c>
      <c r="F118" s="133" t="s">
        <v>122</v>
      </c>
      <c r="G118" s="138">
        <f>E118</f>
        <v>18465</v>
      </c>
      <c r="H118" s="138">
        <v>19570</v>
      </c>
      <c r="I118" s="133" t="s">
        <v>122</v>
      </c>
      <c r="J118" s="138">
        <f>H118</f>
        <v>19570</v>
      </c>
    </row>
    <row r="119" spans="1:10" s="57" customFormat="1" ht="43.5" customHeight="1">
      <c r="A119" s="114" t="s">
        <v>221</v>
      </c>
      <c r="B119" s="116" t="s">
        <v>226</v>
      </c>
      <c r="C119" s="114" t="s">
        <v>215</v>
      </c>
      <c r="D119" s="113" t="s">
        <v>225</v>
      </c>
      <c r="E119" s="138">
        <v>950</v>
      </c>
      <c r="F119" s="133" t="s">
        <v>122</v>
      </c>
      <c r="G119" s="138">
        <f>E119</f>
        <v>950</v>
      </c>
      <c r="H119" s="138">
        <v>1000</v>
      </c>
      <c r="I119" s="133" t="s">
        <v>122</v>
      </c>
      <c r="J119" s="138">
        <f>H119</f>
        <v>1000</v>
      </c>
    </row>
    <row r="120" spans="1:10" s="57" customFormat="1" ht="33.75" customHeight="1">
      <c r="A120" s="114" t="s">
        <v>222</v>
      </c>
      <c r="B120" s="116" t="s">
        <v>227</v>
      </c>
      <c r="C120" s="114" t="s">
        <v>215</v>
      </c>
      <c r="D120" s="113" t="s">
        <v>225</v>
      </c>
      <c r="E120" s="138">
        <v>913</v>
      </c>
      <c r="F120" s="133" t="s">
        <v>122</v>
      </c>
      <c r="G120" s="138">
        <f>E120</f>
        <v>913</v>
      </c>
      <c r="H120" s="138">
        <v>960</v>
      </c>
      <c r="I120" s="133" t="s">
        <v>122</v>
      </c>
      <c r="J120" s="138">
        <f>H120</f>
        <v>960</v>
      </c>
    </row>
    <row r="121" spans="1:10" s="57" customFormat="1" ht="17.25" customHeight="1">
      <c r="A121" s="114" t="s">
        <v>129</v>
      </c>
      <c r="B121" s="61" t="s">
        <v>5</v>
      </c>
      <c r="C121" s="62"/>
      <c r="D121" s="62"/>
      <c r="E121" s="121"/>
      <c r="F121" s="113"/>
      <c r="G121" s="121"/>
      <c r="H121" s="121"/>
      <c r="I121" s="113"/>
      <c r="J121" s="121"/>
    </row>
    <row r="122" spans="1:10" s="57" customFormat="1" ht="72.75" customHeight="1">
      <c r="A122" s="114" t="s">
        <v>165</v>
      </c>
      <c r="B122" s="116" t="s">
        <v>303</v>
      </c>
      <c r="C122" s="113" t="s">
        <v>215</v>
      </c>
      <c r="D122" s="113" t="s">
        <v>302</v>
      </c>
      <c r="E122" s="135">
        <v>317</v>
      </c>
      <c r="F122" s="113" t="s">
        <v>122</v>
      </c>
      <c r="G122" s="135">
        <f>E122</f>
        <v>317</v>
      </c>
      <c r="H122" s="135">
        <v>333</v>
      </c>
      <c r="I122" s="113" t="s">
        <v>122</v>
      </c>
      <c r="J122" s="135">
        <f>H122</f>
        <v>333</v>
      </c>
    </row>
    <row r="123" spans="1:10" s="57" customFormat="1" ht="15.75" customHeight="1">
      <c r="A123" s="114" t="s">
        <v>130</v>
      </c>
      <c r="B123" s="59" t="s">
        <v>6</v>
      </c>
      <c r="C123" s="63"/>
      <c r="D123" s="63"/>
      <c r="E123" s="121"/>
      <c r="F123" s="113"/>
      <c r="G123" s="121"/>
      <c r="H123" s="121"/>
      <c r="I123" s="113"/>
      <c r="J123" s="121"/>
    </row>
    <row r="124" spans="1:10" s="57" customFormat="1" ht="69" customHeight="1">
      <c r="A124" s="114" t="s">
        <v>166</v>
      </c>
      <c r="B124" s="116" t="s">
        <v>304</v>
      </c>
      <c r="C124" s="113" t="s">
        <v>167</v>
      </c>
      <c r="D124" s="113" t="s">
        <v>230</v>
      </c>
      <c r="E124" s="130">
        <v>96</v>
      </c>
      <c r="F124" s="113" t="s">
        <v>122</v>
      </c>
      <c r="G124" s="130">
        <f>E124</f>
        <v>96</v>
      </c>
      <c r="H124" s="130">
        <v>96</v>
      </c>
      <c r="I124" s="113" t="s">
        <v>122</v>
      </c>
      <c r="J124" s="130">
        <f>H124</f>
        <v>96</v>
      </c>
    </row>
    <row r="125" spans="1:10" s="57" customFormat="1" ht="43.5" customHeight="1">
      <c r="A125" s="113"/>
      <c r="B125" s="183" t="s">
        <v>231</v>
      </c>
      <c r="C125" s="184"/>
      <c r="D125" s="185"/>
      <c r="E125" s="121"/>
      <c r="F125" s="113"/>
      <c r="G125" s="121"/>
      <c r="H125" s="121"/>
      <c r="I125" s="113"/>
      <c r="J125" s="121"/>
    </row>
    <row r="126" spans="1:10" s="57" customFormat="1" ht="18.75" customHeight="1">
      <c r="A126" s="113" t="s">
        <v>127</v>
      </c>
      <c r="B126" s="59" t="s">
        <v>3</v>
      </c>
      <c r="C126" s="58"/>
      <c r="D126" s="58"/>
      <c r="E126" s="121"/>
      <c r="F126" s="113"/>
      <c r="G126" s="121"/>
      <c r="H126" s="121"/>
      <c r="I126" s="113"/>
      <c r="J126" s="121"/>
    </row>
    <row r="127" spans="1:10" s="57" customFormat="1" ht="69.75" customHeight="1">
      <c r="A127" s="113" t="s">
        <v>162</v>
      </c>
      <c r="B127" s="116" t="s">
        <v>232</v>
      </c>
      <c r="C127" s="113" t="s">
        <v>174</v>
      </c>
      <c r="D127" s="113" t="s">
        <v>175</v>
      </c>
      <c r="E127" s="138">
        <v>160981</v>
      </c>
      <c r="F127" s="133" t="s">
        <v>122</v>
      </c>
      <c r="G127" s="138">
        <f>E127</f>
        <v>160981</v>
      </c>
      <c r="H127" s="138">
        <v>169513</v>
      </c>
      <c r="I127" s="133" t="s">
        <v>122</v>
      </c>
      <c r="J127" s="138">
        <f>H127</f>
        <v>169513</v>
      </c>
    </row>
    <row r="128" spans="1:10" s="57" customFormat="1" ht="15.75" customHeight="1">
      <c r="A128" s="113" t="s">
        <v>128</v>
      </c>
      <c r="B128" s="59" t="s">
        <v>4</v>
      </c>
      <c r="C128" s="58"/>
      <c r="D128" s="58"/>
      <c r="E128" s="121"/>
      <c r="F128" s="113"/>
      <c r="G128" s="121"/>
      <c r="H128" s="121"/>
      <c r="I128" s="113"/>
      <c r="J128" s="121"/>
    </row>
    <row r="129" spans="1:10" s="57" customFormat="1" ht="69.75" customHeight="1">
      <c r="A129" s="114" t="s">
        <v>163</v>
      </c>
      <c r="B129" s="116" t="s">
        <v>234</v>
      </c>
      <c r="C129" s="113" t="s">
        <v>235</v>
      </c>
      <c r="D129" s="113" t="s">
        <v>236</v>
      </c>
      <c r="E129" s="135">
        <v>41</v>
      </c>
      <c r="F129" s="113" t="s">
        <v>122</v>
      </c>
      <c r="G129" s="135">
        <f>E129</f>
        <v>41</v>
      </c>
      <c r="H129" s="135">
        <v>41</v>
      </c>
      <c r="I129" s="113" t="s">
        <v>122</v>
      </c>
      <c r="J129" s="135">
        <f>H129</f>
        <v>41</v>
      </c>
    </row>
    <row r="130" spans="1:10" s="76" customFormat="1" ht="21" customHeight="1">
      <c r="A130" s="114" t="s">
        <v>129</v>
      </c>
      <c r="B130" s="59" t="s">
        <v>5</v>
      </c>
      <c r="C130" s="58"/>
      <c r="D130" s="58"/>
      <c r="E130" s="121"/>
      <c r="F130" s="113"/>
      <c r="G130" s="121"/>
      <c r="H130" s="121"/>
      <c r="I130" s="113"/>
      <c r="J130" s="121"/>
    </row>
    <row r="131" spans="1:10" s="57" customFormat="1" ht="43.5" customHeight="1">
      <c r="A131" s="114" t="s">
        <v>165</v>
      </c>
      <c r="B131" s="116" t="s">
        <v>237</v>
      </c>
      <c r="C131" s="114" t="s">
        <v>171</v>
      </c>
      <c r="D131" s="113" t="s">
        <v>172</v>
      </c>
      <c r="E131" s="138">
        <v>3926.37</v>
      </c>
      <c r="F131" s="133" t="s">
        <v>122</v>
      </c>
      <c r="G131" s="138">
        <f>E131</f>
        <v>3926.37</v>
      </c>
      <c r="H131" s="138">
        <v>4134.46</v>
      </c>
      <c r="I131" s="133" t="s">
        <v>122</v>
      </c>
      <c r="J131" s="138">
        <f>H131</f>
        <v>4134.46</v>
      </c>
    </row>
    <row r="132" spans="1:10" s="57" customFormat="1" ht="17.25" customHeight="1">
      <c r="A132" s="114" t="s">
        <v>130</v>
      </c>
      <c r="B132" s="59" t="s">
        <v>6</v>
      </c>
      <c r="C132" s="63"/>
      <c r="D132" s="63"/>
      <c r="E132" s="121"/>
      <c r="F132" s="113"/>
      <c r="G132" s="121"/>
      <c r="H132" s="121"/>
      <c r="I132" s="113"/>
      <c r="J132" s="121"/>
    </row>
    <row r="133" spans="1:10" s="57" customFormat="1" ht="57.75" customHeight="1">
      <c r="A133" s="114" t="s">
        <v>166</v>
      </c>
      <c r="B133" s="116" t="s">
        <v>238</v>
      </c>
      <c r="C133" s="113" t="s">
        <v>167</v>
      </c>
      <c r="D133" s="113" t="s">
        <v>239</v>
      </c>
      <c r="E133" s="130">
        <v>60</v>
      </c>
      <c r="F133" s="113" t="s">
        <v>122</v>
      </c>
      <c r="G133" s="130">
        <f>E133</f>
        <v>60</v>
      </c>
      <c r="H133" s="130">
        <v>65</v>
      </c>
      <c r="I133" s="113" t="s">
        <v>122</v>
      </c>
      <c r="J133" s="130">
        <f>H133</f>
        <v>65</v>
      </c>
    </row>
    <row r="134" spans="1:10" s="57" customFormat="1" ht="61.5" customHeight="1">
      <c r="A134" s="113"/>
      <c r="B134" s="183" t="s">
        <v>241</v>
      </c>
      <c r="C134" s="184"/>
      <c r="D134" s="185"/>
      <c r="E134" s="121"/>
      <c r="F134" s="113"/>
      <c r="G134" s="121"/>
      <c r="H134" s="121"/>
      <c r="I134" s="113"/>
      <c r="J134" s="121"/>
    </row>
    <row r="135" spans="1:10" s="57" customFormat="1" ht="18" customHeight="1">
      <c r="A135" s="113" t="s">
        <v>127</v>
      </c>
      <c r="B135" s="59" t="s">
        <v>3</v>
      </c>
      <c r="C135" s="58"/>
      <c r="D135" s="58"/>
      <c r="E135" s="121"/>
      <c r="F135" s="113"/>
      <c r="G135" s="121"/>
      <c r="H135" s="121"/>
      <c r="I135" s="113"/>
      <c r="J135" s="121"/>
    </row>
    <row r="136" spans="1:10" s="57" customFormat="1" ht="102" customHeight="1">
      <c r="A136" s="113" t="s">
        <v>162</v>
      </c>
      <c r="B136" s="116" t="s">
        <v>242</v>
      </c>
      <c r="C136" s="113" t="s">
        <v>174</v>
      </c>
      <c r="D136" s="113" t="s">
        <v>175</v>
      </c>
      <c r="E136" s="138">
        <v>51476</v>
      </c>
      <c r="F136" s="133" t="s">
        <v>122</v>
      </c>
      <c r="G136" s="138">
        <f>E136</f>
        <v>51476</v>
      </c>
      <c r="H136" s="138">
        <v>54204</v>
      </c>
      <c r="I136" s="133" t="s">
        <v>122</v>
      </c>
      <c r="J136" s="138">
        <f>H136</f>
        <v>54204</v>
      </c>
    </row>
    <row r="137" spans="1:10" s="57" customFormat="1" ht="21" customHeight="1">
      <c r="A137" s="113" t="s">
        <v>128</v>
      </c>
      <c r="B137" s="59" t="s">
        <v>4</v>
      </c>
      <c r="C137" s="58"/>
      <c r="D137" s="58"/>
      <c r="E137" s="121"/>
      <c r="F137" s="113"/>
      <c r="G137" s="121"/>
      <c r="H137" s="121"/>
      <c r="I137" s="113"/>
      <c r="J137" s="121"/>
    </row>
    <row r="138" spans="1:10" s="57" customFormat="1" ht="43.5" customHeight="1">
      <c r="A138" s="114" t="s">
        <v>163</v>
      </c>
      <c r="B138" s="116" t="s">
        <v>243</v>
      </c>
      <c r="C138" s="114" t="s">
        <v>164</v>
      </c>
      <c r="D138" s="113" t="s">
        <v>239</v>
      </c>
      <c r="E138" s="135">
        <v>65</v>
      </c>
      <c r="F138" s="113" t="s">
        <v>122</v>
      </c>
      <c r="G138" s="135">
        <f>E138</f>
        <v>65</v>
      </c>
      <c r="H138" s="135">
        <v>65</v>
      </c>
      <c r="I138" s="113" t="s">
        <v>122</v>
      </c>
      <c r="J138" s="135">
        <f>H138</f>
        <v>65</v>
      </c>
    </row>
    <row r="139" spans="1:10" s="57" customFormat="1" ht="20.25" customHeight="1">
      <c r="A139" s="114" t="s">
        <v>129</v>
      </c>
      <c r="B139" s="61" t="s">
        <v>5</v>
      </c>
      <c r="C139" s="62"/>
      <c r="D139" s="62"/>
      <c r="E139" s="121"/>
      <c r="F139" s="113"/>
      <c r="G139" s="121"/>
      <c r="H139" s="121"/>
      <c r="I139" s="113"/>
      <c r="J139" s="121"/>
    </row>
    <row r="140" spans="1:10" s="57" customFormat="1" ht="44.25" customHeight="1">
      <c r="A140" s="114" t="s">
        <v>165</v>
      </c>
      <c r="B140" s="116" t="s">
        <v>244</v>
      </c>
      <c r="C140" s="114" t="s">
        <v>171</v>
      </c>
      <c r="D140" s="113" t="s">
        <v>172</v>
      </c>
      <c r="E140" s="138">
        <v>791.94</v>
      </c>
      <c r="F140" s="133" t="s">
        <v>122</v>
      </c>
      <c r="G140" s="138">
        <f>E140</f>
        <v>791.94</v>
      </c>
      <c r="H140" s="138">
        <v>833.91</v>
      </c>
      <c r="I140" s="133" t="s">
        <v>122</v>
      </c>
      <c r="J140" s="138">
        <f>H140</f>
        <v>833.91</v>
      </c>
    </row>
    <row r="141" spans="1:10" s="57" customFormat="1" ht="16.5" customHeight="1">
      <c r="A141" s="114" t="s">
        <v>130</v>
      </c>
      <c r="B141" s="59" t="s">
        <v>6</v>
      </c>
      <c r="C141" s="63"/>
      <c r="D141" s="63"/>
      <c r="E141" s="121"/>
      <c r="F141" s="113"/>
      <c r="G141" s="121"/>
      <c r="H141" s="121"/>
      <c r="I141" s="113"/>
      <c r="J141" s="121"/>
    </row>
    <row r="142" spans="1:10" s="57" customFormat="1" ht="68.25" customHeight="1">
      <c r="A142" s="114" t="s">
        <v>166</v>
      </c>
      <c r="B142" s="116" t="s">
        <v>245</v>
      </c>
      <c r="C142" s="113" t="s">
        <v>167</v>
      </c>
      <c r="D142" s="113" t="s">
        <v>311</v>
      </c>
      <c r="E142" s="130">
        <v>13</v>
      </c>
      <c r="F142" s="113" t="s">
        <v>122</v>
      </c>
      <c r="G142" s="130">
        <f>E142</f>
        <v>13</v>
      </c>
      <c r="H142" s="130">
        <v>18</v>
      </c>
      <c r="I142" s="113" t="s">
        <v>122</v>
      </c>
      <c r="J142" s="130">
        <f>H142</f>
        <v>18</v>
      </c>
    </row>
    <row r="143" spans="1:10" s="57" customFormat="1" ht="32.25" customHeight="1">
      <c r="A143" s="113"/>
      <c r="B143" s="183" t="s">
        <v>305</v>
      </c>
      <c r="C143" s="184"/>
      <c r="D143" s="185"/>
      <c r="E143" s="121"/>
      <c r="F143" s="113"/>
      <c r="G143" s="121"/>
      <c r="H143" s="121"/>
      <c r="I143" s="113"/>
      <c r="J143" s="121"/>
    </row>
    <row r="144" spans="1:10" s="57" customFormat="1" ht="19.5" customHeight="1">
      <c r="A144" s="113" t="s">
        <v>127</v>
      </c>
      <c r="B144" s="59" t="s">
        <v>3</v>
      </c>
      <c r="C144" s="58"/>
      <c r="D144" s="58"/>
      <c r="E144" s="121"/>
      <c r="F144" s="113"/>
      <c r="G144" s="121"/>
      <c r="H144" s="121"/>
      <c r="I144" s="113"/>
      <c r="J144" s="121"/>
    </row>
    <row r="145" spans="1:10" s="57" customFormat="1" ht="48.75" customHeight="1">
      <c r="A145" s="113" t="s">
        <v>162</v>
      </c>
      <c r="B145" s="116" t="s">
        <v>261</v>
      </c>
      <c r="C145" s="113" t="s">
        <v>171</v>
      </c>
      <c r="D145" s="113" t="s">
        <v>175</v>
      </c>
      <c r="E145" s="138">
        <v>200830</v>
      </c>
      <c r="F145" s="133" t="s">
        <v>122</v>
      </c>
      <c r="G145" s="138">
        <f>E145</f>
        <v>200830</v>
      </c>
      <c r="H145" s="138">
        <v>211474</v>
      </c>
      <c r="I145" s="133" t="s">
        <v>122</v>
      </c>
      <c r="J145" s="138">
        <f>H145</f>
        <v>211474</v>
      </c>
    </row>
    <row r="146" spans="1:10" s="57" customFormat="1" ht="16.5" customHeight="1">
      <c r="A146" s="113" t="s">
        <v>128</v>
      </c>
      <c r="B146" s="59" t="s">
        <v>4</v>
      </c>
      <c r="C146" s="58"/>
      <c r="D146" s="58"/>
      <c r="E146" s="121"/>
      <c r="F146" s="113"/>
      <c r="G146" s="121"/>
      <c r="H146" s="121"/>
      <c r="I146" s="113"/>
      <c r="J146" s="121"/>
    </row>
    <row r="147" spans="1:10" s="57" customFormat="1" ht="50.25" customHeight="1">
      <c r="A147" s="114" t="s">
        <v>163</v>
      </c>
      <c r="B147" s="116" t="s">
        <v>262</v>
      </c>
      <c r="C147" s="114" t="s">
        <v>164</v>
      </c>
      <c r="D147" s="113" t="s">
        <v>263</v>
      </c>
      <c r="E147" s="135">
        <v>7</v>
      </c>
      <c r="F147" s="113" t="s">
        <v>122</v>
      </c>
      <c r="G147" s="135">
        <f>E147</f>
        <v>7</v>
      </c>
      <c r="H147" s="135">
        <v>7</v>
      </c>
      <c r="I147" s="113" t="s">
        <v>122</v>
      </c>
      <c r="J147" s="135">
        <f>H147</f>
        <v>7</v>
      </c>
    </row>
    <row r="148" spans="1:10" s="76" customFormat="1" ht="18.75" customHeight="1">
      <c r="A148" s="114" t="s">
        <v>129</v>
      </c>
      <c r="B148" s="59" t="s">
        <v>5</v>
      </c>
      <c r="C148" s="58"/>
      <c r="D148" s="58"/>
      <c r="E148" s="121"/>
      <c r="F148" s="113"/>
      <c r="G148" s="121"/>
      <c r="H148" s="121"/>
      <c r="I148" s="113"/>
      <c r="J148" s="121"/>
    </row>
    <row r="149" spans="1:10" s="57" customFormat="1" ht="77.25" customHeight="1">
      <c r="A149" s="114" t="s">
        <v>165</v>
      </c>
      <c r="B149" s="116" t="s">
        <v>264</v>
      </c>
      <c r="C149" s="114" t="s">
        <v>171</v>
      </c>
      <c r="D149" s="113" t="s">
        <v>265</v>
      </c>
      <c r="E149" s="138">
        <v>28690</v>
      </c>
      <c r="F149" s="133" t="s">
        <v>122</v>
      </c>
      <c r="G149" s="138">
        <f>E149</f>
        <v>28690</v>
      </c>
      <c r="H149" s="138">
        <v>30210.57</v>
      </c>
      <c r="I149" s="133" t="s">
        <v>122</v>
      </c>
      <c r="J149" s="138">
        <f>H149</f>
        <v>30210.57</v>
      </c>
    </row>
    <row r="150" spans="1:10" s="57" customFormat="1" ht="19.5" customHeight="1">
      <c r="A150" s="114" t="s">
        <v>130</v>
      </c>
      <c r="B150" s="59" t="s">
        <v>6</v>
      </c>
      <c r="C150" s="63"/>
      <c r="D150" s="63"/>
      <c r="E150" s="121"/>
      <c r="F150" s="113"/>
      <c r="G150" s="121"/>
      <c r="H150" s="121"/>
      <c r="I150" s="113"/>
      <c r="J150" s="121"/>
    </row>
    <row r="151" spans="1:10" s="57" customFormat="1" ht="45" customHeight="1">
      <c r="A151" s="114" t="s">
        <v>166</v>
      </c>
      <c r="B151" s="116" t="s">
        <v>266</v>
      </c>
      <c r="C151" s="113" t="s">
        <v>267</v>
      </c>
      <c r="D151" s="113" t="s">
        <v>268</v>
      </c>
      <c r="E151" s="135">
        <v>9</v>
      </c>
      <c r="F151" s="113" t="s">
        <v>122</v>
      </c>
      <c r="G151" s="135">
        <f>E151</f>
        <v>9</v>
      </c>
      <c r="H151" s="135">
        <v>9</v>
      </c>
      <c r="I151" s="113" t="s">
        <v>122</v>
      </c>
      <c r="J151" s="135">
        <f>H151</f>
        <v>9</v>
      </c>
    </row>
    <row r="152" spans="1:10" s="57" customFormat="1" ht="43.5" customHeight="1">
      <c r="A152" s="113"/>
      <c r="B152" s="183" t="s">
        <v>306</v>
      </c>
      <c r="C152" s="184"/>
      <c r="D152" s="185"/>
      <c r="E152" s="121"/>
      <c r="F152" s="113"/>
      <c r="G152" s="121"/>
      <c r="H152" s="121"/>
      <c r="I152" s="113"/>
      <c r="J152" s="121"/>
    </row>
    <row r="153" spans="1:10" s="57" customFormat="1" ht="17.25" customHeight="1">
      <c r="A153" s="113" t="s">
        <v>127</v>
      </c>
      <c r="B153" s="59" t="s">
        <v>3</v>
      </c>
      <c r="C153" s="58"/>
      <c r="D153" s="58"/>
      <c r="E153" s="121"/>
      <c r="F153" s="113"/>
      <c r="G153" s="121"/>
      <c r="H153" s="121"/>
      <c r="I153" s="113"/>
      <c r="J153" s="121"/>
    </row>
    <row r="154" spans="1:10" s="57" customFormat="1" ht="94.5" customHeight="1">
      <c r="A154" s="113" t="s">
        <v>162</v>
      </c>
      <c r="B154" s="116" t="s">
        <v>270</v>
      </c>
      <c r="C154" s="113" t="s">
        <v>171</v>
      </c>
      <c r="D154" s="113" t="s">
        <v>175</v>
      </c>
      <c r="E154" s="138">
        <v>4228</v>
      </c>
      <c r="F154" s="133" t="s">
        <v>122</v>
      </c>
      <c r="G154" s="138">
        <f>E154</f>
        <v>4228</v>
      </c>
      <c r="H154" s="138">
        <v>4452.09</v>
      </c>
      <c r="I154" s="133" t="s">
        <v>122</v>
      </c>
      <c r="J154" s="138">
        <f>H154</f>
        <v>4452.09</v>
      </c>
    </row>
    <row r="155" spans="1:10" s="57" customFormat="1" ht="17.25" customHeight="1">
      <c r="A155" s="113" t="s">
        <v>128</v>
      </c>
      <c r="B155" s="59" t="s">
        <v>4</v>
      </c>
      <c r="C155" s="58"/>
      <c r="D155" s="58"/>
      <c r="E155" s="121"/>
      <c r="F155" s="113"/>
      <c r="G155" s="121"/>
      <c r="H155" s="121"/>
      <c r="I155" s="113"/>
      <c r="J155" s="121"/>
    </row>
    <row r="156" spans="1:10" s="57" customFormat="1" ht="66.75" customHeight="1">
      <c r="A156" s="113" t="s">
        <v>163</v>
      </c>
      <c r="B156" s="116" t="s">
        <v>271</v>
      </c>
      <c r="C156" s="113" t="s">
        <v>164</v>
      </c>
      <c r="D156" s="113" t="s">
        <v>263</v>
      </c>
      <c r="E156" s="135">
        <v>4</v>
      </c>
      <c r="F156" s="113" t="s">
        <v>122</v>
      </c>
      <c r="G156" s="135">
        <f>E156</f>
        <v>4</v>
      </c>
      <c r="H156" s="135">
        <v>4</v>
      </c>
      <c r="I156" s="113" t="s">
        <v>122</v>
      </c>
      <c r="J156" s="135">
        <f>H156</f>
        <v>4</v>
      </c>
    </row>
    <row r="157" spans="1:10" s="57" customFormat="1" ht="19.5" customHeight="1">
      <c r="A157" s="114" t="s">
        <v>129</v>
      </c>
      <c r="B157" s="61" t="s">
        <v>5</v>
      </c>
      <c r="C157" s="58"/>
      <c r="D157" s="58"/>
      <c r="E157" s="121"/>
      <c r="F157" s="113"/>
      <c r="G157" s="121"/>
      <c r="H157" s="121"/>
      <c r="I157" s="113"/>
      <c r="J157" s="121"/>
    </row>
    <row r="158" spans="1:10" s="57" customFormat="1" ht="43.5" customHeight="1">
      <c r="A158" s="113" t="s">
        <v>165</v>
      </c>
      <c r="B158" s="116" t="s">
        <v>272</v>
      </c>
      <c r="C158" s="113" t="s">
        <v>171</v>
      </c>
      <c r="D158" s="113" t="s">
        <v>265</v>
      </c>
      <c r="E158" s="138">
        <v>1057</v>
      </c>
      <c r="F158" s="133" t="s">
        <v>122</v>
      </c>
      <c r="G158" s="138">
        <f>E158</f>
        <v>1057</v>
      </c>
      <c r="H158" s="138">
        <v>1113.25</v>
      </c>
      <c r="I158" s="133" t="s">
        <v>122</v>
      </c>
      <c r="J158" s="138">
        <f>H158</f>
        <v>1113.25</v>
      </c>
    </row>
    <row r="159" spans="1:10" s="57" customFormat="1" ht="19.5" customHeight="1">
      <c r="A159" s="114" t="s">
        <v>130</v>
      </c>
      <c r="B159" s="59" t="s">
        <v>6</v>
      </c>
      <c r="C159" s="58"/>
      <c r="D159" s="58"/>
      <c r="E159" s="121"/>
      <c r="F159" s="113"/>
      <c r="G159" s="121"/>
      <c r="H159" s="121"/>
      <c r="I159" s="113"/>
      <c r="J159" s="121"/>
    </row>
    <row r="160" spans="1:10" s="57" customFormat="1" ht="65.25" customHeight="1">
      <c r="A160" s="113" t="s">
        <v>166</v>
      </c>
      <c r="B160" s="116" t="s">
        <v>273</v>
      </c>
      <c r="C160" s="113" t="s">
        <v>173</v>
      </c>
      <c r="D160" s="113" t="s">
        <v>168</v>
      </c>
      <c r="E160" s="130">
        <v>70</v>
      </c>
      <c r="F160" s="113" t="s">
        <v>122</v>
      </c>
      <c r="G160" s="130">
        <f>E160</f>
        <v>70</v>
      </c>
      <c r="H160" s="130">
        <v>70</v>
      </c>
      <c r="I160" s="113" t="s">
        <v>122</v>
      </c>
      <c r="J160" s="130">
        <f>H160</f>
        <v>70</v>
      </c>
    </row>
    <row r="161" spans="1:10" s="57" customFormat="1" ht="29.25" customHeight="1">
      <c r="A161" s="113"/>
      <c r="B161" s="183" t="s">
        <v>307</v>
      </c>
      <c r="C161" s="184"/>
      <c r="D161" s="185"/>
      <c r="E161" s="121"/>
      <c r="F161" s="113"/>
      <c r="G161" s="121"/>
      <c r="H161" s="121"/>
      <c r="I161" s="113"/>
      <c r="J161" s="121"/>
    </row>
    <row r="162" spans="1:10" s="57" customFormat="1" ht="21" customHeight="1">
      <c r="A162" s="113" t="s">
        <v>127</v>
      </c>
      <c r="B162" s="59" t="s">
        <v>3</v>
      </c>
      <c r="C162" s="58"/>
      <c r="D162" s="58"/>
      <c r="E162" s="121"/>
      <c r="F162" s="113"/>
      <c r="G162" s="121"/>
      <c r="H162" s="121"/>
      <c r="I162" s="113"/>
      <c r="J162" s="121"/>
    </row>
    <row r="163" spans="1:10" s="57" customFormat="1" ht="66" customHeight="1">
      <c r="A163" s="113" t="s">
        <v>162</v>
      </c>
      <c r="B163" s="116" t="s">
        <v>275</v>
      </c>
      <c r="C163" s="113" t="s">
        <v>171</v>
      </c>
      <c r="D163" s="113" t="s">
        <v>175</v>
      </c>
      <c r="E163" s="138">
        <v>122612</v>
      </c>
      <c r="F163" s="133" t="s">
        <v>122</v>
      </c>
      <c r="G163" s="138">
        <f>E163</f>
        <v>122612</v>
      </c>
      <c r="H163" s="138">
        <v>129110</v>
      </c>
      <c r="I163" s="133" t="s">
        <v>122</v>
      </c>
      <c r="J163" s="138">
        <f>H163</f>
        <v>129110</v>
      </c>
    </row>
    <row r="164" spans="1:10" s="57" customFormat="1" ht="21" customHeight="1">
      <c r="A164" s="113" t="s">
        <v>128</v>
      </c>
      <c r="B164" s="59" t="s">
        <v>4</v>
      </c>
      <c r="C164" s="58"/>
      <c r="D164" s="58"/>
      <c r="E164" s="121"/>
      <c r="F164" s="113"/>
      <c r="G164" s="121"/>
      <c r="H164" s="121"/>
      <c r="I164" s="113"/>
      <c r="J164" s="121"/>
    </row>
    <row r="165" spans="1:10" s="57" customFormat="1" ht="48" customHeight="1">
      <c r="A165" s="113" t="s">
        <v>163</v>
      </c>
      <c r="B165" s="116" t="s">
        <v>276</v>
      </c>
      <c r="C165" s="113" t="s">
        <v>164</v>
      </c>
      <c r="D165" s="113" t="s">
        <v>277</v>
      </c>
      <c r="E165" s="128">
        <v>10</v>
      </c>
      <c r="F165" s="113" t="s">
        <v>122</v>
      </c>
      <c r="G165" s="128">
        <f>E165</f>
        <v>10</v>
      </c>
      <c r="H165" s="128">
        <v>10</v>
      </c>
      <c r="I165" s="113" t="s">
        <v>122</v>
      </c>
      <c r="J165" s="128">
        <f>H165</f>
        <v>10</v>
      </c>
    </row>
    <row r="166" spans="1:10" s="57" customFormat="1" ht="18.75" customHeight="1">
      <c r="A166" s="114" t="s">
        <v>129</v>
      </c>
      <c r="B166" s="61" t="s">
        <v>5</v>
      </c>
      <c r="C166" s="58"/>
      <c r="D166" s="58"/>
      <c r="E166" s="121"/>
      <c r="F166" s="113"/>
      <c r="G166" s="121"/>
      <c r="H166" s="121"/>
      <c r="I166" s="113"/>
      <c r="J166" s="121"/>
    </row>
    <row r="167" spans="1:10" s="57" customFormat="1" ht="39" customHeight="1">
      <c r="A167" s="113" t="s">
        <v>165</v>
      </c>
      <c r="B167" s="116" t="s">
        <v>278</v>
      </c>
      <c r="C167" s="113" t="s">
        <v>171</v>
      </c>
      <c r="D167" s="113" t="s">
        <v>265</v>
      </c>
      <c r="E167" s="138">
        <v>12261.2</v>
      </c>
      <c r="F167" s="133" t="s">
        <v>122</v>
      </c>
      <c r="G167" s="138">
        <f>E167</f>
        <v>12261.2</v>
      </c>
      <c r="H167" s="138">
        <v>12911</v>
      </c>
      <c r="I167" s="133" t="s">
        <v>122</v>
      </c>
      <c r="J167" s="138">
        <f>H167</f>
        <v>12911</v>
      </c>
    </row>
    <row r="168" spans="1:10" s="57" customFormat="1" ht="15.75" customHeight="1">
      <c r="A168" s="114" t="s">
        <v>130</v>
      </c>
      <c r="B168" s="59" t="s">
        <v>6</v>
      </c>
      <c r="C168" s="58"/>
      <c r="D168" s="58"/>
      <c r="E168" s="121"/>
      <c r="F168" s="113"/>
      <c r="G168" s="121"/>
      <c r="H168" s="121"/>
      <c r="I168" s="113"/>
      <c r="J168" s="121"/>
    </row>
    <row r="169" spans="1:10" s="57" customFormat="1" ht="43.5" customHeight="1">
      <c r="A169" s="113" t="s">
        <v>166</v>
      </c>
      <c r="B169" s="116" t="s">
        <v>279</v>
      </c>
      <c r="C169" s="113" t="s">
        <v>173</v>
      </c>
      <c r="D169" s="113" t="s">
        <v>168</v>
      </c>
      <c r="E169" s="130">
        <v>95</v>
      </c>
      <c r="F169" s="113" t="s">
        <v>122</v>
      </c>
      <c r="G169" s="130">
        <f>E169</f>
        <v>95</v>
      </c>
      <c r="H169" s="130">
        <v>95</v>
      </c>
      <c r="I169" s="113" t="s">
        <v>122</v>
      </c>
      <c r="J169" s="130">
        <f>H169</f>
        <v>95</v>
      </c>
    </row>
    <row r="170" spans="1:10" s="57" customFormat="1" ht="43.5" customHeight="1">
      <c r="A170" s="113"/>
      <c r="B170" s="183" t="s">
        <v>308</v>
      </c>
      <c r="C170" s="184"/>
      <c r="D170" s="185"/>
      <c r="E170" s="121"/>
      <c r="F170" s="113"/>
      <c r="G170" s="121"/>
      <c r="H170" s="121"/>
      <c r="I170" s="113"/>
      <c r="J170" s="121"/>
    </row>
    <row r="171" spans="1:10" s="57" customFormat="1" ht="18.75" customHeight="1">
      <c r="A171" s="113" t="s">
        <v>127</v>
      </c>
      <c r="B171" s="59" t="s">
        <v>3</v>
      </c>
      <c r="C171" s="58"/>
      <c r="D171" s="58"/>
      <c r="E171" s="121"/>
      <c r="F171" s="113"/>
      <c r="G171" s="121"/>
      <c r="H171" s="121"/>
      <c r="I171" s="113"/>
      <c r="J171" s="121"/>
    </row>
    <row r="172" spans="1:10" s="57" customFormat="1" ht="64.5" customHeight="1">
      <c r="A172" s="113" t="s">
        <v>162</v>
      </c>
      <c r="B172" s="116" t="s">
        <v>287</v>
      </c>
      <c r="C172" s="113" t="s">
        <v>171</v>
      </c>
      <c r="D172" s="113"/>
      <c r="E172" s="138">
        <f>12000+60000+35000</f>
        <v>107000</v>
      </c>
      <c r="F172" s="133" t="s">
        <v>122</v>
      </c>
      <c r="G172" s="138">
        <f>E172</f>
        <v>107000</v>
      </c>
      <c r="H172" s="138">
        <f>112670.7+0.9</f>
        <v>112671.59999999999</v>
      </c>
      <c r="I172" s="133" t="s">
        <v>122</v>
      </c>
      <c r="J172" s="138">
        <f>H172</f>
        <v>112671.59999999999</v>
      </c>
    </row>
    <row r="173" spans="1:10" s="57" customFormat="1" ht="15.75" customHeight="1">
      <c r="A173" s="113" t="s">
        <v>128</v>
      </c>
      <c r="B173" s="59" t="s">
        <v>4</v>
      </c>
      <c r="C173" s="58"/>
      <c r="D173" s="58"/>
      <c r="E173" s="121"/>
      <c r="F173" s="113"/>
      <c r="G173" s="121"/>
      <c r="H173" s="121"/>
      <c r="I173" s="113"/>
      <c r="J173" s="121"/>
    </row>
    <row r="174" spans="1:10" s="57" customFormat="1" ht="48" customHeight="1">
      <c r="A174" s="113" t="s">
        <v>163</v>
      </c>
      <c r="B174" s="116" t="s">
        <v>289</v>
      </c>
      <c r="C174" s="113" t="s">
        <v>164</v>
      </c>
      <c r="D174" s="113" t="s">
        <v>290</v>
      </c>
      <c r="E174" s="128">
        <v>80</v>
      </c>
      <c r="F174" s="129" t="s">
        <v>122</v>
      </c>
      <c r="G174" s="128">
        <f>E174</f>
        <v>80</v>
      </c>
      <c r="H174" s="128">
        <v>80</v>
      </c>
      <c r="I174" s="129" t="s">
        <v>122</v>
      </c>
      <c r="J174" s="128">
        <f>H174</f>
        <v>80</v>
      </c>
    </row>
    <row r="175" spans="1:10" s="57" customFormat="1" ht="17.25" customHeight="1">
      <c r="A175" s="114" t="s">
        <v>129</v>
      </c>
      <c r="B175" s="61" t="s">
        <v>5</v>
      </c>
      <c r="C175" s="58"/>
      <c r="D175" s="58"/>
      <c r="E175" s="121"/>
      <c r="F175" s="113"/>
      <c r="G175" s="121"/>
      <c r="H175" s="121"/>
      <c r="I175" s="113"/>
      <c r="J175" s="121"/>
    </row>
    <row r="176" spans="1:10" s="57" customFormat="1" ht="58.5" customHeight="1">
      <c r="A176" s="113" t="s">
        <v>165</v>
      </c>
      <c r="B176" s="116" t="s">
        <v>291</v>
      </c>
      <c r="C176" s="113" t="s">
        <v>170</v>
      </c>
      <c r="D176" s="113" t="s">
        <v>292</v>
      </c>
      <c r="E176" s="138">
        <v>2270</v>
      </c>
      <c r="F176" s="133" t="s">
        <v>122</v>
      </c>
      <c r="G176" s="138">
        <f>E176</f>
        <v>2270</v>
      </c>
      <c r="H176" s="138">
        <v>2270</v>
      </c>
      <c r="I176" s="133" t="s">
        <v>122</v>
      </c>
      <c r="J176" s="138">
        <f>H176</f>
        <v>2270</v>
      </c>
    </row>
    <row r="177" spans="1:10" s="57" customFormat="1" ht="18.75" customHeight="1">
      <c r="A177" s="114" t="s">
        <v>130</v>
      </c>
      <c r="B177" s="59" t="s">
        <v>6</v>
      </c>
      <c r="C177" s="58"/>
      <c r="D177" s="58"/>
      <c r="E177" s="121"/>
      <c r="F177" s="113"/>
      <c r="G177" s="121"/>
      <c r="H177" s="121"/>
      <c r="I177" s="113"/>
      <c r="J177" s="121"/>
    </row>
    <row r="178" spans="1:10" s="57" customFormat="1" ht="88.5" customHeight="1">
      <c r="A178" s="113" t="s">
        <v>166</v>
      </c>
      <c r="B178" s="116" t="s">
        <v>293</v>
      </c>
      <c r="C178" s="113" t="s">
        <v>173</v>
      </c>
      <c r="D178" s="113" t="s">
        <v>168</v>
      </c>
      <c r="E178" s="130">
        <v>154.5</v>
      </c>
      <c r="F178" s="120" t="s">
        <v>122</v>
      </c>
      <c r="G178" s="130">
        <f>E178</f>
        <v>154.5</v>
      </c>
      <c r="H178" s="130">
        <v>154.5</v>
      </c>
      <c r="I178" s="120" t="s">
        <v>122</v>
      </c>
      <c r="J178" s="130">
        <f>H178</f>
        <v>154.5</v>
      </c>
    </row>
    <row r="179" spans="1:10" s="57" customFormat="1" ht="57" customHeight="1">
      <c r="A179" s="113"/>
      <c r="B179" s="183" t="s">
        <v>309</v>
      </c>
      <c r="C179" s="184"/>
      <c r="D179" s="185"/>
      <c r="E179" s="121"/>
      <c r="F179" s="113"/>
      <c r="G179" s="121"/>
      <c r="H179" s="121"/>
      <c r="I179" s="113"/>
      <c r="J179" s="121"/>
    </row>
    <row r="180" spans="1:10" s="57" customFormat="1" ht="21.75" customHeight="1">
      <c r="A180" s="113" t="s">
        <v>127</v>
      </c>
      <c r="B180" s="59" t="s">
        <v>3</v>
      </c>
      <c r="C180" s="58"/>
      <c r="D180" s="58"/>
      <c r="E180" s="121"/>
      <c r="F180" s="113"/>
      <c r="G180" s="121"/>
      <c r="H180" s="121"/>
      <c r="I180" s="113"/>
      <c r="J180" s="121"/>
    </row>
    <row r="181" spans="1:10" s="57" customFormat="1" ht="52.5" customHeight="1">
      <c r="A181" s="113" t="s">
        <v>162</v>
      </c>
      <c r="B181" s="116" t="s">
        <v>287</v>
      </c>
      <c r="C181" s="113" t="s">
        <v>171</v>
      </c>
      <c r="D181" s="113" t="s">
        <v>310</v>
      </c>
      <c r="E181" s="138">
        <f>14000+20000+50000</f>
        <v>84000</v>
      </c>
      <c r="F181" s="133" t="s">
        <v>122</v>
      </c>
      <c r="G181" s="138">
        <f>E181</f>
        <v>84000</v>
      </c>
      <c r="H181" s="138">
        <v>88452</v>
      </c>
      <c r="I181" s="133" t="s">
        <v>122</v>
      </c>
      <c r="J181" s="138">
        <f>H181</f>
        <v>88452</v>
      </c>
    </row>
    <row r="182" spans="1:10" s="57" customFormat="1" ht="21" customHeight="1">
      <c r="A182" s="113" t="s">
        <v>128</v>
      </c>
      <c r="B182" s="59" t="s">
        <v>4</v>
      </c>
      <c r="C182" s="58"/>
      <c r="D182" s="58"/>
      <c r="E182" s="121"/>
      <c r="F182" s="113"/>
      <c r="G182" s="121"/>
      <c r="H182" s="121"/>
      <c r="I182" s="113"/>
      <c r="J182" s="121"/>
    </row>
    <row r="183" spans="1:10" s="57" customFormat="1" ht="82.5" customHeight="1">
      <c r="A183" s="113" t="s">
        <v>163</v>
      </c>
      <c r="B183" s="116" t="s">
        <v>295</v>
      </c>
      <c r="C183" s="113" t="s">
        <v>170</v>
      </c>
      <c r="D183" s="113" t="s">
        <v>296</v>
      </c>
      <c r="E183" s="135">
        <v>60</v>
      </c>
      <c r="F183" s="131" t="s">
        <v>122</v>
      </c>
      <c r="G183" s="135">
        <f>E183</f>
        <v>60</v>
      </c>
      <c r="H183" s="135">
        <v>60</v>
      </c>
      <c r="I183" s="131" t="s">
        <v>122</v>
      </c>
      <c r="J183" s="135">
        <f>H183</f>
        <v>60</v>
      </c>
    </row>
    <row r="184" spans="1:10" s="76" customFormat="1" ht="21" customHeight="1">
      <c r="A184" s="114" t="s">
        <v>129</v>
      </c>
      <c r="B184" s="59" t="s">
        <v>5</v>
      </c>
      <c r="C184" s="58"/>
      <c r="D184" s="58"/>
      <c r="E184" s="121"/>
      <c r="F184" s="113"/>
      <c r="G184" s="121"/>
      <c r="H184" s="121"/>
      <c r="I184" s="113"/>
      <c r="J184" s="121"/>
    </row>
    <row r="185" spans="1:10" s="57" customFormat="1" ht="42.75" customHeight="1">
      <c r="A185" s="113" t="s">
        <v>165</v>
      </c>
      <c r="B185" s="116" t="s">
        <v>297</v>
      </c>
      <c r="C185" s="113" t="s">
        <v>171</v>
      </c>
      <c r="D185" s="113" t="s">
        <v>265</v>
      </c>
      <c r="E185" s="138">
        <v>1400</v>
      </c>
      <c r="F185" s="133" t="s">
        <v>122</v>
      </c>
      <c r="G185" s="138">
        <f>E185</f>
        <v>1400</v>
      </c>
      <c r="H185" s="138">
        <v>1474.2</v>
      </c>
      <c r="I185" s="133" t="s">
        <v>122</v>
      </c>
      <c r="J185" s="138">
        <f>H185</f>
        <v>1474.2</v>
      </c>
    </row>
    <row r="186" spans="1:10" s="57" customFormat="1" ht="20.25" customHeight="1">
      <c r="A186" s="114" t="s">
        <v>130</v>
      </c>
      <c r="B186" s="59" t="s">
        <v>6</v>
      </c>
      <c r="C186" s="58"/>
      <c r="D186" s="58"/>
      <c r="E186" s="121"/>
      <c r="F186" s="113"/>
      <c r="G186" s="121"/>
      <c r="H186" s="121"/>
      <c r="I186" s="113"/>
      <c r="J186" s="121"/>
    </row>
    <row r="187" spans="1:10" s="57" customFormat="1" ht="104.25" customHeight="1">
      <c r="A187" s="113" t="s">
        <v>166</v>
      </c>
      <c r="B187" s="116" t="s">
        <v>298</v>
      </c>
      <c r="C187" s="113" t="s">
        <v>173</v>
      </c>
      <c r="D187" s="113" t="s">
        <v>299</v>
      </c>
      <c r="E187" s="130">
        <v>100</v>
      </c>
      <c r="F187" s="120" t="s">
        <v>122</v>
      </c>
      <c r="G187" s="130">
        <f>E187</f>
        <v>100</v>
      </c>
      <c r="H187" s="130">
        <v>100</v>
      </c>
      <c r="I187" s="120" t="s">
        <v>122</v>
      </c>
      <c r="J187" s="130">
        <f>H187</f>
        <v>100</v>
      </c>
    </row>
  </sheetData>
  <sheetProtection/>
  <mergeCells count="34">
    <mergeCell ref="B69:D69"/>
    <mergeCell ref="B78:D78"/>
    <mergeCell ref="A109:A110"/>
    <mergeCell ref="B109:B110"/>
    <mergeCell ref="C109:C110"/>
    <mergeCell ref="D109:D110"/>
    <mergeCell ref="B87:D87"/>
    <mergeCell ref="B7:D7"/>
    <mergeCell ref="B20:D20"/>
    <mergeCell ref="B29:D29"/>
    <mergeCell ref="B38:D38"/>
    <mergeCell ref="K4:M4"/>
    <mergeCell ref="A1:I1"/>
    <mergeCell ref="A2:I2"/>
    <mergeCell ref="E4:G4"/>
    <mergeCell ref="E109:G109"/>
    <mergeCell ref="H109:J109"/>
    <mergeCell ref="A107:I107"/>
    <mergeCell ref="A4:A5"/>
    <mergeCell ref="B4:B5"/>
    <mergeCell ref="C4:C5"/>
    <mergeCell ref="D4:D5"/>
    <mergeCell ref="B51:D51"/>
    <mergeCell ref="B60:D60"/>
    <mergeCell ref="H4:J4"/>
    <mergeCell ref="B179:D179"/>
    <mergeCell ref="B170:D170"/>
    <mergeCell ref="B96:D96"/>
    <mergeCell ref="B125:D125"/>
    <mergeCell ref="B134:D134"/>
    <mergeCell ref="B143:D143"/>
    <mergeCell ref="B152:D152"/>
    <mergeCell ref="B161:D161"/>
    <mergeCell ref="B112:D112"/>
  </mergeCells>
  <printOptions/>
  <pageMargins left="0.2" right="0.2" top="0.2" bottom="0.5" header="0.19" footer="0.19"/>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rgb="FFFFFF00"/>
  </sheetPr>
  <dimension ref="A1:L118"/>
  <sheetViews>
    <sheetView showGridLines="0" view="pageBreakPreview" zoomScale="60" zoomScalePageLayoutView="0" workbookViewId="0" topLeftCell="A1">
      <selection activeCell="D25" sqref="D25"/>
    </sheetView>
  </sheetViews>
  <sheetFormatPr defaultColWidth="9.00390625" defaultRowHeight="12.75"/>
  <cols>
    <col min="1" max="1" width="14.125" style="75" customWidth="1"/>
    <col min="2" max="2" width="67.75390625" style="75" customWidth="1"/>
    <col min="3" max="3" width="13.00390625" style="75" customWidth="1"/>
    <col min="4" max="4" width="13.25390625" style="75" customWidth="1"/>
    <col min="5" max="5" width="14.375" style="106" customWidth="1"/>
    <col min="6" max="6" width="16.375" style="106" customWidth="1"/>
    <col min="7" max="12" width="13.75390625" style="75" customWidth="1"/>
    <col min="13" max="13" width="9.125" style="75" customWidth="1"/>
    <col min="14" max="14" width="11.00390625" style="75" customWidth="1"/>
    <col min="15" max="16384" width="9.125" style="75" customWidth="1"/>
  </cols>
  <sheetData>
    <row r="1" spans="1:8" s="68" customFormat="1" ht="15.75">
      <c r="A1" s="65"/>
      <c r="B1" s="167" t="s">
        <v>63</v>
      </c>
      <c r="C1" s="167"/>
      <c r="D1" s="167"/>
      <c r="E1" s="167"/>
      <c r="F1" s="167"/>
      <c r="G1" s="167"/>
      <c r="H1" s="167"/>
    </row>
    <row r="2" spans="5:12" s="68" customFormat="1" ht="12.75">
      <c r="E2" s="101"/>
      <c r="F2" s="101"/>
      <c r="L2" s="80" t="s">
        <v>56</v>
      </c>
    </row>
    <row r="3" spans="1:12" s="68" customFormat="1" ht="21" customHeight="1">
      <c r="A3" s="201"/>
      <c r="B3" s="193" t="s">
        <v>29</v>
      </c>
      <c r="C3" s="192" t="s">
        <v>136</v>
      </c>
      <c r="D3" s="192"/>
      <c r="E3" s="202" t="s">
        <v>137</v>
      </c>
      <c r="F3" s="202"/>
      <c r="G3" s="192" t="s">
        <v>138</v>
      </c>
      <c r="H3" s="192"/>
      <c r="I3" s="192" t="s">
        <v>139</v>
      </c>
      <c r="J3" s="192"/>
      <c r="K3" s="192" t="s">
        <v>140</v>
      </c>
      <c r="L3" s="192"/>
    </row>
    <row r="4" spans="1:12" s="68" customFormat="1" ht="60" customHeight="1">
      <c r="A4" s="201"/>
      <c r="B4" s="194"/>
      <c r="C4" s="70" t="s">
        <v>32</v>
      </c>
      <c r="D4" s="70" t="s">
        <v>33</v>
      </c>
      <c r="E4" s="102" t="s">
        <v>32</v>
      </c>
      <c r="F4" s="103" t="s">
        <v>33</v>
      </c>
      <c r="G4" s="70" t="s">
        <v>32</v>
      </c>
      <c r="H4" s="70" t="s">
        <v>33</v>
      </c>
      <c r="I4" s="70" t="s">
        <v>32</v>
      </c>
      <c r="J4" s="70" t="s">
        <v>33</v>
      </c>
      <c r="K4" s="70" t="s">
        <v>32</v>
      </c>
      <c r="L4" s="70" t="s">
        <v>33</v>
      </c>
    </row>
    <row r="5" spans="1:12" s="68" customFormat="1" ht="12.75">
      <c r="A5" s="74"/>
      <c r="B5" s="69">
        <v>1</v>
      </c>
      <c r="C5" s="70">
        <v>2</v>
      </c>
      <c r="D5" s="69">
        <v>3</v>
      </c>
      <c r="E5" s="103">
        <v>4</v>
      </c>
      <c r="F5" s="103">
        <v>5</v>
      </c>
      <c r="G5" s="69">
        <v>6</v>
      </c>
      <c r="H5" s="70">
        <v>7</v>
      </c>
      <c r="I5" s="69">
        <v>8</v>
      </c>
      <c r="J5" s="70">
        <v>9</v>
      </c>
      <c r="K5" s="69">
        <v>10</v>
      </c>
      <c r="L5" s="70">
        <v>11</v>
      </c>
    </row>
    <row r="6" spans="1:12" s="68" customFormat="1" ht="12.75">
      <c r="A6" s="74"/>
      <c r="B6" s="69"/>
      <c r="C6" s="109"/>
      <c r="D6" s="69"/>
      <c r="E6" s="103"/>
      <c r="F6" s="103"/>
      <c r="G6" s="69"/>
      <c r="H6" s="70"/>
      <c r="I6" s="69"/>
      <c r="J6" s="70"/>
      <c r="K6" s="69"/>
      <c r="L6" s="70"/>
    </row>
    <row r="7" spans="1:12" s="68" customFormat="1" ht="12.75">
      <c r="A7" s="74"/>
      <c r="B7" s="69"/>
      <c r="C7" s="109"/>
      <c r="D7" s="69"/>
      <c r="E7" s="103"/>
      <c r="F7" s="103"/>
      <c r="G7" s="69"/>
      <c r="H7" s="70"/>
      <c r="I7" s="69"/>
      <c r="J7" s="70"/>
      <c r="K7" s="69"/>
      <c r="L7" s="70"/>
    </row>
    <row r="8" spans="1:12" s="72" customFormat="1" ht="12.75">
      <c r="A8" s="74"/>
      <c r="B8" s="79" t="s">
        <v>42</v>
      </c>
      <c r="C8" s="71">
        <v>0</v>
      </c>
      <c r="D8" s="58">
        <v>0</v>
      </c>
      <c r="E8" s="104">
        <v>0</v>
      </c>
      <c r="F8" s="104">
        <v>0</v>
      </c>
      <c r="G8" s="58">
        <v>0</v>
      </c>
      <c r="H8" s="58">
        <v>0</v>
      </c>
      <c r="I8" s="58">
        <v>0</v>
      </c>
      <c r="J8" s="58">
        <v>0</v>
      </c>
      <c r="K8" s="58">
        <v>0</v>
      </c>
      <c r="L8" s="58">
        <v>0</v>
      </c>
    </row>
    <row r="9" spans="1:12" s="72" customFormat="1" ht="125.25" customHeight="1">
      <c r="A9" s="78"/>
      <c r="B9" s="88" t="s">
        <v>64</v>
      </c>
      <c r="C9" s="58" t="s">
        <v>15</v>
      </c>
      <c r="D9" s="58"/>
      <c r="E9" s="104" t="s">
        <v>15</v>
      </c>
      <c r="F9" s="104"/>
      <c r="G9" s="58" t="s">
        <v>15</v>
      </c>
      <c r="H9" s="58"/>
      <c r="I9" s="58" t="s">
        <v>15</v>
      </c>
      <c r="J9" s="58"/>
      <c r="K9" s="58" t="s">
        <v>15</v>
      </c>
      <c r="L9" s="58"/>
    </row>
    <row r="10" spans="1:8" s="68" customFormat="1" ht="12.75">
      <c r="A10" s="72"/>
      <c r="B10" s="38"/>
      <c r="C10" s="38"/>
      <c r="D10" s="38"/>
      <c r="E10" s="105"/>
      <c r="F10" s="105"/>
      <c r="G10" s="38"/>
      <c r="H10" s="38"/>
    </row>
    <row r="11" spans="2:8" s="68" customFormat="1" ht="12.75">
      <c r="B11" s="38"/>
      <c r="C11" s="38"/>
      <c r="D11" s="38"/>
      <c r="E11" s="105"/>
      <c r="F11" s="105"/>
      <c r="G11" s="38"/>
      <c r="H11" s="38"/>
    </row>
    <row r="12" spans="2:8" s="68" customFormat="1" ht="12.75">
      <c r="B12" s="38"/>
      <c r="C12" s="38"/>
      <c r="D12" s="38"/>
      <c r="E12" s="105"/>
      <c r="F12" s="105"/>
      <c r="G12" s="38"/>
      <c r="H12" s="38"/>
    </row>
    <row r="13" spans="2:8" s="68" customFormat="1" ht="12.75">
      <c r="B13" s="38"/>
      <c r="C13" s="38"/>
      <c r="D13" s="38"/>
      <c r="E13" s="105"/>
      <c r="F13" s="105"/>
      <c r="G13" s="38"/>
      <c r="H13" s="38"/>
    </row>
    <row r="14" ht="12.75">
      <c r="A14" s="89"/>
    </row>
    <row r="15" ht="12.75">
      <c r="A15" s="89"/>
    </row>
    <row r="16" ht="12.75">
      <c r="A16" s="89"/>
    </row>
    <row r="17" ht="12.75">
      <c r="A17" s="89"/>
    </row>
    <row r="18" ht="12.75">
      <c r="A18" s="89"/>
    </row>
    <row r="19" ht="12.75">
      <c r="A19" s="89"/>
    </row>
    <row r="20" ht="12.75">
      <c r="A20" s="89"/>
    </row>
    <row r="21" ht="12.75">
      <c r="A21" s="89"/>
    </row>
    <row r="22" ht="12.75">
      <c r="A22" s="89"/>
    </row>
    <row r="23" ht="12.75">
      <c r="A23" s="89"/>
    </row>
    <row r="24" ht="12.75">
      <c r="A24" s="89"/>
    </row>
    <row r="25" ht="12.75">
      <c r="A25" s="89"/>
    </row>
    <row r="26" ht="12.75">
      <c r="A26" s="89"/>
    </row>
    <row r="27" ht="12.75">
      <c r="A27" s="89"/>
    </row>
    <row r="28" ht="12.75">
      <c r="A28" s="89"/>
    </row>
    <row r="29" ht="12.75">
      <c r="A29" s="89"/>
    </row>
    <row r="30" ht="12.75">
      <c r="A30" s="89"/>
    </row>
    <row r="31" ht="12.75">
      <c r="A31" s="89"/>
    </row>
    <row r="32" ht="12.75">
      <c r="A32" s="89"/>
    </row>
    <row r="33" ht="12.75">
      <c r="A33" s="89"/>
    </row>
    <row r="34" ht="12.75">
      <c r="A34" s="89"/>
    </row>
    <row r="35" ht="12.75">
      <c r="A35" s="89"/>
    </row>
    <row r="36" ht="12.75">
      <c r="A36" s="89"/>
    </row>
    <row r="37" ht="12.75">
      <c r="A37" s="89"/>
    </row>
    <row r="38" ht="12.75">
      <c r="A38" s="89"/>
    </row>
    <row r="39" ht="12.75">
      <c r="A39" s="89"/>
    </row>
    <row r="40" ht="12.75">
      <c r="A40" s="89"/>
    </row>
    <row r="41" ht="12.75">
      <c r="A41" s="89"/>
    </row>
    <row r="42" ht="12.75">
      <c r="A42" s="89"/>
    </row>
    <row r="43" ht="12.75">
      <c r="A43" s="89"/>
    </row>
    <row r="44" ht="12.75">
      <c r="A44" s="89"/>
    </row>
    <row r="45" ht="12.75">
      <c r="A45" s="89"/>
    </row>
    <row r="46" ht="12.75">
      <c r="A46" s="89"/>
    </row>
    <row r="47" ht="12.75">
      <c r="A47" s="89"/>
    </row>
    <row r="48" ht="12.75">
      <c r="A48" s="89"/>
    </row>
    <row r="49" ht="12.75">
      <c r="A49" s="89"/>
    </row>
    <row r="50" ht="12.75">
      <c r="A50" s="89"/>
    </row>
    <row r="51" ht="12.75">
      <c r="A51" s="89"/>
    </row>
    <row r="52" ht="12.75">
      <c r="A52" s="89"/>
    </row>
    <row r="53" ht="12.75">
      <c r="A53" s="89"/>
    </row>
    <row r="54" ht="12.75">
      <c r="A54" s="89"/>
    </row>
    <row r="55" ht="12.75">
      <c r="A55" s="89"/>
    </row>
    <row r="56" ht="12.75">
      <c r="A56" s="89"/>
    </row>
    <row r="57" ht="12.75">
      <c r="A57" s="89"/>
    </row>
    <row r="58" ht="12.75">
      <c r="A58" s="89"/>
    </row>
    <row r="59" ht="12.75">
      <c r="A59" s="89"/>
    </row>
    <row r="60" ht="12.75">
      <c r="A60" s="89"/>
    </row>
    <row r="61" ht="12.75">
      <c r="A61" s="89"/>
    </row>
    <row r="62" ht="12.75">
      <c r="A62" s="89"/>
    </row>
    <row r="63" ht="12.75">
      <c r="A63" s="89"/>
    </row>
    <row r="64" ht="12.75">
      <c r="A64" s="89"/>
    </row>
    <row r="65" ht="12.75">
      <c r="A65" s="89"/>
    </row>
    <row r="66" ht="12.75">
      <c r="A66" s="89"/>
    </row>
    <row r="67" ht="12.75">
      <c r="A67" s="89"/>
    </row>
    <row r="68" ht="12.75">
      <c r="A68" s="89"/>
    </row>
    <row r="69" ht="12.75">
      <c r="A69" s="89"/>
    </row>
    <row r="70" ht="12.75">
      <c r="A70" s="89"/>
    </row>
    <row r="71" ht="12.75">
      <c r="A71" s="89"/>
    </row>
    <row r="72" ht="12.75">
      <c r="A72" s="89"/>
    </row>
    <row r="73" ht="12.75">
      <c r="A73" s="89"/>
    </row>
    <row r="74" ht="12.75">
      <c r="A74" s="89"/>
    </row>
    <row r="75" ht="12.75">
      <c r="A75" s="89"/>
    </row>
    <row r="76" ht="12.75">
      <c r="A76" s="89"/>
    </row>
    <row r="77" ht="12.75">
      <c r="A77" s="89"/>
    </row>
    <row r="78" ht="12.75">
      <c r="A78" s="89"/>
    </row>
    <row r="79" ht="12.75">
      <c r="A79" s="89"/>
    </row>
    <row r="80" ht="12.75">
      <c r="A80" s="89"/>
    </row>
    <row r="81" ht="12.75">
      <c r="A81" s="89"/>
    </row>
    <row r="82" ht="12.75">
      <c r="A82" s="89"/>
    </row>
    <row r="83" ht="12.75">
      <c r="A83" s="89"/>
    </row>
    <row r="84" ht="12.75">
      <c r="A84" s="89"/>
    </row>
    <row r="85" ht="12.75">
      <c r="A85" s="89"/>
    </row>
    <row r="86" ht="12.75">
      <c r="A86" s="89"/>
    </row>
    <row r="87" ht="12.75">
      <c r="A87" s="89"/>
    </row>
    <row r="88" ht="12.75">
      <c r="A88" s="89"/>
    </row>
    <row r="89" ht="12.75">
      <c r="A89" s="89"/>
    </row>
    <row r="90" ht="12.75">
      <c r="A90" s="89"/>
    </row>
    <row r="91" ht="12.75">
      <c r="A91" s="89"/>
    </row>
    <row r="92" ht="12.75">
      <c r="A92" s="89"/>
    </row>
    <row r="93" ht="12.75">
      <c r="A93" s="89"/>
    </row>
    <row r="94" ht="12.75">
      <c r="A94" s="89"/>
    </row>
    <row r="95" ht="12.75">
      <c r="A95" s="89"/>
    </row>
    <row r="96" ht="12.75">
      <c r="A96" s="89"/>
    </row>
    <row r="97" ht="12.75">
      <c r="A97" s="89"/>
    </row>
    <row r="98" ht="12.75">
      <c r="A98" s="89"/>
    </row>
    <row r="99" ht="12.75">
      <c r="A99" s="89"/>
    </row>
    <row r="100" ht="12.75">
      <c r="A100" s="89"/>
    </row>
    <row r="101" ht="12.75">
      <c r="A101" s="89"/>
    </row>
    <row r="102" ht="12.75">
      <c r="A102" s="89"/>
    </row>
    <row r="103" ht="12.75">
      <c r="A103" s="89"/>
    </row>
    <row r="104" ht="12.75">
      <c r="A104" s="89"/>
    </row>
    <row r="105" ht="12.75">
      <c r="A105" s="89"/>
    </row>
    <row r="106" ht="12.75">
      <c r="A106" s="89"/>
    </row>
    <row r="107" ht="12.75">
      <c r="A107" s="89"/>
    </row>
    <row r="108" ht="12.75">
      <c r="A108" s="89"/>
    </row>
    <row r="109" ht="12.75">
      <c r="A109" s="89"/>
    </row>
    <row r="110" ht="12.75">
      <c r="A110" s="89"/>
    </row>
    <row r="111" ht="12.75">
      <c r="A111" s="89"/>
    </row>
    <row r="112" ht="12.75">
      <c r="A112" s="89"/>
    </row>
    <row r="113" ht="12.75">
      <c r="A113" s="89"/>
    </row>
    <row r="114" ht="12.75">
      <c r="A114" s="89"/>
    </row>
    <row r="115" ht="12.75">
      <c r="A115" s="89"/>
    </row>
    <row r="116" ht="12.75">
      <c r="A116" s="89"/>
    </row>
    <row r="117" ht="12.75">
      <c r="A117" s="89"/>
    </row>
    <row r="118" ht="12.75">
      <c r="A118" s="89"/>
    </row>
  </sheetData>
  <sheetProtection/>
  <mergeCells count="8">
    <mergeCell ref="K3:L3"/>
    <mergeCell ref="I3:J3"/>
    <mergeCell ref="A3:A4"/>
    <mergeCell ref="B3:B4"/>
    <mergeCell ref="B1:H1"/>
    <mergeCell ref="C3:D3"/>
    <mergeCell ref="E3:F3"/>
    <mergeCell ref="G3:H3"/>
  </mergeCells>
  <printOptions horizontalCentered="1"/>
  <pageMargins left="0.1968503937007874" right="0.1968503937007874" top="0.31496062992125984" bottom="0.35433070866141736" header="0.2755905511811024" footer="0.1968503937007874"/>
  <pageSetup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tabColor rgb="FFFFFF00"/>
  </sheetPr>
  <dimension ref="A2:P10"/>
  <sheetViews>
    <sheetView showGridLines="0" view="pageBreakPreview" zoomScale="85" zoomScaleNormal="85" zoomScaleSheetLayoutView="85" zoomScalePageLayoutView="0" workbookViewId="0" topLeftCell="A1">
      <selection activeCell="F10" sqref="F10"/>
    </sheetView>
  </sheetViews>
  <sheetFormatPr defaultColWidth="9.00390625" defaultRowHeight="12.75"/>
  <cols>
    <col min="1" max="1" width="8.375" style="77" customWidth="1"/>
    <col min="2" max="2" width="38.625" style="77" customWidth="1"/>
    <col min="3" max="4" width="13.75390625" style="77" customWidth="1"/>
    <col min="5" max="5" width="13.25390625" style="77" customWidth="1"/>
    <col min="6" max="6" width="10.375" style="77" customWidth="1"/>
    <col min="7" max="7" width="12.625" style="77" customWidth="1"/>
    <col min="8" max="8" width="11.375" style="77" customWidth="1"/>
    <col min="9" max="9" width="12.875" style="77" customWidth="1"/>
    <col min="10" max="10" width="11.125" style="77" customWidth="1"/>
    <col min="11" max="16" width="11.375" style="77" customWidth="1"/>
    <col min="17" max="16384" width="9.125" style="77" customWidth="1"/>
  </cols>
  <sheetData>
    <row r="1" ht="62.25" customHeight="1"/>
    <row r="2" spans="1:16" s="76" customFormat="1" ht="15.75">
      <c r="A2" s="206" t="s">
        <v>65</v>
      </c>
      <c r="B2" s="206"/>
      <c r="C2" s="206"/>
      <c r="D2" s="206"/>
      <c r="E2" s="206"/>
      <c r="F2" s="206"/>
      <c r="G2" s="206"/>
      <c r="H2" s="206"/>
      <c r="I2" s="206"/>
      <c r="J2" s="206"/>
      <c r="K2" s="206"/>
      <c r="L2" s="206"/>
      <c r="M2" s="206"/>
      <c r="N2" s="206"/>
      <c r="O2" s="206"/>
      <c r="P2" s="206"/>
    </row>
    <row r="4" spans="1:16" s="76" customFormat="1" ht="18" customHeight="1">
      <c r="A4" s="207" t="s">
        <v>20</v>
      </c>
      <c r="B4" s="203" t="s">
        <v>34</v>
      </c>
      <c r="C4" s="208" t="s">
        <v>136</v>
      </c>
      <c r="D4" s="203"/>
      <c r="E4" s="203"/>
      <c r="F4" s="203"/>
      <c r="G4" s="208" t="s">
        <v>141</v>
      </c>
      <c r="H4" s="203"/>
      <c r="I4" s="203"/>
      <c r="J4" s="203"/>
      <c r="K4" s="209" t="s">
        <v>142</v>
      </c>
      <c r="L4" s="210"/>
      <c r="M4" s="209" t="s">
        <v>143</v>
      </c>
      <c r="N4" s="210"/>
      <c r="O4" s="209" t="s">
        <v>144</v>
      </c>
      <c r="P4" s="210"/>
    </row>
    <row r="5" spans="1:16" s="76" customFormat="1" ht="42.75" customHeight="1">
      <c r="A5" s="203"/>
      <c r="B5" s="203"/>
      <c r="C5" s="203" t="s">
        <v>36</v>
      </c>
      <c r="D5" s="203"/>
      <c r="E5" s="203" t="s">
        <v>18</v>
      </c>
      <c r="F5" s="203"/>
      <c r="G5" s="203" t="s">
        <v>36</v>
      </c>
      <c r="H5" s="203"/>
      <c r="I5" s="203" t="s">
        <v>18</v>
      </c>
      <c r="J5" s="203"/>
      <c r="K5" s="204" t="s">
        <v>47</v>
      </c>
      <c r="L5" s="204" t="s">
        <v>48</v>
      </c>
      <c r="M5" s="204" t="s">
        <v>49</v>
      </c>
      <c r="N5" s="204" t="s">
        <v>50</v>
      </c>
      <c r="O5" s="204" t="s">
        <v>49</v>
      </c>
      <c r="P5" s="204" t="s">
        <v>50</v>
      </c>
    </row>
    <row r="6" spans="1:16" s="76" customFormat="1" ht="42.75" customHeight="1">
      <c r="A6" s="203"/>
      <c r="B6" s="203"/>
      <c r="C6" s="58" t="s">
        <v>21</v>
      </c>
      <c r="D6" s="58" t="s">
        <v>35</v>
      </c>
      <c r="E6" s="58" t="s">
        <v>21</v>
      </c>
      <c r="F6" s="58" t="s">
        <v>35</v>
      </c>
      <c r="G6" s="58" t="s">
        <v>21</v>
      </c>
      <c r="H6" s="58" t="s">
        <v>1</v>
      </c>
      <c r="I6" s="58" t="s">
        <v>21</v>
      </c>
      <c r="J6" s="58" t="s">
        <v>1</v>
      </c>
      <c r="K6" s="205"/>
      <c r="L6" s="205"/>
      <c r="M6" s="205"/>
      <c r="N6" s="205"/>
      <c r="O6" s="205"/>
      <c r="P6" s="205"/>
    </row>
    <row r="7" spans="1:16" s="76" customFormat="1" ht="12.75">
      <c r="A7" s="58">
        <v>1</v>
      </c>
      <c r="B7" s="58">
        <v>2</v>
      </c>
      <c r="C7" s="58">
        <v>3</v>
      </c>
      <c r="D7" s="58">
        <v>4</v>
      </c>
      <c r="E7" s="58">
        <v>5</v>
      </c>
      <c r="F7" s="58">
        <v>6</v>
      </c>
      <c r="G7" s="58">
        <v>7</v>
      </c>
      <c r="H7" s="58">
        <v>8</v>
      </c>
      <c r="I7" s="58">
        <v>9</v>
      </c>
      <c r="J7" s="58">
        <v>10</v>
      </c>
      <c r="K7" s="58">
        <v>11</v>
      </c>
      <c r="L7" s="58">
        <v>12</v>
      </c>
      <c r="M7" s="58">
        <v>13</v>
      </c>
      <c r="N7" s="58">
        <v>14</v>
      </c>
      <c r="O7" s="58">
        <v>15</v>
      </c>
      <c r="P7" s="58">
        <v>16</v>
      </c>
    </row>
    <row r="8" spans="1:16" s="76" customFormat="1" ht="12.75">
      <c r="A8" s="58"/>
      <c r="B8" s="35"/>
      <c r="C8" s="58"/>
      <c r="D8" s="58"/>
      <c r="E8" s="58"/>
      <c r="F8" s="58"/>
      <c r="G8" s="58"/>
      <c r="H8" s="58"/>
      <c r="I8" s="58"/>
      <c r="J8" s="58"/>
      <c r="K8" s="58"/>
      <c r="L8" s="58"/>
      <c r="M8" s="58"/>
      <c r="N8" s="58"/>
      <c r="O8" s="58"/>
      <c r="P8" s="58"/>
    </row>
    <row r="9" spans="1:16" s="36" customFormat="1" ht="12.75">
      <c r="A9" s="4"/>
      <c r="B9" s="5" t="s">
        <v>51</v>
      </c>
      <c r="C9" s="4">
        <v>0</v>
      </c>
      <c r="D9" s="4">
        <v>0</v>
      </c>
      <c r="E9" s="4">
        <v>0</v>
      </c>
      <c r="F9" s="4">
        <v>0</v>
      </c>
      <c r="G9" s="4">
        <v>0</v>
      </c>
      <c r="H9" s="4">
        <v>0</v>
      </c>
      <c r="I9" s="4">
        <v>0</v>
      </c>
      <c r="J9" s="4">
        <v>0</v>
      </c>
      <c r="K9" s="4">
        <v>0</v>
      </c>
      <c r="L9" s="4">
        <v>0</v>
      </c>
      <c r="M9" s="4">
        <v>0</v>
      </c>
      <c r="N9" s="4">
        <v>0</v>
      </c>
      <c r="O9" s="4">
        <v>0</v>
      </c>
      <c r="P9" s="4">
        <v>0</v>
      </c>
    </row>
    <row r="10" spans="1:16" s="76" customFormat="1" ht="33.75" customHeight="1">
      <c r="A10" s="70"/>
      <c r="B10" s="73" t="s">
        <v>16</v>
      </c>
      <c r="C10" s="1" t="s">
        <v>15</v>
      </c>
      <c r="D10" s="1" t="s">
        <v>15</v>
      </c>
      <c r="E10" s="37"/>
      <c r="F10" s="37"/>
      <c r="G10" s="1" t="s">
        <v>15</v>
      </c>
      <c r="H10" s="1" t="s">
        <v>15</v>
      </c>
      <c r="I10" s="37"/>
      <c r="J10" s="37"/>
      <c r="K10" s="1" t="s">
        <v>15</v>
      </c>
      <c r="L10" s="37"/>
      <c r="M10" s="1" t="s">
        <v>15</v>
      </c>
      <c r="N10" s="37"/>
      <c r="O10" s="1" t="s">
        <v>15</v>
      </c>
      <c r="P10" s="37"/>
    </row>
  </sheetData>
  <sheetProtection/>
  <mergeCells count="18">
    <mergeCell ref="A2:P2"/>
    <mergeCell ref="A4:A6"/>
    <mergeCell ref="B4:B6"/>
    <mergeCell ref="C4:F4"/>
    <mergeCell ref="G4:J4"/>
    <mergeCell ref="I5:J5"/>
    <mergeCell ref="M5:M6"/>
    <mergeCell ref="K4:L4"/>
    <mergeCell ref="M4:N4"/>
    <mergeCell ref="O4:P4"/>
    <mergeCell ref="C5:D5"/>
    <mergeCell ref="E5:F5"/>
    <mergeCell ref="N5:N6"/>
    <mergeCell ref="O5:O6"/>
    <mergeCell ref="P5:P6"/>
    <mergeCell ref="K5:K6"/>
    <mergeCell ref="L5:L6"/>
    <mergeCell ref="G5:H5"/>
  </mergeCells>
  <printOptions/>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2:P43"/>
  <sheetViews>
    <sheetView showGridLines="0" view="pageBreakPreview" zoomScale="85" zoomScaleNormal="85" zoomScaleSheetLayoutView="85" zoomScalePageLayoutView="0" workbookViewId="0" topLeftCell="A1">
      <selection activeCell="F23" sqref="F23:K27"/>
    </sheetView>
  </sheetViews>
  <sheetFormatPr defaultColWidth="9.00390625" defaultRowHeight="12.75"/>
  <cols>
    <col min="1" max="1" width="7.75390625" style="20" customWidth="1"/>
    <col min="2" max="2" width="28.75390625" style="20" customWidth="1"/>
    <col min="3" max="3" width="15.25390625" style="20" customWidth="1"/>
    <col min="4" max="5" width="12.625" style="20" customWidth="1"/>
    <col min="6" max="6" width="14.125" style="20" customWidth="1"/>
    <col min="7" max="8" width="14.00390625" style="20" customWidth="1"/>
    <col min="9" max="11" width="11.75390625" style="20" customWidth="1"/>
    <col min="12" max="12" width="14.00390625" style="20" customWidth="1"/>
    <col min="13" max="13" width="11.75390625" style="20" customWidth="1"/>
    <col min="14" max="14" width="13.25390625" style="20" customWidth="1"/>
    <col min="15" max="16384" width="9.125" style="20" customWidth="1"/>
  </cols>
  <sheetData>
    <row r="2" spans="1:16" ht="12.75">
      <c r="A2" s="238" t="s">
        <v>103</v>
      </c>
      <c r="B2" s="238"/>
      <c r="C2" s="238"/>
      <c r="D2" s="238"/>
      <c r="E2" s="238"/>
      <c r="F2" s="238"/>
      <c r="G2" s="238"/>
      <c r="H2" s="238"/>
      <c r="I2" s="238"/>
      <c r="J2" s="238"/>
      <c r="K2" s="238"/>
      <c r="L2" s="238"/>
      <c r="M2" s="238"/>
      <c r="N2" s="238"/>
      <c r="O2" s="238"/>
      <c r="P2" s="238"/>
    </row>
    <row r="4" spans="1:16" ht="20.25" customHeight="1">
      <c r="A4" s="238" t="s">
        <v>145</v>
      </c>
      <c r="B4" s="238"/>
      <c r="C4" s="238"/>
      <c r="D4" s="238"/>
      <c r="E4" s="238"/>
      <c r="F4" s="238"/>
      <c r="G4" s="238"/>
      <c r="H4" s="238"/>
      <c r="I4" s="238"/>
      <c r="J4" s="238"/>
      <c r="K4" s="238"/>
      <c r="L4" s="238"/>
      <c r="M4" s="238"/>
      <c r="N4" s="238"/>
      <c r="O4" s="238"/>
      <c r="P4" s="238"/>
    </row>
    <row r="5" ht="18" customHeight="1">
      <c r="N5" s="20" t="s">
        <v>56</v>
      </c>
    </row>
    <row r="6" spans="1:14" ht="39.75" customHeight="1">
      <c r="A6" s="239" t="s">
        <v>20</v>
      </c>
      <c r="B6" s="239" t="s">
        <v>86</v>
      </c>
      <c r="C6" s="227" t="s">
        <v>22</v>
      </c>
      <c r="D6" s="228"/>
      <c r="E6" s="229"/>
      <c r="F6" s="215" t="s">
        <v>136</v>
      </c>
      <c r="G6" s="216"/>
      <c r="H6" s="220"/>
      <c r="I6" s="215" t="s">
        <v>137</v>
      </c>
      <c r="J6" s="216"/>
      <c r="K6" s="216"/>
      <c r="L6" s="211" t="s">
        <v>138</v>
      </c>
      <c r="M6" s="211"/>
      <c r="N6" s="211"/>
    </row>
    <row r="7" spans="1:14" ht="25.5">
      <c r="A7" s="240"/>
      <c r="B7" s="241"/>
      <c r="C7" s="230"/>
      <c r="D7" s="231"/>
      <c r="E7" s="232"/>
      <c r="F7" s="2" t="s">
        <v>32</v>
      </c>
      <c r="G7" s="2" t="s">
        <v>33</v>
      </c>
      <c r="H7" s="2" t="s">
        <v>68</v>
      </c>
      <c r="I7" s="2" t="s">
        <v>32</v>
      </c>
      <c r="J7" s="2" t="s">
        <v>33</v>
      </c>
      <c r="K7" s="2" t="s">
        <v>39</v>
      </c>
      <c r="L7" s="2" t="s">
        <v>32</v>
      </c>
      <c r="M7" s="2" t="s">
        <v>33</v>
      </c>
      <c r="N7" s="2" t="s">
        <v>69</v>
      </c>
    </row>
    <row r="8" spans="1:14" ht="12.75">
      <c r="A8" s="1">
        <v>1</v>
      </c>
      <c r="B8" s="1">
        <v>2</v>
      </c>
      <c r="C8" s="212">
        <v>3</v>
      </c>
      <c r="D8" s="213"/>
      <c r="E8" s="214"/>
      <c r="F8" s="1">
        <v>4</v>
      </c>
      <c r="G8" s="1">
        <v>5</v>
      </c>
      <c r="H8" s="1">
        <v>6</v>
      </c>
      <c r="I8" s="1">
        <v>7</v>
      </c>
      <c r="J8" s="1">
        <v>8</v>
      </c>
      <c r="K8" s="1">
        <v>9</v>
      </c>
      <c r="L8" s="1">
        <v>10</v>
      </c>
      <c r="M8" s="1">
        <v>11</v>
      </c>
      <c r="N8" s="1">
        <v>12</v>
      </c>
    </row>
    <row r="9" spans="1:14" ht="87.75" customHeight="1">
      <c r="A9" s="1" t="s">
        <v>127</v>
      </c>
      <c r="B9" s="6" t="s">
        <v>177</v>
      </c>
      <c r="C9" s="212" t="s">
        <v>176</v>
      </c>
      <c r="D9" s="213"/>
      <c r="E9" s="214"/>
      <c r="F9" s="146">
        <v>637804.22</v>
      </c>
      <c r="G9" s="146">
        <v>0</v>
      </c>
      <c r="H9" s="146">
        <f>F9+G9</f>
        <v>637804.22</v>
      </c>
      <c r="I9" s="146">
        <v>477100</v>
      </c>
      <c r="J9" s="146">
        <v>0</v>
      </c>
      <c r="K9" s="146">
        <f>I9</f>
        <v>477100</v>
      </c>
      <c r="L9" s="148">
        <f>201000+310000</f>
        <v>511000</v>
      </c>
      <c r="M9" s="148">
        <v>0</v>
      </c>
      <c r="N9" s="148">
        <f>L9</f>
        <v>511000</v>
      </c>
    </row>
    <row r="10" spans="1:14" ht="63.75">
      <c r="A10" s="1" t="s">
        <v>128</v>
      </c>
      <c r="B10" s="6" t="s">
        <v>207</v>
      </c>
      <c r="C10" s="212" t="s">
        <v>206</v>
      </c>
      <c r="D10" s="213"/>
      <c r="E10" s="214"/>
      <c r="F10" s="146">
        <v>492743.85</v>
      </c>
      <c r="G10" s="146">
        <v>0</v>
      </c>
      <c r="H10" s="146">
        <f>F10</f>
        <v>492743.85</v>
      </c>
      <c r="I10" s="146">
        <v>566711.83</v>
      </c>
      <c r="J10" s="146">
        <v>0</v>
      </c>
      <c r="K10" s="146">
        <f>I10</f>
        <v>566711.83</v>
      </c>
      <c r="L10" s="148">
        <v>942934</v>
      </c>
      <c r="M10" s="148">
        <v>0</v>
      </c>
      <c r="N10" s="148">
        <f>L10</f>
        <v>942934</v>
      </c>
    </row>
    <row r="11" spans="1:14" ht="71.25" customHeight="1">
      <c r="A11" s="1" t="s">
        <v>129</v>
      </c>
      <c r="B11" s="6" t="s">
        <v>210</v>
      </c>
      <c r="C11" s="212" t="s">
        <v>209</v>
      </c>
      <c r="D11" s="213"/>
      <c r="E11" s="214"/>
      <c r="F11" s="146">
        <v>0</v>
      </c>
      <c r="G11" s="146">
        <v>0</v>
      </c>
      <c r="H11" s="146">
        <f>F11</f>
        <v>0</v>
      </c>
      <c r="I11" s="146">
        <v>40000</v>
      </c>
      <c r="J11" s="146">
        <v>0</v>
      </c>
      <c r="K11" s="146">
        <v>0</v>
      </c>
      <c r="L11" s="148">
        <v>137000</v>
      </c>
      <c r="M11" s="148">
        <v>0</v>
      </c>
      <c r="N11" s="148">
        <f>L11</f>
        <v>137000</v>
      </c>
    </row>
    <row r="12" spans="1:14" ht="12.75">
      <c r="A12" s="2"/>
      <c r="B12" s="7" t="s">
        <v>17</v>
      </c>
      <c r="C12" s="212"/>
      <c r="D12" s="213"/>
      <c r="E12" s="214"/>
      <c r="F12" s="147"/>
      <c r="G12" s="147"/>
      <c r="H12" s="147"/>
      <c r="I12" s="147"/>
      <c r="J12" s="147"/>
      <c r="K12" s="147"/>
      <c r="L12" s="149"/>
      <c r="M12" s="149"/>
      <c r="N12" s="149"/>
    </row>
    <row r="13" spans="1:14" ht="12.75">
      <c r="A13" s="7"/>
      <c r="B13" s="3" t="s">
        <v>42</v>
      </c>
      <c r="C13" s="212"/>
      <c r="D13" s="213"/>
      <c r="E13" s="214"/>
      <c r="F13" s="147">
        <f>SUM(F9:F11)</f>
        <v>1130548.0699999998</v>
      </c>
      <c r="G13" s="147">
        <f>SUM(G9:G11)</f>
        <v>0</v>
      </c>
      <c r="H13" s="147">
        <f>SUM(H9:H11)</f>
        <v>1130548.0699999998</v>
      </c>
      <c r="I13" s="147">
        <f>SUM(I9:I11)</f>
        <v>1083811.83</v>
      </c>
      <c r="J13" s="147">
        <f>SUM(J9:J10)</f>
        <v>0</v>
      </c>
      <c r="K13" s="147">
        <f>SUM(K9:K10)</f>
        <v>1043811.83</v>
      </c>
      <c r="L13" s="149">
        <f>SUM(L9:L11)</f>
        <v>1590934</v>
      </c>
      <c r="M13" s="149">
        <f>SUM(M9:M11)</f>
        <v>0</v>
      </c>
      <c r="N13" s="149">
        <f>SUM(N9:N11)</f>
        <v>1590934</v>
      </c>
    </row>
    <row r="15" spans="1:16" s="41" customFormat="1" ht="19.5" customHeight="1">
      <c r="A15" s="67"/>
      <c r="B15" s="40"/>
      <c r="C15" s="40"/>
      <c r="D15" s="40"/>
      <c r="E15" s="40"/>
      <c r="F15" s="40"/>
      <c r="G15" s="40"/>
      <c r="H15" s="40"/>
      <c r="I15" s="40"/>
      <c r="J15" s="40"/>
      <c r="K15" s="40"/>
      <c r="L15" s="40"/>
      <c r="M15" s="40"/>
      <c r="N15" s="40"/>
      <c r="O15" s="20"/>
      <c r="P15" s="20"/>
    </row>
    <row r="16" spans="1:16" s="41" customFormat="1" ht="19.5" customHeight="1">
      <c r="A16" s="67"/>
      <c r="B16" s="40"/>
      <c r="C16" s="40"/>
      <c r="D16" s="40"/>
      <c r="E16" s="40"/>
      <c r="F16" s="40"/>
      <c r="G16" s="40"/>
      <c r="H16" s="40"/>
      <c r="I16" s="40"/>
      <c r="J16" s="40"/>
      <c r="K16" s="40"/>
      <c r="L16" s="40"/>
      <c r="M16" s="40"/>
      <c r="N16" s="40"/>
      <c r="O16" s="20"/>
      <c r="P16" s="20"/>
    </row>
    <row r="17" spans="1:16" s="41" customFormat="1" ht="19.5" customHeight="1">
      <c r="A17" s="67"/>
      <c r="B17" s="40"/>
      <c r="C17" s="40"/>
      <c r="D17" s="40"/>
      <c r="E17" s="40"/>
      <c r="F17" s="40"/>
      <c r="G17" s="40"/>
      <c r="H17" s="40"/>
      <c r="I17" s="40"/>
      <c r="J17" s="40"/>
      <c r="K17" s="40"/>
      <c r="L17" s="40"/>
      <c r="M17" s="40"/>
      <c r="N17" s="40"/>
      <c r="O17" s="20"/>
      <c r="P17" s="20"/>
    </row>
    <row r="18" spans="1:16" s="90" customFormat="1" ht="21.75" customHeight="1">
      <c r="A18" s="226" t="s">
        <v>146</v>
      </c>
      <c r="B18" s="226"/>
      <c r="C18" s="226"/>
      <c r="D18" s="226"/>
      <c r="E18" s="226"/>
      <c r="F18" s="226"/>
      <c r="G18" s="226"/>
      <c r="H18" s="226"/>
      <c r="I18" s="226"/>
      <c r="J18" s="226"/>
      <c r="K18" s="226"/>
      <c r="L18" s="226"/>
      <c r="M18" s="226"/>
      <c r="N18" s="226"/>
      <c r="O18" s="97"/>
      <c r="P18" s="97"/>
    </row>
    <row r="19" spans="1:16" s="90" customFormat="1" ht="12.75">
      <c r="A19" s="91"/>
      <c r="B19" s="91"/>
      <c r="C19" s="91"/>
      <c r="D19" s="91"/>
      <c r="E19" s="91"/>
      <c r="F19" s="91"/>
      <c r="G19" s="91"/>
      <c r="H19" s="91"/>
      <c r="I19" s="91"/>
      <c r="J19" s="91"/>
      <c r="K19" s="91" t="s">
        <v>56</v>
      </c>
      <c r="L19" s="91"/>
      <c r="M19" s="91"/>
      <c r="N19" s="91"/>
      <c r="O19" s="91"/>
      <c r="P19" s="91"/>
    </row>
    <row r="20" spans="1:14" s="91" customFormat="1" ht="18.75" customHeight="1">
      <c r="A20" s="242" t="s">
        <v>20</v>
      </c>
      <c r="B20" s="239" t="s">
        <v>86</v>
      </c>
      <c r="C20" s="244" t="s">
        <v>22</v>
      </c>
      <c r="D20" s="245"/>
      <c r="E20" s="246"/>
      <c r="F20" s="233" t="s">
        <v>139</v>
      </c>
      <c r="G20" s="234"/>
      <c r="H20" s="235"/>
      <c r="I20" s="233" t="s">
        <v>140</v>
      </c>
      <c r="J20" s="234"/>
      <c r="K20" s="235"/>
      <c r="L20" s="94"/>
      <c r="M20" s="94"/>
      <c r="N20" s="94"/>
    </row>
    <row r="21" spans="1:14" s="91" customFormat="1" ht="28.5" customHeight="1">
      <c r="A21" s="243"/>
      <c r="B21" s="241"/>
      <c r="C21" s="247"/>
      <c r="D21" s="248"/>
      <c r="E21" s="249"/>
      <c r="F21" s="92" t="s">
        <v>32</v>
      </c>
      <c r="G21" s="92" t="s">
        <v>33</v>
      </c>
      <c r="H21" s="2" t="s">
        <v>68</v>
      </c>
      <c r="I21" s="92" t="s">
        <v>32</v>
      </c>
      <c r="J21" s="92" t="s">
        <v>33</v>
      </c>
      <c r="K21" s="2" t="s">
        <v>39</v>
      </c>
      <c r="L21" s="95"/>
      <c r="M21" s="95"/>
      <c r="N21" s="95"/>
    </row>
    <row r="22" spans="1:14" s="91" customFormat="1" ht="12.75">
      <c r="A22" s="98">
        <v>1</v>
      </c>
      <c r="B22" s="98">
        <v>2</v>
      </c>
      <c r="C22" s="217">
        <v>3</v>
      </c>
      <c r="D22" s="219"/>
      <c r="E22" s="218"/>
      <c r="F22" s="98">
        <v>4</v>
      </c>
      <c r="G22" s="98">
        <v>5</v>
      </c>
      <c r="H22" s="98">
        <v>6</v>
      </c>
      <c r="I22" s="98">
        <v>7</v>
      </c>
      <c r="J22" s="98">
        <v>8</v>
      </c>
      <c r="K22" s="98">
        <v>9</v>
      </c>
      <c r="L22" s="96"/>
      <c r="M22" s="96"/>
      <c r="N22" s="96"/>
    </row>
    <row r="23" spans="1:14" s="91" customFormat="1" ht="80.25" customHeight="1">
      <c r="A23" s="122" t="s">
        <v>127</v>
      </c>
      <c r="B23" s="6" t="s">
        <v>178</v>
      </c>
      <c r="C23" s="212" t="s">
        <v>322</v>
      </c>
      <c r="D23" s="213"/>
      <c r="E23" s="214"/>
      <c r="F23" s="150">
        <f>212457+327670</f>
        <v>540127</v>
      </c>
      <c r="G23" s="150">
        <v>0</v>
      </c>
      <c r="H23" s="150">
        <f>F23+G23</f>
        <v>540127</v>
      </c>
      <c r="I23" s="150">
        <f>169513+54204+211474+4452.1+129110</f>
        <v>568753.1</v>
      </c>
      <c r="J23" s="150">
        <v>0</v>
      </c>
      <c r="K23" s="150">
        <f>I23</f>
        <v>568753.1</v>
      </c>
      <c r="L23" s="96"/>
      <c r="M23" s="96"/>
      <c r="N23" s="96"/>
    </row>
    <row r="24" spans="1:14" s="91" customFormat="1" ht="74.25" customHeight="1">
      <c r="A24" s="122" t="s">
        <v>128</v>
      </c>
      <c r="B24" s="99" t="s">
        <v>211</v>
      </c>
      <c r="C24" s="212" t="s">
        <v>322</v>
      </c>
      <c r="D24" s="213"/>
      <c r="E24" s="214"/>
      <c r="F24" s="150">
        <v>901987</v>
      </c>
      <c r="G24" s="150">
        <v>0</v>
      </c>
      <c r="H24" s="150">
        <f>F24</f>
        <v>901987</v>
      </c>
      <c r="I24" s="150">
        <v>953748</v>
      </c>
      <c r="J24" s="150">
        <v>0</v>
      </c>
      <c r="K24" s="150">
        <f>I24</f>
        <v>953748</v>
      </c>
      <c r="L24" s="96"/>
      <c r="M24" s="96"/>
      <c r="N24" s="96"/>
    </row>
    <row r="25" spans="1:14" s="91" customFormat="1" ht="78.75" customHeight="1">
      <c r="A25" s="127" t="s">
        <v>129</v>
      </c>
      <c r="B25" s="99" t="s">
        <v>210</v>
      </c>
      <c r="C25" s="212" t="s">
        <v>209</v>
      </c>
      <c r="D25" s="213"/>
      <c r="E25" s="214"/>
      <c r="F25" s="150">
        <v>191000</v>
      </c>
      <c r="G25" s="150">
        <v>0</v>
      </c>
      <c r="H25" s="150">
        <f>F25</f>
        <v>191000</v>
      </c>
      <c r="I25" s="150">
        <v>201123.6</v>
      </c>
      <c r="J25" s="150">
        <v>0</v>
      </c>
      <c r="K25" s="150">
        <f>I25</f>
        <v>201123.6</v>
      </c>
      <c r="L25" s="126"/>
      <c r="M25" s="126"/>
      <c r="N25" s="126"/>
    </row>
    <row r="26" spans="1:14" s="91" customFormat="1" ht="12.75">
      <c r="A26" s="98"/>
      <c r="B26" s="100" t="s">
        <v>17</v>
      </c>
      <c r="C26" s="217"/>
      <c r="D26" s="219"/>
      <c r="E26" s="218"/>
      <c r="F26" s="150"/>
      <c r="G26" s="150"/>
      <c r="H26" s="150"/>
      <c r="I26" s="150"/>
      <c r="J26" s="150"/>
      <c r="K26" s="150"/>
      <c r="L26" s="96"/>
      <c r="M26" s="96"/>
      <c r="N26" s="96"/>
    </row>
    <row r="27" spans="1:14" s="91" customFormat="1" ht="12.75">
      <c r="A27" s="92"/>
      <c r="B27" s="93" t="s">
        <v>42</v>
      </c>
      <c r="C27" s="217"/>
      <c r="D27" s="219"/>
      <c r="E27" s="218"/>
      <c r="F27" s="151">
        <f aca="true" t="shared" si="0" ref="F27:K27">SUM(F23:F25)</f>
        <v>1633114</v>
      </c>
      <c r="G27" s="151">
        <f t="shared" si="0"/>
        <v>0</v>
      </c>
      <c r="H27" s="151">
        <f t="shared" si="0"/>
        <v>1633114</v>
      </c>
      <c r="I27" s="151">
        <f t="shared" si="0"/>
        <v>1723624.7000000002</v>
      </c>
      <c r="J27" s="151">
        <f t="shared" si="0"/>
        <v>0</v>
      </c>
      <c r="K27" s="151">
        <f t="shared" si="0"/>
        <v>1723624.7000000002</v>
      </c>
      <c r="L27" s="95"/>
      <c r="M27" s="95"/>
      <c r="N27" s="95"/>
    </row>
    <row r="30" spans="1:16" ht="12.75">
      <c r="A30" s="221" t="s">
        <v>147</v>
      </c>
      <c r="B30" s="221"/>
      <c r="C30" s="221"/>
      <c r="D30" s="221"/>
      <c r="E30" s="221"/>
      <c r="F30" s="221"/>
      <c r="G30" s="221"/>
      <c r="H30" s="221"/>
      <c r="I30" s="221"/>
      <c r="J30" s="221"/>
      <c r="K30" s="221"/>
      <c r="L30" s="221"/>
      <c r="M30" s="221"/>
      <c r="N30" s="221"/>
      <c r="O30" s="41"/>
      <c r="P30" s="41"/>
    </row>
    <row r="31" spans="1:16" ht="12.75">
      <c r="A31" s="221"/>
      <c r="B31" s="221"/>
      <c r="C31" s="221"/>
      <c r="D31" s="221"/>
      <c r="E31" s="221"/>
      <c r="F31" s="221"/>
      <c r="G31" s="221"/>
      <c r="H31" s="221"/>
      <c r="I31" s="221"/>
      <c r="J31" s="221"/>
      <c r="K31" s="221"/>
      <c r="L31" s="221"/>
      <c r="M31" s="221"/>
      <c r="N31" s="221"/>
      <c r="O31" s="41"/>
      <c r="P31" s="41"/>
    </row>
    <row r="32" spans="1:16" ht="12.75" customHeight="1">
      <c r="A32" s="40"/>
      <c r="B32" s="40"/>
      <c r="C32" s="40"/>
      <c r="D32" s="40"/>
      <c r="E32" s="40"/>
      <c r="F32" s="40"/>
      <c r="G32" s="40"/>
      <c r="H32" s="40"/>
      <c r="I32" s="40"/>
      <c r="J32" s="40"/>
      <c r="K32" s="40"/>
      <c r="L32" s="40"/>
      <c r="M32" s="40"/>
      <c r="N32" s="20" t="s">
        <v>56</v>
      </c>
      <c r="O32" s="41"/>
      <c r="P32" s="41"/>
    </row>
    <row r="33" spans="1:14" s="91" customFormat="1" ht="27" customHeight="1">
      <c r="A33" s="222"/>
      <c r="B33" s="223" t="s">
        <v>52</v>
      </c>
      <c r="C33" s="224" t="s">
        <v>66</v>
      </c>
      <c r="D33" s="224" t="s">
        <v>67</v>
      </c>
      <c r="E33" s="236" t="s">
        <v>136</v>
      </c>
      <c r="F33" s="237"/>
      <c r="G33" s="217" t="s">
        <v>137</v>
      </c>
      <c r="H33" s="218"/>
      <c r="I33" s="236" t="s">
        <v>138</v>
      </c>
      <c r="J33" s="237"/>
      <c r="K33" s="217" t="s">
        <v>139</v>
      </c>
      <c r="L33" s="218"/>
      <c r="M33" s="217" t="s">
        <v>140</v>
      </c>
      <c r="N33" s="218"/>
    </row>
    <row r="34" spans="1:14" s="91" customFormat="1" ht="95.25" customHeight="1">
      <c r="A34" s="222"/>
      <c r="B34" s="223"/>
      <c r="C34" s="225"/>
      <c r="D34" s="225"/>
      <c r="E34" s="107" t="s">
        <v>84</v>
      </c>
      <c r="F34" s="98" t="s">
        <v>53</v>
      </c>
      <c r="G34" s="107" t="s">
        <v>85</v>
      </c>
      <c r="H34" s="98" t="s">
        <v>53</v>
      </c>
      <c r="I34" s="107" t="s">
        <v>85</v>
      </c>
      <c r="J34" s="98" t="s">
        <v>53</v>
      </c>
      <c r="K34" s="107" t="s">
        <v>85</v>
      </c>
      <c r="L34" s="98" t="s">
        <v>53</v>
      </c>
      <c r="M34" s="107" t="s">
        <v>85</v>
      </c>
      <c r="N34" s="98" t="s">
        <v>53</v>
      </c>
    </row>
    <row r="35" spans="1:14" ht="12.75">
      <c r="A35" s="83"/>
      <c r="B35" s="1">
        <v>1</v>
      </c>
      <c r="C35" s="1">
        <v>2</v>
      </c>
      <c r="D35" s="1">
        <v>3</v>
      </c>
      <c r="E35" s="1">
        <v>4</v>
      </c>
      <c r="F35" s="1">
        <v>5</v>
      </c>
      <c r="G35" s="1">
        <v>6</v>
      </c>
      <c r="H35" s="1">
        <v>7</v>
      </c>
      <c r="I35" s="1">
        <v>8</v>
      </c>
      <c r="J35" s="1">
        <v>9</v>
      </c>
      <c r="K35" s="1">
        <v>10</v>
      </c>
      <c r="L35" s="1">
        <v>11</v>
      </c>
      <c r="M35" s="1">
        <v>12</v>
      </c>
      <c r="N35" s="1">
        <v>13</v>
      </c>
    </row>
    <row r="36" spans="1:14" ht="12.75">
      <c r="A36" s="83"/>
      <c r="B36" s="35"/>
      <c r="C36" s="35"/>
      <c r="D36" s="35"/>
      <c r="E36" s="35"/>
      <c r="F36" s="1"/>
      <c r="G36" s="1"/>
      <c r="H36" s="1"/>
      <c r="I36" s="1"/>
      <c r="J36" s="1"/>
      <c r="K36" s="1"/>
      <c r="L36" s="1"/>
      <c r="M36" s="1"/>
      <c r="N36" s="1"/>
    </row>
    <row r="37" spans="1:14" ht="12.75">
      <c r="A37" s="83"/>
      <c r="B37" s="35"/>
      <c r="C37" s="35"/>
      <c r="D37" s="35"/>
      <c r="E37" s="35"/>
      <c r="F37" s="1"/>
      <c r="G37" s="1"/>
      <c r="H37" s="1"/>
      <c r="I37" s="1"/>
      <c r="J37" s="1"/>
      <c r="K37" s="1"/>
      <c r="L37" s="1"/>
      <c r="M37" s="1"/>
      <c r="N37" s="1"/>
    </row>
    <row r="38" spans="1:14" ht="12.75">
      <c r="A38" s="83"/>
      <c r="B38" s="35"/>
      <c r="C38" s="35"/>
      <c r="D38" s="35"/>
      <c r="E38" s="35"/>
      <c r="F38" s="1"/>
      <c r="G38" s="1"/>
      <c r="H38" s="1"/>
      <c r="I38" s="1"/>
      <c r="J38" s="1"/>
      <c r="K38" s="1"/>
      <c r="L38" s="1"/>
      <c r="M38" s="1"/>
      <c r="N38" s="1"/>
    </row>
    <row r="39" spans="1:14" ht="12.75">
      <c r="A39" s="83"/>
      <c r="B39" s="35"/>
      <c r="C39" s="35"/>
      <c r="D39" s="35"/>
      <c r="E39" s="35"/>
      <c r="F39" s="1"/>
      <c r="G39" s="1"/>
      <c r="H39" s="1"/>
      <c r="I39" s="1"/>
      <c r="J39" s="1"/>
      <c r="K39" s="1"/>
      <c r="L39" s="1"/>
      <c r="M39" s="1"/>
      <c r="N39" s="1"/>
    </row>
    <row r="40" spans="1:14" ht="12.75">
      <c r="A40" s="83"/>
      <c r="B40" s="35"/>
      <c r="C40" s="35"/>
      <c r="D40" s="35"/>
      <c r="E40" s="35"/>
      <c r="F40" s="1"/>
      <c r="G40" s="1"/>
      <c r="H40" s="1"/>
      <c r="I40" s="1"/>
      <c r="J40" s="1"/>
      <c r="K40" s="1"/>
      <c r="L40" s="1"/>
      <c r="M40" s="1"/>
      <c r="N40" s="1"/>
    </row>
    <row r="41" spans="1:14" ht="12.75">
      <c r="A41" s="83"/>
      <c r="B41" s="35"/>
      <c r="C41" s="35"/>
      <c r="D41" s="35"/>
      <c r="E41" s="35"/>
      <c r="F41" s="1"/>
      <c r="G41" s="1"/>
      <c r="H41" s="1"/>
      <c r="I41" s="1"/>
      <c r="J41" s="1"/>
      <c r="K41" s="1"/>
      <c r="L41" s="1"/>
      <c r="M41" s="1"/>
      <c r="N41" s="1"/>
    </row>
    <row r="42" spans="1:14" ht="12.75">
      <c r="A42" s="83"/>
      <c r="B42" s="35" t="s">
        <v>7</v>
      </c>
      <c r="C42" s="35"/>
      <c r="D42" s="35"/>
      <c r="E42" s="35"/>
      <c r="F42" s="1"/>
      <c r="G42" s="1"/>
      <c r="H42" s="1"/>
      <c r="I42" s="1"/>
      <c r="J42" s="1"/>
      <c r="K42" s="1"/>
      <c r="L42" s="1"/>
      <c r="M42" s="1"/>
      <c r="N42" s="1"/>
    </row>
    <row r="43" spans="1:14" ht="12.75">
      <c r="A43" s="83"/>
      <c r="B43" s="3" t="s">
        <v>42</v>
      </c>
      <c r="C43" s="1">
        <v>0</v>
      </c>
      <c r="D43" s="1">
        <v>0</v>
      </c>
      <c r="E43" s="1">
        <v>0</v>
      </c>
      <c r="F43" s="1">
        <v>0</v>
      </c>
      <c r="G43" s="1">
        <v>0</v>
      </c>
      <c r="H43" s="1">
        <v>0</v>
      </c>
      <c r="I43" s="1">
        <v>0</v>
      </c>
      <c r="J43" s="1">
        <v>0</v>
      </c>
      <c r="K43" s="1">
        <v>0</v>
      </c>
      <c r="L43" s="1">
        <v>0</v>
      </c>
      <c r="M43" s="1">
        <v>0</v>
      </c>
      <c r="N43" s="1">
        <v>0</v>
      </c>
    </row>
  </sheetData>
  <sheetProtection/>
  <mergeCells count="37">
    <mergeCell ref="C24:E24"/>
    <mergeCell ref="A2:P2"/>
    <mergeCell ref="A4:P4"/>
    <mergeCell ref="A6:A7"/>
    <mergeCell ref="B6:B7"/>
    <mergeCell ref="A20:A21"/>
    <mergeCell ref="B20:B21"/>
    <mergeCell ref="C20:E21"/>
    <mergeCell ref="C22:E22"/>
    <mergeCell ref="C23:E23"/>
    <mergeCell ref="C26:E26"/>
    <mergeCell ref="C6:E7"/>
    <mergeCell ref="F20:H20"/>
    <mergeCell ref="I20:K20"/>
    <mergeCell ref="C13:E13"/>
    <mergeCell ref="E33:F33"/>
    <mergeCell ref="G33:H33"/>
    <mergeCell ref="I33:J33"/>
    <mergeCell ref="K33:L33"/>
    <mergeCell ref="C25:E25"/>
    <mergeCell ref="M33:N33"/>
    <mergeCell ref="C27:E27"/>
    <mergeCell ref="F6:H6"/>
    <mergeCell ref="A30:N30"/>
    <mergeCell ref="A31:N31"/>
    <mergeCell ref="A33:A34"/>
    <mergeCell ref="B33:B34"/>
    <mergeCell ref="C33:C34"/>
    <mergeCell ref="D33:D34"/>
    <mergeCell ref="A18:N18"/>
    <mergeCell ref="L6:N6"/>
    <mergeCell ref="C9:E9"/>
    <mergeCell ref="C10:E10"/>
    <mergeCell ref="C11:E11"/>
    <mergeCell ref="C12:E12"/>
    <mergeCell ref="C8:E8"/>
    <mergeCell ref="I6:K6"/>
  </mergeCells>
  <printOptions horizontalCentered="1"/>
  <pageMargins left="0.2362204724409449" right="0.2362204724409449" top="0.35433070866141736" bottom="0.7480314960629921" header="0.31496062992125984" footer="0.31496062992125984"/>
  <pageSetup horizontalDpi="600" verticalDpi="600" orientation="landscape" paperSize="9" scale="75" r:id="rId1"/>
  <rowBreaks count="1" manualBreakCount="1">
    <brk id="23" max="13" man="1"/>
  </rowBreaks>
</worksheet>
</file>

<file path=xl/worksheets/sheet8.xml><?xml version="1.0" encoding="utf-8"?>
<worksheet xmlns="http://schemas.openxmlformats.org/spreadsheetml/2006/main" xmlns:r="http://schemas.openxmlformats.org/officeDocument/2006/relationships">
  <sheetPr>
    <tabColor rgb="FFFFFF00"/>
  </sheetPr>
  <dimension ref="A2:P65"/>
  <sheetViews>
    <sheetView showGridLines="0" view="pageBreakPreview" zoomScale="75" zoomScaleNormal="75" zoomScaleSheetLayoutView="75" zoomScalePageLayoutView="0" workbookViewId="0" topLeftCell="A40">
      <selection activeCell="J47" sqref="J47"/>
    </sheetView>
  </sheetViews>
  <sheetFormatPr defaultColWidth="9.00390625" defaultRowHeight="12.75"/>
  <cols>
    <col min="1" max="1" width="20.75390625" style="34" customWidth="1"/>
    <col min="2" max="2" width="22.125" style="34" customWidth="1"/>
    <col min="3" max="3" width="17.625" style="34" customWidth="1"/>
    <col min="4" max="4" width="20.625" style="34" customWidth="1"/>
    <col min="5" max="5" width="20.125" style="34" customWidth="1"/>
    <col min="6" max="6" width="19.375" style="34" customWidth="1"/>
    <col min="7" max="7" width="27.375" style="34" customWidth="1"/>
    <col min="8" max="8" width="19.625" style="34" customWidth="1"/>
    <col min="9" max="9" width="18.75390625" style="34" customWidth="1"/>
    <col min="10" max="10" width="16.625" style="34" customWidth="1"/>
    <col min="11" max="11" width="17.00390625" style="34" customWidth="1"/>
    <col min="12" max="12" width="14.25390625" style="34" customWidth="1"/>
    <col min="13" max="13" width="13.125" style="34" customWidth="1"/>
    <col min="14" max="16384" width="9.125" style="34" customWidth="1"/>
  </cols>
  <sheetData>
    <row r="2" spans="1:16" ht="40.5" customHeight="1">
      <c r="A2" s="252" t="s">
        <v>148</v>
      </c>
      <c r="B2" s="252"/>
      <c r="C2" s="252"/>
      <c r="D2" s="252"/>
      <c r="E2" s="252"/>
      <c r="F2" s="252"/>
      <c r="G2" s="252"/>
      <c r="H2" s="252"/>
      <c r="I2" s="252"/>
      <c r="J2" s="252"/>
      <c r="K2" s="42"/>
      <c r="L2" s="42"/>
      <c r="M2" s="42"/>
      <c r="N2" s="42"/>
      <c r="O2" s="42"/>
      <c r="P2" s="42"/>
    </row>
    <row r="3" spans="1:11" ht="247.5" customHeight="1">
      <c r="A3" s="258" t="s">
        <v>321</v>
      </c>
      <c r="B3" s="258"/>
      <c r="C3" s="258"/>
      <c r="D3" s="258"/>
      <c r="E3" s="258"/>
      <c r="F3" s="258"/>
      <c r="G3" s="258"/>
      <c r="H3" s="258"/>
      <c r="I3" s="258"/>
      <c r="J3" s="258"/>
      <c r="K3" s="258"/>
    </row>
    <row r="4" ht="15.75">
      <c r="A4" s="30" t="s">
        <v>151</v>
      </c>
    </row>
    <row r="5" ht="12.75">
      <c r="A5" s="66"/>
    </row>
    <row r="6" spans="1:16" ht="15.75">
      <c r="A6" s="252" t="s">
        <v>149</v>
      </c>
      <c r="B6" s="252"/>
      <c r="C6" s="252"/>
      <c r="D6" s="252"/>
      <c r="E6" s="252"/>
      <c r="F6" s="252"/>
      <c r="G6" s="252"/>
      <c r="H6" s="252"/>
      <c r="I6" s="252"/>
      <c r="J6" s="252"/>
      <c r="K6" s="252"/>
      <c r="L6" s="252"/>
      <c r="M6" s="252"/>
      <c r="N6" s="252"/>
      <c r="O6" s="252"/>
      <c r="P6" s="252"/>
    </row>
    <row r="7" ht="12.75">
      <c r="J7" s="43" t="s">
        <v>56</v>
      </c>
    </row>
    <row r="8" spans="1:16" ht="48" customHeight="1">
      <c r="A8" s="193" t="s">
        <v>70</v>
      </c>
      <c r="B8" s="192" t="s">
        <v>0</v>
      </c>
      <c r="C8" s="192" t="s">
        <v>23</v>
      </c>
      <c r="D8" s="192" t="s">
        <v>78</v>
      </c>
      <c r="E8" s="192" t="s">
        <v>73</v>
      </c>
      <c r="F8" s="192" t="s">
        <v>71</v>
      </c>
      <c r="G8" s="192" t="s">
        <v>72</v>
      </c>
      <c r="H8" s="192" t="s">
        <v>54</v>
      </c>
      <c r="I8" s="207"/>
      <c r="J8" s="192" t="s">
        <v>55</v>
      </c>
      <c r="L8" s="16"/>
      <c r="M8" s="16"/>
      <c r="N8" s="16"/>
      <c r="O8" s="16"/>
      <c r="P8" s="16"/>
    </row>
    <row r="9" spans="1:16" ht="39" customHeight="1">
      <c r="A9" s="194"/>
      <c r="B9" s="253"/>
      <c r="C9" s="192"/>
      <c r="D9" s="192"/>
      <c r="E9" s="192"/>
      <c r="F9" s="192"/>
      <c r="G9" s="192"/>
      <c r="H9" s="4" t="s">
        <v>9</v>
      </c>
      <c r="I9" s="4" t="s">
        <v>25</v>
      </c>
      <c r="J9" s="192"/>
      <c r="L9" s="16"/>
      <c r="M9" s="16"/>
      <c r="N9" s="16"/>
      <c r="O9" s="16"/>
      <c r="P9" s="16"/>
    </row>
    <row r="10" spans="1:16" ht="12.75">
      <c r="A10" s="17">
        <v>1</v>
      </c>
      <c r="B10" s="17">
        <v>2</v>
      </c>
      <c r="C10" s="17">
        <v>3</v>
      </c>
      <c r="D10" s="17">
        <v>4</v>
      </c>
      <c r="E10" s="17">
        <v>5</v>
      </c>
      <c r="F10" s="17">
        <v>6</v>
      </c>
      <c r="G10" s="17">
        <v>7</v>
      </c>
      <c r="H10" s="17">
        <v>8</v>
      </c>
      <c r="I10" s="17">
        <v>9</v>
      </c>
      <c r="J10" s="17">
        <v>10</v>
      </c>
      <c r="L10" s="16"/>
      <c r="M10" s="16"/>
      <c r="N10" s="16"/>
      <c r="O10" s="16"/>
      <c r="P10" s="16"/>
    </row>
    <row r="11" spans="1:16" ht="17.25" customHeight="1">
      <c r="A11" s="9">
        <v>2111</v>
      </c>
      <c r="B11" s="10" t="s">
        <v>183</v>
      </c>
      <c r="C11" s="123">
        <v>391720</v>
      </c>
      <c r="D11" s="123">
        <v>391720</v>
      </c>
      <c r="E11" s="123">
        <v>0</v>
      </c>
      <c r="F11" s="123">
        <v>0</v>
      </c>
      <c r="G11" s="123">
        <v>0</v>
      </c>
      <c r="H11" s="123">
        <v>0</v>
      </c>
      <c r="I11" s="123">
        <v>0</v>
      </c>
      <c r="J11" s="123">
        <f>D11+F11</f>
        <v>391720</v>
      </c>
      <c r="L11" s="16"/>
      <c r="M11" s="16"/>
      <c r="N11" s="16"/>
      <c r="O11" s="16"/>
      <c r="P11" s="16"/>
    </row>
    <row r="12" spans="1:16" ht="28.5">
      <c r="A12" s="9">
        <v>2120</v>
      </c>
      <c r="B12" s="10" t="s">
        <v>184</v>
      </c>
      <c r="C12" s="123">
        <v>86178</v>
      </c>
      <c r="D12" s="123">
        <v>86178</v>
      </c>
      <c r="E12" s="123">
        <v>0</v>
      </c>
      <c r="F12" s="123">
        <v>0</v>
      </c>
      <c r="G12" s="123">
        <v>0</v>
      </c>
      <c r="H12" s="123">
        <v>0</v>
      </c>
      <c r="I12" s="123">
        <v>0</v>
      </c>
      <c r="J12" s="123">
        <f aca="true" t="shared" si="0" ref="J12:J19">D12+F12</f>
        <v>86178</v>
      </c>
      <c r="L12" s="16"/>
      <c r="M12" s="16"/>
      <c r="N12" s="16"/>
      <c r="O12" s="16"/>
      <c r="P12" s="16"/>
    </row>
    <row r="13" spans="1:16" ht="57">
      <c r="A13" s="112">
        <v>2210</v>
      </c>
      <c r="B13" s="10" t="s">
        <v>123</v>
      </c>
      <c r="C13" s="123">
        <v>243694</v>
      </c>
      <c r="D13" s="123">
        <v>133543.93</v>
      </c>
      <c r="E13" s="123">
        <v>0</v>
      </c>
      <c r="F13" s="123">
        <v>0</v>
      </c>
      <c r="G13" s="123">
        <v>0</v>
      </c>
      <c r="H13" s="123">
        <v>0</v>
      </c>
      <c r="I13" s="123">
        <v>0</v>
      </c>
      <c r="J13" s="123">
        <f t="shared" si="0"/>
        <v>133543.93</v>
      </c>
      <c r="L13" s="16"/>
      <c r="M13" s="16"/>
      <c r="N13" s="16"/>
      <c r="O13" s="16"/>
      <c r="P13" s="16"/>
    </row>
    <row r="14" spans="1:16" ht="28.5">
      <c r="A14" s="112">
        <v>2240</v>
      </c>
      <c r="B14" s="10" t="s">
        <v>124</v>
      </c>
      <c r="C14" s="123">
        <v>333219.44</v>
      </c>
      <c r="D14" s="123">
        <v>67259.25</v>
      </c>
      <c r="E14" s="123">
        <v>0</v>
      </c>
      <c r="F14" s="123">
        <v>461.83</v>
      </c>
      <c r="G14" s="123">
        <f>F14-E14</f>
        <v>461.83</v>
      </c>
      <c r="H14" s="123">
        <v>0</v>
      </c>
      <c r="I14" s="123">
        <v>0</v>
      </c>
      <c r="J14" s="123">
        <f t="shared" si="0"/>
        <v>67721.08</v>
      </c>
      <c r="L14" s="16"/>
      <c r="M14" s="16"/>
      <c r="N14" s="16"/>
      <c r="O14" s="16"/>
      <c r="P14" s="16"/>
    </row>
    <row r="15" spans="1:16" ht="28.5">
      <c r="A15" s="112">
        <v>2271</v>
      </c>
      <c r="B15" s="10" t="s">
        <v>185</v>
      </c>
      <c r="C15" s="123">
        <v>14722</v>
      </c>
      <c r="D15" s="123">
        <v>10196.79</v>
      </c>
      <c r="E15" s="123">
        <v>0</v>
      </c>
      <c r="F15" s="123">
        <v>0</v>
      </c>
      <c r="G15" s="123">
        <v>0</v>
      </c>
      <c r="H15" s="123">
        <v>0</v>
      </c>
      <c r="I15" s="123">
        <v>0</v>
      </c>
      <c r="J15" s="123">
        <f t="shared" si="0"/>
        <v>10196.79</v>
      </c>
      <c r="L15" s="16"/>
      <c r="M15" s="16"/>
      <c r="N15" s="16"/>
      <c r="O15" s="16"/>
      <c r="P15" s="16"/>
    </row>
    <row r="16" spans="1:16" ht="42.75">
      <c r="A16" s="112">
        <v>2272</v>
      </c>
      <c r="B16" s="10" t="s">
        <v>186</v>
      </c>
      <c r="C16" s="123">
        <v>458</v>
      </c>
      <c r="D16" s="123">
        <v>173.84</v>
      </c>
      <c r="E16" s="123">
        <v>0</v>
      </c>
      <c r="F16" s="123">
        <v>0</v>
      </c>
      <c r="G16" s="123">
        <v>0</v>
      </c>
      <c r="H16" s="123">
        <v>0</v>
      </c>
      <c r="I16" s="123">
        <v>0</v>
      </c>
      <c r="J16" s="123">
        <f t="shared" si="0"/>
        <v>173.84</v>
      </c>
      <c r="L16" s="16"/>
      <c r="M16" s="16"/>
      <c r="N16" s="16"/>
      <c r="O16" s="16"/>
      <c r="P16" s="16"/>
    </row>
    <row r="17" spans="1:16" ht="28.5">
      <c r="A17" s="112">
        <v>2273</v>
      </c>
      <c r="B17" s="10" t="s">
        <v>187</v>
      </c>
      <c r="C17" s="123">
        <v>1212</v>
      </c>
      <c r="D17" s="123">
        <v>1159.1</v>
      </c>
      <c r="E17" s="123">
        <v>0</v>
      </c>
      <c r="F17" s="123">
        <v>0</v>
      </c>
      <c r="G17" s="123">
        <v>0</v>
      </c>
      <c r="H17" s="123">
        <v>0</v>
      </c>
      <c r="I17" s="123">
        <v>0</v>
      </c>
      <c r="J17" s="123">
        <f t="shared" si="0"/>
        <v>1159.1</v>
      </c>
      <c r="L17" s="16"/>
      <c r="M17" s="16"/>
      <c r="N17" s="16"/>
      <c r="O17" s="16"/>
      <c r="P17" s="16"/>
    </row>
    <row r="18" spans="1:16" ht="14.25">
      <c r="A18" s="9">
        <v>2800</v>
      </c>
      <c r="B18" s="10" t="s">
        <v>188</v>
      </c>
      <c r="C18" s="123">
        <v>443738.56</v>
      </c>
      <c r="D18" s="123">
        <v>440317.16</v>
      </c>
      <c r="E18" s="123">
        <v>0</v>
      </c>
      <c r="F18" s="123">
        <v>0</v>
      </c>
      <c r="G18" s="123">
        <v>0</v>
      </c>
      <c r="H18" s="123">
        <v>0</v>
      </c>
      <c r="I18" s="123">
        <v>0</v>
      </c>
      <c r="J18" s="123">
        <f t="shared" si="0"/>
        <v>440317.16</v>
      </c>
      <c r="L18" s="16"/>
      <c r="M18" s="16"/>
      <c r="N18" s="16"/>
      <c r="O18" s="16"/>
      <c r="P18" s="16"/>
    </row>
    <row r="19" spans="1:16" ht="12.75">
      <c r="A19" s="18"/>
      <c r="B19" s="8" t="s">
        <v>42</v>
      </c>
      <c r="C19" s="125">
        <f aca="true" t="shared" si="1" ref="C19:I19">SUM(C11:C18)</f>
        <v>1514942</v>
      </c>
      <c r="D19" s="125">
        <f t="shared" si="1"/>
        <v>1130548.0699999998</v>
      </c>
      <c r="E19" s="125">
        <f t="shared" si="1"/>
        <v>0</v>
      </c>
      <c r="F19" s="125">
        <f t="shared" si="1"/>
        <v>461.83</v>
      </c>
      <c r="G19" s="125">
        <f t="shared" si="1"/>
        <v>461.83</v>
      </c>
      <c r="H19" s="125">
        <f t="shared" si="1"/>
        <v>0</v>
      </c>
      <c r="I19" s="125">
        <f t="shared" si="1"/>
        <v>0</v>
      </c>
      <c r="J19" s="152">
        <f t="shared" si="0"/>
        <v>1131009.9</v>
      </c>
      <c r="L19" s="16"/>
      <c r="M19" s="16"/>
      <c r="N19" s="16"/>
      <c r="O19" s="16"/>
      <c r="P19" s="16"/>
    </row>
    <row r="22" spans="1:16" ht="15.75" customHeight="1">
      <c r="A22" s="252" t="s">
        <v>312</v>
      </c>
      <c r="B22" s="252"/>
      <c r="C22" s="252"/>
      <c r="D22" s="252"/>
      <c r="E22" s="252"/>
      <c r="F22" s="252"/>
      <c r="G22" s="252"/>
      <c r="H22" s="252"/>
      <c r="I22" s="252"/>
      <c r="J22" s="252"/>
      <c r="K22" s="252"/>
      <c r="L22" s="252"/>
      <c r="M22" s="252"/>
      <c r="N22" s="252"/>
      <c r="O22" s="252"/>
      <c r="P22" s="252"/>
    </row>
    <row r="23" ht="12.75">
      <c r="L23" s="43" t="s">
        <v>56</v>
      </c>
    </row>
    <row r="24" spans="1:12" ht="16.5" customHeight="1">
      <c r="A24" s="193" t="s">
        <v>70</v>
      </c>
      <c r="B24" s="193" t="s">
        <v>12</v>
      </c>
      <c r="C24" s="255" t="s">
        <v>150</v>
      </c>
      <c r="D24" s="256"/>
      <c r="E24" s="256"/>
      <c r="F24" s="256"/>
      <c r="G24" s="257"/>
      <c r="H24" s="255" t="s">
        <v>142</v>
      </c>
      <c r="I24" s="256"/>
      <c r="J24" s="256"/>
      <c r="K24" s="256"/>
      <c r="L24" s="257"/>
    </row>
    <row r="25" spans="1:12" ht="63" customHeight="1">
      <c r="A25" s="254"/>
      <c r="B25" s="254"/>
      <c r="C25" s="193" t="s">
        <v>10</v>
      </c>
      <c r="D25" s="193" t="s">
        <v>74</v>
      </c>
      <c r="E25" s="192" t="s">
        <v>75</v>
      </c>
      <c r="F25" s="192"/>
      <c r="G25" s="193" t="s">
        <v>80</v>
      </c>
      <c r="H25" s="193" t="s">
        <v>11</v>
      </c>
      <c r="I25" s="193" t="s">
        <v>76</v>
      </c>
      <c r="J25" s="192" t="s">
        <v>75</v>
      </c>
      <c r="K25" s="192"/>
      <c r="L25" s="192" t="s">
        <v>81</v>
      </c>
    </row>
    <row r="26" spans="1:12" ht="60" customHeight="1">
      <c r="A26" s="194"/>
      <c r="B26" s="194"/>
      <c r="C26" s="194"/>
      <c r="D26" s="194"/>
      <c r="E26" s="4" t="s">
        <v>24</v>
      </c>
      <c r="F26" s="4" t="s">
        <v>25</v>
      </c>
      <c r="G26" s="194"/>
      <c r="H26" s="194"/>
      <c r="I26" s="194"/>
      <c r="J26" s="4" t="s">
        <v>24</v>
      </c>
      <c r="K26" s="4" t="s">
        <v>25</v>
      </c>
      <c r="L26" s="192"/>
    </row>
    <row r="27" spans="1:16" ht="12.75">
      <c r="A27" s="17">
        <v>1</v>
      </c>
      <c r="B27" s="44">
        <v>2</v>
      </c>
      <c r="C27" s="124">
        <v>3</v>
      </c>
      <c r="D27" s="44">
        <v>4</v>
      </c>
      <c r="E27" s="124">
        <v>5</v>
      </c>
      <c r="F27" s="44">
        <v>6</v>
      </c>
      <c r="G27" s="124">
        <v>7</v>
      </c>
      <c r="H27" s="44">
        <v>8</v>
      </c>
      <c r="I27" s="124">
        <v>9</v>
      </c>
      <c r="J27" s="44">
        <v>10</v>
      </c>
      <c r="K27" s="124">
        <v>11</v>
      </c>
      <c r="L27" s="124">
        <v>12</v>
      </c>
      <c r="M27" s="44"/>
      <c r="N27" s="44"/>
      <c r="O27" s="44"/>
      <c r="P27" s="44"/>
    </row>
    <row r="28" spans="1:16" ht="27" customHeight="1">
      <c r="A28" s="9">
        <v>2111</v>
      </c>
      <c r="B28" s="10" t="s">
        <v>183</v>
      </c>
      <c r="C28" s="123">
        <v>427056</v>
      </c>
      <c r="D28" s="123">
        <v>0</v>
      </c>
      <c r="E28" s="123">
        <v>0</v>
      </c>
      <c r="F28" s="123">
        <v>0</v>
      </c>
      <c r="G28" s="123">
        <f>C28</f>
        <v>427056</v>
      </c>
      <c r="H28" s="153">
        <v>611987</v>
      </c>
      <c r="I28" s="153">
        <v>0</v>
      </c>
      <c r="J28" s="153">
        <v>0</v>
      </c>
      <c r="K28" s="153">
        <v>0</v>
      </c>
      <c r="L28" s="153">
        <f>H28</f>
        <v>611987</v>
      </c>
      <c r="M28" s="44"/>
      <c r="N28" s="44"/>
      <c r="O28" s="44"/>
      <c r="P28" s="44"/>
    </row>
    <row r="29" spans="1:16" ht="34.5" customHeight="1">
      <c r="A29" s="9">
        <v>2120</v>
      </c>
      <c r="B29" s="10" t="s">
        <v>184</v>
      </c>
      <c r="C29" s="123">
        <v>93952</v>
      </c>
      <c r="D29" s="123">
        <v>0</v>
      </c>
      <c r="E29" s="123">
        <v>0</v>
      </c>
      <c r="F29" s="123">
        <v>0</v>
      </c>
      <c r="G29" s="123">
        <f aca="true" t="shared" si="2" ref="G29:G35">C29</f>
        <v>93952</v>
      </c>
      <c r="H29" s="153">
        <v>134637</v>
      </c>
      <c r="I29" s="153">
        <v>0</v>
      </c>
      <c r="J29" s="153">
        <v>0</v>
      </c>
      <c r="K29" s="153">
        <v>0</v>
      </c>
      <c r="L29" s="153">
        <f aca="true" t="shared" si="3" ref="L29:L35">H29</f>
        <v>134637</v>
      </c>
      <c r="M29" s="44"/>
      <c r="N29" s="44"/>
      <c r="O29" s="44"/>
      <c r="P29" s="44"/>
    </row>
    <row r="30" spans="1:16" ht="66" customHeight="1">
      <c r="A30" s="112">
        <v>2210</v>
      </c>
      <c r="B30" s="10" t="s">
        <v>123</v>
      </c>
      <c r="C30" s="123">
        <v>290800</v>
      </c>
      <c r="D30" s="123">
        <v>0</v>
      </c>
      <c r="E30" s="123">
        <v>0</v>
      </c>
      <c r="F30" s="123">
        <v>0</v>
      </c>
      <c r="G30" s="123">
        <f t="shared" si="2"/>
        <v>290800</v>
      </c>
      <c r="H30" s="153">
        <v>453000</v>
      </c>
      <c r="I30" s="153">
        <v>0</v>
      </c>
      <c r="J30" s="153">
        <v>0</v>
      </c>
      <c r="K30" s="153">
        <v>0</v>
      </c>
      <c r="L30" s="153">
        <f t="shared" si="3"/>
        <v>453000</v>
      </c>
      <c r="M30" s="44"/>
      <c r="N30" s="44"/>
      <c r="O30" s="44"/>
      <c r="P30" s="44"/>
    </row>
    <row r="31" spans="1:16" ht="37.5" customHeight="1">
      <c r="A31" s="112">
        <v>2240</v>
      </c>
      <c r="B31" s="10" t="s">
        <v>124</v>
      </c>
      <c r="C31" s="123">
        <v>230360.83</v>
      </c>
      <c r="D31" s="123">
        <v>0</v>
      </c>
      <c r="E31" s="123">
        <v>0</v>
      </c>
      <c r="F31" s="123">
        <v>0</v>
      </c>
      <c r="G31" s="123">
        <f t="shared" si="2"/>
        <v>230360.83</v>
      </c>
      <c r="H31" s="153">
        <v>298837</v>
      </c>
      <c r="I31" s="153">
        <v>0</v>
      </c>
      <c r="J31" s="153">
        <v>0</v>
      </c>
      <c r="K31" s="153">
        <v>0</v>
      </c>
      <c r="L31" s="153">
        <f t="shared" si="3"/>
        <v>298837</v>
      </c>
      <c r="M31" s="44"/>
      <c r="N31" s="44"/>
      <c r="O31" s="44"/>
      <c r="P31" s="44"/>
    </row>
    <row r="32" spans="1:16" ht="36.75" customHeight="1">
      <c r="A32" s="112">
        <v>2271</v>
      </c>
      <c r="B32" s="10" t="s">
        <v>185</v>
      </c>
      <c r="C32" s="123">
        <v>31483</v>
      </c>
      <c r="D32" s="123">
        <v>0</v>
      </c>
      <c r="E32" s="123">
        <v>0</v>
      </c>
      <c r="F32" s="123">
        <v>0</v>
      </c>
      <c r="G32" s="123">
        <f t="shared" si="2"/>
        <v>31483</v>
      </c>
      <c r="H32" s="153">
        <v>87105</v>
      </c>
      <c r="I32" s="153">
        <v>0</v>
      </c>
      <c r="J32" s="153">
        <v>0</v>
      </c>
      <c r="K32" s="153">
        <v>0</v>
      </c>
      <c r="L32" s="153">
        <f t="shared" si="3"/>
        <v>87105</v>
      </c>
      <c r="M32" s="44"/>
      <c r="N32" s="44"/>
      <c r="O32" s="44"/>
      <c r="P32" s="44"/>
    </row>
    <row r="33" spans="1:16" ht="52.5" customHeight="1">
      <c r="A33" s="112">
        <v>2272</v>
      </c>
      <c r="B33" s="10" t="s">
        <v>186</v>
      </c>
      <c r="C33" s="123">
        <v>3456</v>
      </c>
      <c r="D33" s="123">
        <v>0</v>
      </c>
      <c r="E33" s="123">
        <v>0</v>
      </c>
      <c r="F33" s="123">
        <v>0</v>
      </c>
      <c r="G33" s="123">
        <f t="shared" si="2"/>
        <v>3456</v>
      </c>
      <c r="H33" s="153">
        <v>1218</v>
      </c>
      <c r="I33" s="153">
        <v>0</v>
      </c>
      <c r="J33" s="153">
        <v>0</v>
      </c>
      <c r="K33" s="153">
        <v>0</v>
      </c>
      <c r="L33" s="153">
        <f>H33</f>
        <v>1218</v>
      </c>
      <c r="M33" s="44"/>
      <c r="N33" s="44"/>
      <c r="O33" s="44"/>
      <c r="P33" s="44"/>
    </row>
    <row r="34" spans="1:16" ht="32.25" customHeight="1">
      <c r="A34" s="112">
        <v>2273</v>
      </c>
      <c r="B34" s="10" t="s">
        <v>187</v>
      </c>
      <c r="C34" s="123">
        <v>6086</v>
      </c>
      <c r="D34" s="123">
        <v>0</v>
      </c>
      <c r="E34" s="123">
        <v>0</v>
      </c>
      <c r="F34" s="123">
        <v>0</v>
      </c>
      <c r="G34" s="123">
        <f t="shared" si="2"/>
        <v>6086</v>
      </c>
      <c r="H34" s="153">
        <v>3550</v>
      </c>
      <c r="I34" s="153">
        <v>0</v>
      </c>
      <c r="J34" s="153">
        <v>0</v>
      </c>
      <c r="K34" s="153">
        <v>0</v>
      </c>
      <c r="L34" s="153">
        <f t="shared" si="3"/>
        <v>3550</v>
      </c>
      <c r="M34" s="44"/>
      <c r="N34" s="44"/>
      <c r="O34" s="44"/>
      <c r="P34" s="44"/>
    </row>
    <row r="35" spans="1:16" ht="21" customHeight="1">
      <c r="A35" s="9">
        <v>2800</v>
      </c>
      <c r="B35" s="10" t="s">
        <v>188</v>
      </c>
      <c r="C35" s="123">
        <v>618</v>
      </c>
      <c r="D35" s="123">
        <v>0</v>
      </c>
      <c r="E35" s="123">
        <v>0</v>
      </c>
      <c r="F35" s="123">
        <v>0</v>
      </c>
      <c r="G35" s="123">
        <f t="shared" si="2"/>
        <v>618</v>
      </c>
      <c r="H35" s="153">
        <v>600</v>
      </c>
      <c r="I35" s="153">
        <v>0</v>
      </c>
      <c r="J35" s="153">
        <v>0</v>
      </c>
      <c r="K35" s="153">
        <v>0</v>
      </c>
      <c r="L35" s="153">
        <f t="shared" si="3"/>
        <v>600</v>
      </c>
      <c r="M35" s="44"/>
      <c r="N35" s="44"/>
      <c r="O35" s="44"/>
      <c r="P35" s="44"/>
    </row>
    <row r="36" spans="1:12" ht="32.25" customHeight="1">
      <c r="A36" s="17"/>
      <c r="B36" s="8" t="s">
        <v>42</v>
      </c>
      <c r="C36" s="123">
        <f>SUM(C28:C35)</f>
        <v>1083811.83</v>
      </c>
      <c r="D36" s="123">
        <f aca="true" t="shared" si="4" ref="D36:L36">SUM(D28:D35)</f>
        <v>0</v>
      </c>
      <c r="E36" s="123">
        <f t="shared" si="4"/>
        <v>0</v>
      </c>
      <c r="F36" s="123">
        <f t="shared" si="4"/>
        <v>0</v>
      </c>
      <c r="G36" s="123">
        <f t="shared" si="4"/>
        <v>1083811.83</v>
      </c>
      <c r="H36" s="153">
        <f t="shared" si="4"/>
        <v>1590934</v>
      </c>
      <c r="I36" s="153">
        <f t="shared" si="4"/>
        <v>0</v>
      </c>
      <c r="J36" s="153">
        <f t="shared" si="4"/>
        <v>0</v>
      </c>
      <c r="K36" s="153">
        <f t="shared" si="4"/>
        <v>0</v>
      </c>
      <c r="L36" s="153">
        <f t="shared" si="4"/>
        <v>1590934</v>
      </c>
    </row>
    <row r="38" spans="1:16" ht="15.75" customHeight="1">
      <c r="A38" s="252" t="s">
        <v>152</v>
      </c>
      <c r="B38" s="252"/>
      <c r="C38" s="252"/>
      <c r="D38" s="252"/>
      <c r="E38" s="252"/>
      <c r="F38" s="252"/>
      <c r="G38" s="252"/>
      <c r="H38" s="252"/>
      <c r="I38" s="252"/>
      <c r="J38" s="252"/>
      <c r="K38" s="252"/>
      <c r="L38" s="252"/>
      <c r="M38" s="252"/>
      <c r="N38" s="252"/>
      <c r="O38" s="252"/>
      <c r="P38" s="252"/>
    </row>
    <row r="39" ht="12.75">
      <c r="I39" s="43" t="s">
        <v>56</v>
      </c>
    </row>
    <row r="40" spans="1:9" ht="39" customHeight="1">
      <c r="A40" s="193" t="s">
        <v>70</v>
      </c>
      <c r="B40" s="193" t="s">
        <v>12</v>
      </c>
      <c r="C40" s="192" t="s">
        <v>23</v>
      </c>
      <c r="D40" s="192" t="s">
        <v>79</v>
      </c>
      <c r="E40" s="193" t="s">
        <v>153</v>
      </c>
      <c r="F40" s="193" t="s">
        <v>154</v>
      </c>
      <c r="G40" s="193" t="s">
        <v>155</v>
      </c>
      <c r="H40" s="193" t="s">
        <v>26</v>
      </c>
      <c r="I40" s="193" t="s">
        <v>37</v>
      </c>
    </row>
    <row r="41" spans="1:9" ht="48" customHeight="1">
      <c r="A41" s="194"/>
      <c r="B41" s="194"/>
      <c r="C41" s="192"/>
      <c r="D41" s="192"/>
      <c r="E41" s="194"/>
      <c r="F41" s="194"/>
      <c r="G41" s="194"/>
      <c r="H41" s="194"/>
      <c r="I41" s="194"/>
    </row>
    <row r="42" spans="1:9" ht="12.75">
      <c r="A42" s="17">
        <v>1</v>
      </c>
      <c r="B42" s="4">
        <v>2</v>
      </c>
      <c r="C42" s="17">
        <v>3</v>
      </c>
      <c r="D42" s="4">
        <v>4</v>
      </c>
      <c r="E42" s="17">
        <v>5</v>
      </c>
      <c r="F42" s="4">
        <v>6</v>
      </c>
      <c r="G42" s="17">
        <v>7</v>
      </c>
      <c r="H42" s="4">
        <v>8</v>
      </c>
      <c r="I42" s="17">
        <v>9</v>
      </c>
    </row>
    <row r="43" spans="1:9" ht="22.5" customHeight="1">
      <c r="A43" s="9">
        <v>2111</v>
      </c>
      <c r="B43" s="10" t="s">
        <v>183</v>
      </c>
      <c r="C43" s="123">
        <v>391720</v>
      </c>
      <c r="D43" s="123">
        <v>391720</v>
      </c>
      <c r="E43" s="123">
        <v>0</v>
      </c>
      <c r="F43" s="125">
        <v>0</v>
      </c>
      <c r="G43" s="123">
        <v>0</v>
      </c>
      <c r="H43" s="125"/>
      <c r="I43" s="123"/>
    </row>
    <row r="44" spans="1:9" ht="34.5" customHeight="1">
      <c r="A44" s="9">
        <v>2120</v>
      </c>
      <c r="B44" s="10" t="s">
        <v>184</v>
      </c>
      <c r="C44" s="123">
        <v>86178</v>
      </c>
      <c r="D44" s="123">
        <v>86178</v>
      </c>
      <c r="E44" s="123">
        <v>0</v>
      </c>
      <c r="F44" s="125">
        <v>0</v>
      </c>
      <c r="G44" s="123">
        <v>0</v>
      </c>
      <c r="H44" s="125"/>
      <c r="I44" s="123"/>
    </row>
    <row r="45" spans="1:9" ht="57">
      <c r="A45" s="112">
        <v>2210</v>
      </c>
      <c r="B45" s="10" t="s">
        <v>123</v>
      </c>
      <c r="C45" s="123">
        <v>243694</v>
      </c>
      <c r="D45" s="123">
        <v>133543.93</v>
      </c>
      <c r="E45" s="123">
        <v>0</v>
      </c>
      <c r="F45" s="125">
        <v>0</v>
      </c>
      <c r="G45" s="123">
        <v>0</v>
      </c>
      <c r="H45" s="125"/>
      <c r="I45" s="123"/>
    </row>
    <row r="46" spans="1:9" ht="32.25" customHeight="1">
      <c r="A46" s="112">
        <v>2240</v>
      </c>
      <c r="B46" s="10" t="s">
        <v>124</v>
      </c>
      <c r="C46" s="123">
        <v>333219.44</v>
      </c>
      <c r="D46" s="123">
        <v>67259.25</v>
      </c>
      <c r="E46" s="123">
        <v>0</v>
      </c>
      <c r="F46" s="125">
        <v>0</v>
      </c>
      <c r="G46" s="123">
        <v>0</v>
      </c>
      <c r="H46" s="125"/>
      <c r="I46" s="123"/>
    </row>
    <row r="47" spans="1:9" ht="28.5">
      <c r="A47" s="112">
        <v>2271</v>
      </c>
      <c r="B47" s="10" t="s">
        <v>185</v>
      </c>
      <c r="C47" s="123">
        <v>14722</v>
      </c>
      <c r="D47" s="123">
        <v>10196.79</v>
      </c>
      <c r="E47" s="123">
        <v>0</v>
      </c>
      <c r="F47" s="125">
        <v>0</v>
      </c>
      <c r="G47" s="123">
        <v>0</v>
      </c>
      <c r="H47" s="125"/>
      <c r="I47" s="123"/>
    </row>
    <row r="48" spans="1:9" ht="42.75">
      <c r="A48" s="112">
        <v>2272</v>
      </c>
      <c r="B48" s="10" t="s">
        <v>186</v>
      </c>
      <c r="C48" s="123">
        <v>458</v>
      </c>
      <c r="D48" s="123">
        <v>173.84</v>
      </c>
      <c r="E48" s="123">
        <v>0</v>
      </c>
      <c r="F48" s="125">
        <v>0</v>
      </c>
      <c r="G48" s="123">
        <v>0</v>
      </c>
      <c r="H48" s="125"/>
      <c r="I48" s="123"/>
    </row>
    <row r="49" spans="1:9" ht="28.5">
      <c r="A49" s="112">
        <v>2273</v>
      </c>
      <c r="B49" s="10" t="s">
        <v>187</v>
      </c>
      <c r="C49" s="123">
        <v>1212</v>
      </c>
      <c r="D49" s="123">
        <v>1159.1</v>
      </c>
      <c r="E49" s="123">
        <v>0</v>
      </c>
      <c r="F49" s="125">
        <v>0</v>
      </c>
      <c r="G49" s="123">
        <v>0</v>
      </c>
      <c r="H49" s="125"/>
      <c r="I49" s="123"/>
    </row>
    <row r="50" spans="1:9" ht="22.5" customHeight="1">
      <c r="A50" s="9">
        <v>2800</v>
      </c>
      <c r="B50" s="10" t="s">
        <v>188</v>
      </c>
      <c r="C50" s="123">
        <v>443738.56</v>
      </c>
      <c r="D50" s="123">
        <v>440317.16</v>
      </c>
      <c r="E50" s="123">
        <v>0</v>
      </c>
      <c r="F50" s="125">
        <v>0</v>
      </c>
      <c r="G50" s="123">
        <v>0</v>
      </c>
      <c r="H50" s="125"/>
      <c r="I50" s="123"/>
    </row>
    <row r="51" spans="1:9" ht="24.75" customHeight="1">
      <c r="A51" s="8"/>
      <c r="B51" s="8" t="s">
        <v>42</v>
      </c>
      <c r="C51" s="125">
        <f>SUM(C43:C50)</f>
        <v>1514942</v>
      </c>
      <c r="D51" s="125">
        <f>SUM(D43:D50)</f>
        <v>1130548.0699999998</v>
      </c>
      <c r="E51" s="125">
        <f>SUM(E43:E50)</f>
        <v>0</v>
      </c>
      <c r="F51" s="125">
        <f>SUM(F43:F50)</f>
        <v>0</v>
      </c>
      <c r="G51" s="125">
        <f>SUM(G43:G50)</f>
        <v>0</v>
      </c>
      <c r="H51" s="125"/>
      <c r="I51" s="125"/>
    </row>
    <row r="55" spans="1:9" ht="46.5" customHeight="1">
      <c r="A55" s="251" t="s">
        <v>156</v>
      </c>
      <c r="B55" s="251"/>
      <c r="C55" s="251"/>
      <c r="D55" s="251"/>
      <c r="E55" s="251"/>
      <c r="F55" s="251"/>
      <c r="G55" s="251"/>
      <c r="H55" s="251"/>
      <c r="I55" s="251"/>
    </row>
    <row r="56" spans="1:11" ht="109.5" customHeight="1">
      <c r="A56" s="250" t="s">
        <v>320</v>
      </c>
      <c r="B56" s="250"/>
      <c r="C56" s="250"/>
      <c r="D56" s="250"/>
      <c r="E56" s="250"/>
      <c r="F56" s="250"/>
      <c r="G56" s="250"/>
      <c r="H56" s="250"/>
      <c r="I56" s="250"/>
      <c r="J56" s="250"/>
      <c r="K56" s="159"/>
    </row>
    <row r="57" spans="1:11" ht="40.5" customHeight="1">
      <c r="A57" s="251" t="s">
        <v>157</v>
      </c>
      <c r="B57" s="251"/>
      <c r="C57" s="251"/>
      <c r="D57" s="251"/>
      <c r="E57" s="251"/>
      <c r="F57" s="251"/>
      <c r="G57" s="251"/>
      <c r="H57" s="251"/>
      <c r="I57" s="251"/>
      <c r="J57" s="251"/>
      <c r="K57" s="251"/>
    </row>
    <row r="58" spans="1:11" ht="18">
      <c r="A58" s="81"/>
      <c r="B58" s="81"/>
      <c r="C58" s="81"/>
      <c r="D58" s="81"/>
      <c r="E58" s="81"/>
      <c r="F58" s="81"/>
      <c r="G58" s="81"/>
      <c r="H58" s="81"/>
      <c r="I58" s="81"/>
      <c r="J58" s="81"/>
      <c r="K58" s="81"/>
    </row>
    <row r="59" spans="1:9" ht="44.25" customHeight="1">
      <c r="A59" s="82"/>
      <c r="B59" s="82"/>
      <c r="C59" s="82"/>
      <c r="D59" s="82"/>
      <c r="E59" s="82"/>
      <c r="F59" s="82"/>
      <c r="G59" s="82"/>
      <c r="H59" s="82"/>
      <c r="I59" s="82"/>
    </row>
    <row r="60" spans="1:7" ht="15.75">
      <c r="A60" s="261" t="s">
        <v>31</v>
      </c>
      <c r="B60" s="261"/>
      <c r="C60" s="261"/>
      <c r="D60" s="47"/>
      <c r="F60" s="115" t="s">
        <v>158</v>
      </c>
      <c r="G60" s="47"/>
    </row>
    <row r="61" spans="1:7" ht="18.75" customHeight="1">
      <c r="A61" s="261"/>
      <c r="B61" s="262"/>
      <c r="C61" s="262"/>
      <c r="D61" s="49" t="s">
        <v>27</v>
      </c>
      <c r="F61" s="259" t="s">
        <v>89</v>
      </c>
      <c r="G61" s="260"/>
    </row>
    <row r="62" spans="1:4" ht="18.75" customHeight="1">
      <c r="A62" s="261"/>
      <c r="B62" s="262"/>
      <c r="C62" s="262"/>
      <c r="D62" s="39"/>
    </row>
    <row r="63" spans="1:7" ht="15.75">
      <c r="A63" s="261" t="s">
        <v>8</v>
      </c>
      <c r="B63" s="261"/>
      <c r="C63" s="261"/>
      <c r="D63" s="50"/>
      <c r="F63" s="115" t="s">
        <v>159</v>
      </c>
      <c r="G63" s="47"/>
    </row>
    <row r="64" spans="1:7" ht="15.75" customHeight="1">
      <c r="A64" s="46"/>
      <c r="B64" s="48"/>
      <c r="C64" s="48"/>
      <c r="D64" s="49" t="s">
        <v>27</v>
      </c>
      <c r="F64" s="259" t="s">
        <v>89</v>
      </c>
      <c r="G64" s="260"/>
    </row>
    <row r="65" ht="15.75">
      <c r="A65" s="45"/>
    </row>
  </sheetData>
  <sheetProtection/>
  <mergeCells count="45">
    <mergeCell ref="A3:K3"/>
    <mergeCell ref="F64:G64"/>
    <mergeCell ref="A60:C60"/>
    <mergeCell ref="A61:A62"/>
    <mergeCell ref="B61:B62"/>
    <mergeCell ref="C61:C62"/>
    <mergeCell ref="F61:G61"/>
    <mergeCell ref="A63:C63"/>
    <mergeCell ref="A24:A26"/>
    <mergeCell ref="A22:P22"/>
    <mergeCell ref="B24:B26"/>
    <mergeCell ref="C24:G24"/>
    <mergeCell ref="H24:L24"/>
    <mergeCell ref="C25:C26"/>
    <mergeCell ref="D25:D26"/>
    <mergeCell ref="L25:L26"/>
    <mergeCell ref="A6:P6"/>
    <mergeCell ref="A8:A9"/>
    <mergeCell ref="B8:B9"/>
    <mergeCell ref="C8:C9"/>
    <mergeCell ref="D8:D9"/>
    <mergeCell ref="E8:E9"/>
    <mergeCell ref="F8:F9"/>
    <mergeCell ref="G8:G9"/>
    <mergeCell ref="H8:I8"/>
    <mergeCell ref="J8:J9"/>
    <mergeCell ref="H40:H41"/>
    <mergeCell ref="E25:F25"/>
    <mergeCell ref="G25:G26"/>
    <mergeCell ref="H25:H26"/>
    <mergeCell ref="I40:I41"/>
    <mergeCell ref="G40:G41"/>
    <mergeCell ref="I25:I26"/>
    <mergeCell ref="E40:E41"/>
    <mergeCell ref="F40:F41"/>
    <mergeCell ref="A56:K56"/>
    <mergeCell ref="A57:K57"/>
    <mergeCell ref="A2:J2"/>
    <mergeCell ref="A55:I55"/>
    <mergeCell ref="J25:K25"/>
    <mergeCell ref="A38:P38"/>
    <mergeCell ref="A40:A41"/>
    <mergeCell ref="B40:B41"/>
    <mergeCell ref="C40:C41"/>
    <mergeCell ref="D40:D41"/>
  </mergeCells>
  <printOptions horizontalCentered="1"/>
  <pageMargins left="0.1968503937007874" right="0.1968503937007874" top="0.2362204724409449" bottom="0.2362204724409449" header="0.1968503937007874" footer="0.1968503937007874"/>
  <pageSetup horizontalDpi="600" verticalDpi="600" orientation="landscape" paperSize="9" scale="60" r:id="rId1"/>
  <rowBreaks count="3" manualBreakCount="3">
    <brk id="28" max="11" man="1"/>
    <brk id="53" max="11" man="1"/>
    <brk id="6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2020-01-31T12:54:05Z</cp:lastPrinted>
  <dcterms:created xsi:type="dcterms:W3CDTF">2010-12-08T09:07:17Z</dcterms:created>
  <dcterms:modified xsi:type="dcterms:W3CDTF">2020-01-31T13:56:50Z</dcterms:modified>
  <cp:category/>
  <cp:version/>
  <cp:contentType/>
  <cp:contentStatus/>
</cp:coreProperties>
</file>