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п.11-12'!$A$1:$N$41</definedName>
    <definedName name="_xlnm.Print_Area" localSheetId="7">'ДОДАТОК 2 Ф-2 п.13-15'!$A$1:$L$52</definedName>
    <definedName name="_xlnm.Print_Area" localSheetId="1">'ДОДАТОК 2 Ф-2 п.6'!$A$1:$N$41</definedName>
    <definedName name="_xlnm.Print_Area" localSheetId="2">'ДОДАТОК 2 Ф-2 п.7'!$A$1:$N$31</definedName>
    <definedName name="_xlnm.Print_Area" localSheetId="3">'ДОДАТОК 2 Ф-2 п.8'!$A$1:$M$114</definedName>
    <definedName name="_xlnm.Print_Area" localSheetId="0">'ДОДАТОК 2 Форма 2 п.1-5'!$A$1:$N$43</definedName>
  </definedNames>
  <calcPr fullCalcOnLoad="1"/>
</workbook>
</file>

<file path=xl/sharedStrings.xml><?xml version="1.0" encoding="utf-8"?>
<sst xmlns="http://schemas.openxmlformats.org/spreadsheetml/2006/main" count="1086" uniqueCount="268">
  <si>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</si>
  <si>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</si>
  <si>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</si>
  <si>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</si>
  <si>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</si>
  <si>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</si>
  <si>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</si>
  <si>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</si>
  <si>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</si>
  <si>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</si>
  <si>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</si>
  <si>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</si>
  <si>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</si>
  <si>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</si>
  <si>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</si>
  <si>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</si>
  <si>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</si>
  <si>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</si>
  <si>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</si>
  <si>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</si>
  <si>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</si>
  <si>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</si>
  <si>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</si>
  <si>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</si>
  <si>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</si>
  <si>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</si>
  <si>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</si>
  <si>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</si>
  <si>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</si>
  <si>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</si>
  <si>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</si>
  <si>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</si>
  <si>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</si>
  <si>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</si>
  <si>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</si>
  <si>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</si>
  <si>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</si>
  <si>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</si>
  <si>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</si>
  <si>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</si>
  <si>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</si>
  <si>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</si>
  <si>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</si>
  <si>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</si>
  <si>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</si>
  <si>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</si>
  <si>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</si>
  <si>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</si>
  <si>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</si>
  <si>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</si>
  <si>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</si>
  <si>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</si>
  <si>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</si>
  <si>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</si>
  <si>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</si>
  <si>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</si>
  <si>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</si>
  <si>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</si>
  <si>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</si>
  <si>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</si>
  <si>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</si>
  <si>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</si>
  <si>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</si>
  <si>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</si>
  <si>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</si>
  <si>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</si>
  <si>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</si>
  <si>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</si>
  <si>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</si>
  <si>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</si>
  <si>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</si>
  <si>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</si>
  <si>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</si>
  <si>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</si>
  <si>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</si>
  <si>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</si>
  <si>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</si>
  <si>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</si>
  <si>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</si>
  <si>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</si>
  <si>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</si>
  <si>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</si>
  <si>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</si>
  <si>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</si>
  <si>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</si>
  <si>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</si>
  <si>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</si>
  <si>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</si>
  <si>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</si>
  <si>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</si>
  <si>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</si>
  <si>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</si>
  <si>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</si>
  <si>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</si>
  <si>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</si>
  <si>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</si>
  <si>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</si>
  <si>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</si>
  <si>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</si>
  <si>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</si>
  <si>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</si>
  <si>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</si>
  <si>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</si>
  <si>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</si>
  <si>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</si>
  <si>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t>БЮДЖЕТНИЙ ЗАПИТ НА 2020-2022 РОКИ індивідуальний (Форма 2020 -2)</t>
  </si>
  <si>
    <r>
      <t>___________</t>
    </r>
    <r>
      <rPr>
        <u val="single"/>
        <sz val="12"/>
        <rFont val="Arial Cyr"/>
        <family val="0"/>
      </rPr>
      <t>02</t>
    </r>
    <r>
      <rPr>
        <sz val="12"/>
        <rFont val="Arial Cyr"/>
        <family val="2"/>
      </rPr>
      <t>________</t>
    </r>
  </si>
  <si>
    <r>
      <t xml:space="preserve">2. </t>
    </r>
    <r>
      <rPr>
        <b/>
        <u val="single"/>
        <sz val="12"/>
        <rFont val="Arial Cyr"/>
        <family val="0"/>
      </rPr>
      <t>_Виконавчий комітет Житомирської міської ради</t>
    </r>
    <r>
      <rPr>
        <b/>
        <sz val="12"/>
        <rFont val="Arial Cyr"/>
        <family val="2"/>
      </rPr>
      <t xml:space="preserve">_________________________________ </t>
    </r>
  </si>
  <si>
    <r>
      <t>1. _</t>
    </r>
    <r>
      <rPr>
        <b/>
        <u val="single"/>
        <sz val="12"/>
        <rFont val="Arial Cyr"/>
        <family val="0"/>
      </rPr>
      <t>Виконавчий комітет Житомирської міської ради</t>
    </r>
    <r>
      <rPr>
        <sz val="12"/>
        <rFont val="Arial Cyr"/>
        <family val="0"/>
      </rPr>
      <t>__________________________________</t>
    </r>
  </si>
  <si>
    <r>
      <t>________</t>
    </r>
    <r>
      <rPr>
        <u val="single"/>
        <sz val="12"/>
        <rFont val="Arial Cyr"/>
        <family val="0"/>
      </rPr>
      <t>021</t>
    </r>
    <r>
      <rPr>
        <sz val="12"/>
        <rFont val="Arial Cyr"/>
        <family val="2"/>
      </rPr>
      <t>________</t>
    </r>
  </si>
  <si>
    <r>
      <t>__</t>
    </r>
    <r>
      <rPr>
        <b/>
        <u val="single"/>
        <sz val="12"/>
        <rFont val="Arial Cyr"/>
        <family val="0"/>
      </rPr>
      <t>0217693</t>
    </r>
    <r>
      <rPr>
        <b/>
        <sz val="12"/>
        <rFont val="Arial Cyr"/>
        <family val="0"/>
      </rPr>
      <t>__</t>
    </r>
  </si>
  <si>
    <t>Інші заходи, пов'язані з економічною діяльністю</t>
  </si>
  <si>
    <t>4. Мета та завдання бюджетної програми на 2020 - 2022 роки:</t>
  </si>
  <si>
    <t>7693</t>
  </si>
  <si>
    <r>
      <t>______</t>
    </r>
    <r>
      <rPr>
        <b/>
        <u val="single"/>
        <sz val="12"/>
        <rFont val="Arial Cyr"/>
        <family val="0"/>
      </rPr>
      <t>0490</t>
    </r>
    <r>
      <rPr>
        <b/>
        <sz val="12"/>
        <rFont val="Arial Cyr"/>
        <family val="0"/>
      </rPr>
      <t>_______</t>
    </r>
  </si>
  <si>
    <t>1) Бюджетний кодекс України; 2)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3) рішення Житомирської міської ради від 18.12.2018 р. №1293 «Програма соціально-економічного і культурного розвитку території Житомирської міської об'єднаної територіальної громади на 2019 рік» (зі змінами); 4)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5) рішення Житомирської міської ради від 07.02.2019 р. №1359 "Про затвердження Концепції інтегрованого розвитку м. Житомира до 2030 року".</t>
  </si>
  <si>
    <t xml:space="preserve">2019 рік (затверджено) </t>
  </si>
  <si>
    <t xml:space="preserve">2020 рік (проєкт) </t>
  </si>
  <si>
    <t xml:space="preserve">2018 рік (звіт) </t>
  </si>
  <si>
    <t>1) надходження для виконання бюджетної програми у 2018 - 2020 роках:</t>
  </si>
  <si>
    <t>2) надходження для виконання бюджетної програми у 2021- 2022 роках:</t>
  </si>
  <si>
    <t xml:space="preserve">2021 рік (прогноз) </t>
  </si>
  <si>
    <t xml:space="preserve">2022 рік (прогноз) </t>
  </si>
  <si>
    <t>2019 (затверджено)</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</si>
  <si>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</si>
  <si>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2018 - 2019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</si>
  <si>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</si>
  <si>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</si>
  <si>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</si>
  <si>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</si>
  <si>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</si>
  <si>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</si>
  <si>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 xml:space="preserve">Капітальний ремонт інших об’єктів </t>
  </si>
  <si>
    <t>1) витрати за напрямами використання бюджетних коштів у 2018 - 2020 роках:</t>
  </si>
  <si>
    <t>2) витрати за напрямами використання бюджетних коштів у 2021 - 2022 роках:</t>
  </si>
  <si>
    <t>1.</t>
  </si>
  <si>
    <t>Захист майнових прав територіальної громади міста відносно об’єктів комунальної власності міста</t>
  </si>
  <si>
    <t>2.</t>
  </si>
  <si>
    <t>Забезпечення процесу приватизації об’єктів комунальної власності</t>
  </si>
  <si>
    <t>3.</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</si>
  <si>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</si>
  <si>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Нерозподілений залишок бюджету участі</t>
  </si>
  <si>
    <t>4.</t>
  </si>
  <si>
    <t>5.</t>
  </si>
  <si>
    <t>Фінансова підтримка КП «Житомирбудзамовник»</t>
  </si>
  <si>
    <t>6.</t>
  </si>
  <si>
    <t>Здійснення фінансової підтримки КП «ЦЕНТР ІНВЕСТИЦІЙ» Житомирської міської ради на заходи пов’язані з діяльністю підприємства</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</si>
  <si>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</si>
  <si>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7.</t>
  </si>
  <si>
    <t>8.</t>
  </si>
  <si>
    <t>Проведення незалежних оцінок об'єктів приватизації,їх рецензування, підготовка та проведення аукціонів</t>
  </si>
  <si>
    <t>9.</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</si>
  <si>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</si>
  <si>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2018 рік (звіт)</t>
  </si>
  <si>
    <t>2019 рік (затверджено)</t>
  </si>
  <si>
    <t>2020 рік (проєкт)</t>
  </si>
  <si>
    <t>2021 рік (прогноз)</t>
  </si>
  <si>
    <t>2022 рік (прогноз)</t>
  </si>
  <si>
    <t>2019 рік (план)</t>
  </si>
  <si>
    <t>2020 рік</t>
  </si>
  <si>
    <t>2021 рік</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</si>
  <si>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</si>
  <si>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</si>
  <si>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</si>
  <si>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</si>
  <si>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обгрунтування необхідності  передбачення витрат на 2020 -2022 роки.</t>
  </si>
  <si>
    <t>1) кредиторська заборгованість  місцевого бюджету  у 2018 році:</t>
  </si>
  <si>
    <t>2019 рік</t>
  </si>
  <si>
    <t>14 . Бюджетні зобов’язання у 2018 -2020 роках:</t>
  </si>
  <si>
    <t>3) дебіторська заборгованість в 2018-2019  роках:</t>
  </si>
  <si>
    <t>Дебіторська заборгованість на 01.01.2018</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</si>
  <si>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</si>
  <si>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</si>
  <si>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</si>
  <si>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</si>
  <si>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О.М. Пашко</t>
  </si>
  <si>
    <t>Н.В.Борецька</t>
  </si>
  <si>
    <t>1) результативні показники бюджетної програми  у 2018 - 2020 роках:</t>
  </si>
  <si>
    <t>2) результативні показники бюджетної програми у 2021 - 2022 роках:</t>
  </si>
  <si>
    <t>Завдання 1.: Захист майнових прав територіальної громади міста відносно об'єктів комунальної власності міста</t>
  </si>
  <si>
    <t>Обсяг видатків на здійснення захисту майнових прав територіальної громади міста відносно об'єктів комунальної власності міста</t>
  </si>
  <si>
    <t>рішення міської ради від 18.12.2017. №881 (зі змінами)</t>
  </si>
  <si>
    <t>1.1.</t>
  </si>
  <si>
    <t>2.1.</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</si>
  <si>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</si>
  <si>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</si>
  <si>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шт.</t>
  </si>
  <si>
    <t>3.1.</t>
  </si>
  <si>
    <t>Середня вартість одного об'єкта на який заплановано виготовити технічну документацію</t>
  </si>
  <si>
    <t>п.1.1./п.2.1.</t>
  </si>
  <si>
    <t>4.1.</t>
  </si>
  <si>
    <t>Відсоток виготовлених правовстановлюючих документів до запланованої кількості</t>
  </si>
  <si>
    <t xml:space="preserve">% </t>
  </si>
  <si>
    <t>розрахунково</t>
  </si>
  <si>
    <t>Завдання 2.: Забезпечення процесу приватизації об'єктів комунальної власності</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</si>
  <si>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</si>
  <si>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</si>
  <si>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</si>
  <si>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</si>
  <si>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</si>
  <si>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Завдання 3.: Забезпечення потреб виборчого округу міста Житомира за пропозиціями депутатів міської ради</t>
  </si>
  <si>
    <t>Обсяг видатків на забезпечення потреб виборчого округу</t>
  </si>
  <si>
    <t>1.2.</t>
  </si>
  <si>
    <t>Обсяг видатків, які не розподілені депутатами</t>
  </si>
  <si>
    <t>Кількість депутатів міської ради</t>
  </si>
  <si>
    <t>осіб</t>
  </si>
  <si>
    <t>Закон України "Про місцеві вибори"</t>
  </si>
  <si>
    <t>Середні витрати на виконання повноважень 1 депутата</t>
  </si>
  <si>
    <t>грн.</t>
  </si>
  <si>
    <t xml:space="preserve">п.1.1./п.2.1. </t>
  </si>
  <si>
    <t>Питома вага ефективного використання коштів</t>
  </si>
  <si>
    <t>Завдання 4.: Фінансова підтримка КП "Житомирбудзамовник"</t>
  </si>
  <si>
    <t xml:space="preserve">Обсяг видатків на виплату заробітної плати та компенсації за невикористану відпустку працівникам підприємства </t>
  </si>
  <si>
    <t>Кількість осіб, з якими необхідно провести розрахунок (виплата заробітної плати, компенсаційні виплати, нарахування ЄСВ)</t>
  </si>
  <si>
    <t>розпорядження міського голови від 14.07.2017. №565, контракт з директором (з 18.07.2017 р. по 18.07.2018 р.)</t>
  </si>
  <si>
    <t>Повний розрахунок з працівниками КП "Житомирбудзамовник"</t>
  </si>
  <si>
    <t>звітність</t>
  </si>
  <si>
    <t>%</t>
  </si>
  <si>
    <t>Погашення боргу з виплати заробітної плати працівникам КП "Житомирбудзамовник"</t>
  </si>
  <si>
    <t>Завдання 5.: Сприяти розвитку інвестиційної діяльності в місті</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</si>
  <si>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</si>
  <si>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</si>
  <si>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</si>
  <si>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</si>
  <si>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тис.грн.</t>
  </si>
  <si>
    <t>Відсоток забезпечення діяльності підприємства</t>
  </si>
  <si>
    <t>Завдання 6.: Підтримка громадських ініціатив в рамках реалізації проекту "Бюджет участі" (Резервний фонд для реалізації субпроектів)</t>
  </si>
  <si>
    <t>Обсяг видатків на виконання пункту Програми</t>
  </si>
  <si>
    <t>інвентаризаційні справи, довідки, дублікати свідоцтв</t>
  </si>
  <si>
    <t xml:space="preserve"> грн.</t>
  </si>
  <si>
    <t>проект рішення «Про перелік  об'єктів комунальної власності Житомирської міської об’єднаної територіальної громади, що підлягають приватизації у 2021-2022 рр.»</t>
  </si>
  <si>
    <t xml:space="preserve">проект рішення міської ради </t>
  </si>
  <si>
    <t xml:space="preserve"> рішення Житомирської міської ради від 18.12.2017 р. №879</t>
  </si>
  <si>
    <t>рішення Житомирської міської ради від 18.12.2018 р. №1293</t>
  </si>
  <si>
    <t>«Програма соціально-економічного і культурного розвитку території Житомирської міської об'єднаної територіальної громади на 2019 рік» (зі змінами)</t>
  </si>
  <si>
    <t>Міська цільова програма «Ефективна влада. Конкурентне місто» Житомирської міської об'єднаної територіальної громади на 2018-2020 роки» (зі змінами)</t>
  </si>
  <si>
    <t>рішення Житомирської міської ради від 26.06.2018 р. № 1037</t>
  </si>
  <si>
    <t>Програма "Будівництво (реконструкція, капітальний ремонт) об'єктів комунальної власності м. Житомира на 2018-2020 роки" (зі змінами)</t>
  </si>
  <si>
    <t xml:space="preserve">Міська цільова програма «Ефективна влада. Конкурентне місто» Житомирської міської об'єднаної територіальної громади» </t>
  </si>
  <si>
    <t>«Програма соціально-економічного і культурного розвитку території Житомирської міської об'єднаної територіальної громади"</t>
  </si>
  <si>
    <t>06552000000</t>
  </si>
  <si>
    <t>2) кредиторська заборгованість місцевого  бюджету  у 2019 - 2020  роках:</t>
  </si>
  <si>
    <t>рішення міської ради від 18.12.2017. №881 (зі змінами), від 18.12.2017. №880 (зі змінами), від 18.12.2018  № 1297 (зі змінами)</t>
  </si>
  <si>
    <t>рішення міської ради від 18.12.2017. №881 (зі змінами), від 18.12.2018  № 1297 (зі змінами)</t>
  </si>
  <si>
    <t>рішення міської ради від 18.12.2018  № 1297 (зі змінами)</t>
  </si>
  <si>
    <t>Інші надходження спеціального фонду (Кошти, що передаються із загального фонду до спеціального фонду (бюджету розвитку))</t>
  </si>
  <si>
    <t xml:space="preserve">проєкт рішення міської ради </t>
  </si>
  <si>
    <t>проєкт Міської цільової програми «Ефективна влада. Конкурентне місто» Житомирської міської об'єднаної територіальної громади»</t>
  </si>
  <si>
    <t>проєкт «Програма соціально-економічного і культурного розвитку території Житомирської міської об'єднаної територіальної громади"</t>
  </si>
  <si>
    <t>«Програма соціально-економічного і культурного розвитку території Житомирської міської об'єднаної територіальної громади»</t>
  </si>
  <si>
    <t xml:space="preserve">проєкт рішення Житомирської міської ради </t>
  </si>
  <si>
    <t>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(2020-2022 рр.)</t>
  </si>
  <si>
    <t>рішення міської ради від 18.12.2017 р. №870 "Про перелік об'єктів комунальної власності м. Житомира, що підлягають та не підлягають приватизації в 2018 р.", від 07.02.2019 р. №1362 «Про перелік  об'єктів комунальної власності Житомирської міської об’єднаної територіальної громади, що підлягають приватизації у 2019 році» проєкт рішення на 2020 р.</t>
  </si>
  <si>
    <t>Завдання 7.: Забезпечити потреби виборчого округу на об'єкти соцально-культурного та житлово-комунального господарства Житомирської міської об'єднаної територіадьної громади за пропозиціями депутатів міської ради, районних в м. Житомирі рад та Житомирської обласної ради.</t>
  </si>
  <si>
    <t xml:space="preserve">Завдання 8.: Підтримка громадських ініціатив в рамках реалізації проєкту "Бюджет участі" </t>
  </si>
  <si>
    <t>Обсяг видатків на підтримку громадських ініціатив в рамках реалізації проєкту</t>
  </si>
  <si>
    <t xml:space="preserve">рішення міської ради </t>
  </si>
  <si>
    <t>Кількість проєктів поданих на конкурс "Кращий загальноміський громадський проєкт Житомирської міської об'єднаної територіальної громади</t>
  </si>
  <si>
    <t>Середні витрати на реалізацію 1 проєкта-переможця</t>
  </si>
  <si>
    <t>розрахункові показники</t>
  </si>
  <si>
    <t>Відсоток реалізації проєкту-переможця</t>
  </si>
  <si>
    <t>Впровадження субпроєктів в рамках проекту "Бюджет участі"</t>
  </si>
  <si>
    <t>1) захист майнових прав територіальної громади міста відносно об'єктів комунальної власності міста; 2) забезпечення процесу приватизації об'єктів комунальної власності; 3) підтримка громадських ініціатив в рамках реалізації проєкту "Бюджет участі"; 4) забезпечити потреби виборчого округу на об'єкти соціально-культурного та житлово-комунального господарства міста за пропозиціями депутатів міської ради, районних в м. Житомирі рад та Житомирської обласної ради; сприяти розвитку інвестиційної діяльності в місті; 5) сприяти покращенню інвестиційного клімату.</t>
  </si>
  <si>
    <t>Виділення коштів у 2020 році дозволить реалізувати проєкт-переможець, відповідно до вимог чинного законодавства України, конкурсу "Кращий загальноміський громадський проєкт Житомирської міської об'єднаної територіальної громади"який проводиться з метою обрання та визначення кращого загальноміського громадського проєкту Житомирської міської об'єднаної територіальної громади, що спрямований на досягнення стратегічних цілей розвитку міста та орієнтовані на збалансований розвиток Житомирської міської об'єднаної територіальної громади.</t>
  </si>
  <si>
    <t xml:space="preserve">У 2018 році були здійснені видатки в сумі 1 170 699,79  грн. для виконання завдань щодо забезпечення захисту майнових прав територіальної громади міста відносно об’єктів нерухомого майна комунальної власності; для забезпечення процесу приватизації об’єктів комунальної власності; на забезпечення потреб виборчого округу  на об'єкти соціально-культурного та житлово-комунального господарства міста за пропозиціями депутатів міської ради; здійснено фінансову підтримку КП "ЦЕНТР ІНВЕСТИЦІЙ" Житомирської міської ради на заходи пов'язані з діяльністю підприємста.                                                                                                                                                                                                                                              У 2019 році виділено 2 957 393,12 грн. Ці кошти планується спрямувати на підтримку КП "ЦЕНТР ІНВЕСТИЦІЙ", що сприятиме розвитку інвестиційної діяльності в місті; на забезпечення потреб виборчого округу на об'єкти соціально-культурного та житлово-комунального господарства міста за пропозиціями депутатів міської ради (проведення благоустрою міста, зміцнення матеріально-технічної бази бюджетних та комунальних підприємствтощо); планується укласти 8 договорів купівлі-продажу, що забезпечить надходження коштів до місцевого бюджету від приватизації комунального майна.
 У 2020 році виділені кошти забезпечать потреби виборчого округу міста Житомира за пропозиціями депутатів міської ради; дозволять провести експертизу об'єктів приватизації та виготовити технічну документацію об'єктів нерухомого майна територіальної громади м. Житомира; планується надати фінансову підтримку КП "ЦЕНТР ІНВЕСТИЦІЙ".
</t>
  </si>
  <si>
    <t>У 2020 році планується використання коштів у повному обсязі на забезпечення потреб виборчих округів на об'єкти соціально-культурного та житлово-комунального господарства міста за пропозиціями депутатів міської ради, забезпечення процесу приватизації об'єктів комунальної власності та надання фінансової підтримки КП "ЦЕНТР ІНВЕСТИЦІЙ.</t>
  </si>
  <si>
    <t>розпорядження міського голови від 19.07.2019. №735, протокол засідання робочої групи</t>
  </si>
  <si>
    <t>тис.грн., (грн.)</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</si>
</sst>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7">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1" borderId="0" applyNumberFormat="0" applyBorder="0" applyAlignment="0" applyProtection="0"/>
  </cellStyleXfs>
  <cellXfs count="255">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11" fillId="0" borderId="13" xfId="0" applyFont="1" applyFill="1" applyBorder="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181"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1" fontId="0" fillId="0" borderId="10" xfId="0" applyNumberFormat="1" applyFill="1" applyBorder="1" applyAlignment="1">
      <alignment horizontal="center"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182"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4" fontId="0" fillId="0" borderId="12"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3" fontId="0" fillId="0" borderId="10"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0" fillId="0" borderId="12"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3" fontId="0" fillId="0" borderId="10" xfId="0" applyNumberFormat="1" applyFill="1" applyBorder="1" applyAlignment="1">
      <alignment horizontal="center" vertical="center" wrapText="1"/>
    </xf>
    <xf numFmtId="4"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xf>
    <xf numFmtId="0" fontId="0" fillId="0" borderId="10" xfId="0" applyFont="1" applyFill="1" applyBorder="1" applyAlignment="1">
      <alignment vertical="center"/>
    </xf>
    <xf numFmtId="181" fontId="0" fillId="0"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1" fillId="0" borderId="0" xfId="0" applyFont="1" applyFill="1" applyAlignment="1">
      <alignment horizontal="center" vertical="center" wrapText="1"/>
    </xf>
    <xf numFmtId="49" fontId="3" fillId="0" borderId="0" xfId="0" applyNumberFormat="1" applyFont="1" applyFill="1" applyAlignment="1">
      <alignment horizontal="center" vertical="center"/>
    </xf>
    <xf numFmtId="0" fontId="11"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17" fillId="0" borderId="0" xfId="0" applyFont="1" applyFill="1" applyAlignment="1">
      <alignment horizontal="lef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Alignment="1">
      <alignment wrapText="1"/>
    </xf>
    <xf numFmtId="0" fontId="0" fillId="0" borderId="18" xfId="0" applyFill="1" applyBorder="1" applyAlignment="1">
      <alignment horizontal="left" vertical="center" wrapText="1"/>
    </xf>
    <xf numFmtId="0" fontId="0" fillId="0" borderId="19" xfId="0" applyBorder="1" applyAlignment="1">
      <alignment wrapText="1"/>
    </xf>
    <xf numFmtId="0" fontId="0" fillId="0" borderId="13" xfId="0" applyBorder="1" applyAlignment="1">
      <alignment wrapText="1"/>
    </xf>
    <xf numFmtId="0" fontId="0" fillId="0" borderId="18" xfId="0" applyNumberFormat="1" applyFill="1" applyBorder="1" applyAlignment="1">
      <alignment horizontal="left" vertical="center" wrapText="1"/>
    </xf>
    <xf numFmtId="0" fontId="0" fillId="0" borderId="19" xfId="0" applyNumberFormat="1" applyBorder="1" applyAlignment="1">
      <alignment vertical="center" wrapText="1"/>
    </xf>
    <xf numFmtId="0" fontId="0" fillId="0" borderId="13" xfId="0" applyNumberFormat="1" applyBorder="1" applyAlignment="1">
      <alignmen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32" borderId="0" xfId="0" applyFont="1" applyFill="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22"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0" fillId="0" borderId="1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J6" sqref="J6"/>
    </sheetView>
  </sheetViews>
  <sheetFormatPr defaultColWidth="9.00390625" defaultRowHeight="12.75"/>
  <cols>
    <col min="1" max="1" width="9.125" style="39" customWidth="1"/>
    <col min="2" max="2" width="30.00390625" style="39" customWidth="1"/>
    <col min="3" max="3" width="15.00390625" style="39" customWidth="1"/>
    <col min="4" max="4" width="15.75390625" style="39" customWidth="1"/>
    <col min="5" max="6" width="16.00390625" style="39" customWidth="1"/>
    <col min="7" max="7" width="17.00390625" style="39" customWidth="1"/>
    <col min="8" max="8" width="15.75390625" style="39" customWidth="1"/>
    <col min="9" max="9" width="18.75390625" style="39" customWidth="1"/>
    <col min="10" max="10" width="15.375" style="39" customWidth="1"/>
    <col min="11" max="11" width="14.25390625" style="39" customWidth="1"/>
    <col min="12" max="12" width="12.625" style="39" customWidth="1"/>
    <col min="13" max="13" width="16.25390625" style="39" customWidth="1"/>
    <col min="14" max="14" width="15.375" style="39" customWidth="1"/>
    <col min="15" max="15" width="7.375" style="39" customWidth="1"/>
    <col min="16" max="16" width="6.375" style="39" customWidth="1"/>
    <col min="17" max="16384" width="9.125" style="39" customWidth="1"/>
  </cols>
  <sheetData>
    <row r="1" spans="1:8" ht="18">
      <c r="A1" s="167" t="s">
        <v>105</v>
      </c>
      <c r="B1" s="167"/>
      <c r="C1" s="167"/>
      <c r="D1" s="167"/>
      <c r="E1" s="167"/>
      <c r="F1" s="167"/>
      <c r="G1" s="167"/>
      <c r="H1" s="167"/>
    </row>
    <row r="2" spans="1:3" ht="12.75">
      <c r="A2" s="38"/>
      <c r="B2" s="38"/>
      <c r="C2" s="38"/>
    </row>
    <row r="3" spans="1:14" ht="25.5" customHeight="1">
      <c r="A3" s="161" t="s">
        <v>108</v>
      </c>
      <c r="B3" s="161"/>
      <c r="C3" s="161"/>
      <c r="D3" s="161"/>
      <c r="E3" s="161"/>
      <c r="F3" s="161"/>
      <c r="G3" s="161"/>
      <c r="H3" s="154" t="s">
        <v>106</v>
      </c>
      <c r="I3" s="154"/>
      <c r="J3" s="53"/>
      <c r="K3" s="53"/>
      <c r="L3" s="53"/>
      <c r="M3" s="153" t="s">
        <v>104</v>
      </c>
      <c r="N3" s="153"/>
    </row>
    <row r="4" spans="1:14" ht="48.75" customHeight="1">
      <c r="A4" s="162" t="s">
        <v>91</v>
      </c>
      <c r="B4" s="162"/>
      <c r="C4" s="162"/>
      <c r="D4" s="162"/>
      <c r="E4" s="162"/>
      <c r="F4" s="38" t="s">
        <v>90</v>
      </c>
      <c r="G4" s="38"/>
      <c r="H4" s="150" t="s">
        <v>92</v>
      </c>
      <c r="I4" s="150"/>
      <c r="J4" s="38"/>
      <c r="K4" s="38"/>
      <c r="L4" s="38"/>
      <c r="M4" s="149" t="s">
        <v>87</v>
      </c>
      <c r="N4" s="149"/>
    </row>
    <row r="5" spans="1:12" ht="15">
      <c r="A5" s="53"/>
      <c r="B5" s="53"/>
      <c r="C5" s="53"/>
      <c r="D5" s="53"/>
      <c r="E5" s="53"/>
      <c r="F5" s="53"/>
      <c r="G5" s="53"/>
      <c r="H5" s="53"/>
      <c r="I5" s="53"/>
      <c r="J5" s="53"/>
      <c r="K5" s="53"/>
      <c r="L5" s="53"/>
    </row>
    <row r="6" spans="1:14" ht="30" customHeight="1">
      <c r="A6" s="161" t="s">
        <v>107</v>
      </c>
      <c r="B6" s="161"/>
      <c r="C6" s="161"/>
      <c r="D6" s="161"/>
      <c r="E6" s="161"/>
      <c r="F6" s="161"/>
      <c r="G6" s="161"/>
      <c r="H6" s="154" t="s">
        <v>109</v>
      </c>
      <c r="I6" s="154"/>
      <c r="J6" s="53"/>
      <c r="K6" s="53"/>
      <c r="L6" s="53"/>
      <c r="M6" s="153" t="s">
        <v>104</v>
      </c>
      <c r="N6" s="153"/>
    </row>
    <row r="7" spans="1:14" ht="72" customHeight="1">
      <c r="A7" s="162" t="s">
        <v>57</v>
      </c>
      <c r="B7" s="162"/>
      <c r="C7" s="162"/>
      <c r="D7" s="162"/>
      <c r="E7" s="162"/>
      <c r="F7" s="38"/>
      <c r="G7" s="38"/>
      <c r="H7" s="150" t="s">
        <v>93</v>
      </c>
      <c r="I7" s="150"/>
      <c r="J7" s="38"/>
      <c r="K7" s="38"/>
      <c r="L7" s="38"/>
      <c r="M7" s="149" t="s">
        <v>87</v>
      </c>
      <c r="N7" s="149"/>
    </row>
    <row r="8" spans="1:12" ht="15" customHeight="1">
      <c r="A8" s="83"/>
      <c r="B8" s="83"/>
      <c r="C8" s="83"/>
      <c r="D8" s="109"/>
      <c r="E8" s="109"/>
      <c r="F8" s="54"/>
      <c r="G8" s="54"/>
      <c r="H8" s="54"/>
      <c r="I8" s="54"/>
      <c r="J8" s="54"/>
      <c r="K8" s="54"/>
      <c r="L8" s="53"/>
    </row>
    <row r="9" spans="1:14" ht="44.25" customHeight="1">
      <c r="A9" s="42" t="s">
        <v>94</v>
      </c>
      <c r="B9" s="42" t="s">
        <v>110</v>
      </c>
      <c r="C9" s="42"/>
      <c r="D9" s="166" t="s">
        <v>113</v>
      </c>
      <c r="E9" s="166"/>
      <c r="F9" s="42"/>
      <c r="G9" s="156" t="s">
        <v>114</v>
      </c>
      <c r="H9" s="156"/>
      <c r="I9" s="157" t="s">
        <v>111</v>
      </c>
      <c r="J9" s="154"/>
      <c r="K9" s="154"/>
      <c r="L9" s="53"/>
      <c r="M9" s="158" t="s">
        <v>240</v>
      </c>
      <c r="N9" s="158"/>
    </row>
    <row r="10" spans="1:14" ht="54" customHeight="1">
      <c r="A10" s="38"/>
      <c r="B10" s="107" t="s">
        <v>95</v>
      </c>
      <c r="C10" s="38"/>
      <c r="D10" s="149" t="s">
        <v>96</v>
      </c>
      <c r="E10" s="149"/>
      <c r="F10" s="38"/>
      <c r="G10" s="149" t="s">
        <v>97</v>
      </c>
      <c r="H10" s="149"/>
      <c r="I10" s="149" t="s">
        <v>98</v>
      </c>
      <c r="J10" s="149"/>
      <c r="K10" s="149"/>
      <c r="L10" s="38"/>
      <c r="M10" s="149" t="s">
        <v>88</v>
      </c>
      <c r="N10" s="149"/>
    </row>
    <row r="11" spans="1:12" ht="15">
      <c r="A11" s="54"/>
      <c r="B11" s="54"/>
      <c r="C11" s="54"/>
      <c r="D11" s="54"/>
      <c r="E11" s="54"/>
      <c r="F11" s="54"/>
      <c r="G11" s="54"/>
      <c r="H11" s="54"/>
      <c r="I11" s="53"/>
      <c r="J11" s="53"/>
      <c r="K11" s="53"/>
      <c r="L11" s="53"/>
    </row>
    <row r="12" spans="1:12" ht="15.75">
      <c r="A12" s="160" t="s">
        <v>112</v>
      </c>
      <c r="B12" s="160"/>
      <c r="C12" s="160"/>
      <c r="D12" s="160"/>
      <c r="E12" s="160"/>
      <c r="F12" s="160"/>
      <c r="G12" s="160"/>
      <c r="H12" s="160"/>
      <c r="I12" s="53"/>
      <c r="J12" s="53"/>
      <c r="K12" s="53"/>
      <c r="L12" s="53"/>
    </row>
    <row r="13" spans="1:12" ht="15.75">
      <c r="A13" s="52"/>
      <c r="B13" s="53"/>
      <c r="C13" s="53"/>
      <c r="D13" s="53"/>
      <c r="E13" s="53"/>
      <c r="F13" s="53"/>
      <c r="G13" s="53"/>
      <c r="H13" s="53"/>
      <c r="I13" s="53"/>
      <c r="J13" s="53"/>
      <c r="K13" s="53"/>
      <c r="L13" s="53"/>
    </row>
    <row r="14" spans="1:13" ht="81.75" customHeight="1">
      <c r="A14" s="160" t="s">
        <v>99</v>
      </c>
      <c r="B14" s="160"/>
      <c r="C14" s="160"/>
      <c r="D14" s="160"/>
      <c r="E14" s="160"/>
      <c r="F14" s="151" t="s">
        <v>251</v>
      </c>
      <c r="G14" s="152"/>
      <c r="H14" s="152"/>
      <c r="I14" s="152"/>
      <c r="J14" s="152"/>
      <c r="K14" s="152"/>
      <c r="L14" s="152"/>
      <c r="M14" s="152"/>
    </row>
    <row r="15" spans="1:12" ht="15.75">
      <c r="A15" s="52"/>
      <c r="B15" s="53"/>
      <c r="C15" s="53"/>
      <c r="D15" s="53"/>
      <c r="E15" s="53"/>
      <c r="F15" s="53"/>
      <c r="G15" s="53"/>
      <c r="H15" s="53"/>
      <c r="I15" s="53"/>
      <c r="J15" s="53"/>
      <c r="K15" s="53"/>
      <c r="L15" s="53"/>
    </row>
    <row r="16" spans="1:13" ht="99.75" customHeight="1">
      <c r="A16" s="161" t="s">
        <v>100</v>
      </c>
      <c r="B16" s="161"/>
      <c r="C16" s="161"/>
      <c r="D16" s="161"/>
      <c r="E16" s="53"/>
      <c r="F16" s="151" t="s">
        <v>262</v>
      </c>
      <c r="G16" s="152"/>
      <c r="H16" s="152"/>
      <c r="I16" s="152"/>
      <c r="J16" s="152"/>
      <c r="K16" s="152"/>
      <c r="L16" s="152"/>
      <c r="M16" s="152"/>
    </row>
    <row r="17" spans="1:12" ht="15.75">
      <c r="A17" s="52"/>
      <c r="B17" s="53"/>
      <c r="C17" s="53"/>
      <c r="D17" s="53"/>
      <c r="E17" s="53"/>
      <c r="F17" s="53"/>
      <c r="G17" s="53"/>
      <c r="H17" s="53"/>
      <c r="I17" s="53"/>
      <c r="J17" s="53"/>
      <c r="K17" s="53"/>
      <c r="L17" s="53"/>
    </row>
    <row r="18" spans="1:13" ht="131.25" customHeight="1">
      <c r="A18" s="160" t="s">
        <v>101</v>
      </c>
      <c r="B18" s="160"/>
      <c r="C18" s="160"/>
      <c r="D18" s="160"/>
      <c r="E18" s="53"/>
      <c r="F18" s="151" t="s">
        <v>115</v>
      </c>
      <c r="G18" s="152"/>
      <c r="H18" s="152"/>
      <c r="I18" s="152"/>
      <c r="J18" s="152"/>
      <c r="K18" s="152"/>
      <c r="L18" s="152"/>
      <c r="M18" s="152"/>
    </row>
    <row r="19" spans="1:12" ht="9" customHeight="1">
      <c r="A19" s="52"/>
      <c r="B19" s="53"/>
      <c r="C19" s="53"/>
      <c r="D19" s="53"/>
      <c r="E19" s="53"/>
      <c r="F19" s="53" t="s">
        <v>90</v>
      </c>
      <c r="G19" s="53"/>
      <c r="H19" s="53"/>
      <c r="I19" s="53"/>
      <c r="J19" s="53"/>
      <c r="K19" s="53"/>
      <c r="L19" s="53"/>
    </row>
    <row r="20" spans="1:14" s="42" customFormat="1" ht="22.5" customHeight="1">
      <c r="A20" s="155" t="s">
        <v>102</v>
      </c>
      <c r="B20" s="155"/>
      <c r="C20" s="155"/>
      <c r="D20" s="155"/>
      <c r="E20" s="155"/>
      <c r="F20" s="155"/>
      <c r="G20" s="55"/>
      <c r="H20" s="55"/>
      <c r="I20" s="55"/>
      <c r="J20" s="55"/>
      <c r="K20" s="55"/>
      <c r="L20" s="55"/>
      <c r="M20" s="55"/>
      <c r="N20" s="55"/>
    </row>
    <row r="21" spans="1:12" ht="15.75">
      <c r="A21" s="52"/>
      <c r="B21" s="53"/>
      <c r="C21" s="53"/>
      <c r="D21" s="53"/>
      <c r="E21" s="53"/>
      <c r="F21" s="53"/>
      <c r="G21" s="53"/>
      <c r="H21" s="53"/>
      <c r="I21" s="53"/>
      <c r="J21" s="53"/>
      <c r="K21" s="53"/>
      <c r="L21" s="53"/>
    </row>
    <row r="22" spans="1:14" s="42" customFormat="1" ht="18.75" customHeight="1">
      <c r="A22" s="163" t="s">
        <v>119</v>
      </c>
      <c r="B22" s="163"/>
      <c r="C22" s="163"/>
      <c r="D22" s="163"/>
      <c r="E22" s="163"/>
      <c r="F22" s="163"/>
      <c r="G22" s="55"/>
      <c r="H22" s="55"/>
      <c r="I22" s="55"/>
      <c r="J22" s="55"/>
      <c r="K22" s="55"/>
      <c r="L22" s="55"/>
      <c r="M22" s="55"/>
      <c r="N22" s="55"/>
    </row>
    <row r="23" spans="1:14" s="42" customFormat="1" ht="12.75" customHeight="1">
      <c r="A23" s="55"/>
      <c r="B23" s="55"/>
      <c r="C23" s="55"/>
      <c r="D23" s="55"/>
      <c r="E23" s="55"/>
      <c r="F23" s="55"/>
      <c r="G23" s="55"/>
      <c r="H23" s="55"/>
      <c r="I23" s="55"/>
      <c r="J23" s="55"/>
      <c r="K23" s="55"/>
      <c r="L23" s="55"/>
      <c r="M23" s="55"/>
      <c r="N23" s="85" t="s">
        <v>56</v>
      </c>
    </row>
    <row r="24" spans="1:14" ht="22.5" customHeight="1">
      <c r="A24" s="164" t="s">
        <v>28</v>
      </c>
      <c r="B24" s="168" t="s">
        <v>12</v>
      </c>
      <c r="C24" s="159" t="s">
        <v>118</v>
      </c>
      <c r="D24" s="159"/>
      <c r="E24" s="159"/>
      <c r="F24" s="159"/>
      <c r="G24" s="159" t="s">
        <v>116</v>
      </c>
      <c r="H24" s="159"/>
      <c r="I24" s="159"/>
      <c r="J24" s="159"/>
      <c r="K24" s="159" t="s">
        <v>117</v>
      </c>
      <c r="L24" s="159"/>
      <c r="M24" s="159"/>
      <c r="N24" s="159"/>
    </row>
    <row r="25" spans="1:14" ht="30" customHeight="1">
      <c r="A25" s="165"/>
      <c r="B25" s="169"/>
      <c r="C25" s="23" t="s">
        <v>2</v>
      </c>
      <c r="D25" s="23" t="s">
        <v>41</v>
      </c>
      <c r="E25" s="24" t="s">
        <v>82</v>
      </c>
      <c r="F25" s="24" t="s">
        <v>38</v>
      </c>
      <c r="G25" s="23" t="s">
        <v>2</v>
      </c>
      <c r="H25" s="23" t="s">
        <v>41</v>
      </c>
      <c r="I25" s="24" t="s">
        <v>82</v>
      </c>
      <c r="J25" s="24" t="s">
        <v>39</v>
      </c>
      <c r="K25" s="23" t="s">
        <v>2</v>
      </c>
      <c r="L25" s="23" t="s">
        <v>41</v>
      </c>
      <c r="M25" s="24" t="s">
        <v>82</v>
      </c>
      <c r="N25" s="24" t="s">
        <v>40</v>
      </c>
    </row>
    <row r="26" spans="1:14" ht="19.5" customHeight="1">
      <c r="A26" s="32">
        <v>1</v>
      </c>
      <c r="B26" s="9">
        <v>2</v>
      </c>
      <c r="C26" s="25">
        <v>3</v>
      </c>
      <c r="D26" s="25">
        <v>4</v>
      </c>
      <c r="E26" s="25">
        <v>5</v>
      </c>
      <c r="F26" s="25">
        <v>6</v>
      </c>
      <c r="G26" s="25">
        <v>7</v>
      </c>
      <c r="H26" s="25">
        <v>8</v>
      </c>
      <c r="I26" s="25">
        <v>9</v>
      </c>
      <c r="J26" s="25">
        <v>10</v>
      </c>
      <c r="K26" s="25">
        <v>11</v>
      </c>
      <c r="L26" s="25">
        <v>12</v>
      </c>
      <c r="M26" s="25">
        <v>13</v>
      </c>
      <c r="N26" s="25">
        <v>14</v>
      </c>
    </row>
    <row r="27" spans="1:14" ht="29.25" customHeight="1">
      <c r="A27" s="9">
        <v>7693</v>
      </c>
      <c r="B27" s="10" t="s">
        <v>30</v>
      </c>
      <c r="C27" s="131">
        <v>1170699.79</v>
      </c>
      <c r="D27" s="131" t="s">
        <v>15</v>
      </c>
      <c r="E27" s="131" t="s">
        <v>15</v>
      </c>
      <c r="F27" s="131">
        <f>C27</f>
        <v>1170699.79</v>
      </c>
      <c r="G27" s="131">
        <f>22400+25800+885200+1752310.39</f>
        <v>2685710.3899999997</v>
      </c>
      <c r="H27" s="131" t="s">
        <v>15</v>
      </c>
      <c r="I27" s="131" t="s">
        <v>15</v>
      </c>
      <c r="J27" s="131">
        <f>G27</f>
        <v>2685710.3899999997</v>
      </c>
      <c r="K27" s="132">
        <f>51800+8400000+175680</f>
        <v>8627480</v>
      </c>
      <c r="L27" s="132" t="s">
        <v>15</v>
      </c>
      <c r="M27" s="132" t="s">
        <v>15</v>
      </c>
      <c r="N27" s="132">
        <f>K27</f>
        <v>8627480</v>
      </c>
    </row>
    <row r="28" spans="1:14" ht="57">
      <c r="A28" s="9"/>
      <c r="B28" s="10" t="s">
        <v>43</v>
      </c>
      <c r="C28" s="131" t="s">
        <v>15</v>
      </c>
      <c r="D28" s="131"/>
      <c r="E28" s="131"/>
      <c r="F28" s="131"/>
      <c r="G28" s="131" t="s">
        <v>15</v>
      </c>
      <c r="H28" s="131"/>
      <c r="I28" s="131"/>
      <c r="J28" s="131"/>
      <c r="K28" s="132" t="s">
        <v>15</v>
      </c>
      <c r="L28" s="132"/>
      <c r="M28" s="132"/>
      <c r="N28" s="132"/>
    </row>
    <row r="29" spans="1:14" ht="85.5">
      <c r="A29" s="10">
        <v>602400</v>
      </c>
      <c r="B29" s="10" t="s">
        <v>245</v>
      </c>
      <c r="C29" s="131" t="s">
        <v>15</v>
      </c>
      <c r="D29" s="131"/>
      <c r="E29" s="131"/>
      <c r="F29" s="131"/>
      <c r="G29" s="131" t="s">
        <v>15</v>
      </c>
      <c r="H29" s="131">
        <f>271682.73</f>
        <v>271682.73</v>
      </c>
      <c r="I29" s="131">
        <f>H29</f>
        <v>271682.73</v>
      </c>
      <c r="J29" s="131">
        <f>H29</f>
        <v>271682.73</v>
      </c>
      <c r="K29" s="132" t="s">
        <v>15</v>
      </c>
      <c r="L29" s="132">
        <v>18269569.4</v>
      </c>
      <c r="M29" s="132">
        <f>L29</f>
        <v>18269569.4</v>
      </c>
      <c r="N29" s="132">
        <f>L29</f>
        <v>18269569.4</v>
      </c>
    </row>
    <row r="30" spans="1:14" ht="30.75" customHeight="1">
      <c r="A30" s="9"/>
      <c r="B30" s="10" t="s">
        <v>45</v>
      </c>
      <c r="C30" s="131" t="s">
        <v>15</v>
      </c>
      <c r="D30" s="131"/>
      <c r="E30" s="131"/>
      <c r="F30" s="131"/>
      <c r="G30" s="131" t="s">
        <v>15</v>
      </c>
      <c r="H30" s="131"/>
      <c r="I30" s="131"/>
      <c r="J30" s="131"/>
      <c r="K30" s="132" t="s">
        <v>15</v>
      </c>
      <c r="L30" s="132"/>
      <c r="M30" s="132"/>
      <c r="N30" s="132"/>
    </row>
    <row r="31" spans="1:14" ht="22.5" customHeight="1">
      <c r="A31" s="9"/>
      <c r="B31" s="10" t="s">
        <v>42</v>
      </c>
      <c r="C31" s="131">
        <f>C27</f>
        <v>1170699.79</v>
      </c>
      <c r="D31" s="131">
        <v>0</v>
      </c>
      <c r="E31" s="131">
        <v>0</v>
      </c>
      <c r="F31" s="131">
        <f>F27</f>
        <v>1170699.79</v>
      </c>
      <c r="G31" s="131">
        <f>G27</f>
        <v>2685710.3899999997</v>
      </c>
      <c r="H31" s="131">
        <f>H29</f>
        <v>271682.73</v>
      </c>
      <c r="I31" s="131">
        <f>I29</f>
        <v>271682.73</v>
      </c>
      <c r="J31" s="131">
        <f>G31+H31</f>
        <v>2957393.1199999996</v>
      </c>
      <c r="K31" s="132">
        <f>K27</f>
        <v>8627480</v>
      </c>
      <c r="L31" s="132">
        <f>L29</f>
        <v>18269569.4</v>
      </c>
      <c r="M31" s="132">
        <f>M29</f>
        <v>18269569.4</v>
      </c>
      <c r="N31" s="132">
        <f>N27+N29</f>
        <v>26897049.4</v>
      </c>
    </row>
    <row r="32" spans="1:14" ht="12.75" customHeight="1">
      <c r="A32" s="174"/>
      <c r="B32" s="174"/>
      <c r="C32" s="174"/>
      <c r="D32" s="174"/>
      <c r="E32" s="28"/>
      <c r="F32" s="28"/>
      <c r="G32" s="28"/>
      <c r="H32" s="28"/>
      <c r="I32" s="28"/>
      <c r="J32" s="28"/>
      <c r="K32" s="28"/>
      <c r="L32" s="28"/>
      <c r="M32" s="28"/>
      <c r="N32" s="28"/>
    </row>
    <row r="33" spans="1:14" ht="22.5" customHeight="1">
      <c r="A33" s="173" t="s">
        <v>120</v>
      </c>
      <c r="B33" s="173"/>
      <c r="C33" s="173"/>
      <c r="D33" s="173"/>
      <c r="E33" s="173"/>
      <c r="F33" s="173"/>
      <c r="G33" s="173"/>
      <c r="H33" s="173"/>
      <c r="I33" s="173"/>
      <c r="J33" s="173"/>
      <c r="K33" s="28"/>
      <c r="L33" s="28"/>
      <c r="M33" s="28"/>
      <c r="N33" s="28"/>
    </row>
    <row r="34" spans="1:14" ht="14.25" customHeight="1">
      <c r="A34" s="28"/>
      <c r="B34" s="28"/>
      <c r="C34" s="28"/>
      <c r="D34" s="28"/>
      <c r="E34" s="28"/>
      <c r="F34" s="28"/>
      <c r="G34" s="28"/>
      <c r="H34" s="28"/>
      <c r="I34" s="28"/>
      <c r="J34" s="28" t="s">
        <v>56</v>
      </c>
      <c r="L34" s="28"/>
      <c r="M34" s="28"/>
      <c r="N34" s="28"/>
    </row>
    <row r="35" spans="1:14" ht="22.5" customHeight="1">
      <c r="A35" s="159" t="s">
        <v>28</v>
      </c>
      <c r="B35" s="168" t="s">
        <v>29</v>
      </c>
      <c r="C35" s="170" t="s">
        <v>121</v>
      </c>
      <c r="D35" s="171"/>
      <c r="E35" s="171"/>
      <c r="F35" s="172"/>
      <c r="G35" s="170" t="s">
        <v>122</v>
      </c>
      <c r="H35" s="171"/>
      <c r="I35" s="171"/>
      <c r="J35" s="172"/>
      <c r="K35" s="28"/>
      <c r="L35" s="28"/>
      <c r="M35" s="28"/>
      <c r="N35" s="28"/>
    </row>
    <row r="36" spans="1:14" ht="30" customHeight="1">
      <c r="A36" s="159"/>
      <c r="B36" s="169"/>
      <c r="C36" s="23" t="s">
        <v>2</v>
      </c>
      <c r="D36" s="23" t="s">
        <v>41</v>
      </c>
      <c r="E36" s="24" t="s">
        <v>82</v>
      </c>
      <c r="F36" s="24" t="s">
        <v>38</v>
      </c>
      <c r="G36" s="23" t="s">
        <v>2</v>
      </c>
      <c r="H36" s="23" t="s">
        <v>41</v>
      </c>
      <c r="I36" s="24" t="s">
        <v>82</v>
      </c>
      <c r="J36" s="24" t="s">
        <v>39</v>
      </c>
      <c r="K36" s="28"/>
      <c r="L36" s="28"/>
      <c r="M36" s="28"/>
      <c r="N36" s="28"/>
    </row>
    <row r="37" spans="1:14" ht="22.5" customHeight="1">
      <c r="A37" s="9">
        <v>1</v>
      </c>
      <c r="B37" s="9">
        <v>2</v>
      </c>
      <c r="C37" s="25">
        <v>3</v>
      </c>
      <c r="D37" s="25">
        <v>4</v>
      </c>
      <c r="E37" s="25">
        <v>5</v>
      </c>
      <c r="F37" s="25">
        <v>6</v>
      </c>
      <c r="G37" s="25">
        <v>7</v>
      </c>
      <c r="H37" s="25">
        <v>8</v>
      </c>
      <c r="I37" s="25">
        <v>9</v>
      </c>
      <c r="J37" s="9">
        <v>10</v>
      </c>
      <c r="K37" s="11"/>
      <c r="L37" s="11"/>
      <c r="M37" s="11"/>
      <c r="N37" s="11"/>
    </row>
    <row r="38" spans="1:14" ht="36" customHeight="1">
      <c r="A38" s="29"/>
      <c r="B38" s="10" t="s">
        <v>30</v>
      </c>
      <c r="C38" s="132">
        <f>54752.6+8400000+185693.76</f>
        <v>8640446.36</v>
      </c>
      <c r="D38" s="132" t="s">
        <v>15</v>
      </c>
      <c r="E38" s="132" t="s">
        <v>15</v>
      </c>
      <c r="F38" s="132">
        <f>C38</f>
        <v>8640446.36</v>
      </c>
      <c r="G38" s="132">
        <f>57654.49+8400000+195535.53</f>
        <v>8653190.02</v>
      </c>
      <c r="H38" s="132" t="s">
        <v>15</v>
      </c>
      <c r="I38" s="132" t="s">
        <v>15</v>
      </c>
      <c r="J38" s="132">
        <f>G38</f>
        <v>8653190.02</v>
      </c>
      <c r="K38" s="28"/>
      <c r="L38" s="28"/>
      <c r="M38" s="28"/>
      <c r="N38" s="28"/>
    </row>
    <row r="39" spans="1:14" ht="60" customHeight="1">
      <c r="A39" s="9"/>
      <c r="B39" s="10" t="s">
        <v>43</v>
      </c>
      <c r="C39" s="132" t="s">
        <v>15</v>
      </c>
      <c r="D39" s="132"/>
      <c r="E39" s="132"/>
      <c r="F39" s="132"/>
      <c r="G39" s="132" t="s">
        <v>15</v>
      </c>
      <c r="H39" s="132"/>
      <c r="I39" s="132"/>
      <c r="J39" s="132"/>
      <c r="K39" s="28"/>
      <c r="L39" s="28"/>
      <c r="M39" s="28"/>
      <c r="N39" s="28"/>
    </row>
    <row r="40" spans="1:14" ht="60.75" customHeight="1">
      <c r="A40" s="10"/>
      <c r="B40" s="10" t="s">
        <v>44</v>
      </c>
      <c r="C40" s="132" t="s">
        <v>15</v>
      </c>
      <c r="D40" s="132"/>
      <c r="E40" s="132"/>
      <c r="F40" s="132"/>
      <c r="G40" s="132" t="s">
        <v>15</v>
      </c>
      <c r="H40" s="132"/>
      <c r="I40" s="132"/>
      <c r="J40" s="132"/>
      <c r="K40" s="28"/>
      <c r="L40" s="28"/>
      <c r="M40" s="28"/>
      <c r="N40" s="28"/>
    </row>
    <row r="41" spans="1:14" ht="28.5">
      <c r="A41" s="9"/>
      <c r="B41" s="10" t="s">
        <v>45</v>
      </c>
      <c r="C41" s="132" t="s">
        <v>15</v>
      </c>
      <c r="D41" s="132"/>
      <c r="E41" s="132"/>
      <c r="F41" s="132"/>
      <c r="G41" s="132" t="s">
        <v>15</v>
      </c>
      <c r="H41" s="132"/>
      <c r="I41" s="132"/>
      <c r="J41" s="132"/>
      <c r="K41" s="28"/>
      <c r="L41" s="28"/>
      <c r="M41" s="28"/>
      <c r="N41" s="28"/>
    </row>
    <row r="42" spans="1:14" ht="24" customHeight="1">
      <c r="A42" s="9"/>
      <c r="B42" s="10" t="s">
        <v>42</v>
      </c>
      <c r="C42" s="132">
        <f>C38</f>
        <v>8640446.36</v>
      </c>
      <c r="D42" s="132">
        <v>0</v>
      </c>
      <c r="E42" s="132">
        <v>0</v>
      </c>
      <c r="F42" s="132">
        <f>F38</f>
        <v>8640446.36</v>
      </c>
      <c r="G42" s="132">
        <f>G38</f>
        <v>8653190.02</v>
      </c>
      <c r="H42" s="132">
        <v>0</v>
      </c>
      <c r="I42" s="132">
        <v>0</v>
      </c>
      <c r="J42" s="132">
        <f>J38</f>
        <v>8653190.02</v>
      </c>
      <c r="K42" s="28"/>
      <c r="L42" s="28"/>
      <c r="M42" s="28"/>
      <c r="N42" s="28"/>
    </row>
    <row r="43" spans="1:13" ht="22.5" customHeight="1">
      <c r="A43" s="28"/>
      <c r="B43" s="28"/>
      <c r="C43" s="28"/>
      <c r="D43" s="28"/>
      <c r="E43" s="28"/>
      <c r="F43" s="28"/>
      <c r="G43" s="28"/>
      <c r="H43" s="28"/>
      <c r="I43" s="28"/>
      <c r="J43" s="28"/>
      <c r="K43" s="28"/>
      <c r="L43" s="28"/>
      <c r="M43" s="28"/>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A35:A36"/>
    <mergeCell ref="B35:B36"/>
    <mergeCell ref="C35:F35"/>
    <mergeCell ref="G35:J35"/>
    <mergeCell ref="A33:J33"/>
    <mergeCell ref="A32:D32"/>
    <mergeCell ref="K24:N24"/>
    <mergeCell ref="D9:E9"/>
    <mergeCell ref="A1:H1"/>
    <mergeCell ref="A14:E14"/>
    <mergeCell ref="A12:H12"/>
    <mergeCell ref="A16:D16"/>
    <mergeCell ref="A4:E4"/>
    <mergeCell ref="A3:G3"/>
    <mergeCell ref="H3:I3"/>
    <mergeCell ref="B24:B25"/>
    <mergeCell ref="C24:F24"/>
    <mergeCell ref="A18:D18"/>
    <mergeCell ref="A6:G6"/>
    <mergeCell ref="A7:E7"/>
    <mergeCell ref="A22:F22"/>
    <mergeCell ref="G24:J24"/>
    <mergeCell ref="A24:A25"/>
    <mergeCell ref="D10:E10"/>
    <mergeCell ref="G10:H10"/>
    <mergeCell ref="M3:N3"/>
    <mergeCell ref="H6:I6"/>
    <mergeCell ref="H7:I7"/>
    <mergeCell ref="M6:N6"/>
    <mergeCell ref="M7:N7"/>
    <mergeCell ref="A20:F20"/>
    <mergeCell ref="G9:H9"/>
    <mergeCell ref="I9:K9"/>
    <mergeCell ref="I10:K10"/>
    <mergeCell ref="M9:N9"/>
    <mergeCell ref="M10:N10"/>
    <mergeCell ref="H4:I4"/>
    <mergeCell ref="M4:N4"/>
    <mergeCell ref="F14:M14"/>
    <mergeCell ref="F16:M16"/>
    <mergeCell ref="F18:M18"/>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19" max="13" man="1"/>
  </rowBreaks>
</worksheet>
</file>

<file path=xl/worksheets/sheet2.xml><?xml version="1.0" encoding="utf-8"?>
<worksheet xmlns="http://schemas.openxmlformats.org/spreadsheetml/2006/main" xmlns:r="http://schemas.openxmlformats.org/officeDocument/2006/relationships">
  <sheetPr>
    <tabColor rgb="FFFFFF00"/>
  </sheetPr>
  <dimension ref="A2:N45"/>
  <sheetViews>
    <sheetView showGridLines="0" view="pageBreakPreview" zoomScale="70" zoomScaleNormal="70" zoomScaleSheetLayoutView="70" workbookViewId="0" topLeftCell="A1">
      <selection activeCell="M14" sqref="M14"/>
    </sheetView>
  </sheetViews>
  <sheetFormatPr defaultColWidth="9.00390625" defaultRowHeight="12.75"/>
  <cols>
    <col min="1" max="1" width="15.375" style="14" customWidth="1"/>
    <col min="2" max="2" width="27.875" style="14" customWidth="1"/>
    <col min="3" max="3" width="17.875" style="14" customWidth="1"/>
    <col min="4" max="4" width="15.00390625" style="14" customWidth="1"/>
    <col min="5" max="5" width="11.625" style="14" customWidth="1"/>
    <col min="6" max="6" width="15.00390625" style="14" customWidth="1"/>
    <col min="7" max="7" width="14.75390625" style="14" customWidth="1"/>
    <col min="8" max="8" width="13.375" style="14" customWidth="1"/>
    <col min="9" max="9" width="12.25390625" style="14" customWidth="1"/>
    <col min="10" max="10" width="14.00390625" style="14" customWidth="1"/>
    <col min="11" max="11" width="14.625" style="14" customWidth="1"/>
    <col min="12" max="13" width="12.125" style="14" customWidth="1"/>
    <col min="14" max="14" width="15.00390625" style="14" customWidth="1"/>
    <col min="15" max="16384" width="9.125" style="14" customWidth="1"/>
  </cols>
  <sheetData>
    <row r="2" spans="1:11" ht="36.75" customHeight="1">
      <c r="A2" s="175" t="s">
        <v>77</v>
      </c>
      <c r="B2" s="175"/>
      <c r="C2" s="175"/>
      <c r="D2" s="175"/>
      <c r="E2" s="175"/>
      <c r="F2" s="175"/>
      <c r="G2" s="175"/>
      <c r="H2" s="175"/>
      <c r="I2" s="175"/>
      <c r="J2" s="175"/>
      <c r="K2" s="175"/>
    </row>
    <row r="3" spans="1:11" ht="17.25" customHeight="1">
      <c r="A3" s="21"/>
      <c r="B3" s="21"/>
      <c r="C3" s="21"/>
      <c r="D3" s="21"/>
      <c r="E3" s="21"/>
      <c r="F3" s="21"/>
      <c r="G3" s="21"/>
      <c r="H3" s="21"/>
      <c r="I3" s="21"/>
      <c r="J3" s="21"/>
      <c r="K3" s="21"/>
    </row>
    <row r="4" spans="1:13" ht="17.25" customHeight="1">
      <c r="A4" s="175" t="s">
        <v>124</v>
      </c>
      <c r="B4" s="175"/>
      <c r="C4" s="175"/>
      <c r="D4" s="175"/>
      <c r="E4" s="175"/>
      <c r="F4" s="175"/>
      <c r="G4" s="175"/>
      <c r="H4" s="175"/>
      <c r="I4" s="175"/>
      <c r="J4" s="175"/>
      <c r="K4" s="175"/>
      <c r="L4" s="175"/>
      <c r="M4" s="175"/>
    </row>
    <row r="5" spans="1:14" ht="15.75" customHeight="1">
      <c r="A5" s="21"/>
      <c r="B5" s="21"/>
      <c r="C5" s="21"/>
      <c r="D5" s="21"/>
      <c r="E5" s="21"/>
      <c r="F5" s="21"/>
      <c r="G5" s="21"/>
      <c r="H5" s="21"/>
      <c r="I5" s="21"/>
      <c r="J5" s="21"/>
      <c r="K5" s="21"/>
      <c r="N5" s="22" t="s">
        <v>56</v>
      </c>
    </row>
    <row r="6" spans="1:14" ht="17.25" customHeight="1">
      <c r="A6" s="159" t="s">
        <v>58</v>
      </c>
      <c r="B6" s="168" t="s">
        <v>12</v>
      </c>
      <c r="C6" s="159" t="s">
        <v>118</v>
      </c>
      <c r="D6" s="159"/>
      <c r="E6" s="159"/>
      <c r="F6" s="159"/>
      <c r="G6" s="159" t="s">
        <v>123</v>
      </c>
      <c r="H6" s="159"/>
      <c r="I6" s="159"/>
      <c r="J6" s="159"/>
      <c r="K6" s="159" t="s">
        <v>117</v>
      </c>
      <c r="L6" s="159"/>
      <c r="M6" s="159"/>
      <c r="N6" s="159"/>
    </row>
    <row r="7" spans="1:14" ht="55.5" customHeight="1">
      <c r="A7" s="159"/>
      <c r="B7" s="169"/>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28.5">
      <c r="A9" s="111">
        <v>2210</v>
      </c>
      <c r="B9" s="10" t="s">
        <v>129</v>
      </c>
      <c r="C9" s="131">
        <v>0</v>
      </c>
      <c r="D9" s="131" t="s">
        <v>128</v>
      </c>
      <c r="E9" s="131" t="s">
        <v>128</v>
      </c>
      <c r="F9" s="131">
        <f>C9</f>
        <v>0</v>
      </c>
      <c r="G9" s="131">
        <f>1752310.39</f>
        <v>1752310.39</v>
      </c>
      <c r="H9" s="131" t="s">
        <v>128</v>
      </c>
      <c r="I9" s="131" t="s">
        <v>128</v>
      </c>
      <c r="J9" s="131">
        <f>G9</f>
        <v>1752310.39</v>
      </c>
      <c r="K9" s="132">
        <f>8400000</f>
        <v>8400000</v>
      </c>
      <c r="L9" s="132" t="s">
        <v>128</v>
      </c>
      <c r="M9" s="132" t="s">
        <v>128</v>
      </c>
      <c r="N9" s="132">
        <f>K9</f>
        <v>8400000</v>
      </c>
    </row>
    <row r="10" spans="1:14" ht="28.5">
      <c r="A10" s="111">
        <v>2240</v>
      </c>
      <c r="B10" s="10" t="s">
        <v>130</v>
      </c>
      <c r="C10" s="131">
        <f>14806.66+20546</f>
        <v>35352.66</v>
      </c>
      <c r="D10" s="131" t="s">
        <v>128</v>
      </c>
      <c r="E10" s="131" t="s">
        <v>128</v>
      </c>
      <c r="F10" s="131">
        <f>C10</f>
        <v>35352.66</v>
      </c>
      <c r="G10" s="131">
        <f>48200</f>
        <v>48200</v>
      </c>
      <c r="H10" s="131" t="s">
        <v>128</v>
      </c>
      <c r="I10" s="131" t="s">
        <v>128</v>
      </c>
      <c r="J10" s="131">
        <f>G10</f>
        <v>48200</v>
      </c>
      <c r="K10" s="132">
        <f>51800</f>
        <v>51800</v>
      </c>
      <c r="L10" s="132" t="s">
        <v>128</v>
      </c>
      <c r="M10" s="132" t="s">
        <v>128</v>
      </c>
      <c r="N10" s="132">
        <f>K10</f>
        <v>51800</v>
      </c>
    </row>
    <row r="11" spans="1:14" ht="57">
      <c r="A11" s="111">
        <v>2610</v>
      </c>
      <c r="B11" s="10" t="s">
        <v>131</v>
      </c>
      <c r="C11" s="131">
        <f>1135347.13</f>
        <v>1135347.13</v>
      </c>
      <c r="D11" s="131" t="s">
        <v>128</v>
      </c>
      <c r="E11" s="131" t="s">
        <v>128</v>
      </c>
      <c r="F11" s="131">
        <f>C11</f>
        <v>1135347.13</v>
      </c>
      <c r="G11" s="131">
        <f>885200</f>
        <v>885200</v>
      </c>
      <c r="H11" s="131" t="s">
        <v>128</v>
      </c>
      <c r="I11" s="131" t="s">
        <v>128</v>
      </c>
      <c r="J11" s="131">
        <f>G11</f>
        <v>885200</v>
      </c>
      <c r="K11" s="132">
        <v>175680</v>
      </c>
      <c r="L11" s="132" t="s">
        <v>128</v>
      </c>
      <c r="M11" s="132" t="s">
        <v>128</v>
      </c>
      <c r="N11" s="132">
        <f>K11</f>
        <v>175680</v>
      </c>
    </row>
    <row r="12" spans="1:14" ht="28.5">
      <c r="A12" s="9">
        <v>3132</v>
      </c>
      <c r="B12" s="10" t="s">
        <v>132</v>
      </c>
      <c r="C12" s="131" t="s">
        <v>128</v>
      </c>
      <c r="D12" s="131">
        <v>0</v>
      </c>
      <c r="E12" s="131">
        <v>0</v>
      </c>
      <c r="F12" s="131">
        <f>D12</f>
        <v>0</v>
      </c>
      <c r="G12" s="131" t="s">
        <v>128</v>
      </c>
      <c r="H12" s="131">
        <v>271682.73</v>
      </c>
      <c r="I12" s="131">
        <f>H12</f>
        <v>271682.73</v>
      </c>
      <c r="J12" s="131">
        <f>H12</f>
        <v>271682.73</v>
      </c>
      <c r="K12" s="132" t="s">
        <v>128</v>
      </c>
      <c r="L12" s="132">
        <v>18269569.4</v>
      </c>
      <c r="M12" s="132">
        <f>L12</f>
        <v>18269569.4</v>
      </c>
      <c r="N12" s="132">
        <f>L12</f>
        <v>18269569.4</v>
      </c>
    </row>
    <row r="13" spans="1:14" ht="14.25">
      <c r="A13" s="9"/>
      <c r="B13" s="10" t="s">
        <v>42</v>
      </c>
      <c r="C13" s="131">
        <f>C9+C10+C11</f>
        <v>1170699.7899999998</v>
      </c>
      <c r="D13" s="131">
        <f>D12</f>
        <v>0</v>
      </c>
      <c r="E13" s="131">
        <f>E12</f>
        <v>0</v>
      </c>
      <c r="F13" s="131">
        <f>C13</f>
        <v>1170699.7899999998</v>
      </c>
      <c r="G13" s="131">
        <f>G9+G10+G11</f>
        <v>2685710.3899999997</v>
      </c>
      <c r="H13" s="131">
        <f>H12</f>
        <v>271682.73</v>
      </c>
      <c r="I13" s="131">
        <f>I12</f>
        <v>271682.73</v>
      </c>
      <c r="J13" s="131">
        <f>SUM(J9:J12)</f>
        <v>2957393.1199999996</v>
      </c>
      <c r="K13" s="132">
        <f>K9+K10+K11</f>
        <v>8627480</v>
      </c>
      <c r="L13" s="132">
        <f>L12</f>
        <v>18269569.4</v>
      </c>
      <c r="M13" s="132">
        <f>M12</f>
        <v>18269569.4</v>
      </c>
      <c r="N13" s="132">
        <f>SUM(N9:N12)</f>
        <v>26897049.4</v>
      </c>
    </row>
    <row r="14" spans="1:8" ht="15.75">
      <c r="A14" s="21"/>
      <c r="B14" s="21"/>
      <c r="C14" s="21"/>
      <c r="D14" s="21"/>
      <c r="E14" s="21"/>
      <c r="F14" s="21"/>
      <c r="G14" s="21"/>
      <c r="H14" s="21"/>
    </row>
    <row r="15" spans="1:13" ht="15.75" customHeight="1">
      <c r="A15" s="175" t="s">
        <v>125</v>
      </c>
      <c r="B15" s="175"/>
      <c r="C15" s="175"/>
      <c r="D15" s="175"/>
      <c r="E15" s="175"/>
      <c r="F15" s="175"/>
      <c r="G15" s="175"/>
      <c r="H15" s="175"/>
      <c r="I15" s="175"/>
      <c r="J15" s="175"/>
      <c r="K15" s="175"/>
      <c r="L15" s="175"/>
      <c r="M15" s="175"/>
    </row>
    <row r="16" spans="1:14" ht="15.75">
      <c r="A16" s="21"/>
      <c r="B16" s="21"/>
      <c r="C16" s="21"/>
      <c r="D16" s="21"/>
      <c r="E16" s="21"/>
      <c r="F16" s="21"/>
      <c r="G16" s="21"/>
      <c r="H16" s="21"/>
      <c r="I16" s="21"/>
      <c r="J16" s="21"/>
      <c r="K16" s="21"/>
      <c r="N16" s="22" t="s">
        <v>56</v>
      </c>
    </row>
    <row r="17" spans="1:14" ht="19.5" customHeight="1">
      <c r="A17" s="159" t="s">
        <v>59</v>
      </c>
      <c r="B17" s="168" t="s">
        <v>12</v>
      </c>
      <c r="C17" s="159" t="s">
        <v>118</v>
      </c>
      <c r="D17" s="159"/>
      <c r="E17" s="159"/>
      <c r="F17" s="159"/>
      <c r="G17" s="159" t="s">
        <v>123</v>
      </c>
      <c r="H17" s="159"/>
      <c r="I17" s="159"/>
      <c r="J17" s="159"/>
      <c r="K17" s="159" t="s">
        <v>117</v>
      </c>
      <c r="L17" s="159"/>
      <c r="M17" s="159"/>
      <c r="N17" s="159"/>
    </row>
    <row r="18" spans="1:14" ht="54.75" customHeight="1">
      <c r="A18" s="159"/>
      <c r="B18" s="169"/>
      <c r="C18" s="23" t="s">
        <v>2</v>
      </c>
      <c r="D18" s="23" t="s">
        <v>41</v>
      </c>
      <c r="E18" s="24" t="s">
        <v>82</v>
      </c>
      <c r="F18" s="24" t="s">
        <v>38</v>
      </c>
      <c r="G18" s="23" t="s">
        <v>2</v>
      </c>
      <c r="H18" s="23" t="s">
        <v>41</v>
      </c>
      <c r="I18" s="24" t="s">
        <v>82</v>
      </c>
      <c r="J18" s="24" t="s">
        <v>39</v>
      </c>
      <c r="K18" s="23" t="s">
        <v>2</v>
      </c>
      <c r="L18" s="23" t="s">
        <v>41</v>
      </c>
      <c r="M18" s="24" t="s">
        <v>82</v>
      </c>
      <c r="N18" s="24" t="s">
        <v>40</v>
      </c>
    </row>
    <row r="19" spans="1:14" ht="14.25">
      <c r="A19" s="9">
        <v>1</v>
      </c>
      <c r="B19" s="9">
        <v>2</v>
      </c>
      <c r="C19" s="9">
        <v>3</v>
      </c>
      <c r="D19" s="9">
        <v>4</v>
      </c>
      <c r="E19" s="9">
        <v>5</v>
      </c>
      <c r="F19" s="9">
        <v>6</v>
      </c>
      <c r="G19" s="9">
        <v>7</v>
      </c>
      <c r="H19" s="9">
        <v>8</v>
      </c>
      <c r="I19" s="9">
        <v>9</v>
      </c>
      <c r="J19" s="9">
        <v>10</v>
      </c>
      <c r="K19" s="9">
        <v>11</v>
      </c>
      <c r="L19" s="9">
        <v>12</v>
      </c>
      <c r="M19" s="9">
        <v>13</v>
      </c>
      <c r="N19" s="9">
        <v>14</v>
      </c>
    </row>
    <row r="20" spans="1:14" ht="14.25">
      <c r="A20" s="33"/>
      <c r="B20" s="10"/>
      <c r="C20" s="9"/>
      <c r="D20" s="9"/>
      <c r="E20" s="9"/>
      <c r="F20" s="9"/>
      <c r="G20" s="9"/>
      <c r="H20" s="9"/>
      <c r="I20" s="9"/>
      <c r="J20" s="9"/>
      <c r="K20" s="9"/>
      <c r="L20" s="9"/>
      <c r="M20" s="9"/>
      <c r="N20" s="9"/>
    </row>
    <row r="21" spans="1:14" ht="14.25">
      <c r="A21" s="9"/>
      <c r="B21" s="10"/>
      <c r="C21" s="9"/>
      <c r="D21" s="9"/>
      <c r="E21" s="9"/>
      <c r="F21" s="9"/>
      <c r="G21" s="9"/>
      <c r="H21" s="9"/>
      <c r="I21" s="9"/>
      <c r="J21" s="9"/>
      <c r="K21" s="9"/>
      <c r="L21" s="9"/>
      <c r="M21" s="9"/>
      <c r="N21" s="9"/>
    </row>
    <row r="22" spans="1:14" ht="14.25">
      <c r="A22" s="9"/>
      <c r="B22" s="10" t="s">
        <v>42</v>
      </c>
      <c r="C22" s="9" t="s">
        <v>128</v>
      </c>
      <c r="D22" s="9" t="s">
        <v>128</v>
      </c>
      <c r="E22" s="9" t="s">
        <v>128</v>
      </c>
      <c r="F22" s="9" t="s">
        <v>128</v>
      </c>
      <c r="G22" s="9" t="s">
        <v>128</v>
      </c>
      <c r="H22" s="9" t="s">
        <v>128</v>
      </c>
      <c r="I22" s="9" t="s">
        <v>128</v>
      </c>
      <c r="J22" s="9" t="s">
        <v>128</v>
      </c>
      <c r="K22" s="9" t="s">
        <v>128</v>
      </c>
      <c r="L22" s="9" t="s">
        <v>128</v>
      </c>
      <c r="M22" s="9" t="s">
        <v>128</v>
      </c>
      <c r="N22" s="9" t="s">
        <v>128</v>
      </c>
    </row>
    <row r="23" spans="1:14" ht="14.25">
      <c r="A23" s="11"/>
      <c r="B23" s="12"/>
      <c r="C23" s="11"/>
      <c r="D23" s="11"/>
      <c r="E23" s="11"/>
      <c r="F23" s="11"/>
      <c r="G23" s="11"/>
      <c r="H23" s="11"/>
      <c r="I23" s="11"/>
      <c r="J23" s="11"/>
      <c r="K23" s="11"/>
      <c r="L23" s="11"/>
      <c r="M23" s="11"/>
      <c r="N23" s="11"/>
    </row>
    <row r="24" spans="1:13" ht="33" customHeight="1">
      <c r="A24" s="175" t="s">
        <v>126</v>
      </c>
      <c r="B24" s="175"/>
      <c r="C24" s="175"/>
      <c r="D24" s="175"/>
      <c r="E24" s="175"/>
      <c r="F24" s="175"/>
      <c r="G24" s="175"/>
      <c r="H24" s="175"/>
      <c r="I24" s="175"/>
      <c r="J24" s="175"/>
      <c r="K24" s="21"/>
      <c r="L24" s="21"/>
      <c r="M24" s="21"/>
    </row>
    <row r="25" spans="1:10" ht="15.75">
      <c r="A25" s="21"/>
      <c r="B25" s="21"/>
      <c r="C25" s="21"/>
      <c r="D25" s="21"/>
      <c r="E25" s="21"/>
      <c r="F25" s="21"/>
      <c r="G25" s="21"/>
      <c r="H25" s="21"/>
      <c r="I25" s="21"/>
      <c r="J25" s="22" t="s">
        <v>56</v>
      </c>
    </row>
    <row r="26" spans="1:10" ht="17.25" customHeight="1">
      <c r="A26" s="159" t="s">
        <v>58</v>
      </c>
      <c r="B26" s="168" t="s">
        <v>29</v>
      </c>
      <c r="C26" s="159" t="s">
        <v>121</v>
      </c>
      <c r="D26" s="159"/>
      <c r="E26" s="159"/>
      <c r="F26" s="159"/>
      <c r="G26" s="159" t="s">
        <v>122</v>
      </c>
      <c r="H26" s="159"/>
      <c r="I26" s="159"/>
      <c r="J26" s="159"/>
    </row>
    <row r="27" spans="1:10" ht="57" customHeight="1">
      <c r="A27" s="159"/>
      <c r="B27" s="169"/>
      <c r="C27" s="23" t="s">
        <v>2</v>
      </c>
      <c r="D27" s="23" t="s">
        <v>41</v>
      </c>
      <c r="E27" s="24" t="s">
        <v>82</v>
      </c>
      <c r="F27" s="24" t="s">
        <v>38</v>
      </c>
      <c r="G27" s="23" t="s">
        <v>2</v>
      </c>
      <c r="H27" s="23" t="s">
        <v>41</v>
      </c>
      <c r="I27" s="24" t="s">
        <v>82</v>
      </c>
      <c r="J27" s="24" t="s">
        <v>39</v>
      </c>
    </row>
    <row r="28" spans="1:10" ht="14.25">
      <c r="A28" s="9">
        <v>1</v>
      </c>
      <c r="B28" s="9">
        <v>2</v>
      </c>
      <c r="C28" s="32">
        <v>3</v>
      </c>
      <c r="D28" s="9">
        <v>4</v>
      </c>
      <c r="E28" s="32">
        <v>5</v>
      </c>
      <c r="F28" s="9">
        <v>6</v>
      </c>
      <c r="G28" s="32">
        <v>7</v>
      </c>
      <c r="H28" s="9">
        <v>8</v>
      </c>
      <c r="I28" s="32">
        <v>9</v>
      </c>
      <c r="J28" s="9">
        <v>10</v>
      </c>
    </row>
    <row r="29" spans="1:10" ht="28.5">
      <c r="A29" s="111">
        <v>2210</v>
      </c>
      <c r="B29" s="10" t="s">
        <v>129</v>
      </c>
      <c r="C29" s="132">
        <v>8400000</v>
      </c>
      <c r="D29" s="132" t="s">
        <v>128</v>
      </c>
      <c r="E29" s="132" t="s">
        <v>128</v>
      </c>
      <c r="F29" s="132">
        <f>C29</f>
        <v>8400000</v>
      </c>
      <c r="G29" s="132">
        <v>8400000</v>
      </c>
      <c r="H29" s="132" t="s">
        <v>128</v>
      </c>
      <c r="I29" s="132" t="s">
        <v>128</v>
      </c>
      <c r="J29" s="132">
        <f>G29</f>
        <v>8400000</v>
      </c>
    </row>
    <row r="30" spans="1:10" ht="28.5">
      <c r="A30" s="111">
        <v>2240</v>
      </c>
      <c r="B30" s="10" t="s">
        <v>130</v>
      </c>
      <c r="C30" s="132">
        <v>54752</v>
      </c>
      <c r="D30" s="132" t="s">
        <v>128</v>
      </c>
      <c r="E30" s="132" t="s">
        <v>128</v>
      </c>
      <c r="F30" s="132">
        <f>C30</f>
        <v>54752</v>
      </c>
      <c r="G30" s="132">
        <v>57654</v>
      </c>
      <c r="H30" s="132" t="s">
        <v>128</v>
      </c>
      <c r="I30" s="132" t="s">
        <v>128</v>
      </c>
      <c r="J30" s="132">
        <f>G30</f>
        <v>57654</v>
      </c>
    </row>
    <row r="31" spans="1:10" ht="57">
      <c r="A31" s="111">
        <v>2610</v>
      </c>
      <c r="B31" s="10" t="s">
        <v>131</v>
      </c>
      <c r="C31" s="132">
        <v>185693.76</v>
      </c>
      <c r="D31" s="132" t="s">
        <v>128</v>
      </c>
      <c r="E31" s="132" t="s">
        <v>128</v>
      </c>
      <c r="F31" s="132">
        <f>C31</f>
        <v>185693.76</v>
      </c>
      <c r="G31" s="132">
        <v>195536</v>
      </c>
      <c r="H31" s="132" t="s">
        <v>128</v>
      </c>
      <c r="I31" s="132" t="s">
        <v>128</v>
      </c>
      <c r="J31" s="132">
        <f>G31</f>
        <v>195536</v>
      </c>
    </row>
    <row r="32" spans="1:10" ht="14.25">
      <c r="A32" s="9"/>
      <c r="B32" s="10" t="s">
        <v>42</v>
      </c>
      <c r="C32" s="132">
        <f>C29+C30+C31</f>
        <v>8640445.76</v>
      </c>
      <c r="D32" s="132">
        <v>0</v>
      </c>
      <c r="E32" s="132">
        <v>0</v>
      </c>
      <c r="F32" s="132">
        <f>F29+F30+F31</f>
        <v>8640445.76</v>
      </c>
      <c r="G32" s="132">
        <f>G29+G30+G31</f>
        <v>8653190</v>
      </c>
      <c r="H32" s="132">
        <v>0</v>
      </c>
      <c r="I32" s="132">
        <v>0</v>
      </c>
      <c r="J32" s="132">
        <f>J29+J30+J31</f>
        <v>8653190</v>
      </c>
    </row>
    <row r="33" spans="1:14" ht="14.25">
      <c r="A33" s="11"/>
      <c r="B33" s="12"/>
      <c r="C33" s="11"/>
      <c r="D33" s="11"/>
      <c r="E33" s="11"/>
      <c r="F33" s="11"/>
      <c r="G33" s="11"/>
      <c r="H33" s="11"/>
      <c r="I33" s="11"/>
      <c r="J33" s="11"/>
      <c r="K33" s="11"/>
      <c r="L33" s="11"/>
      <c r="M33" s="11"/>
      <c r="N33" s="11"/>
    </row>
    <row r="34" spans="1:14" ht="35.25" customHeight="1">
      <c r="A34" s="175" t="s">
        <v>127</v>
      </c>
      <c r="B34" s="175"/>
      <c r="C34" s="175"/>
      <c r="D34" s="175"/>
      <c r="E34" s="175"/>
      <c r="F34" s="175"/>
      <c r="G34" s="175"/>
      <c r="H34" s="175"/>
      <c r="I34" s="175"/>
      <c r="J34" s="175"/>
      <c r="K34" s="11"/>
      <c r="L34" s="11"/>
      <c r="M34" s="11"/>
      <c r="N34" s="11"/>
    </row>
    <row r="35" spans="1:14" ht="15.75">
      <c r="A35" s="21"/>
      <c r="B35" s="21"/>
      <c r="C35" s="21"/>
      <c r="D35" s="21"/>
      <c r="E35" s="21"/>
      <c r="F35" s="21"/>
      <c r="G35" s="21"/>
      <c r="H35" s="21"/>
      <c r="I35" s="21"/>
      <c r="J35" s="22" t="s">
        <v>56</v>
      </c>
      <c r="K35" s="11"/>
      <c r="L35" s="11"/>
      <c r="M35" s="11"/>
      <c r="N35" s="11"/>
    </row>
    <row r="36" spans="1:14" ht="19.5" customHeight="1">
      <c r="A36" s="159" t="s">
        <v>59</v>
      </c>
      <c r="B36" s="168" t="s">
        <v>29</v>
      </c>
      <c r="C36" s="159" t="s">
        <v>121</v>
      </c>
      <c r="D36" s="159"/>
      <c r="E36" s="159"/>
      <c r="F36" s="159"/>
      <c r="G36" s="159" t="s">
        <v>122</v>
      </c>
      <c r="H36" s="159"/>
      <c r="I36" s="159"/>
      <c r="J36" s="159"/>
      <c r="K36" s="11"/>
      <c r="L36" s="11"/>
      <c r="M36" s="11"/>
      <c r="N36" s="11"/>
    </row>
    <row r="37" spans="1:10" ht="55.5" customHeight="1">
      <c r="A37" s="159"/>
      <c r="B37" s="169"/>
      <c r="C37" s="23" t="s">
        <v>2</v>
      </c>
      <c r="D37" s="23" t="s">
        <v>41</v>
      </c>
      <c r="E37" s="24" t="s">
        <v>82</v>
      </c>
      <c r="F37" s="24" t="s">
        <v>38</v>
      </c>
      <c r="G37" s="23" t="s">
        <v>2</v>
      </c>
      <c r="H37" s="23" t="s">
        <v>41</v>
      </c>
      <c r="I37" s="24" t="s">
        <v>82</v>
      </c>
      <c r="J37" s="24" t="s">
        <v>39</v>
      </c>
    </row>
    <row r="38" spans="1:10" ht="14.25">
      <c r="A38" s="9">
        <v>1</v>
      </c>
      <c r="B38" s="9">
        <v>2</v>
      </c>
      <c r="C38" s="32">
        <v>3</v>
      </c>
      <c r="D38" s="9">
        <v>4</v>
      </c>
      <c r="E38" s="32">
        <v>5</v>
      </c>
      <c r="F38" s="9">
        <v>6</v>
      </c>
      <c r="G38" s="32">
        <v>7</v>
      </c>
      <c r="H38" s="9">
        <v>8</v>
      </c>
      <c r="I38" s="32">
        <v>9</v>
      </c>
      <c r="J38" s="9">
        <v>10</v>
      </c>
    </row>
    <row r="39" spans="1:10" ht="14.25">
      <c r="A39" s="33"/>
      <c r="B39" s="10"/>
      <c r="C39" s="9"/>
      <c r="D39" s="9"/>
      <c r="E39" s="9"/>
      <c r="F39" s="9"/>
      <c r="G39" s="9"/>
      <c r="H39" s="9"/>
      <c r="I39" s="9"/>
      <c r="J39" s="9"/>
    </row>
    <row r="40" spans="1:10" ht="14.25">
      <c r="A40" s="9"/>
      <c r="B40" s="10"/>
      <c r="C40" s="9"/>
      <c r="D40" s="9"/>
      <c r="E40" s="9"/>
      <c r="F40" s="9"/>
      <c r="G40" s="9"/>
      <c r="H40" s="9"/>
      <c r="I40" s="9"/>
      <c r="J40" s="9"/>
    </row>
    <row r="41" spans="1:11" ht="14.25">
      <c r="A41" s="15"/>
      <c r="B41" s="10" t="s">
        <v>42</v>
      </c>
      <c r="C41" s="9" t="s">
        <v>128</v>
      </c>
      <c r="D41" s="9" t="s">
        <v>128</v>
      </c>
      <c r="E41" s="9" t="s">
        <v>128</v>
      </c>
      <c r="F41" s="9" t="s">
        <v>128</v>
      </c>
      <c r="G41" s="9" t="s">
        <v>128</v>
      </c>
      <c r="H41" s="9" t="s">
        <v>128</v>
      </c>
      <c r="I41" s="9" t="s">
        <v>128</v>
      </c>
      <c r="J41" s="9" t="s">
        <v>128</v>
      </c>
      <c r="K41" s="11"/>
    </row>
    <row r="42" spans="1:10" ht="14.25">
      <c r="A42" s="11"/>
      <c r="B42" s="12"/>
      <c r="C42" s="11"/>
      <c r="D42" s="11"/>
      <c r="E42" s="11"/>
      <c r="F42" s="11"/>
      <c r="G42" s="11"/>
      <c r="H42" s="11"/>
      <c r="I42" s="11"/>
      <c r="J42" s="11"/>
    </row>
    <row r="43" spans="1:10" ht="14.25">
      <c r="A43" s="11"/>
      <c r="B43" s="12"/>
      <c r="C43" s="11"/>
      <c r="D43" s="11"/>
      <c r="E43" s="11"/>
      <c r="F43" s="11"/>
      <c r="G43" s="11"/>
      <c r="H43" s="11"/>
      <c r="I43" s="11"/>
      <c r="J43" s="11"/>
    </row>
    <row r="44" spans="1:10" ht="14.25">
      <c r="A44" s="11"/>
      <c r="B44" s="12"/>
      <c r="C44" s="11"/>
      <c r="D44" s="11"/>
      <c r="E44" s="11"/>
      <c r="F44" s="11"/>
      <c r="G44" s="11"/>
      <c r="H44" s="11"/>
      <c r="I44" s="11"/>
      <c r="J44" s="11"/>
    </row>
    <row r="45" spans="1:8" ht="15.75">
      <c r="A45" s="21"/>
      <c r="B45" s="21"/>
      <c r="C45" s="21"/>
      <c r="D45" s="21"/>
      <c r="E45" s="21"/>
      <c r="F45" s="21"/>
      <c r="G45" s="21"/>
      <c r="H45" s="21"/>
    </row>
  </sheetData>
  <sheetProtection/>
  <mergeCells count="23">
    <mergeCell ref="A34:J34"/>
    <mergeCell ref="A36:A37"/>
    <mergeCell ref="B36:B37"/>
    <mergeCell ref="C36:F36"/>
    <mergeCell ref="G36:J36"/>
    <mergeCell ref="A24:J24"/>
    <mergeCell ref="A26:A27"/>
    <mergeCell ref="B26:B27"/>
    <mergeCell ref="C26:F26"/>
    <mergeCell ref="G26:J26"/>
    <mergeCell ref="A15:M15"/>
    <mergeCell ref="A17:A18"/>
    <mergeCell ref="B17:B18"/>
    <mergeCell ref="C17:F17"/>
    <mergeCell ref="G17:J17"/>
    <mergeCell ref="K17:N17"/>
    <mergeCell ref="A2:K2"/>
    <mergeCell ref="A4:M4"/>
    <mergeCell ref="A6:A7"/>
    <mergeCell ref="B6:B7"/>
    <mergeCell ref="C6:F6"/>
    <mergeCell ref="G6:J6"/>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69" r:id="rId1"/>
  <rowBreaks count="1" manualBreakCount="1">
    <brk id="33" max="13" man="1"/>
  </rowBreaks>
</worksheet>
</file>

<file path=xl/worksheets/sheet3.xml><?xml version="1.0" encoding="utf-8"?>
<worksheet xmlns="http://schemas.openxmlformats.org/spreadsheetml/2006/main" xmlns:r="http://schemas.openxmlformats.org/officeDocument/2006/relationships">
  <sheetPr>
    <tabColor rgb="FFFFFF00"/>
  </sheetPr>
  <dimension ref="A2:N31"/>
  <sheetViews>
    <sheetView showGridLines="0" view="pageBreakPreview" zoomScale="78" zoomScaleNormal="70" zoomScaleSheetLayoutView="78" zoomScalePageLayoutView="0" workbookViewId="0" topLeftCell="A4">
      <selection activeCell="N19" sqref="N19"/>
    </sheetView>
  </sheetViews>
  <sheetFormatPr defaultColWidth="9.00390625" defaultRowHeight="12.75"/>
  <cols>
    <col min="1" max="1" width="9.125" style="14" customWidth="1"/>
    <col min="2" max="2" width="21.25390625" style="14" customWidth="1"/>
    <col min="3" max="3" width="17.875" style="14" customWidth="1"/>
    <col min="4" max="4" width="15.00390625" style="14" customWidth="1"/>
    <col min="5" max="5" width="11.625" style="14" customWidth="1"/>
    <col min="6" max="6" width="15.375" style="14" customWidth="1"/>
    <col min="7" max="7" width="14.75390625" style="14" customWidth="1"/>
    <col min="8" max="8" width="13.375" style="14" customWidth="1"/>
    <col min="9" max="9" width="12.25390625" style="14" customWidth="1"/>
    <col min="10" max="10" width="14.00390625" style="14" customWidth="1"/>
    <col min="11" max="15" width="13.25390625" style="14" customWidth="1"/>
    <col min="16" max="16384" width="9.125" style="14" customWidth="1"/>
  </cols>
  <sheetData>
    <row r="2" spans="1:11" ht="36.75" customHeight="1">
      <c r="A2" s="175" t="s">
        <v>60</v>
      </c>
      <c r="B2" s="175"/>
      <c r="C2" s="175"/>
      <c r="D2" s="175"/>
      <c r="E2" s="175"/>
      <c r="F2" s="175"/>
      <c r="G2" s="175"/>
      <c r="H2" s="175"/>
      <c r="I2" s="175"/>
      <c r="J2" s="175"/>
      <c r="K2" s="175"/>
    </row>
    <row r="3" spans="1:11" ht="17.25" customHeight="1">
      <c r="A3" s="21"/>
      <c r="B3" s="21"/>
      <c r="C3" s="21"/>
      <c r="D3" s="21"/>
      <c r="E3" s="21"/>
      <c r="F3" s="21"/>
      <c r="G3" s="21"/>
      <c r="H3" s="21"/>
      <c r="I3" s="21"/>
      <c r="J3" s="21"/>
      <c r="K3" s="21"/>
    </row>
    <row r="4" spans="1:13" ht="17.25" customHeight="1">
      <c r="A4" s="175" t="s">
        <v>133</v>
      </c>
      <c r="B4" s="175"/>
      <c r="C4" s="175"/>
      <c r="D4" s="175"/>
      <c r="E4" s="175"/>
      <c r="F4" s="175"/>
      <c r="G4" s="175"/>
      <c r="H4" s="175"/>
      <c r="I4" s="175"/>
      <c r="J4" s="175"/>
      <c r="K4" s="175"/>
      <c r="L4" s="175"/>
      <c r="M4" s="175"/>
    </row>
    <row r="5" spans="1:14" ht="15.75" customHeight="1">
      <c r="A5" s="21"/>
      <c r="B5" s="21"/>
      <c r="C5" s="21"/>
      <c r="D5" s="21"/>
      <c r="E5" s="21"/>
      <c r="F5" s="21"/>
      <c r="G5" s="21"/>
      <c r="H5" s="21"/>
      <c r="I5" s="21"/>
      <c r="J5" s="21"/>
      <c r="K5" s="21"/>
      <c r="N5" s="22" t="s">
        <v>56</v>
      </c>
    </row>
    <row r="6" spans="1:14" ht="17.25" customHeight="1">
      <c r="A6" s="159" t="s">
        <v>20</v>
      </c>
      <c r="B6" s="168" t="s">
        <v>46</v>
      </c>
      <c r="C6" s="159" t="s">
        <v>118</v>
      </c>
      <c r="D6" s="159"/>
      <c r="E6" s="159"/>
      <c r="F6" s="159"/>
      <c r="G6" s="159" t="s">
        <v>123</v>
      </c>
      <c r="H6" s="159"/>
      <c r="I6" s="159"/>
      <c r="J6" s="159"/>
      <c r="K6" s="159" t="s">
        <v>117</v>
      </c>
      <c r="L6" s="159"/>
      <c r="M6" s="159"/>
      <c r="N6" s="159"/>
    </row>
    <row r="7" spans="1:14" ht="55.5" customHeight="1">
      <c r="A7" s="159"/>
      <c r="B7" s="169"/>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92.25" customHeight="1">
      <c r="A9" s="111" t="s">
        <v>135</v>
      </c>
      <c r="B9" s="10" t="s">
        <v>136</v>
      </c>
      <c r="C9" s="131">
        <v>14806.66</v>
      </c>
      <c r="D9" s="131" t="s">
        <v>128</v>
      </c>
      <c r="E9" s="131" t="s">
        <v>128</v>
      </c>
      <c r="F9" s="131">
        <f>C9</f>
        <v>14806.66</v>
      </c>
      <c r="G9" s="131" t="s">
        <v>128</v>
      </c>
      <c r="H9" s="131" t="s">
        <v>128</v>
      </c>
      <c r="I9" s="131" t="s">
        <v>128</v>
      </c>
      <c r="J9" s="131" t="s">
        <v>128</v>
      </c>
      <c r="K9" s="132" t="s">
        <v>128</v>
      </c>
      <c r="L9" s="132" t="s">
        <v>128</v>
      </c>
      <c r="M9" s="132" t="s">
        <v>128</v>
      </c>
      <c r="N9" s="132" t="s">
        <v>128</v>
      </c>
    </row>
    <row r="10" spans="1:14" ht="64.5" customHeight="1">
      <c r="A10" s="111" t="s">
        <v>137</v>
      </c>
      <c r="B10" s="10" t="s">
        <v>138</v>
      </c>
      <c r="C10" s="131">
        <v>20546</v>
      </c>
      <c r="D10" s="131" t="s">
        <v>128</v>
      </c>
      <c r="E10" s="131" t="s">
        <v>128</v>
      </c>
      <c r="F10" s="131">
        <f>C10</f>
        <v>20546</v>
      </c>
      <c r="G10" s="131" t="s">
        <v>128</v>
      </c>
      <c r="H10" s="131" t="s">
        <v>128</v>
      </c>
      <c r="I10" s="131" t="s">
        <v>128</v>
      </c>
      <c r="J10" s="131" t="s">
        <v>128</v>
      </c>
      <c r="K10" s="132" t="s">
        <v>128</v>
      </c>
      <c r="L10" s="132" t="s">
        <v>128</v>
      </c>
      <c r="M10" s="132" t="s">
        <v>128</v>
      </c>
      <c r="N10" s="132" t="s">
        <v>128</v>
      </c>
    </row>
    <row r="11" spans="1:14" ht="319.5" customHeight="1">
      <c r="A11" s="111" t="s">
        <v>139</v>
      </c>
      <c r="B11" s="10" t="s">
        <v>140</v>
      </c>
      <c r="C11" s="131">
        <v>0</v>
      </c>
      <c r="D11" s="131" t="s">
        <v>128</v>
      </c>
      <c r="E11" s="131" t="s">
        <v>128</v>
      </c>
      <c r="F11" s="131">
        <f>C11</f>
        <v>0</v>
      </c>
      <c r="G11" s="131">
        <v>1752310.39</v>
      </c>
      <c r="H11" s="131" t="s">
        <v>128</v>
      </c>
      <c r="I11" s="131" t="s">
        <v>128</v>
      </c>
      <c r="J11" s="131">
        <f>G11</f>
        <v>1752310.39</v>
      </c>
      <c r="K11" s="132">
        <v>8400000</v>
      </c>
      <c r="L11" s="132" t="s">
        <v>128</v>
      </c>
      <c r="M11" s="132" t="s">
        <v>128</v>
      </c>
      <c r="N11" s="132">
        <f>K11</f>
        <v>8400000</v>
      </c>
    </row>
    <row r="12" spans="1:14" ht="47.25" customHeight="1">
      <c r="A12" s="111" t="s">
        <v>142</v>
      </c>
      <c r="B12" s="10" t="s">
        <v>141</v>
      </c>
      <c r="C12" s="131" t="s">
        <v>128</v>
      </c>
      <c r="D12" s="131">
        <v>0</v>
      </c>
      <c r="E12" s="131">
        <v>0</v>
      </c>
      <c r="F12" s="131">
        <v>0</v>
      </c>
      <c r="G12" s="131" t="s">
        <v>128</v>
      </c>
      <c r="H12" s="131" t="s">
        <v>128</v>
      </c>
      <c r="I12" s="131" t="s">
        <v>128</v>
      </c>
      <c r="J12" s="131" t="s">
        <v>128</v>
      </c>
      <c r="K12" s="132" t="s">
        <v>128</v>
      </c>
      <c r="L12" s="132" t="s">
        <v>128</v>
      </c>
      <c r="M12" s="132" t="s">
        <v>128</v>
      </c>
      <c r="N12" s="132" t="s">
        <v>128</v>
      </c>
    </row>
    <row r="13" spans="1:14" ht="66" customHeight="1">
      <c r="A13" s="111" t="s">
        <v>143</v>
      </c>
      <c r="B13" s="10" t="s">
        <v>144</v>
      </c>
      <c r="C13" s="131">
        <v>85252.16</v>
      </c>
      <c r="D13" s="131" t="s">
        <v>128</v>
      </c>
      <c r="E13" s="131" t="s">
        <v>128</v>
      </c>
      <c r="F13" s="131">
        <f>C13</f>
        <v>85252.16</v>
      </c>
      <c r="G13" s="131" t="s">
        <v>128</v>
      </c>
      <c r="H13" s="131" t="s">
        <v>128</v>
      </c>
      <c r="I13" s="131" t="s">
        <v>128</v>
      </c>
      <c r="J13" s="131" t="s">
        <v>128</v>
      </c>
      <c r="K13" s="132" t="s">
        <v>128</v>
      </c>
      <c r="L13" s="132" t="s">
        <v>128</v>
      </c>
      <c r="M13" s="132" t="s">
        <v>128</v>
      </c>
      <c r="N13" s="132" t="s">
        <v>128</v>
      </c>
    </row>
    <row r="14" spans="1:14" ht="142.5">
      <c r="A14" s="111" t="s">
        <v>145</v>
      </c>
      <c r="B14" s="10" t="s">
        <v>146</v>
      </c>
      <c r="C14" s="131">
        <v>1050094.97</v>
      </c>
      <c r="D14" s="131" t="s">
        <v>128</v>
      </c>
      <c r="E14" s="131" t="s">
        <v>128</v>
      </c>
      <c r="F14" s="131">
        <f>C14</f>
        <v>1050094.97</v>
      </c>
      <c r="G14" s="131">
        <v>885200</v>
      </c>
      <c r="H14" s="131" t="s">
        <v>128</v>
      </c>
      <c r="I14" s="131" t="s">
        <v>128</v>
      </c>
      <c r="J14" s="131">
        <f>G14</f>
        <v>885200</v>
      </c>
      <c r="K14" s="132">
        <v>175680</v>
      </c>
      <c r="L14" s="132" t="s">
        <v>128</v>
      </c>
      <c r="M14" s="132" t="s">
        <v>128</v>
      </c>
      <c r="N14" s="132">
        <f>K14</f>
        <v>175680</v>
      </c>
    </row>
    <row r="15" spans="1:14" ht="156.75">
      <c r="A15" s="111" t="s">
        <v>148</v>
      </c>
      <c r="B15" s="10" t="s">
        <v>147</v>
      </c>
      <c r="C15" s="131" t="s">
        <v>128</v>
      </c>
      <c r="D15" s="131" t="s">
        <v>128</v>
      </c>
      <c r="E15" s="131" t="s">
        <v>128</v>
      </c>
      <c r="F15" s="131" t="s">
        <v>128</v>
      </c>
      <c r="G15" s="131">
        <f>22400</f>
        <v>22400</v>
      </c>
      <c r="H15" s="131" t="s">
        <v>128</v>
      </c>
      <c r="I15" s="131" t="s">
        <v>128</v>
      </c>
      <c r="J15" s="131">
        <f>G15</f>
        <v>22400</v>
      </c>
      <c r="K15" s="132">
        <f>24200</f>
        <v>24200</v>
      </c>
      <c r="L15" s="132" t="s">
        <v>128</v>
      </c>
      <c r="M15" s="132" t="s">
        <v>128</v>
      </c>
      <c r="N15" s="132">
        <f>K15</f>
        <v>24200</v>
      </c>
    </row>
    <row r="16" spans="1:14" ht="114">
      <c r="A16" s="111" t="s">
        <v>149</v>
      </c>
      <c r="B16" s="10" t="s">
        <v>150</v>
      </c>
      <c r="C16" s="131" t="s">
        <v>128</v>
      </c>
      <c r="D16" s="131" t="s">
        <v>128</v>
      </c>
      <c r="E16" s="131" t="s">
        <v>128</v>
      </c>
      <c r="F16" s="131" t="s">
        <v>128</v>
      </c>
      <c r="G16" s="131">
        <f>25800</f>
        <v>25800</v>
      </c>
      <c r="H16" s="131" t="s">
        <v>128</v>
      </c>
      <c r="I16" s="131" t="s">
        <v>128</v>
      </c>
      <c r="J16" s="131">
        <f>G16</f>
        <v>25800</v>
      </c>
      <c r="K16" s="132">
        <f>27600</f>
        <v>27600</v>
      </c>
      <c r="L16" s="132" t="s">
        <v>128</v>
      </c>
      <c r="M16" s="132" t="s">
        <v>128</v>
      </c>
      <c r="N16" s="132">
        <f>K16</f>
        <v>27600</v>
      </c>
    </row>
    <row r="17" spans="1:14" ht="61.5" customHeight="1">
      <c r="A17" s="111" t="s">
        <v>151</v>
      </c>
      <c r="B17" s="10" t="s">
        <v>261</v>
      </c>
      <c r="C17" s="131" t="s">
        <v>128</v>
      </c>
      <c r="D17" s="131" t="s">
        <v>128</v>
      </c>
      <c r="E17" s="131" t="s">
        <v>128</v>
      </c>
      <c r="F17" s="131" t="s">
        <v>128</v>
      </c>
      <c r="G17" s="131" t="s">
        <v>128</v>
      </c>
      <c r="H17" s="131">
        <v>271682.73</v>
      </c>
      <c r="I17" s="131">
        <f>H17</f>
        <v>271682.73</v>
      </c>
      <c r="J17" s="131">
        <f>H17</f>
        <v>271682.73</v>
      </c>
      <c r="K17" s="132" t="s">
        <v>128</v>
      </c>
      <c r="L17" s="132">
        <v>18269569.4</v>
      </c>
      <c r="M17" s="132">
        <f>L17</f>
        <v>18269569.4</v>
      </c>
      <c r="N17" s="132">
        <v>18269569.4</v>
      </c>
    </row>
    <row r="18" spans="1:14" ht="14.25">
      <c r="A18" s="9"/>
      <c r="B18" s="10" t="s">
        <v>42</v>
      </c>
      <c r="C18" s="131">
        <f>C9+C10+C11+C13+C14</f>
        <v>1170699.79</v>
      </c>
      <c r="D18" s="131">
        <f>D12</f>
        <v>0</v>
      </c>
      <c r="E18" s="131">
        <f>E12</f>
        <v>0</v>
      </c>
      <c r="F18" s="131">
        <f>C18+D18</f>
        <v>1170699.79</v>
      </c>
      <c r="G18" s="131">
        <f>G11+G14+G15+G16</f>
        <v>2685710.3899999997</v>
      </c>
      <c r="H18" s="131">
        <f>H17</f>
        <v>271682.73</v>
      </c>
      <c r="I18" s="131">
        <f>I17</f>
        <v>271682.73</v>
      </c>
      <c r="J18" s="131">
        <f>G18+H18</f>
        <v>2957393.1199999996</v>
      </c>
      <c r="K18" s="132">
        <f>K11+K15+K16+K14</f>
        <v>8627480</v>
      </c>
      <c r="L18" s="132">
        <f>L17</f>
        <v>18269569.4</v>
      </c>
      <c r="M18" s="132">
        <f>M17</f>
        <v>18269569.4</v>
      </c>
      <c r="N18" s="132">
        <f>SUM(N9:N17)</f>
        <v>26897049.4</v>
      </c>
    </row>
    <row r="19" spans="1:8" ht="15.75">
      <c r="A19" s="21"/>
      <c r="B19" s="21"/>
      <c r="C19" s="21"/>
      <c r="D19" s="21"/>
      <c r="E19" s="21"/>
      <c r="F19" s="21"/>
      <c r="G19" s="21"/>
      <c r="H19" s="21"/>
    </row>
    <row r="20" spans="1:14" ht="14.25">
      <c r="A20" s="11"/>
      <c r="B20" s="12"/>
      <c r="C20" s="11"/>
      <c r="D20" s="11"/>
      <c r="E20" s="11"/>
      <c r="F20" s="11"/>
      <c r="G20" s="11"/>
      <c r="H20" s="11"/>
      <c r="I20" s="11"/>
      <c r="J20" s="11"/>
      <c r="K20" s="11"/>
      <c r="L20" s="11"/>
      <c r="M20" s="11"/>
      <c r="N20" s="11"/>
    </row>
    <row r="21" spans="1:13" ht="17.25" customHeight="1">
      <c r="A21" s="175" t="s">
        <v>134</v>
      </c>
      <c r="B21" s="175"/>
      <c r="C21" s="175"/>
      <c r="D21" s="175"/>
      <c r="E21" s="175"/>
      <c r="F21" s="175"/>
      <c r="G21" s="175"/>
      <c r="H21" s="175"/>
      <c r="I21" s="175"/>
      <c r="J21" s="175"/>
      <c r="K21" s="175"/>
      <c r="L21" s="175"/>
      <c r="M21" s="175"/>
    </row>
    <row r="22" spans="1:11" ht="15.75">
      <c r="A22" s="21"/>
      <c r="B22" s="21"/>
      <c r="C22" s="21"/>
      <c r="D22" s="21"/>
      <c r="E22" s="21"/>
      <c r="F22" s="21"/>
      <c r="G22" s="21"/>
      <c r="H22" s="21"/>
      <c r="I22" s="21"/>
      <c r="J22" s="22" t="s">
        <v>56</v>
      </c>
      <c r="K22" s="21"/>
    </row>
    <row r="23" spans="1:10" ht="17.25" customHeight="1">
      <c r="A23" s="159" t="s">
        <v>20</v>
      </c>
      <c r="B23" s="168" t="s">
        <v>46</v>
      </c>
      <c r="C23" s="159" t="s">
        <v>121</v>
      </c>
      <c r="D23" s="159"/>
      <c r="E23" s="159"/>
      <c r="F23" s="159"/>
      <c r="G23" s="159" t="s">
        <v>122</v>
      </c>
      <c r="H23" s="159"/>
      <c r="I23" s="159"/>
      <c r="J23" s="159"/>
    </row>
    <row r="24" spans="1:10" ht="57" customHeight="1">
      <c r="A24" s="159"/>
      <c r="B24" s="169"/>
      <c r="C24" s="23" t="s">
        <v>2</v>
      </c>
      <c r="D24" s="23" t="s">
        <v>41</v>
      </c>
      <c r="E24" s="24" t="s">
        <v>82</v>
      </c>
      <c r="F24" s="24" t="s">
        <v>38</v>
      </c>
      <c r="G24" s="23" t="s">
        <v>2</v>
      </c>
      <c r="H24" s="23" t="s">
        <v>41</v>
      </c>
      <c r="I24" s="24" t="s">
        <v>82</v>
      </c>
      <c r="J24" s="24" t="s">
        <v>39</v>
      </c>
    </row>
    <row r="25" spans="1:10" ht="14.25">
      <c r="A25" s="13">
        <v>1</v>
      </c>
      <c r="B25" s="32">
        <v>2</v>
      </c>
      <c r="C25" s="13">
        <v>3</v>
      </c>
      <c r="D25" s="32">
        <v>4</v>
      </c>
      <c r="E25" s="13">
        <v>5</v>
      </c>
      <c r="F25" s="32">
        <v>6</v>
      </c>
      <c r="G25" s="13">
        <v>7</v>
      </c>
      <c r="H25" s="32">
        <v>8</v>
      </c>
      <c r="I25" s="13">
        <v>9</v>
      </c>
      <c r="J25" s="32">
        <v>10</v>
      </c>
    </row>
    <row r="26" spans="1:10" ht="327.75">
      <c r="A26" s="112" t="s">
        <v>135</v>
      </c>
      <c r="B26" s="51" t="s">
        <v>152</v>
      </c>
      <c r="C26" s="132">
        <v>8400000</v>
      </c>
      <c r="D26" s="132" t="s">
        <v>128</v>
      </c>
      <c r="E26" s="132" t="s">
        <v>128</v>
      </c>
      <c r="F26" s="132">
        <f>C26</f>
        <v>8400000</v>
      </c>
      <c r="G26" s="132">
        <v>8400000</v>
      </c>
      <c r="H26" s="132" t="s">
        <v>128</v>
      </c>
      <c r="I26" s="132" t="s">
        <v>128</v>
      </c>
      <c r="J26" s="132">
        <f>G26</f>
        <v>8400000</v>
      </c>
    </row>
    <row r="27" spans="1:10" ht="156.75">
      <c r="A27" s="112" t="s">
        <v>137</v>
      </c>
      <c r="B27" s="51" t="s">
        <v>147</v>
      </c>
      <c r="C27" s="132">
        <f>25580</f>
        <v>25580</v>
      </c>
      <c r="D27" s="132" t="s">
        <v>128</v>
      </c>
      <c r="E27" s="132" t="s">
        <v>128</v>
      </c>
      <c r="F27" s="132">
        <f>C27</f>
        <v>25580</v>
      </c>
      <c r="G27" s="132">
        <v>26935</v>
      </c>
      <c r="H27" s="132" t="s">
        <v>128</v>
      </c>
      <c r="I27" s="132" t="s">
        <v>128</v>
      </c>
      <c r="J27" s="132">
        <f>G27</f>
        <v>26935</v>
      </c>
    </row>
    <row r="28" spans="1:10" ht="114">
      <c r="A28" s="112" t="s">
        <v>139</v>
      </c>
      <c r="B28" s="51" t="s">
        <v>150</v>
      </c>
      <c r="C28" s="132">
        <v>29172</v>
      </c>
      <c r="D28" s="132" t="s">
        <v>128</v>
      </c>
      <c r="E28" s="132" t="s">
        <v>128</v>
      </c>
      <c r="F28" s="132">
        <f>C28</f>
        <v>29172</v>
      </c>
      <c r="G28" s="132">
        <v>30719</v>
      </c>
      <c r="H28" s="132" t="s">
        <v>128</v>
      </c>
      <c r="I28" s="132" t="s">
        <v>128</v>
      </c>
      <c r="J28" s="132">
        <f>G28</f>
        <v>30719</v>
      </c>
    </row>
    <row r="29" spans="1:10" ht="142.5">
      <c r="A29" s="112" t="s">
        <v>142</v>
      </c>
      <c r="B29" s="10" t="s">
        <v>146</v>
      </c>
      <c r="C29" s="132">
        <v>185693.76</v>
      </c>
      <c r="D29" s="132" t="s">
        <v>128</v>
      </c>
      <c r="E29" s="132" t="s">
        <v>128</v>
      </c>
      <c r="F29" s="132">
        <f>C29</f>
        <v>185693.76</v>
      </c>
      <c r="G29" s="132">
        <v>195535.58</v>
      </c>
      <c r="H29" s="132" t="s">
        <v>128</v>
      </c>
      <c r="I29" s="132" t="s">
        <v>128</v>
      </c>
      <c r="J29" s="132">
        <f>G29</f>
        <v>195535.58</v>
      </c>
    </row>
    <row r="30" spans="1:10" ht="14.25">
      <c r="A30" s="15"/>
      <c r="B30" s="10" t="s">
        <v>42</v>
      </c>
      <c r="C30" s="132">
        <f>C26+C27+C28+C29</f>
        <v>8640445.76</v>
      </c>
      <c r="D30" s="132">
        <v>0</v>
      </c>
      <c r="E30" s="132">
        <v>0</v>
      </c>
      <c r="F30" s="132">
        <f>F26+F27+F28+F29</f>
        <v>8640445.76</v>
      </c>
      <c r="G30" s="132">
        <f>G26+G27+G28+G29</f>
        <v>8653189.58</v>
      </c>
      <c r="H30" s="132">
        <v>0</v>
      </c>
      <c r="I30" s="132">
        <v>0</v>
      </c>
      <c r="J30" s="132">
        <f>J26+J27+J28+J29</f>
        <v>8653189.58</v>
      </c>
    </row>
    <row r="31" spans="1:14" ht="14.25">
      <c r="A31" s="11"/>
      <c r="B31" s="12"/>
      <c r="C31" s="11"/>
      <c r="D31" s="11"/>
      <c r="E31" s="11"/>
      <c r="F31" s="11"/>
      <c r="G31" s="11"/>
      <c r="H31" s="11"/>
      <c r="I31" s="11"/>
      <c r="J31" s="11"/>
      <c r="K31" s="11"/>
      <c r="L31" s="11"/>
      <c r="M31" s="11"/>
      <c r="N31" s="11"/>
    </row>
  </sheetData>
  <sheetProtection/>
  <mergeCells count="12">
    <mergeCell ref="A4:M4"/>
    <mergeCell ref="B23:B24"/>
    <mergeCell ref="C23:F23"/>
    <mergeCell ref="G23:J23"/>
    <mergeCell ref="C6:F6"/>
    <mergeCell ref="G6:J6"/>
    <mergeCell ref="A2:K2"/>
    <mergeCell ref="A6:A7"/>
    <mergeCell ref="B6:B7"/>
    <mergeCell ref="A23:A24"/>
    <mergeCell ref="A21:M21"/>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FFFF00"/>
  </sheetPr>
  <dimension ref="A1:O114"/>
  <sheetViews>
    <sheetView showGridLines="0" view="pageBreakPreview" zoomScale="80" zoomScaleNormal="78" zoomScaleSheetLayoutView="80" zoomScalePageLayoutView="0" workbookViewId="0" topLeftCell="A52">
      <selection activeCell="C50" sqref="C50"/>
    </sheetView>
  </sheetViews>
  <sheetFormatPr defaultColWidth="9.00390625" defaultRowHeight="12.75"/>
  <cols>
    <col min="1" max="1" width="9.125" style="19" customWidth="1"/>
    <col min="2" max="2" width="21.75390625" style="19" customWidth="1"/>
    <col min="3" max="3" width="14.125" style="19" customWidth="1"/>
    <col min="4" max="4" width="14.875" style="19" customWidth="1"/>
    <col min="5" max="7" width="15.375" style="19" customWidth="1"/>
    <col min="8" max="12" width="15.125" style="19" customWidth="1"/>
    <col min="13" max="13" width="15.00390625" style="19" customWidth="1"/>
    <col min="14" max="16384" width="9.125" style="19" customWidth="1"/>
  </cols>
  <sheetData>
    <row r="1" spans="1:15" ht="43.5" customHeight="1">
      <c r="A1" s="191" t="s">
        <v>83</v>
      </c>
      <c r="B1" s="191"/>
      <c r="C1" s="191"/>
      <c r="D1" s="191"/>
      <c r="E1" s="191"/>
      <c r="F1" s="191"/>
      <c r="G1" s="191"/>
      <c r="H1" s="191"/>
      <c r="I1" s="191"/>
      <c r="J1" s="84"/>
      <c r="K1" s="27"/>
      <c r="L1" s="27"/>
      <c r="M1" s="27"/>
      <c r="N1" s="27"/>
      <c r="O1" s="27"/>
    </row>
    <row r="2" spans="1:15" ht="16.5" customHeight="1">
      <c r="A2" s="175" t="s">
        <v>177</v>
      </c>
      <c r="B2" s="175"/>
      <c r="C2" s="175"/>
      <c r="D2" s="175"/>
      <c r="E2" s="175"/>
      <c r="F2" s="175"/>
      <c r="G2" s="175"/>
      <c r="H2" s="175"/>
      <c r="I2" s="175"/>
      <c r="J2" s="21"/>
      <c r="K2" s="21"/>
      <c r="L2" s="21"/>
      <c r="M2" s="21"/>
      <c r="N2" s="26"/>
      <c r="O2" s="26"/>
    </row>
    <row r="3" ht="12.75">
      <c r="M3" s="86" t="s">
        <v>56</v>
      </c>
    </row>
    <row r="4" spans="1:13" ht="55.5" customHeight="1">
      <c r="A4" s="186" t="s">
        <v>20</v>
      </c>
      <c r="B4" s="186" t="s">
        <v>13</v>
      </c>
      <c r="C4" s="186" t="s">
        <v>19</v>
      </c>
      <c r="D4" s="186" t="s">
        <v>14</v>
      </c>
      <c r="E4" s="182" t="s">
        <v>153</v>
      </c>
      <c r="F4" s="183"/>
      <c r="G4" s="184"/>
      <c r="H4" s="182" t="s">
        <v>154</v>
      </c>
      <c r="I4" s="183"/>
      <c r="J4" s="184"/>
      <c r="K4" s="185" t="s">
        <v>155</v>
      </c>
      <c r="L4" s="185"/>
      <c r="M4" s="185"/>
    </row>
    <row r="5" spans="1:13" s="56" customFormat="1" ht="28.5" customHeight="1">
      <c r="A5" s="187"/>
      <c r="B5" s="187"/>
      <c r="C5" s="187"/>
      <c r="D5" s="187"/>
      <c r="E5" s="31" t="s">
        <v>2</v>
      </c>
      <c r="F5" s="31" t="s">
        <v>33</v>
      </c>
      <c r="G5" s="13" t="s">
        <v>61</v>
      </c>
      <c r="H5" s="31" t="s">
        <v>2</v>
      </c>
      <c r="I5" s="31" t="s">
        <v>33</v>
      </c>
      <c r="J5" s="13" t="s">
        <v>62</v>
      </c>
      <c r="K5" s="31" t="s">
        <v>2</v>
      </c>
      <c r="L5" s="31" t="s">
        <v>33</v>
      </c>
      <c r="M5" s="13" t="s">
        <v>40</v>
      </c>
    </row>
    <row r="6" spans="1:13" s="56" customFormat="1" ht="12.75">
      <c r="A6" s="31">
        <v>1</v>
      </c>
      <c r="B6" s="31">
        <v>2</v>
      </c>
      <c r="C6" s="31">
        <v>3</v>
      </c>
      <c r="D6" s="31">
        <v>4</v>
      </c>
      <c r="E6" s="31">
        <v>5</v>
      </c>
      <c r="F6" s="31">
        <v>6</v>
      </c>
      <c r="G6" s="31">
        <v>7</v>
      </c>
      <c r="H6" s="31">
        <v>8</v>
      </c>
      <c r="I6" s="31">
        <v>9</v>
      </c>
      <c r="J6" s="31">
        <v>10</v>
      </c>
      <c r="K6" s="31">
        <v>11</v>
      </c>
      <c r="L6" s="31">
        <v>12</v>
      </c>
      <c r="M6" s="31">
        <v>13</v>
      </c>
    </row>
    <row r="7" spans="1:13" s="56" customFormat="1" ht="46.5" customHeight="1">
      <c r="A7" s="31"/>
      <c r="B7" s="188" t="s">
        <v>179</v>
      </c>
      <c r="C7" s="189"/>
      <c r="D7" s="190"/>
      <c r="E7" s="31"/>
      <c r="F7" s="31"/>
      <c r="G7" s="31"/>
      <c r="H7" s="31"/>
      <c r="I7" s="31"/>
      <c r="J7" s="31"/>
      <c r="K7" s="31"/>
      <c r="L7" s="31"/>
      <c r="M7" s="31"/>
    </row>
    <row r="8" spans="1:13" s="57" customFormat="1" ht="12.75">
      <c r="A8" s="112" t="s">
        <v>135</v>
      </c>
      <c r="B8" s="59" t="s">
        <v>3</v>
      </c>
      <c r="C8" s="58"/>
      <c r="D8" s="58"/>
      <c r="E8" s="58"/>
      <c r="F8" s="58"/>
      <c r="G8" s="58"/>
      <c r="H8" s="58"/>
      <c r="I8" s="58"/>
      <c r="J8" s="58"/>
      <c r="K8" s="58"/>
      <c r="L8" s="58"/>
      <c r="M8" s="58"/>
    </row>
    <row r="9" spans="1:13" s="57" customFormat="1" ht="154.5" customHeight="1">
      <c r="A9" s="112" t="s">
        <v>182</v>
      </c>
      <c r="B9" s="115" t="s">
        <v>180</v>
      </c>
      <c r="C9" s="112" t="s">
        <v>208</v>
      </c>
      <c r="D9" s="112" t="s">
        <v>242</v>
      </c>
      <c r="E9" s="133">
        <v>14806.66</v>
      </c>
      <c r="F9" s="134" t="s">
        <v>128</v>
      </c>
      <c r="G9" s="133">
        <f>E9</f>
        <v>14806.66</v>
      </c>
      <c r="H9" s="134">
        <v>22400</v>
      </c>
      <c r="I9" s="134" t="s">
        <v>128</v>
      </c>
      <c r="J9" s="134">
        <f>H9</f>
        <v>22400</v>
      </c>
      <c r="K9" s="135">
        <v>24200</v>
      </c>
      <c r="L9" s="135" t="s">
        <v>128</v>
      </c>
      <c r="M9" s="135">
        <f>K9</f>
        <v>24200</v>
      </c>
    </row>
    <row r="10" spans="1:13" s="57" customFormat="1" ht="12.75">
      <c r="A10" s="112" t="s">
        <v>137</v>
      </c>
      <c r="B10" s="59" t="s">
        <v>4</v>
      </c>
      <c r="C10" s="58"/>
      <c r="D10" s="58"/>
      <c r="E10" s="58"/>
      <c r="F10" s="58"/>
      <c r="G10" s="58"/>
      <c r="H10" s="58"/>
      <c r="I10" s="58"/>
      <c r="J10" s="58"/>
      <c r="K10" s="58"/>
      <c r="L10" s="58"/>
      <c r="M10" s="58"/>
    </row>
    <row r="11" spans="1:13" s="57" customFormat="1" ht="111" customHeight="1">
      <c r="A11" s="113" t="s">
        <v>183</v>
      </c>
      <c r="B11" s="115" t="s">
        <v>184</v>
      </c>
      <c r="C11" s="113" t="s">
        <v>186</v>
      </c>
      <c r="D11" s="112" t="s">
        <v>185</v>
      </c>
      <c r="E11" s="110">
        <v>35</v>
      </c>
      <c r="F11" s="112" t="s">
        <v>128</v>
      </c>
      <c r="G11" s="110">
        <f>E11</f>
        <v>35</v>
      </c>
      <c r="H11" s="112">
        <v>24</v>
      </c>
      <c r="I11" s="112" t="s">
        <v>128</v>
      </c>
      <c r="J11" s="112">
        <f>H11</f>
        <v>24</v>
      </c>
      <c r="K11" s="112">
        <v>18</v>
      </c>
      <c r="L11" s="112" t="s">
        <v>128</v>
      </c>
      <c r="M11" s="112">
        <f>K11</f>
        <v>18</v>
      </c>
    </row>
    <row r="12" spans="1:13" s="57" customFormat="1" ht="12.75">
      <c r="A12" s="113" t="s">
        <v>139</v>
      </c>
      <c r="B12" s="61" t="s">
        <v>5</v>
      </c>
      <c r="C12" s="62"/>
      <c r="D12" s="62"/>
      <c r="E12" s="60"/>
      <c r="F12" s="60"/>
      <c r="G12" s="60"/>
      <c r="H12" s="60"/>
      <c r="I12" s="60"/>
      <c r="J12" s="60"/>
      <c r="K12" s="60"/>
      <c r="L12" s="60"/>
      <c r="M12" s="60"/>
    </row>
    <row r="13" spans="1:13" s="57" customFormat="1" ht="68.25" customHeight="1">
      <c r="A13" s="113" t="s">
        <v>187</v>
      </c>
      <c r="B13" s="115" t="s">
        <v>188</v>
      </c>
      <c r="C13" s="112" t="s">
        <v>229</v>
      </c>
      <c r="D13" s="112" t="s">
        <v>189</v>
      </c>
      <c r="E13" s="136">
        <v>423.05</v>
      </c>
      <c r="F13" s="134" t="s">
        <v>128</v>
      </c>
      <c r="G13" s="136">
        <f>E13</f>
        <v>423.05</v>
      </c>
      <c r="H13" s="134">
        <v>933.33</v>
      </c>
      <c r="I13" s="134" t="s">
        <v>128</v>
      </c>
      <c r="J13" s="134">
        <f>H13</f>
        <v>933.33</v>
      </c>
      <c r="K13" s="135">
        <v>1344.44</v>
      </c>
      <c r="L13" s="135" t="s">
        <v>128</v>
      </c>
      <c r="M13" s="135">
        <f>K13</f>
        <v>1344.44</v>
      </c>
    </row>
    <row r="14" spans="1:13" s="57" customFormat="1" ht="12.75">
      <c r="A14" s="113" t="s">
        <v>142</v>
      </c>
      <c r="B14" s="59" t="s">
        <v>6</v>
      </c>
      <c r="C14" s="63"/>
      <c r="D14" s="63"/>
      <c r="E14" s="64"/>
      <c r="F14" s="64"/>
      <c r="G14" s="64"/>
      <c r="H14" s="64"/>
      <c r="I14" s="64"/>
      <c r="J14" s="64"/>
      <c r="K14" s="64"/>
      <c r="L14" s="64"/>
      <c r="M14" s="64"/>
    </row>
    <row r="15" spans="1:13" s="57" customFormat="1" ht="84.75" customHeight="1">
      <c r="A15" s="113" t="s">
        <v>190</v>
      </c>
      <c r="B15" s="115" t="s">
        <v>191</v>
      </c>
      <c r="C15" s="112" t="s">
        <v>192</v>
      </c>
      <c r="D15" s="112" t="s">
        <v>193</v>
      </c>
      <c r="E15" s="110">
        <v>82.9</v>
      </c>
      <c r="F15" s="112" t="s">
        <v>128</v>
      </c>
      <c r="G15" s="110">
        <f>E15</f>
        <v>82.9</v>
      </c>
      <c r="H15" s="118">
        <v>100</v>
      </c>
      <c r="I15" s="112" t="s">
        <v>128</v>
      </c>
      <c r="J15" s="118">
        <f>H15</f>
        <v>100</v>
      </c>
      <c r="K15" s="118">
        <v>100</v>
      </c>
      <c r="L15" s="112" t="s">
        <v>128</v>
      </c>
      <c r="M15" s="118">
        <f>K15</f>
        <v>100</v>
      </c>
    </row>
    <row r="16" spans="1:13" s="57" customFormat="1" ht="33" customHeight="1">
      <c r="A16" s="110"/>
      <c r="B16" s="176" t="s">
        <v>194</v>
      </c>
      <c r="C16" s="177"/>
      <c r="D16" s="178"/>
      <c r="E16" s="64"/>
      <c r="F16" s="64"/>
      <c r="G16" s="64"/>
      <c r="H16" s="64"/>
      <c r="I16" s="64"/>
      <c r="J16" s="64"/>
      <c r="K16" s="64"/>
      <c r="L16" s="64"/>
      <c r="M16" s="64"/>
    </row>
    <row r="17" spans="1:13" s="57" customFormat="1" ht="12.75">
      <c r="A17" s="112" t="s">
        <v>135</v>
      </c>
      <c r="B17" s="59" t="s">
        <v>3</v>
      </c>
      <c r="C17" s="58"/>
      <c r="D17" s="58"/>
      <c r="E17" s="64"/>
      <c r="F17" s="64"/>
      <c r="G17" s="64"/>
      <c r="H17" s="64"/>
      <c r="I17" s="64"/>
      <c r="J17" s="64"/>
      <c r="K17" s="64"/>
      <c r="L17" s="64"/>
      <c r="M17" s="64"/>
    </row>
    <row r="18" spans="1:13" s="57" customFormat="1" ht="120" customHeight="1">
      <c r="A18" s="112" t="s">
        <v>182</v>
      </c>
      <c r="B18" s="115" t="s">
        <v>195</v>
      </c>
      <c r="C18" s="112" t="s">
        <v>229</v>
      </c>
      <c r="D18" s="112" t="s">
        <v>243</v>
      </c>
      <c r="E18" s="134">
        <v>20546</v>
      </c>
      <c r="F18" s="134" t="s">
        <v>128</v>
      </c>
      <c r="G18" s="136">
        <f>E18</f>
        <v>20546</v>
      </c>
      <c r="H18" s="134">
        <v>25800</v>
      </c>
      <c r="I18" s="134" t="s">
        <v>128</v>
      </c>
      <c r="J18" s="134">
        <f>H18</f>
        <v>25800</v>
      </c>
      <c r="K18" s="135">
        <v>27600</v>
      </c>
      <c r="L18" s="135" t="s">
        <v>128</v>
      </c>
      <c r="M18" s="135">
        <f>K18</f>
        <v>27600</v>
      </c>
    </row>
    <row r="19" spans="1:13" s="57" customFormat="1" ht="12.75">
      <c r="A19" s="112" t="s">
        <v>137</v>
      </c>
      <c r="B19" s="59" t="s">
        <v>4</v>
      </c>
      <c r="C19" s="58"/>
      <c r="D19" s="58"/>
      <c r="E19" s="64"/>
      <c r="F19" s="64"/>
      <c r="G19" s="64"/>
      <c r="H19" s="64"/>
      <c r="I19" s="64"/>
      <c r="J19" s="64"/>
      <c r="K19" s="64"/>
      <c r="L19" s="64"/>
      <c r="M19" s="64"/>
    </row>
    <row r="20" spans="1:13" s="57" customFormat="1" ht="393" customHeight="1">
      <c r="A20" s="113" t="s">
        <v>183</v>
      </c>
      <c r="B20" s="115" t="s">
        <v>196</v>
      </c>
      <c r="C20" s="113" t="s">
        <v>186</v>
      </c>
      <c r="D20" s="112" t="s">
        <v>252</v>
      </c>
      <c r="E20" s="110">
        <v>12</v>
      </c>
      <c r="F20" s="112" t="s">
        <v>128</v>
      </c>
      <c r="G20" s="110">
        <f>E20</f>
        <v>12</v>
      </c>
      <c r="H20" s="112">
        <v>8</v>
      </c>
      <c r="I20" s="112" t="s">
        <v>128</v>
      </c>
      <c r="J20" s="112">
        <f>H20</f>
        <v>8</v>
      </c>
      <c r="K20" s="112">
        <v>8</v>
      </c>
      <c r="L20" s="112" t="s">
        <v>128</v>
      </c>
      <c r="M20" s="112">
        <f>J20</f>
        <v>8</v>
      </c>
    </row>
    <row r="21" spans="1:13" s="57" customFormat="1" ht="12.75">
      <c r="A21" s="113" t="s">
        <v>139</v>
      </c>
      <c r="B21" s="61" t="s">
        <v>5</v>
      </c>
      <c r="C21" s="62"/>
      <c r="D21" s="62"/>
      <c r="E21" s="64"/>
      <c r="F21" s="64"/>
      <c r="G21" s="64"/>
      <c r="H21" s="64"/>
      <c r="I21" s="64"/>
      <c r="J21" s="64"/>
      <c r="K21" s="64"/>
      <c r="L21" s="64"/>
      <c r="M21" s="64"/>
    </row>
    <row r="22" spans="1:13" s="57" customFormat="1" ht="38.25">
      <c r="A22" s="113" t="s">
        <v>187</v>
      </c>
      <c r="B22" s="115" t="s">
        <v>197</v>
      </c>
      <c r="C22" s="113" t="s">
        <v>186</v>
      </c>
      <c r="D22" s="112" t="s">
        <v>198</v>
      </c>
      <c r="E22" s="110">
        <v>12</v>
      </c>
      <c r="F22" s="112" t="s">
        <v>128</v>
      </c>
      <c r="G22" s="110">
        <f>E22</f>
        <v>12</v>
      </c>
      <c r="H22" s="112">
        <v>8</v>
      </c>
      <c r="I22" s="112" t="s">
        <v>128</v>
      </c>
      <c r="J22" s="112">
        <f>H22</f>
        <v>8</v>
      </c>
      <c r="K22" s="112">
        <v>8</v>
      </c>
      <c r="L22" s="112" t="s">
        <v>128</v>
      </c>
      <c r="M22" s="112">
        <f>K22</f>
        <v>8</v>
      </c>
    </row>
    <row r="23" spans="1:13" s="57" customFormat="1" ht="12.75">
      <c r="A23" s="113" t="s">
        <v>142</v>
      </c>
      <c r="B23" s="59" t="s">
        <v>6</v>
      </c>
      <c r="C23" s="63"/>
      <c r="D23" s="63"/>
      <c r="E23" s="64"/>
      <c r="F23" s="64"/>
      <c r="G23" s="64"/>
      <c r="H23" s="64"/>
      <c r="I23" s="64"/>
      <c r="J23" s="64"/>
      <c r="K23" s="64"/>
      <c r="L23" s="64"/>
      <c r="M23" s="64"/>
    </row>
    <row r="24" spans="1:13" s="57" customFormat="1" ht="70.5" customHeight="1">
      <c r="A24" s="113" t="s">
        <v>190</v>
      </c>
      <c r="B24" s="115" t="s">
        <v>199</v>
      </c>
      <c r="C24" s="112" t="s">
        <v>192</v>
      </c>
      <c r="D24" s="112" t="s">
        <v>193</v>
      </c>
      <c r="E24" s="116">
        <v>200</v>
      </c>
      <c r="F24" s="112" t="s">
        <v>128</v>
      </c>
      <c r="G24" s="116">
        <v>200</v>
      </c>
      <c r="H24" s="118">
        <v>100</v>
      </c>
      <c r="I24" s="112" t="s">
        <v>128</v>
      </c>
      <c r="J24" s="118">
        <f>H24</f>
        <v>100</v>
      </c>
      <c r="K24" s="118">
        <v>100</v>
      </c>
      <c r="L24" s="112" t="s">
        <v>128</v>
      </c>
      <c r="M24" s="118">
        <v>100</v>
      </c>
    </row>
    <row r="25" spans="1:13" s="57" customFormat="1" ht="49.5" customHeight="1">
      <c r="A25" s="110"/>
      <c r="B25" s="176" t="s">
        <v>200</v>
      </c>
      <c r="C25" s="177"/>
      <c r="D25" s="178"/>
      <c r="E25" s="64"/>
      <c r="F25" s="64"/>
      <c r="G25" s="64"/>
      <c r="H25" s="64"/>
      <c r="I25" s="64"/>
      <c r="J25" s="64"/>
      <c r="K25" s="64"/>
      <c r="L25" s="64"/>
      <c r="M25" s="64"/>
    </row>
    <row r="26" spans="1:13" s="57" customFormat="1" ht="12.75">
      <c r="A26" s="112" t="s">
        <v>135</v>
      </c>
      <c r="B26" s="59" t="s">
        <v>3</v>
      </c>
      <c r="C26" s="58"/>
      <c r="D26" s="58"/>
      <c r="E26" s="64"/>
      <c r="F26" s="64"/>
      <c r="G26" s="64"/>
      <c r="H26" s="64"/>
      <c r="I26" s="64"/>
      <c r="J26" s="64"/>
      <c r="K26" s="64"/>
      <c r="L26" s="64"/>
      <c r="M26" s="64"/>
    </row>
    <row r="27" spans="1:13" s="57" customFormat="1" ht="151.5" customHeight="1">
      <c r="A27" s="112" t="s">
        <v>182</v>
      </c>
      <c r="B27" s="115" t="s">
        <v>201</v>
      </c>
      <c r="C27" s="112" t="s">
        <v>229</v>
      </c>
      <c r="D27" s="112" t="s">
        <v>243</v>
      </c>
      <c r="E27" s="136">
        <v>8400000</v>
      </c>
      <c r="F27" s="134" t="s">
        <v>128</v>
      </c>
      <c r="G27" s="136">
        <f>E27</f>
        <v>8400000</v>
      </c>
      <c r="H27" s="136">
        <v>6320000</v>
      </c>
      <c r="I27" s="134" t="s">
        <v>128</v>
      </c>
      <c r="J27" s="136">
        <f>H27</f>
        <v>6320000</v>
      </c>
      <c r="K27" s="148" t="s">
        <v>128</v>
      </c>
      <c r="L27" s="135" t="s">
        <v>128</v>
      </c>
      <c r="M27" s="137" t="str">
        <f>K27</f>
        <v>-</v>
      </c>
    </row>
    <row r="28" spans="1:13" s="57" customFormat="1" ht="165" customHeight="1">
      <c r="A28" s="112" t="s">
        <v>202</v>
      </c>
      <c r="B28" s="115" t="s">
        <v>203</v>
      </c>
      <c r="C28" s="112" t="s">
        <v>229</v>
      </c>
      <c r="D28" s="112" t="s">
        <v>243</v>
      </c>
      <c r="E28" s="136">
        <v>0</v>
      </c>
      <c r="F28" s="134" t="s">
        <v>128</v>
      </c>
      <c r="G28" s="136">
        <f>E28</f>
        <v>0</v>
      </c>
      <c r="H28" s="136">
        <v>1752310.39</v>
      </c>
      <c r="I28" s="134" t="s">
        <v>128</v>
      </c>
      <c r="J28" s="136">
        <f>H28</f>
        <v>1752310.39</v>
      </c>
      <c r="K28" s="148" t="s">
        <v>128</v>
      </c>
      <c r="L28" s="135" t="s">
        <v>128</v>
      </c>
      <c r="M28" s="137" t="str">
        <f>K28</f>
        <v>-</v>
      </c>
    </row>
    <row r="29" spans="1:13" s="57" customFormat="1" ht="12.75">
      <c r="A29" s="112" t="s">
        <v>137</v>
      </c>
      <c r="B29" s="59" t="s">
        <v>4</v>
      </c>
      <c r="C29" s="58"/>
      <c r="D29" s="58"/>
      <c r="E29" s="64"/>
      <c r="F29" s="64"/>
      <c r="G29" s="64"/>
      <c r="H29" s="64"/>
      <c r="I29" s="64"/>
      <c r="J29" s="64"/>
      <c r="K29" s="64"/>
      <c r="L29" s="64"/>
      <c r="M29" s="64"/>
    </row>
    <row r="30" spans="1:13" s="57" customFormat="1" ht="48" customHeight="1">
      <c r="A30" s="113" t="s">
        <v>183</v>
      </c>
      <c r="B30" s="115" t="s">
        <v>204</v>
      </c>
      <c r="C30" s="113" t="s">
        <v>205</v>
      </c>
      <c r="D30" s="112" t="s">
        <v>206</v>
      </c>
      <c r="E30" s="110">
        <v>42</v>
      </c>
      <c r="F30" s="112" t="s">
        <v>128</v>
      </c>
      <c r="G30" s="110">
        <f>E30</f>
        <v>42</v>
      </c>
      <c r="H30" s="110">
        <v>42</v>
      </c>
      <c r="I30" s="112" t="s">
        <v>128</v>
      </c>
      <c r="J30" s="110">
        <f>H30</f>
        <v>42</v>
      </c>
      <c r="K30" s="113" t="s">
        <v>128</v>
      </c>
      <c r="L30" s="112" t="s">
        <v>128</v>
      </c>
      <c r="M30" s="110" t="str">
        <f>K30</f>
        <v>-</v>
      </c>
    </row>
    <row r="31" spans="1:13" s="57" customFormat="1" ht="12.75">
      <c r="A31" s="113" t="s">
        <v>139</v>
      </c>
      <c r="B31" s="61" t="s">
        <v>5</v>
      </c>
      <c r="C31" s="62"/>
      <c r="D31" s="62"/>
      <c r="E31" s="64"/>
      <c r="F31" s="64"/>
      <c r="G31" s="64"/>
      <c r="H31" s="64"/>
      <c r="I31" s="64"/>
      <c r="J31" s="64"/>
      <c r="K31" s="64"/>
      <c r="L31" s="64"/>
      <c r="M31" s="64"/>
    </row>
    <row r="32" spans="1:13" s="57" customFormat="1" ht="57" customHeight="1">
      <c r="A32" s="113" t="s">
        <v>187</v>
      </c>
      <c r="B32" s="115" t="s">
        <v>207</v>
      </c>
      <c r="C32" s="113" t="s">
        <v>208</v>
      </c>
      <c r="D32" s="112" t="s">
        <v>209</v>
      </c>
      <c r="E32" s="136">
        <v>200000</v>
      </c>
      <c r="F32" s="134" t="s">
        <v>128</v>
      </c>
      <c r="G32" s="136">
        <f>E32</f>
        <v>200000</v>
      </c>
      <c r="H32" s="136">
        <v>150476.19</v>
      </c>
      <c r="I32" s="134" t="s">
        <v>128</v>
      </c>
      <c r="J32" s="136">
        <f>H32</f>
        <v>150476.19</v>
      </c>
      <c r="K32" s="148" t="s">
        <v>128</v>
      </c>
      <c r="L32" s="135" t="s">
        <v>128</v>
      </c>
      <c r="M32" s="137" t="str">
        <f>K32</f>
        <v>-</v>
      </c>
    </row>
    <row r="33" spans="1:13" s="57" customFormat="1" ht="12.75">
      <c r="A33" s="113" t="s">
        <v>142</v>
      </c>
      <c r="B33" s="59" t="s">
        <v>6</v>
      </c>
      <c r="C33" s="63"/>
      <c r="D33" s="63"/>
      <c r="E33" s="64"/>
      <c r="F33" s="64"/>
      <c r="G33" s="64"/>
      <c r="H33" s="64"/>
      <c r="I33" s="64"/>
      <c r="J33" s="64"/>
      <c r="K33" s="64"/>
      <c r="L33" s="64"/>
      <c r="M33" s="64"/>
    </row>
    <row r="34" spans="1:13" s="57" customFormat="1" ht="38.25">
      <c r="A34" s="113" t="s">
        <v>190</v>
      </c>
      <c r="B34" s="115" t="s">
        <v>210</v>
      </c>
      <c r="C34" s="112" t="s">
        <v>192</v>
      </c>
      <c r="D34" s="112" t="s">
        <v>193</v>
      </c>
      <c r="E34" s="116">
        <v>100</v>
      </c>
      <c r="F34" s="112" t="s">
        <v>128</v>
      </c>
      <c r="G34" s="116">
        <v>100</v>
      </c>
      <c r="H34" s="116">
        <v>100</v>
      </c>
      <c r="I34" s="112" t="s">
        <v>128</v>
      </c>
      <c r="J34" s="116">
        <f>H34</f>
        <v>100</v>
      </c>
      <c r="K34" s="147" t="s">
        <v>128</v>
      </c>
      <c r="L34" s="112" t="s">
        <v>128</v>
      </c>
      <c r="M34" s="116" t="str">
        <f>K34</f>
        <v>-</v>
      </c>
    </row>
    <row r="35" spans="1:13" s="57" customFormat="1" ht="38.25" customHeight="1">
      <c r="A35" s="110"/>
      <c r="B35" s="176" t="s">
        <v>211</v>
      </c>
      <c r="C35" s="177"/>
      <c r="D35" s="178"/>
      <c r="E35" s="64"/>
      <c r="F35" s="64"/>
      <c r="G35" s="64"/>
      <c r="H35" s="64"/>
      <c r="I35" s="64"/>
      <c r="J35" s="64"/>
      <c r="K35" s="64"/>
      <c r="L35" s="64"/>
      <c r="M35" s="64"/>
    </row>
    <row r="36" spans="1:13" s="57" customFormat="1" ht="12.75">
      <c r="A36" s="112" t="s">
        <v>135</v>
      </c>
      <c r="B36" s="59" t="s">
        <v>3</v>
      </c>
      <c r="C36" s="58"/>
      <c r="D36" s="58"/>
      <c r="E36" s="64"/>
      <c r="F36" s="64"/>
      <c r="G36" s="64"/>
      <c r="H36" s="64"/>
      <c r="I36" s="64"/>
      <c r="J36" s="64"/>
      <c r="K36" s="64"/>
      <c r="L36" s="64"/>
      <c r="M36" s="64"/>
    </row>
    <row r="37" spans="1:13" s="57" customFormat="1" ht="86.25" customHeight="1">
      <c r="A37" s="112" t="s">
        <v>182</v>
      </c>
      <c r="B37" s="115" t="s">
        <v>212</v>
      </c>
      <c r="C37" s="112" t="s">
        <v>208</v>
      </c>
      <c r="D37" s="112" t="s">
        <v>181</v>
      </c>
      <c r="E37" s="136">
        <v>85252.16</v>
      </c>
      <c r="F37" s="134" t="s">
        <v>128</v>
      </c>
      <c r="G37" s="136">
        <f>E37</f>
        <v>85252.16</v>
      </c>
      <c r="H37" s="112" t="s">
        <v>128</v>
      </c>
      <c r="I37" s="112" t="s">
        <v>128</v>
      </c>
      <c r="J37" s="112" t="s">
        <v>128</v>
      </c>
      <c r="K37" s="112" t="s">
        <v>128</v>
      </c>
      <c r="L37" s="112" t="s">
        <v>128</v>
      </c>
      <c r="M37" s="112" t="s">
        <v>128</v>
      </c>
    </row>
    <row r="38" spans="1:13" s="57" customFormat="1" ht="12.75">
      <c r="A38" s="112" t="s">
        <v>137</v>
      </c>
      <c r="B38" s="59" t="s">
        <v>4</v>
      </c>
      <c r="C38" s="58"/>
      <c r="D38" s="58"/>
      <c r="E38" s="64"/>
      <c r="F38" s="64"/>
      <c r="G38" s="64"/>
      <c r="H38" s="64"/>
      <c r="I38" s="64"/>
      <c r="J38" s="64"/>
      <c r="K38" s="64"/>
      <c r="L38" s="64"/>
      <c r="M38" s="64"/>
    </row>
    <row r="39" spans="1:13" s="57" customFormat="1" ht="140.25" customHeight="1">
      <c r="A39" s="113" t="s">
        <v>183</v>
      </c>
      <c r="B39" s="115" t="s">
        <v>213</v>
      </c>
      <c r="C39" s="113" t="s">
        <v>205</v>
      </c>
      <c r="D39" s="112" t="s">
        <v>214</v>
      </c>
      <c r="E39" s="110">
        <v>1</v>
      </c>
      <c r="F39" s="112" t="s">
        <v>128</v>
      </c>
      <c r="G39" s="110">
        <f>E39</f>
        <v>1</v>
      </c>
      <c r="H39" s="112" t="s">
        <v>128</v>
      </c>
      <c r="I39" s="112" t="s">
        <v>128</v>
      </c>
      <c r="J39" s="112" t="s">
        <v>128</v>
      </c>
      <c r="K39" s="112" t="s">
        <v>128</v>
      </c>
      <c r="L39" s="112" t="s">
        <v>128</v>
      </c>
      <c r="M39" s="112" t="s">
        <v>128</v>
      </c>
    </row>
    <row r="40" spans="1:13" s="57" customFormat="1" ht="12.75">
      <c r="A40" s="113" t="s">
        <v>139</v>
      </c>
      <c r="B40" s="61" t="s">
        <v>5</v>
      </c>
      <c r="C40" s="62"/>
      <c r="D40" s="62"/>
      <c r="E40" s="64"/>
      <c r="F40" s="64"/>
      <c r="G40" s="64"/>
      <c r="H40" s="64"/>
      <c r="I40" s="64"/>
      <c r="J40" s="64"/>
      <c r="K40" s="64"/>
      <c r="L40" s="64"/>
      <c r="M40" s="64"/>
    </row>
    <row r="41" spans="1:13" s="57" customFormat="1" ht="58.5" customHeight="1">
      <c r="A41" s="113" t="s">
        <v>187</v>
      </c>
      <c r="B41" s="115" t="s">
        <v>215</v>
      </c>
      <c r="C41" s="113" t="s">
        <v>217</v>
      </c>
      <c r="D41" s="112" t="s">
        <v>216</v>
      </c>
      <c r="E41" s="116">
        <v>100</v>
      </c>
      <c r="F41" s="112" t="s">
        <v>128</v>
      </c>
      <c r="G41" s="116">
        <f>E41</f>
        <v>100</v>
      </c>
      <c r="H41" s="112" t="s">
        <v>128</v>
      </c>
      <c r="I41" s="112" t="s">
        <v>128</v>
      </c>
      <c r="J41" s="112" t="s">
        <v>128</v>
      </c>
      <c r="K41" s="112" t="s">
        <v>128</v>
      </c>
      <c r="L41" s="112" t="s">
        <v>128</v>
      </c>
      <c r="M41" s="112" t="s">
        <v>128</v>
      </c>
    </row>
    <row r="42" spans="1:13" s="57" customFormat="1" ht="12.75">
      <c r="A42" s="113" t="s">
        <v>142</v>
      </c>
      <c r="B42" s="59" t="s">
        <v>6</v>
      </c>
      <c r="C42" s="63"/>
      <c r="D42" s="63"/>
      <c r="E42" s="64"/>
      <c r="F42" s="64"/>
      <c r="G42" s="64"/>
      <c r="H42" s="64"/>
      <c r="I42" s="64"/>
      <c r="J42" s="64"/>
      <c r="K42" s="64"/>
      <c r="L42" s="64"/>
      <c r="M42" s="64"/>
    </row>
    <row r="43" spans="1:13" s="57" customFormat="1" ht="68.25" customHeight="1">
      <c r="A43" s="113" t="s">
        <v>190</v>
      </c>
      <c r="B43" s="115" t="s">
        <v>218</v>
      </c>
      <c r="C43" s="112" t="s">
        <v>192</v>
      </c>
      <c r="D43" s="112" t="s">
        <v>216</v>
      </c>
      <c r="E43" s="116">
        <v>100</v>
      </c>
      <c r="F43" s="112" t="s">
        <v>128</v>
      </c>
      <c r="G43" s="116">
        <f>E43</f>
        <v>100</v>
      </c>
      <c r="H43" s="112" t="s">
        <v>128</v>
      </c>
      <c r="I43" s="112" t="s">
        <v>128</v>
      </c>
      <c r="J43" s="112" t="s">
        <v>128</v>
      </c>
      <c r="K43" s="112" t="s">
        <v>128</v>
      </c>
      <c r="L43" s="112" t="s">
        <v>128</v>
      </c>
      <c r="M43" s="112" t="s">
        <v>128</v>
      </c>
    </row>
    <row r="44" spans="1:13" s="57" customFormat="1" ht="41.25" customHeight="1">
      <c r="A44" s="113"/>
      <c r="B44" s="179" t="s">
        <v>219</v>
      </c>
      <c r="C44" s="180"/>
      <c r="D44" s="181"/>
      <c r="E44" s="116"/>
      <c r="F44" s="112"/>
      <c r="G44" s="116"/>
      <c r="H44" s="112"/>
      <c r="I44" s="112"/>
      <c r="J44" s="112"/>
      <c r="K44" s="112"/>
      <c r="L44" s="112"/>
      <c r="M44" s="112"/>
    </row>
    <row r="45" spans="1:13" s="57" customFormat="1" ht="24" customHeight="1">
      <c r="A45" s="112" t="s">
        <v>135</v>
      </c>
      <c r="B45" s="59" t="s">
        <v>3</v>
      </c>
      <c r="C45" s="58"/>
      <c r="D45" s="58"/>
      <c r="E45" s="116"/>
      <c r="F45" s="112"/>
      <c r="G45" s="116"/>
      <c r="H45" s="112"/>
      <c r="I45" s="112"/>
      <c r="J45" s="112"/>
      <c r="K45" s="112"/>
      <c r="L45" s="112"/>
      <c r="M45" s="112"/>
    </row>
    <row r="46" spans="1:13" s="57" customFormat="1" ht="168.75" customHeight="1">
      <c r="A46" s="112" t="s">
        <v>182</v>
      </c>
      <c r="B46" s="115" t="s">
        <v>220</v>
      </c>
      <c r="C46" s="112" t="s">
        <v>208</v>
      </c>
      <c r="D46" s="112" t="s">
        <v>242</v>
      </c>
      <c r="E46" s="136">
        <v>1050094.97</v>
      </c>
      <c r="F46" s="134" t="s">
        <v>128</v>
      </c>
      <c r="G46" s="136">
        <f>E46</f>
        <v>1050094.97</v>
      </c>
      <c r="H46" s="134">
        <v>885200</v>
      </c>
      <c r="I46" s="134" t="s">
        <v>128</v>
      </c>
      <c r="J46" s="134">
        <f>H46</f>
        <v>885200</v>
      </c>
      <c r="K46" s="135">
        <v>175680</v>
      </c>
      <c r="L46" s="135" t="s">
        <v>128</v>
      </c>
      <c r="M46" s="135">
        <f>K46</f>
        <v>175680</v>
      </c>
    </row>
    <row r="47" spans="1:13" s="57" customFormat="1" ht="22.5" customHeight="1">
      <c r="A47" s="112" t="s">
        <v>137</v>
      </c>
      <c r="B47" s="59" t="s">
        <v>4</v>
      </c>
      <c r="C47" s="58"/>
      <c r="D47" s="58"/>
      <c r="E47" s="116"/>
      <c r="F47" s="112"/>
      <c r="G47" s="116"/>
      <c r="H47" s="112"/>
      <c r="I47" s="112"/>
      <c r="J47" s="112"/>
      <c r="K47" s="112"/>
      <c r="L47" s="112"/>
      <c r="M47" s="112"/>
    </row>
    <row r="48" spans="1:13" s="57" customFormat="1" ht="45.75" customHeight="1">
      <c r="A48" s="113" t="s">
        <v>183</v>
      </c>
      <c r="B48" s="115" t="s">
        <v>221</v>
      </c>
      <c r="C48" s="113" t="s">
        <v>222</v>
      </c>
      <c r="D48" s="112" t="s">
        <v>193</v>
      </c>
      <c r="E48" s="117">
        <v>6</v>
      </c>
      <c r="F48" s="112" t="s">
        <v>128</v>
      </c>
      <c r="G48" s="117">
        <f>E48</f>
        <v>6</v>
      </c>
      <c r="H48" s="112">
        <v>8</v>
      </c>
      <c r="I48" s="112" t="s">
        <v>128</v>
      </c>
      <c r="J48" s="112">
        <f>H48</f>
        <v>8</v>
      </c>
      <c r="K48" s="112">
        <v>3</v>
      </c>
      <c r="L48" s="112" t="s">
        <v>128</v>
      </c>
      <c r="M48" s="112">
        <f>K48</f>
        <v>3</v>
      </c>
    </row>
    <row r="49" spans="1:13" s="57" customFormat="1" ht="17.25" customHeight="1">
      <c r="A49" s="113" t="s">
        <v>139</v>
      </c>
      <c r="B49" s="61" t="s">
        <v>5</v>
      </c>
      <c r="C49" s="62"/>
      <c r="D49" s="62"/>
      <c r="E49" s="116"/>
      <c r="F49" s="112"/>
      <c r="G49" s="116"/>
      <c r="H49" s="112"/>
      <c r="I49" s="112"/>
      <c r="J49" s="112"/>
      <c r="K49" s="112"/>
      <c r="L49" s="112"/>
      <c r="M49" s="112"/>
    </row>
    <row r="50" spans="1:13" s="57" customFormat="1" ht="79.5" customHeight="1">
      <c r="A50" s="113" t="s">
        <v>187</v>
      </c>
      <c r="B50" s="115" t="s">
        <v>223</v>
      </c>
      <c r="C50" s="113" t="s">
        <v>267</v>
      </c>
      <c r="D50" s="112" t="s">
        <v>209</v>
      </c>
      <c r="E50" s="116">
        <v>175</v>
      </c>
      <c r="F50" s="112" t="s">
        <v>128</v>
      </c>
      <c r="G50" s="116">
        <f>E50</f>
        <v>175</v>
      </c>
      <c r="H50" s="112">
        <v>110.7</v>
      </c>
      <c r="I50" s="112" t="s">
        <v>128</v>
      </c>
      <c r="J50" s="112">
        <f>H50</f>
        <v>110.7</v>
      </c>
      <c r="K50" s="135">
        <v>58560</v>
      </c>
      <c r="L50" s="135" t="s">
        <v>128</v>
      </c>
      <c r="M50" s="135">
        <f>K50</f>
        <v>58560</v>
      </c>
    </row>
    <row r="51" spans="1:13" s="57" customFormat="1" ht="18.75" customHeight="1">
      <c r="A51" s="113" t="s">
        <v>142</v>
      </c>
      <c r="B51" s="59" t="s">
        <v>6</v>
      </c>
      <c r="C51" s="63"/>
      <c r="D51" s="63"/>
      <c r="E51" s="116"/>
      <c r="F51" s="112"/>
      <c r="G51" s="116"/>
      <c r="H51" s="112"/>
      <c r="I51" s="112"/>
      <c r="J51" s="112"/>
      <c r="K51" s="112"/>
      <c r="L51" s="112"/>
      <c r="M51" s="112"/>
    </row>
    <row r="52" spans="1:13" s="57" customFormat="1" ht="47.25" customHeight="1">
      <c r="A52" s="113" t="s">
        <v>190</v>
      </c>
      <c r="B52" s="115" t="s">
        <v>225</v>
      </c>
      <c r="C52" s="112" t="s">
        <v>192</v>
      </c>
      <c r="D52" s="112" t="s">
        <v>193</v>
      </c>
      <c r="E52" s="116">
        <v>100</v>
      </c>
      <c r="F52" s="112" t="s">
        <v>128</v>
      </c>
      <c r="G52" s="116">
        <f>E52</f>
        <v>100</v>
      </c>
      <c r="H52" s="112" t="s">
        <v>128</v>
      </c>
      <c r="I52" s="112" t="s">
        <v>128</v>
      </c>
      <c r="J52" s="112" t="s">
        <v>128</v>
      </c>
      <c r="K52" s="112" t="s">
        <v>128</v>
      </c>
      <c r="L52" s="112" t="s">
        <v>128</v>
      </c>
      <c r="M52" s="112" t="s">
        <v>128</v>
      </c>
    </row>
    <row r="53" spans="1:13" s="57" customFormat="1" ht="47.25" customHeight="1">
      <c r="A53" s="113"/>
      <c r="B53" s="179" t="s">
        <v>226</v>
      </c>
      <c r="C53" s="180"/>
      <c r="D53" s="181"/>
      <c r="E53" s="116"/>
      <c r="F53" s="112"/>
      <c r="G53" s="116"/>
      <c r="H53" s="112"/>
      <c r="I53" s="112"/>
      <c r="J53" s="112"/>
      <c r="K53" s="112"/>
      <c r="L53" s="112"/>
      <c r="M53" s="112"/>
    </row>
    <row r="54" spans="1:13" s="57" customFormat="1" ht="18.75" customHeight="1">
      <c r="A54" s="112" t="s">
        <v>135</v>
      </c>
      <c r="B54" s="59" t="s">
        <v>3</v>
      </c>
      <c r="C54" s="58"/>
      <c r="D54" s="58"/>
      <c r="E54" s="116"/>
      <c r="F54" s="112"/>
      <c r="G54" s="116"/>
      <c r="H54" s="112"/>
      <c r="I54" s="112"/>
      <c r="J54" s="112"/>
      <c r="K54" s="112"/>
      <c r="L54" s="112"/>
      <c r="M54" s="112"/>
    </row>
    <row r="55" spans="1:13" s="57" customFormat="1" ht="93" customHeight="1">
      <c r="A55" s="112" t="s">
        <v>182</v>
      </c>
      <c r="B55" s="115" t="s">
        <v>227</v>
      </c>
      <c r="C55" s="112" t="s">
        <v>229</v>
      </c>
      <c r="D55" s="112" t="s">
        <v>244</v>
      </c>
      <c r="E55" s="123" t="s">
        <v>128</v>
      </c>
      <c r="F55" s="123" t="s">
        <v>128</v>
      </c>
      <c r="G55" s="123" t="s">
        <v>128</v>
      </c>
      <c r="H55" s="123" t="s">
        <v>128</v>
      </c>
      <c r="I55" s="134">
        <v>271682.73</v>
      </c>
      <c r="J55" s="134">
        <f>I55</f>
        <v>271682.73</v>
      </c>
      <c r="K55" s="123" t="s">
        <v>128</v>
      </c>
      <c r="L55" s="123" t="s">
        <v>128</v>
      </c>
      <c r="M55" s="123" t="s">
        <v>128</v>
      </c>
    </row>
    <row r="56" spans="1:13" s="57" customFormat="1" ht="90" customHeight="1">
      <c r="A56" s="110"/>
      <c r="B56" s="176" t="s">
        <v>253</v>
      </c>
      <c r="C56" s="177"/>
      <c r="D56" s="178"/>
      <c r="E56" s="64"/>
      <c r="F56" s="64"/>
      <c r="G56" s="64"/>
      <c r="H56" s="64"/>
      <c r="I56" s="64"/>
      <c r="J56" s="64"/>
      <c r="K56" s="64"/>
      <c r="L56" s="64"/>
      <c r="M56" s="64"/>
    </row>
    <row r="57" spans="1:13" s="57" customFormat="1" ht="19.5" customHeight="1">
      <c r="A57" s="112" t="s">
        <v>135</v>
      </c>
      <c r="B57" s="59" t="s">
        <v>3</v>
      </c>
      <c r="C57" s="58"/>
      <c r="D57" s="58"/>
      <c r="E57" s="64"/>
      <c r="F57" s="64"/>
      <c r="G57" s="64"/>
      <c r="H57" s="64"/>
      <c r="I57" s="64"/>
      <c r="J57" s="64"/>
      <c r="K57" s="64"/>
      <c r="L57" s="64"/>
      <c r="M57" s="64"/>
    </row>
    <row r="58" spans="1:13" s="57" customFormat="1" ht="57" customHeight="1">
      <c r="A58" s="112" t="s">
        <v>182</v>
      </c>
      <c r="B58" s="115" t="s">
        <v>201</v>
      </c>
      <c r="C58" s="112" t="s">
        <v>229</v>
      </c>
      <c r="D58" s="112" t="s">
        <v>246</v>
      </c>
      <c r="E58" s="145" t="s">
        <v>128</v>
      </c>
      <c r="F58" s="134" t="s">
        <v>128</v>
      </c>
      <c r="G58" s="136" t="str">
        <f>E58</f>
        <v>-</v>
      </c>
      <c r="H58" s="145" t="s">
        <v>128</v>
      </c>
      <c r="I58" s="134" t="s">
        <v>128</v>
      </c>
      <c r="J58" s="136" t="str">
        <f>H58</f>
        <v>-</v>
      </c>
      <c r="K58" s="137">
        <v>8400000</v>
      </c>
      <c r="L58" s="135" t="s">
        <v>128</v>
      </c>
      <c r="M58" s="137">
        <f>K58</f>
        <v>8400000</v>
      </c>
    </row>
    <row r="59" spans="1:13" s="57" customFormat="1" ht="54.75" customHeight="1">
      <c r="A59" s="112" t="s">
        <v>202</v>
      </c>
      <c r="B59" s="115" t="s">
        <v>203</v>
      </c>
      <c r="C59" s="112" t="s">
        <v>229</v>
      </c>
      <c r="D59" s="112" t="s">
        <v>246</v>
      </c>
      <c r="E59" s="145" t="s">
        <v>128</v>
      </c>
      <c r="F59" s="134" t="s">
        <v>128</v>
      </c>
      <c r="G59" s="136" t="str">
        <f>E59</f>
        <v>-</v>
      </c>
      <c r="H59" s="145" t="s">
        <v>128</v>
      </c>
      <c r="I59" s="134" t="s">
        <v>128</v>
      </c>
      <c r="J59" s="136" t="str">
        <f>H59</f>
        <v>-</v>
      </c>
      <c r="K59" s="137">
        <v>8400000</v>
      </c>
      <c r="L59" s="135" t="s">
        <v>128</v>
      </c>
      <c r="M59" s="137">
        <f>K59</f>
        <v>8400000</v>
      </c>
    </row>
    <row r="60" spans="1:13" s="57" customFormat="1" ht="22.5" customHeight="1">
      <c r="A60" s="112" t="s">
        <v>137</v>
      </c>
      <c r="B60" s="59" t="s">
        <v>4</v>
      </c>
      <c r="C60" s="58"/>
      <c r="D60" s="58"/>
      <c r="E60" s="64"/>
      <c r="F60" s="64"/>
      <c r="G60" s="64"/>
      <c r="H60" s="64"/>
      <c r="I60" s="64"/>
      <c r="J60" s="64"/>
      <c r="K60" s="64"/>
      <c r="L60" s="64"/>
      <c r="M60" s="64"/>
    </row>
    <row r="61" spans="1:13" s="57" customFormat="1" ht="60.75" customHeight="1">
      <c r="A61" s="113" t="s">
        <v>183</v>
      </c>
      <c r="B61" s="115" t="s">
        <v>204</v>
      </c>
      <c r="C61" s="113" t="s">
        <v>205</v>
      </c>
      <c r="D61" s="112" t="s">
        <v>206</v>
      </c>
      <c r="E61" s="113" t="s">
        <v>128</v>
      </c>
      <c r="F61" s="112" t="s">
        <v>128</v>
      </c>
      <c r="G61" s="110" t="str">
        <f>E61</f>
        <v>-</v>
      </c>
      <c r="H61" s="113" t="s">
        <v>128</v>
      </c>
      <c r="I61" s="112" t="s">
        <v>128</v>
      </c>
      <c r="J61" s="110" t="str">
        <f>H61</f>
        <v>-</v>
      </c>
      <c r="K61" s="110">
        <v>42</v>
      </c>
      <c r="L61" s="112" t="s">
        <v>128</v>
      </c>
      <c r="M61" s="110">
        <f>K61</f>
        <v>42</v>
      </c>
    </row>
    <row r="62" spans="1:13" s="75" customFormat="1" ht="22.5" customHeight="1">
      <c r="A62" s="113" t="s">
        <v>139</v>
      </c>
      <c r="B62" s="59" t="s">
        <v>5</v>
      </c>
      <c r="C62" s="58"/>
      <c r="D62" s="58"/>
      <c r="E62" s="146"/>
      <c r="F62" s="146"/>
      <c r="G62" s="146"/>
      <c r="H62" s="146"/>
      <c r="I62" s="146"/>
      <c r="J62" s="146"/>
      <c r="K62" s="146"/>
      <c r="L62" s="146"/>
      <c r="M62" s="146"/>
    </row>
    <row r="63" spans="1:13" s="57" customFormat="1" ht="68.25" customHeight="1">
      <c r="A63" s="113" t="s">
        <v>187</v>
      </c>
      <c r="B63" s="115" t="s">
        <v>207</v>
      </c>
      <c r="C63" s="113" t="s">
        <v>208</v>
      </c>
      <c r="D63" s="112" t="s">
        <v>209</v>
      </c>
      <c r="E63" s="145" t="s">
        <v>128</v>
      </c>
      <c r="F63" s="134" t="s">
        <v>128</v>
      </c>
      <c r="G63" s="136" t="str">
        <f>E63</f>
        <v>-</v>
      </c>
      <c r="H63" s="145" t="s">
        <v>128</v>
      </c>
      <c r="I63" s="134" t="s">
        <v>128</v>
      </c>
      <c r="J63" s="136" t="str">
        <f>H63</f>
        <v>-</v>
      </c>
      <c r="K63" s="137">
        <v>200000</v>
      </c>
      <c r="L63" s="135" t="s">
        <v>128</v>
      </c>
      <c r="M63" s="137">
        <f>K63</f>
        <v>200000</v>
      </c>
    </row>
    <row r="64" spans="1:13" s="57" customFormat="1" ht="21" customHeight="1">
      <c r="A64" s="113" t="s">
        <v>142</v>
      </c>
      <c r="B64" s="59" t="s">
        <v>6</v>
      </c>
      <c r="C64" s="63"/>
      <c r="D64" s="63"/>
      <c r="E64" s="64"/>
      <c r="F64" s="64"/>
      <c r="G64" s="64"/>
      <c r="H64" s="64"/>
      <c r="I64" s="64"/>
      <c r="J64" s="64"/>
      <c r="K64" s="64"/>
      <c r="L64" s="64"/>
      <c r="M64" s="64"/>
    </row>
    <row r="65" spans="1:13" s="57" customFormat="1" ht="63.75" customHeight="1">
      <c r="A65" s="113" t="s">
        <v>190</v>
      </c>
      <c r="B65" s="115" t="s">
        <v>210</v>
      </c>
      <c r="C65" s="112" t="s">
        <v>192</v>
      </c>
      <c r="D65" s="112" t="s">
        <v>193</v>
      </c>
      <c r="E65" s="147" t="s">
        <v>128</v>
      </c>
      <c r="F65" s="112" t="s">
        <v>128</v>
      </c>
      <c r="G65" s="147" t="s">
        <v>128</v>
      </c>
      <c r="H65" s="147" t="s">
        <v>128</v>
      </c>
      <c r="I65" s="112" t="s">
        <v>128</v>
      </c>
      <c r="J65" s="116" t="str">
        <f>H65</f>
        <v>-</v>
      </c>
      <c r="K65" s="116">
        <v>100</v>
      </c>
      <c r="L65" s="112" t="s">
        <v>128</v>
      </c>
      <c r="M65" s="116">
        <f>K65</f>
        <v>100</v>
      </c>
    </row>
    <row r="66" spans="1:13" s="57" customFormat="1" ht="48.75" customHeight="1">
      <c r="A66" s="110"/>
      <c r="B66" s="176" t="s">
        <v>254</v>
      </c>
      <c r="C66" s="177"/>
      <c r="D66" s="178"/>
      <c r="E66" s="64"/>
      <c r="F66" s="64"/>
      <c r="G66" s="64"/>
      <c r="H66" s="64"/>
      <c r="I66" s="64"/>
      <c r="J66" s="64"/>
      <c r="K66" s="64"/>
      <c r="L66" s="64"/>
      <c r="M66" s="64"/>
    </row>
    <row r="67" spans="1:13" s="57" customFormat="1" ht="26.25" customHeight="1">
      <c r="A67" s="112" t="s">
        <v>135</v>
      </c>
      <c r="B67" s="59" t="s">
        <v>3</v>
      </c>
      <c r="C67" s="58"/>
      <c r="D67" s="58"/>
      <c r="E67" s="64"/>
      <c r="F67" s="64"/>
      <c r="G67" s="64"/>
      <c r="H67" s="64"/>
      <c r="I67" s="64"/>
      <c r="J67" s="64"/>
      <c r="K67" s="64"/>
      <c r="L67" s="64"/>
      <c r="M67" s="64"/>
    </row>
    <row r="68" spans="1:13" s="57" customFormat="1" ht="93" customHeight="1">
      <c r="A68" s="112" t="s">
        <v>182</v>
      </c>
      <c r="B68" s="115" t="s">
        <v>255</v>
      </c>
      <c r="C68" s="112" t="s">
        <v>229</v>
      </c>
      <c r="D68" s="112" t="s">
        <v>256</v>
      </c>
      <c r="E68" s="145" t="s">
        <v>128</v>
      </c>
      <c r="F68" s="134" t="s">
        <v>128</v>
      </c>
      <c r="G68" s="136" t="str">
        <f>E68</f>
        <v>-</v>
      </c>
      <c r="H68" s="145" t="s">
        <v>128</v>
      </c>
      <c r="I68" s="134" t="s">
        <v>128</v>
      </c>
      <c r="J68" s="136" t="str">
        <f>H68</f>
        <v>-</v>
      </c>
      <c r="K68" s="137">
        <v>18269569.4</v>
      </c>
      <c r="L68" s="135" t="s">
        <v>128</v>
      </c>
      <c r="M68" s="137">
        <f>K68</f>
        <v>18269569.4</v>
      </c>
    </row>
    <row r="69" spans="1:13" s="57" customFormat="1" ht="23.25" customHeight="1">
      <c r="A69" s="112" t="s">
        <v>137</v>
      </c>
      <c r="B69" s="59" t="s">
        <v>4</v>
      </c>
      <c r="C69" s="58"/>
      <c r="D69" s="58"/>
      <c r="E69" s="64"/>
      <c r="F69" s="64"/>
      <c r="G69" s="64"/>
      <c r="H69" s="64"/>
      <c r="I69" s="64"/>
      <c r="J69" s="64"/>
      <c r="K69" s="64"/>
      <c r="L69" s="64"/>
      <c r="M69" s="64"/>
    </row>
    <row r="70" spans="1:13" s="57" customFormat="1" ht="127.5" customHeight="1">
      <c r="A70" s="113" t="s">
        <v>183</v>
      </c>
      <c r="B70" s="115" t="s">
        <v>257</v>
      </c>
      <c r="C70" s="113" t="s">
        <v>186</v>
      </c>
      <c r="D70" s="112" t="s">
        <v>266</v>
      </c>
      <c r="E70" s="113" t="s">
        <v>128</v>
      </c>
      <c r="F70" s="112" t="s">
        <v>128</v>
      </c>
      <c r="G70" s="110" t="str">
        <f>E70</f>
        <v>-</v>
      </c>
      <c r="H70" s="113" t="s">
        <v>128</v>
      </c>
      <c r="I70" s="112" t="s">
        <v>128</v>
      </c>
      <c r="J70" s="110" t="str">
        <f>H70</f>
        <v>-</v>
      </c>
      <c r="K70" s="110">
        <v>3</v>
      </c>
      <c r="L70" s="112" t="s">
        <v>128</v>
      </c>
      <c r="M70" s="110">
        <f>K70</f>
        <v>3</v>
      </c>
    </row>
    <row r="71" spans="1:13" s="57" customFormat="1" ht="21" customHeight="1">
      <c r="A71" s="113" t="s">
        <v>139</v>
      </c>
      <c r="B71" s="59" t="s">
        <v>5</v>
      </c>
      <c r="C71" s="58"/>
      <c r="D71" s="58"/>
      <c r="E71" s="146"/>
      <c r="F71" s="146"/>
      <c r="G71" s="146"/>
      <c r="H71" s="146"/>
      <c r="I71" s="146"/>
      <c r="J71" s="146"/>
      <c r="K71" s="146"/>
      <c r="L71" s="146"/>
      <c r="M71" s="146"/>
    </row>
    <row r="72" spans="1:13" s="57" customFormat="1" ht="60" customHeight="1">
      <c r="A72" s="113" t="s">
        <v>187</v>
      </c>
      <c r="B72" s="115" t="s">
        <v>258</v>
      </c>
      <c r="C72" s="113" t="s">
        <v>208</v>
      </c>
      <c r="D72" s="112" t="s">
        <v>259</v>
      </c>
      <c r="E72" s="145" t="s">
        <v>128</v>
      </c>
      <c r="F72" s="134" t="s">
        <v>128</v>
      </c>
      <c r="G72" s="136" t="str">
        <f>E72</f>
        <v>-</v>
      </c>
      <c r="H72" s="145" t="s">
        <v>128</v>
      </c>
      <c r="I72" s="134" t="s">
        <v>128</v>
      </c>
      <c r="J72" s="136" t="str">
        <f>H72</f>
        <v>-</v>
      </c>
      <c r="K72" s="137">
        <v>18269569.4</v>
      </c>
      <c r="L72" s="135" t="s">
        <v>128</v>
      </c>
      <c r="M72" s="137">
        <f>K72</f>
        <v>18269569.4</v>
      </c>
    </row>
    <row r="73" spans="1:13" s="57" customFormat="1" ht="21" customHeight="1">
      <c r="A73" s="113" t="s">
        <v>142</v>
      </c>
      <c r="B73" s="59" t="s">
        <v>6</v>
      </c>
      <c r="C73" s="63"/>
      <c r="D73" s="63"/>
      <c r="E73" s="64"/>
      <c r="F73" s="64"/>
      <c r="G73" s="64"/>
      <c r="H73" s="64"/>
      <c r="I73" s="64"/>
      <c r="J73" s="64"/>
      <c r="K73" s="64"/>
      <c r="L73" s="64"/>
      <c r="M73" s="64"/>
    </row>
    <row r="74" spans="1:13" s="57" customFormat="1" ht="53.25" customHeight="1">
      <c r="A74" s="113" t="s">
        <v>190</v>
      </c>
      <c r="B74" s="115" t="s">
        <v>260</v>
      </c>
      <c r="C74" s="112" t="s">
        <v>192</v>
      </c>
      <c r="D74" s="112" t="s">
        <v>259</v>
      </c>
      <c r="E74" s="147" t="s">
        <v>128</v>
      </c>
      <c r="F74" s="112" t="s">
        <v>128</v>
      </c>
      <c r="G74" s="147" t="s">
        <v>128</v>
      </c>
      <c r="H74" s="147" t="s">
        <v>128</v>
      </c>
      <c r="I74" s="112" t="s">
        <v>128</v>
      </c>
      <c r="J74" s="116" t="str">
        <f>H74</f>
        <v>-</v>
      </c>
      <c r="K74" s="116">
        <v>100</v>
      </c>
      <c r="L74" s="112" t="s">
        <v>128</v>
      </c>
      <c r="M74" s="116">
        <f>K74</f>
        <v>100</v>
      </c>
    </row>
    <row r="75" spans="1:15" ht="36" customHeight="1">
      <c r="A75" s="175" t="s">
        <v>178</v>
      </c>
      <c r="B75" s="175"/>
      <c r="C75" s="175"/>
      <c r="D75" s="175"/>
      <c r="E75" s="175"/>
      <c r="F75" s="175"/>
      <c r="G75" s="175"/>
      <c r="H75" s="175"/>
      <c r="I75" s="175"/>
      <c r="J75" s="21"/>
      <c r="K75" s="21"/>
      <c r="L75" s="21"/>
      <c r="M75" s="21"/>
      <c r="N75" s="26"/>
      <c r="O75" s="26"/>
    </row>
    <row r="76" ht="12.75">
      <c r="J76" s="86" t="s">
        <v>56</v>
      </c>
    </row>
    <row r="77" spans="1:10" ht="16.5" customHeight="1">
      <c r="A77" s="186" t="s">
        <v>20</v>
      </c>
      <c r="B77" s="186" t="s">
        <v>13</v>
      </c>
      <c r="C77" s="186" t="s">
        <v>19</v>
      </c>
      <c r="D77" s="186" t="s">
        <v>14</v>
      </c>
      <c r="E77" s="182" t="s">
        <v>156</v>
      </c>
      <c r="F77" s="183"/>
      <c r="G77" s="184"/>
      <c r="H77" s="185" t="s">
        <v>157</v>
      </c>
      <c r="I77" s="185"/>
      <c r="J77" s="185"/>
    </row>
    <row r="78" spans="1:10" ht="25.5">
      <c r="A78" s="187"/>
      <c r="B78" s="187"/>
      <c r="C78" s="187"/>
      <c r="D78" s="187"/>
      <c r="E78" s="31" t="s">
        <v>2</v>
      </c>
      <c r="F78" s="31" t="s">
        <v>33</v>
      </c>
      <c r="G78" s="13" t="s">
        <v>61</v>
      </c>
      <c r="H78" s="31" t="s">
        <v>2</v>
      </c>
      <c r="I78" s="31" t="s">
        <v>33</v>
      </c>
      <c r="J78" s="13" t="s">
        <v>62</v>
      </c>
    </row>
    <row r="79" spans="1:10" s="57" customFormat="1" ht="12.75" customHeight="1">
      <c r="A79" s="31">
        <v>1</v>
      </c>
      <c r="B79" s="31">
        <v>2</v>
      </c>
      <c r="C79" s="31">
        <v>3</v>
      </c>
      <c r="D79" s="31">
        <v>4</v>
      </c>
      <c r="E79" s="31">
        <v>5</v>
      </c>
      <c r="F79" s="31">
        <v>6</v>
      </c>
      <c r="G79" s="31">
        <v>7</v>
      </c>
      <c r="H79" s="31">
        <v>8</v>
      </c>
      <c r="I79" s="31">
        <v>9</v>
      </c>
      <c r="J79" s="31">
        <v>10</v>
      </c>
    </row>
    <row r="80" spans="1:10" s="57" customFormat="1" ht="41.25" customHeight="1">
      <c r="A80" s="31"/>
      <c r="B80" s="188" t="s">
        <v>179</v>
      </c>
      <c r="C80" s="189"/>
      <c r="D80" s="190"/>
      <c r="E80" s="31"/>
      <c r="F80" s="31"/>
      <c r="G80" s="31"/>
      <c r="H80" s="31"/>
      <c r="I80" s="31"/>
      <c r="J80" s="31"/>
    </row>
    <row r="81" spans="1:10" s="57" customFormat="1" ht="12.75">
      <c r="A81" s="112" t="s">
        <v>135</v>
      </c>
      <c r="B81" s="59" t="s">
        <v>3</v>
      </c>
      <c r="C81" s="58"/>
      <c r="D81" s="58"/>
      <c r="E81" s="58"/>
      <c r="F81" s="58"/>
      <c r="G81" s="58"/>
      <c r="H81" s="58"/>
      <c r="I81" s="64"/>
      <c r="J81" s="58"/>
    </row>
    <row r="82" spans="1:10" s="57" customFormat="1" ht="177" customHeight="1">
      <c r="A82" s="112" t="s">
        <v>182</v>
      </c>
      <c r="B82" s="115" t="s">
        <v>180</v>
      </c>
      <c r="C82" s="112" t="s">
        <v>208</v>
      </c>
      <c r="D82" s="112" t="s">
        <v>247</v>
      </c>
      <c r="E82" s="138">
        <v>25580</v>
      </c>
      <c r="F82" s="135" t="s">
        <v>128</v>
      </c>
      <c r="G82" s="138">
        <f>E82</f>
        <v>25580</v>
      </c>
      <c r="H82" s="138">
        <v>26935</v>
      </c>
      <c r="I82" s="135" t="s">
        <v>128</v>
      </c>
      <c r="J82" s="138">
        <f>H82</f>
        <v>26935</v>
      </c>
    </row>
    <row r="83" spans="1:10" s="57" customFormat="1" ht="12.75">
      <c r="A83" s="112" t="s">
        <v>137</v>
      </c>
      <c r="B83" s="59" t="s">
        <v>4</v>
      </c>
      <c r="C83" s="58"/>
      <c r="D83" s="58"/>
      <c r="E83" s="58"/>
      <c r="F83" s="58"/>
      <c r="G83" s="58"/>
      <c r="H83" s="58"/>
      <c r="I83" s="64"/>
      <c r="J83" s="58"/>
    </row>
    <row r="84" spans="1:10" s="57" customFormat="1" ht="77.25" customHeight="1">
      <c r="A84" s="113" t="s">
        <v>183</v>
      </c>
      <c r="B84" s="115" t="s">
        <v>184</v>
      </c>
      <c r="C84" s="113" t="s">
        <v>186</v>
      </c>
      <c r="D84" s="112" t="s">
        <v>228</v>
      </c>
      <c r="E84" s="110">
        <v>22</v>
      </c>
      <c r="F84" s="112" t="s">
        <v>128</v>
      </c>
      <c r="G84" s="110">
        <f>E84</f>
        <v>22</v>
      </c>
      <c r="H84" s="110">
        <v>22</v>
      </c>
      <c r="I84" s="112" t="s">
        <v>128</v>
      </c>
      <c r="J84" s="110">
        <f>H84</f>
        <v>22</v>
      </c>
    </row>
    <row r="85" spans="1:10" s="57" customFormat="1" ht="12.75">
      <c r="A85" s="113" t="s">
        <v>139</v>
      </c>
      <c r="B85" s="61" t="s">
        <v>5</v>
      </c>
      <c r="C85" s="62"/>
      <c r="D85" s="62"/>
      <c r="E85" s="60"/>
      <c r="F85" s="60"/>
      <c r="G85" s="60"/>
      <c r="H85" s="60"/>
      <c r="I85" s="64"/>
      <c r="J85" s="60"/>
    </row>
    <row r="86" spans="1:10" s="57" customFormat="1" ht="87.75" customHeight="1">
      <c r="A86" s="113" t="s">
        <v>187</v>
      </c>
      <c r="B86" s="59" t="s">
        <v>188</v>
      </c>
      <c r="C86" s="112" t="s">
        <v>208</v>
      </c>
      <c r="D86" s="58" t="s">
        <v>189</v>
      </c>
      <c r="E86" s="137">
        <v>1162.73</v>
      </c>
      <c r="F86" s="135" t="s">
        <v>128</v>
      </c>
      <c r="G86" s="137">
        <f>E86</f>
        <v>1162.73</v>
      </c>
      <c r="H86" s="137">
        <v>1224.32</v>
      </c>
      <c r="I86" s="135" t="s">
        <v>128</v>
      </c>
      <c r="J86" s="137">
        <f>H86</f>
        <v>1224.32</v>
      </c>
    </row>
    <row r="87" spans="1:10" s="57" customFormat="1" ht="12.75">
      <c r="A87" s="113" t="s">
        <v>142</v>
      </c>
      <c r="B87" s="59" t="s">
        <v>6</v>
      </c>
      <c r="C87" s="63"/>
      <c r="D87" s="63"/>
      <c r="E87" s="64"/>
      <c r="F87" s="64"/>
      <c r="G87" s="64"/>
      <c r="H87" s="64"/>
      <c r="I87" s="64"/>
      <c r="J87" s="64"/>
    </row>
    <row r="88" spans="1:10" s="57" customFormat="1" ht="84.75" customHeight="1">
      <c r="A88" s="113" t="s">
        <v>190</v>
      </c>
      <c r="B88" s="59" t="s">
        <v>191</v>
      </c>
      <c r="C88" s="112" t="s">
        <v>217</v>
      </c>
      <c r="D88" s="112" t="s">
        <v>193</v>
      </c>
      <c r="E88" s="116">
        <v>100</v>
      </c>
      <c r="F88" s="112" t="s">
        <v>128</v>
      </c>
      <c r="G88" s="116">
        <f>E88</f>
        <v>100</v>
      </c>
      <c r="H88" s="116">
        <v>100</v>
      </c>
      <c r="I88" s="112" t="s">
        <v>128</v>
      </c>
      <c r="J88" s="116">
        <f>H88</f>
        <v>100</v>
      </c>
    </row>
    <row r="89" spans="1:10" s="57" customFormat="1" ht="35.25" customHeight="1">
      <c r="A89" s="110"/>
      <c r="B89" s="176" t="s">
        <v>194</v>
      </c>
      <c r="C89" s="177"/>
      <c r="D89" s="178"/>
      <c r="E89" s="64"/>
      <c r="F89" s="64"/>
      <c r="G89" s="64"/>
      <c r="H89" s="64"/>
      <c r="I89" s="64"/>
      <c r="J89" s="64"/>
    </row>
    <row r="90" spans="1:10" s="57" customFormat="1" ht="12.75">
      <c r="A90" s="112" t="s">
        <v>135</v>
      </c>
      <c r="B90" s="59" t="s">
        <v>3</v>
      </c>
      <c r="C90" s="58"/>
      <c r="D90" s="58"/>
      <c r="E90" s="64"/>
      <c r="F90" s="64"/>
      <c r="G90" s="64"/>
      <c r="H90" s="64"/>
      <c r="I90" s="64"/>
      <c r="J90" s="64"/>
    </row>
    <row r="91" spans="1:10" s="57" customFormat="1" ht="174.75" customHeight="1">
      <c r="A91" s="112" t="s">
        <v>182</v>
      </c>
      <c r="B91" s="115" t="s">
        <v>195</v>
      </c>
      <c r="C91" s="112" t="s">
        <v>208</v>
      </c>
      <c r="D91" s="112" t="s">
        <v>247</v>
      </c>
      <c r="E91" s="137">
        <v>29172</v>
      </c>
      <c r="F91" s="135" t="s">
        <v>128</v>
      </c>
      <c r="G91" s="137">
        <f>E91</f>
        <v>29172</v>
      </c>
      <c r="H91" s="137">
        <v>30719</v>
      </c>
      <c r="I91" s="135" t="s">
        <v>128</v>
      </c>
      <c r="J91" s="137">
        <f>H91</f>
        <v>30719</v>
      </c>
    </row>
    <row r="92" spans="1:10" s="57" customFormat="1" ht="12.75">
      <c r="A92" s="112" t="s">
        <v>137</v>
      </c>
      <c r="B92" s="59" t="s">
        <v>4</v>
      </c>
      <c r="C92" s="58"/>
      <c r="D92" s="58"/>
      <c r="E92" s="64"/>
      <c r="F92" s="64"/>
      <c r="G92" s="64"/>
      <c r="H92" s="64"/>
      <c r="I92" s="64"/>
      <c r="J92" s="64"/>
    </row>
    <row r="93" spans="1:10" s="57" customFormat="1" ht="186" customHeight="1">
      <c r="A93" s="113" t="s">
        <v>183</v>
      </c>
      <c r="B93" s="115" t="s">
        <v>196</v>
      </c>
      <c r="C93" s="113" t="s">
        <v>186</v>
      </c>
      <c r="D93" s="112" t="s">
        <v>230</v>
      </c>
      <c r="E93" s="110">
        <v>8</v>
      </c>
      <c r="F93" s="112" t="s">
        <v>128</v>
      </c>
      <c r="G93" s="110">
        <f>E93</f>
        <v>8</v>
      </c>
      <c r="H93" s="110">
        <v>8</v>
      </c>
      <c r="I93" s="112" t="s">
        <v>128</v>
      </c>
      <c r="J93" s="110">
        <v>8</v>
      </c>
    </row>
    <row r="94" spans="1:10" s="57" customFormat="1" ht="12.75">
      <c r="A94" s="113" t="s">
        <v>139</v>
      </c>
      <c r="B94" s="61" t="s">
        <v>5</v>
      </c>
      <c r="C94" s="62"/>
      <c r="D94" s="62"/>
      <c r="E94" s="64"/>
      <c r="F94" s="64"/>
      <c r="G94" s="64"/>
      <c r="H94" s="64"/>
      <c r="I94" s="64"/>
      <c r="J94" s="64"/>
    </row>
    <row r="95" spans="1:10" s="57" customFormat="1" ht="38.25">
      <c r="A95" s="113" t="s">
        <v>187</v>
      </c>
      <c r="B95" s="115" t="s">
        <v>197</v>
      </c>
      <c r="C95" s="112" t="s">
        <v>186</v>
      </c>
      <c r="D95" s="112" t="s">
        <v>198</v>
      </c>
      <c r="E95" s="110">
        <v>8</v>
      </c>
      <c r="F95" s="112" t="s">
        <v>128</v>
      </c>
      <c r="G95" s="110">
        <f>E95</f>
        <v>8</v>
      </c>
      <c r="H95" s="110">
        <v>8</v>
      </c>
      <c r="I95" s="112" t="s">
        <v>128</v>
      </c>
      <c r="J95" s="110">
        <v>8</v>
      </c>
    </row>
    <row r="96" spans="1:10" s="57" customFormat="1" ht="12.75">
      <c r="A96" s="113" t="s">
        <v>142</v>
      </c>
      <c r="B96" s="59" t="s">
        <v>6</v>
      </c>
      <c r="C96" s="63"/>
      <c r="D96" s="63"/>
      <c r="E96" s="64"/>
      <c r="F96" s="64"/>
      <c r="G96" s="64"/>
      <c r="H96" s="64"/>
      <c r="I96" s="64"/>
      <c r="J96" s="64"/>
    </row>
    <row r="97" spans="1:10" s="57" customFormat="1" ht="75.75" customHeight="1">
      <c r="A97" s="113" t="s">
        <v>190</v>
      </c>
      <c r="B97" s="59" t="s">
        <v>199</v>
      </c>
      <c r="C97" s="112" t="s">
        <v>217</v>
      </c>
      <c r="D97" s="112" t="s">
        <v>193</v>
      </c>
      <c r="E97" s="116">
        <v>100</v>
      </c>
      <c r="F97" s="112" t="s">
        <v>128</v>
      </c>
      <c r="G97" s="116">
        <v>100</v>
      </c>
      <c r="H97" s="116">
        <v>100</v>
      </c>
      <c r="I97" s="112" t="s">
        <v>128</v>
      </c>
      <c r="J97" s="116">
        <f>H97</f>
        <v>100</v>
      </c>
    </row>
    <row r="98" spans="1:10" s="57" customFormat="1" ht="42.75" customHeight="1">
      <c r="A98" s="110"/>
      <c r="B98" s="176" t="s">
        <v>200</v>
      </c>
      <c r="C98" s="177"/>
      <c r="D98" s="178"/>
      <c r="E98" s="64"/>
      <c r="F98" s="64"/>
      <c r="G98" s="64"/>
      <c r="H98" s="64"/>
      <c r="I98" s="64"/>
      <c r="J98" s="64"/>
    </row>
    <row r="99" spans="1:10" s="57" customFormat="1" ht="12.75">
      <c r="A99" s="112" t="s">
        <v>135</v>
      </c>
      <c r="B99" s="59" t="s">
        <v>3</v>
      </c>
      <c r="C99" s="58"/>
      <c r="D99" s="58"/>
      <c r="E99" s="64"/>
      <c r="F99" s="64"/>
      <c r="G99" s="64"/>
      <c r="H99" s="64"/>
      <c r="I99" s="64"/>
      <c r="J99" s="64"/>
    </row>
    <row r="100" spans="1:10" s="57" customFormat="1" ht="52.5" customHeight="1">
      <c r="A100" s="112" t="s">
        <v>182</v>
      </c>
      <c r="B100" s="115" t="s">
        <v>201</v>
      </c>
      <c r="C100" s="112" t="s">
        <v>229</v>
      </c>
      <c r="D100" s="112" t="s">
        <v>246</v>
      </c>
      <c r="E100" s="137">
        <v>8400000</v>
      </c>
      <c r="F100" s="135" t="s">
        <v>128</v>
      </c>
      <c r="G100" s="137">
        <f>E100</f>
        <v>8400000</v>
      </c>
      <c r="H100" s="137">
        <v>8400000</v>
      </c>
      <c r="I100" s="135" t="s">
        <v>128</v>
      </c>
      <c r="J100" s="137">
        <f>H100</f>
        <v>8400000</v>
      </c>
    </row>
    <row r="101" spans="1:10" s="57" customFormat="1" ht="57.75" customHeight="1">
      <c r="A101" s="112" t="s">
        <v>202</v>
      </c>
      <c r="B101" s="115" t="s">
        <v>203</v>
      </c>
      <c r="C101" s="112" t="s">
        <v>229</v>
      </c>
      <c r="D101" s="112" t="s">
        <v>231</v>
      </c>
      <c r="E101" s="137">
        <v>8400000</v>
      </c>
      <c r="F101" s="135" t="s">
        <v>128</v>
      </c>
      <c r="G101" s="137">
        <f>E101</f>
        <v>8400000</v>
      </c>
      <c r="H101" s="137">
        <v>8400000</v>
      </c>
      <c r="I101" s="135" t="s">
        <v>128</v>
      </c>
      <c r="J101" s="137">
        <f>H101</f>
        <v>8400000</v>
      </c>
    </row>
    <row r="102" spans="1:10" s="57" customFormat="1" ht="12.75">
      <c r="A102" s="112" t="s">
        <v>137</v>
      </c>
      <c r="B102" s="59" t="s">
        <v>4</v>
      </c>
      <c r="C102" s="58"/>
      <c r="D102" s="58"/>
      <c r="E102" s="64"/>
      <c r="F102" s="64"/>
      <c r="G102" s="64"/>
      <c r="H102" s="64"/>
      <c r="I102" s="64"/>
      <c r="J102" s="64"/>
    </row>
    <row r="103" spans="1:10" s="57" customFormat="1" ht="38.25">
      <c r="A103" s="113" t="s">
        <v>183</v>
      </c>
      <c r="B103" s="115" t="s">
        <v>204</v>
      </c>
      <c r="C103" s="113" t="s">
        <v>205</v>
      </c>
      <c r="D103" s="112" t="s">
        <v>206</v>
      </c>
      <c r="E103" s="110">
        <v>42</v>
      </c>
      <c r="F103" s="112" t="s">
        <v>128</v>
      </c>
      <c r="G103" s="110">
        <f>E103</f>
        <v>42</v>
      </c>
      <c r="H103" s="110">
        <v>42</v>
      </c>
      <c r="I103" s="112" t="s">
        <v>128</v>
      </c>
      <c r="J103" s="110">
        <f>H103</f>
        <v>42</v>
      </c>
    </row>
    <row r="104" spans="1:10" s="57" customFormat="1" ht="12.75">
      <c r="A104" s="113" t="s">
        <v>139</v>
      </c>
      <c r="B104" s="61" t="s">
        <v>5</v>
      </c>
      <c r="C104" s="62"/>
      <c r="D104" s="62"/>
      <c r="E104" s="64"/>
      <c r="F104" s="64"/>
      <c r="G104" s="64"/>
      <c r="H104" s="64"/>
      <c r="I104" s="64"/>
      <c r="J104" s="64"/>
    </row>
    <row r="105" spans="1:10" s="57" customFormat="1" ht="55.5" customHeight="1">
      <c r="A105" s="113" t="s">
        <v>187</v>
      </c>
      <c r="B105" s="115" t="s">
        <v>207</v>
      </c>
      <c r="C105" s="113" t="s">
        <v>208</v>
      </c>
      <c r="D105" s="112" t="s">
        <v>209</v>
      </c>
      <c r="E105" s="137">
        <v>200000</v>
      </c>
      <c r="F105" s="135" t="s">
        <v>128</v>
      </c>
      <c r="G105" s="137">
        <f>E105</f>
        <v>200000</v>
      </c>
      <c r="H105" s="137">
        <v>200000</v>
      </c>
      <c r="I105" s="135" t="s">
        <v>128</v>
      </c>
      <c r="J105" s="137">
        <f>H105</f>
        <v>200000</v>
      </c>
    </row>
    <row r="106" spans="1:10" s="57" customFormat="1" ht="12.75">
      <c r="A106" s="113" t="s">
        <v>142</v>
      </c>
      <c r="B106" s="59" t="s">
        <v>6</v>
      </c>
      <c r="C106" s="63"/>
      <c r="D106" s="63"/>
      <c r="E106" s="64"/>
      <c r="F106" s="64"/>
      <c r="G106" s="64"/>
      <c r="H106" s="64"/>
      <c r="I106" s="64"/>
      <c r="J106" s="64"/>
    </row>
    <row r="107" spans="1:10" s="57" customFormat="1" ht="46.5" customHeight="1">
      <c r="A107" s="113" t="s">
        <v>190</v>
      </c>
      <c r="B107" s="115" t="s">
        <v>210</v>
      </c>
      <c r="C107" s="112" t="s">
        <v>192</v>
      </c>
      <c r="D107" s="112" t="s">
        <v>193</v>
      </c>
      <c r="E107" s="116">
        <v>100</v>
      </c>
      <c r="F107" s="112" t="s">
        <v>128</v>
      </c>
      <c r="G107" s="116">
        <f>E107</f>
        <v>100</v>
      </c>
      <c r="H107" s="116">
        <v>100</v>
      </c>
      <c r="I107" s="112" t="s">
        <v>128</v>
      </c>
      <c r="J107" s="116">
        <f>H107</f>
        <v>100</v>
      </c>
    </row>
    <row r="108" spans="1:10" s="57" customFormat="1" ht="46.5" customHeight="1">
      <c r="A108" s="113"/>
      <c r="B108" s="179" t="s">
        <v>219</v>
      </c>
      <c r="C108" s="180"/>
      <c r="D108" s="181"/>
      <c r="E108" s="116"/>
      <c r="F108" s="112"/>
      <c r="G108" s="116"/>
      <c r="H108" s="116"/>
      <c r="I108" s="112"/>
      <c r="J108" s="116"/>
    </row>
    <row r="109" spans="1:10" s="57" customFormat="1" ht="15.75" customHeight="1">
      <c r="A109" s="113" t="s">
        <v>135</v>
      </c>
      <c r="B109" s="59" t="s">
        <v>3</v>
      </c>
      <c r="C109" s="58"/>
      <c r="D109" s="58"/>
      <c r="E109" s="116"/>
      <c r="F109" s="112"/>
      <c r="G109" s="116"/>
      <c r="H109" s="116"/>
      <c r="I109" s="112"/>
      <c r="J109" s="116"/>
    </row>
    <row r="110" spans="1:10" s="57" customFormat="1" ht="165.75" customHeight="1">
      <c r="A110" s="113" t="s">
        <v>182</v>
      </c>
      <c r="B110" s="115" t="s">
        <v>220</v>
      </c>
      <c r="C110" s="112" t="s">
        <v>208</v>
      </c>
      <c r="D110" s="112" t="s">
        <v>248</v>
      </c>
      <c r="E110" s="137">
        <v>185693.76</v>
      </c>
      <c r="F110" s="135" t="s">
        <v>128</v>
      </c>
      <c r="G110" s="137">
        <f>E110</f>
        <v>185693.76</v>
      </c>
      <c r="H110" s="137">
        <v>195535.6</v>
      </c>
      <c r="I110" s="135" t="s">
        <v>128</v>
      </c>
      <c r="J110" s="137">
        <f>H110</f>
        <v>195535.6</v>
      </c>
    </row>
    <row r="111" spans="1:10" s="57" customFormat="1" ht="17.25" customHeight="1">
      <c r="A111" s="113" t="s">
        <v>137</v>
      </c>
      <c r="B111" s="59" t="s">
        <v>4</v>
      </c>
      <c r="C111" s="58"/>
      <c r="D111" s="58"/>
      <c r="E111" s="116"/>
      <c r="F111" s="112"/>
      <c r="G111" s="116"/>
      <c r="H111" s="116"/>
      <c r="I111" s="112"/>
      <c r="J111" s="116"/>
    </row>
    <row r="112" spans="1:10" s="57" customFormat="1" ht="50.25" customHeight="1">
      <c r="A112" s="113" t="s">
        <v>183</v>
      </c>
      <c r="B112" s="115" t="s">
        <v>221</v>
      </c>
      <c r="C112" s="113" t="s">
        <v>222</v>
      </c>
      <c r="D112" s="112" t="s">
        <v>193</v>
      </c>
      <c r="E112" s="124">
        <v>3</v>
      </c>
      <c r="F112" s="125" t="s">
        <v>128</v>
      </c>
      <c r="G112" s="124">
        <f>E112</f>
        <v>3</v>
      </c>
      <c r="H112" s="124">
        <v>3</v>
      </c>
      <c r="I112" s="125" t="s">
        <v>128</v>
      </c>
      <c r="J112" s="124">
        <f>H112</f>
        <v>3</v>
      </c>
    </row>
    <row r="113" spans="1:10" s="57" customFormat="1" ht="18.75" customHeight="1">
      <c r="A113" s="113" t="s">
        <v>139</v>
      </c>
      <c r="B113" s="59" t="s">
        <v>5</v>
      </c>
      <c r="C113" s="62"/>
      <c r="D113" s="62"/>
      <c r="E113" s="116"/>
      <c r="F113" s="112"/>
      <c r="G113" s="116"/>
      <c r="H113" s="116"/>
      <c r="I113" s="112"/>
      <c r="J113" s="116"/>
    </row>
    <row r="114" spans="1:10" s="57" customFormat="1" ht="73.5" customHeight="1">
      <c r="A114" s="113" t="s">
        <v>187</v>
      </c>
      <c r="B114" s="115" t="s">
        <v>223</v>
      </c>
      <c r="C114" s="113" t="s">
        <v>224</v>
      </c>
      <c r="D114" s="112" t="s">
        <v>209</v>
      </c>
      <c r="E114" s="116">
        <v>61.9</v>
      </c>
      <c r="F114" s="112" t="s">
        <v>128</v>
      </c>
      <c r="G114" s="116">
        <f>E114</f>
        <v>61.9</v>
      </c>
      <c r="H114" s="116">
        <v>65.2</v>
      </c>
      <c r="I114" s="112" t="s">
        <v>128</v>
      </c>
      <c r="J114" s="116">
        <f>H114</f>
        <v>65.2</v>
      </c>
    </row>
  </sheetData>
  <sheetProtection/>
  <mergeCells count="28">
    <mergeCell ref="A1:I1"/>
    <mergeCell ref="A2:I2"/>
    <mergeCell ref="E4:G4"/>
    <mergeCell ref="B89:D89"/>
    <mergeCell ref="B98:D98"/>
    <mergeCell ref="A77:A78"/>
    <mergeCell ref="B77:B78"/>
    <mergeCell ref="C77:C78"/>
    <mergeCell ref="D77:D78"/>
    <mergeCell ref="B80:D80"/>
    <mergeCell ref="H4:J4"/>
    <mergeCell ref="B7:D7"/>
    <mergeCell ref="B16:D16"/>
    <mergeCell ref="B25:D25"/>
    <mergeCell ref="B35:D35"/>
    <mergeCell ref="K4:M4"/>
    <mergeCell ref="A4:A5"/>
    <mergeCell ref="B4:B5"/>
    <mergeCell ref="C4:C5"/>
    <mergeCell ref="D4:D5"/>
    <mergeCell ref="B44:D44"/>
    <mergeCell ref="B53:D53"/>
    <mergeCell ref="B56:D56"/>
    <mergeCell ref="B66:D66"/>
    <mergeCell ref="B108:D108"/>
    <mergeCell ref="E77:G77"/>
    <mergeCell ref="H77:J77"/>
    <mergeCell ref="A75:I75"/>
  </mergeCells>
  <printOptions/>
  <pageMargins left="0.2" right="0.2" top="0.2" bottom="0.5" header="0.19" footer="0.19"/>
  <pageSetup horizontalDpi="600" verticalDpi="600" orientation="landscape" paperSize="9" scale="71" r:id="rId1"/>
  <rowBreaks count="2" manualBreakCount="2">
    <brk id="26" max="12" man="1"/>
    <brk id="39" max="12" man="1"/>
  </rowBreaks>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N37" sqref="N37"/>
    </sheetView>
  </sheetViews>
  <sheetFormatPr defaultColWidth="9.00390625" defaultRowHeight="12.75"/>
  <cols>
    <col min="1" max="1" width="14.125" style="74" customWidth="1"/>
    <col min="2" max="2" width="67.75390625" style="74" customWidth="1"/>
    <col min="3" max="3" width="13.00390625" style="74" customWidth="1"/>
    <col min="4" max="4" width="13.25390625" style="74" customWidth="1"/>
    <col min="5" max="5" width="14.375" style="105" customWidth="1"/>
    <col min="6" max="6" width="16.375" style="105" customWidth="1"/>
    <col min="7" max="12" width="13.75390625" style="74" customWidth="1"/>
    <col min="13" max="13" width="9.125" style="74" customWidth="1"/>
    <col min="14" max="14" width="11.00390625" style="74" customWidth="1"/>
    <col min="15" max="16384" width="9.125" style="74" customWidth="1"/>
  </cols>
  <sheetData>
    <row r="1" spans="1:8" s="67" customFormat="1" ht="15.75">
      <c r="A1" s="65"/>
      <c r="B1" s="160" t="s">
        <v>63</v>
      </c>
      <c r="C1" s="160"/>
      <c r="D1" s="160"/>
      <c r="E1" s="160"/>
      <c r="F1" s="160"/>
      <c r="G1" s="160"/>
      <c r="H1" s="160"/>
    </row>
    <row r="2" spans="5:12" s="67" customFormat="1" ht="12.75">
      <c r="E2" s="100"/>
      <c r="F2" s="100"/>
      <c r="L2" s="79" t="s">
        <v>56</v>
      </c>
    </row>
    <row r="3" spans="1:12" s="67" customFormat="1" ht="21" customHeight="1">
      <c r="A3" s="192"/>
      <c r="B3" s="186" t="s">
        <v>29</v>
      </c>
      <c r="C3" s="185" t="s">
        <v>153</v>
      </c>
      <c r="D3" s="185"/>
      <c r="E3" s="193" t="s">
        <v>154</v>
      </c>
      <c r="F3" s="193"/>
      <c r="G3" s="185" t="s">
        <v>155</v>
      </c>
      <c r="H3" s="185"/>
      <c r="I3" s="185" t="s">
        <v>156</v>
      </c>
      <c r="J3" s="185"/>
      <c r="K3" s="185" t="s">
        <v>157</v>
      </c>
      <c r="L3" s="185"/>
    </row>
    <row r="4" spans="1:12" s="67" customFormat="1" ht="60" customHeight="1">
      <c r="A4" s="192"/>
      <c r="B4" s="187"/>
      <c r="C4" s="69" t="s">
        <v>32</v>
      </c>
      <c r="D4" s="69" t="s">
        <v>33</v>
      </c>
      <c r="E4" s="101" t="s">
        <v>32</v>
      </c>
      <c r="F4" s="102" t="s">
        <v>33</v>
      </c>
      <c r="G4" s="69" t="s">
        <v>32</v>
      </c>
      <c r="H4" s="69" t="s">
        <v>33</v>
      </c>
      <c r="I4" s="69" t="s">
        <v>32</v>
      </c>
      <c r="J4" s="69" t="s">
        <v>33</v>
      </c>
      <c r="K4" s="69" t="s">
        <v>32</v>
      </c>
      <c r="L4" s="69" t="s">
        <v>33</v>
      </c>
    </row>
    <row r="5" spans="1:12" s="67" customFormat="1" ht="12.75">
      <c r="A5" s="73"/>
      <c r="B5" s="68">
        <v>1</v>
      </c>
      <c r="C5" s="69">
        <v>2</v>
      </c>
      <c r="D5" s="68">
        <v>3</v>
      </c>
      <c r="E5" s="102">
        <v>4</v>
      </c>
      <c r="F5" s="102">
        <v>5</v>
      </c>
      <c r="G5" s="68">
        <v>6</v>
      </c>
      <c r="H5" s="69">
        <v>7</v>
      </c>
      <c r="I5" s="68">
        <v>8</v>
      </c>
      <c r="J5" s="69">
        <v>9</v>
      </c>
      <c r="K5" s="68">
        <v>10</v>
      </c>
      <c r="L5" s="69">
        <v>11</v>
      </c>
    </row>
    <row r="6" spans="1:12" s="67" customFormat="1" ht="12.75">
      <c r="A6" s="73"/>
      <c r="B6" s="68"/>
      <c r="C6" s="108"/>
      <c r="D6" s="68"/>
      <c r="E6" s="102"/>
      <c r="F6" s="102"/>
      <c r="G6" s="68"/>
      <c r="H6" s="69"/>
      <c r="I6" s="68"/>
      <c r="J6" s="69"/>
      <c r="K6" s="68"/>
      <c r="L6" s="69"/>
    </row>
    <row r="7" spans="1:12" s="67" customFormat="1" ht="12.75">
      <c r="A7" s="73"/>
      <c r="B7" s="68"/>
      <c r="C7" s="108"/>
      <c r="D7" s="68"/>
      <c r="E7" s="102"/>
      <c r="F7" s="102"/>
      <c r="G7" s="68"/>
      <c r="H7" s="69"/>
      <c r="I7" s="68"/>
      <c r="J7" s="69"/>
      <c r="K7" s="68"/>
      <c r="L7" s="69"/>
    </row>
    <row r="8" spans="1:12" s="71" customFormat="1" ht="12.75">
      <c r="A8" s="73"/>
      <c r="B8" s="78" t="s">
        <v>42</v>
      </c>
      <c r="C8" s="70">
        <v>0</v>
      </c>
      <c r="D8" s="58">
        <v>0</v>
      </c>
      <c r="E8" s="103">
        <v>0</v>
      </c>
      <c r="F8" s="103">
        <v>0</v>
      </c>
      <c r="G8" s="58">
        <v>0</v>
      </c>
      <c r="H8" s="58">
        <v>0</v>
      </c>
      <c r="I8" s="58">
        <v>0</v>
      </c>
      <c r="J8" s="58">
        <v>0</v>
      </c>
      <c r="K8" s="58">
        <v>0</v>
      </c>
      <c r="L8" s="58">
        <v>0</v>
      </c>
    </row>
    <row r="9" spans="1:12" s="71" customFormat="1" ht="125.25" customHeight="1">
      <c r="A9" s="77"/>
      <c r="B9" s="87" t="s">
        <v>64</v>
      </c>
      <c r="C9" s="58" t="s">
        <v>15</v>
      </c>
      <c r="D9" s="58"/>
      <c r="E9" s="103" t="s">
        <v>15</v>
      </c>
      <c r="F9" s="103"/>
      <c r="G9" s="58" t="s">
        <v>15</v>
      </c>
      <c r="H9" s="58"/>
      <c r="I9" s="58" t="s">
        <v>15</v>
      </c>
      <c r="J9" s="58"/>
      <c r="K9" s="58" t="s">
        <v>15</v>
      </c>
      <c r="L9" s="58"/>
    </row>
    <row r="10" spans="1:8" s="67" customFormat="1" ht="12.75">
      <c r="A10" s="71"/>
      <c r="B10" s="38"/>
      <c r="C10" s="38"/>
      <c r="D10" s="38"/>
      <c r="E10" s="104"/>
      <c r="F10" s="104"/>
      <c r="G10" s="38"/>
      <c r="H10" s="38"/>
    </row>
    <row r="11" spans="2:8" s="67" customFormat="1" ht="12.75">
      <c r="B11" s="38"/>
      <c r="C11" s="38"/>
      <c r="D11" s="38"/>
      <c r="E11" s="104"/>
      <c r="F11" s="104"/>
      <c r="G11" s="38"/>
      <c r="H11" s="38"/>
    </row>
    <row r="12" spans="2:8" s="67" customFormat="1" ht="12.75">
      <c r="B12" s="38"/>
      <c r="C12" s="38"/>
      <c r="D12" s="38"/>
      <c r="E12" s="104"/>
      <c r="F12" s="104"/>
      <c r="G12" s="38"/>
      <c r="H12" s="38"/>
    </row>
    <row r="13" spans="2:8" s="67" customFormat="1" ht="12.75">
      <c r="B13" s="38"/>
      <c r="C13" s="38"/>
      <c r="D13" s="38"/>
      <c r="E13" s="104"/>
      <c r="F13" s="104"/>
      <c r="G13" s="38"/>
      <c r="H13" s="38"/>
    </row>
    <row r="14" ht="12.75">
      <c r="A14" s="88"/>
    </row>
    <row r="15" ht="12.75">
      <c r="A15" s="88"/>
    </row>
    <row r="16" ht="12.75">
      <c r="A16" s="88"/>
    </row>
    <row r="17" ht="12.75">
      <c r="A17" s="88"/>
    </row>
    <row r="18" ht="12.75">
      <c r="A18" s="88"/>
    </row>
    <row r="19" ht="12.75">
      <c r="A19" s="88"/>
    </row>
    <row r="20" ht="12.75">
      <c r="A20" s="88"/>
    </row>
    <row r="21" ht="12.75">
      <c r="A21" s="88"/>
    </row>
    <row r="22" ht="12.75">
      <c r="A22" s="88"/>
    </row>
    <row r="23" ht="12.75">
      <c r="A23" s="88"/>
    </row>
    <row r="24" ht="12.75">
      <c r="A24" s="88"/>
    </row>
    <row r="25" ht="12.75">
      <c r="A25" s="88"/>
    </row>
    <row r="26" ht="12.75">
      <c r="A26" s="88"/>
    </row>
    <row r="27" ht="12.75">
      <c r="A27" s="88"/>
    </row>
    <row r="28" ht="12.75">
      <c r="A28" s="88"/>
    </row>
    <row r="29" ht="12.75">
      <c r="A29" s="88"/>
    </row>
    <row r="30" ht="12.75">
      <c r="A30" s="88"/>
    </row>
    <row r="31" ht="12.75">
      <c r="A31" s="88"/>
    </row>
    <row r="32" ht="12.75">
      <c r="A32" s="88"/>
    </row>
    <row r="33" ht="12.75">
      <c r="A33" s="88"/>
    </row>
    <row r="34" ht="12.75">
      <c r="A34" s="88"/>
    </row>
    <row r="35" ht="12.75">
      <c r="A35" s="88"/>
    </row>
    <row r="36" ht="12.75">
      <c r="A36" s="88"/>
    </row>
    <row r="37" ht="12.75">
      <c r="A37" s="88"/>
    </row>
    <row r="38" ht="12.75">
      <c r="A38" s="88"/>
    </row>
    <row r="39" ht="12.75">
      <c r="A39" s="88"/>
    </row>
    <row r="40" ht="12.75">
      <c r="A40" s="88"/>
    </row>
    <row r="41" ht="12.75">
      <c r="A41" s="88"/>
    </row>
    <row r="42" ht="12.75">
      <c r="A42" s="88"/>
    </row>
    <row r="43" ht="12.75">
      <c r="A43" s="88"/>
    </row>
    <row r="44" ht="12.75">
      <c r="A44" s="88"/>
    </row>
    <row r="45" ht="12.75">
      <c r="A45" s="88"/>
    </row>
    <row r="46" ht="12.75">
      <c r="A46" s="88"/>
    </row>
    <row r="47" ht="12.75">
      <c r="A47" s="88"/>
    </row>
    <row r="48" ht="12.75">
      <c r="A48" s="88"/>
    </row>
    <row r="49" ht="12.75">
      <c r="A49" s="88"/>
    </row>
    <row r="50" ht="12.75">
      <c r="A50" s="88"/>
    </row>
    <row r="51" ht="12.75">
      <c r="A51" s="88"/>
    </row>
    <row r="52" ht="12.75">
      <c r="A52" s="88"/>
    </row>
    <row r="53" ht="12.75">
      <c r="A53" s="88"/>
    </row>
    <row r="54" ht="12.75">
      <c r="A54" s="88"/>
    </row>
    <row r="55" ht="12.75">
      <c r="A55" s="88"/>
    </row>
    <row r="56" ht="12.75">
      <c r="A56" s="88"/>
    </row>
    <row r="57" ht="12.75">
      <c r="A57" s="88"/>
    </row>
    <row r="58" ht="12.75">
      <c r="A58" s="88"/>
    </row>
    <row r="59" ht="12.75">
      <c r="A59" s="88"/>
    </row>
    <row r="60" ht="12.75">
      <c r="A60" s="88"/>
    </row>
    <row r="61" ht="12.75">
      <c r="A61" s="88"/>
    </row>
    <row r="62" ht="12.75">
      <c r="A62" s="88"/>
    </row>
    <row r="63" ht="12.75">
      <c r="A63" s="88"/>
    </row>
    <row r="64" ht="12.75">
      <c r="A64" s="88"/>
    </row>
    <row r="65" ht="12.75">
      <c r="A65" s="88"/>
    </row>
    <row r="66" ht="12.75">
      <c r="A66" s="88"/>
    </row>
    <row r="67" ht="12.75">
      <c r="A67" s="88"/>
    </row>
    <row r="68" ht="12.75">
      <c r="A68" s="88"/>
    </row>
    <row r="69" ht="12.75">
      <c r="A69" s="88"/>
    </row>
    <row r="70" ht="12.75">
      <c r="A70" s="88"/>
    </row>
    <row r="71" ht="12.75">
      <c r="A71" s="88"/>
    </row>
    <row r="72" ht="12.75">
      <c r="A72" s="88"/>
    </row>
    <row r="73" ht="12.75">
      <c r="A73" s="88"/>
    </row>
    <row r="74" ht="12.75">
      <c r="A74" s="88"/>
    </row>
    <row r="75" ht="12.75">
      <c r="A75" s="88"/>
    </row>
    <row r="76" ht="12.75">
      <c r="A76" s="88"/>
    </row>
    <row r="77" ht="12.75">
      <c r="A77" s="88"/>
    </row>
    <row r="78" ht="12.75">
      <c r="A78" s="88"/>
    </row>
    <row r="79" ht="12.75">
      <c r="A79" s="88"/>
    </row>
    <row r="80" ht="12.75">
      <c r="A80" s="88"/>
    </row>
    <row r="81" ht="12.75">
      <c r="A81" s="88"/>
    </row>
    <row r="82" ht="12.75">
      <c r="A82" s="88"/>
    </row>
    <row r="83" ht="12.75">
      <c r="A83" s="88"/>
    </row>
    <row r="84" ht="12.75">
      <c r="A84" s="88"/>
    </row>
    <row r="85" ht="12.75">
      <c r="A85" s="88"/>
    </row>
    <row r="86" ht="12.75">
      <c r="A86" s="88"/>
    </row>
    <row r="87" ht="12.75">
      <c r="A87" s="88"/>
    </row>
    <row r="88" ht="12.75">
      <c r="A88" s="88"/>
    </row>
    <row r="89" ht="12.75">
      <c r="A89" s="88"/>
    </row>
    <row r="90" ht="12.75">
      <c r="A90" s="88"/>
    </row>
    <row r="91" ht="12.75">
      <c r="A91" s="88"/>
    </row>
    <row r="92" ht="12.75">
      <c r="A92" s="88"/>
    </row>
    <row r="93" ht="12.75">
      <c r="A93" s="88"/>
    </row>
    <row r="94" ht="12.75">
      <c r="A94" s="88"/>
    </row>
    <row r="95" ht="12.75">
      <c r="A95" s="88"/>
    </row>
    <row r="96" ht="12.75">
      <c r="A96" s="88"/>
    </row>
    <row r="97" ht="12.75">
      <c r="A97" s="88"/>
    </row>
    <row r="98" ht="12.75">
      <c r="A98" s="88"/>
    </row>
    <row r="99" ht="12.75">
      <c r="A99" s="88"/>
    </row>
    <row r="100" ht="12.75">
      <c r="A100" s="88"/>
    </row>
    <row r="101" ht="12.75">
      <c r="A101" s="88"/>
    </row>
    <row r="102" ht="12.75">
      <c r="A102" s="88"/>
    </row>
    <row r="103" ht="12.75">
      <c r="A103" s="88"/>
    </row>
    <row r="104" ht="12.75">
      <c r="A104" s="88"/>
    </row>
    <row r="105" ht="12.75">
      <c r="A105" s="88"/>
    </row>
    <row r="106" ht="12.75">
      <c r="A106" s="88"/>
    </row>
    <row r="107" ht="12.75">
      <c r="A107" s="88"/>
    </row>
    <row r="108" ht="12.75">
      <c r="A108" s="88"/>
    </row>
    <row r="109" ht="12.75">
      <c r="A109" s="88"/>
    </row>
    <row r="110" ht="12.75">
      <c r="A110" s="88"/>
    </row>
    <row r="111" ht="12.75">
      <c r="A111" s="88"/>
    </row>
    <row r="112" ht="12.75">
      <c r="A112" s="88"/>
    </row>
    <row r="113" ht="12.75">
      <c r="A113" s="88"/>
    </row>
    <row r="114" ht="12.75">
      <c r="A114" s="88"/>
    </row>
    <row r="115" ht="12.75">
      <c r="A115" s="88"/>
    </row>
    <row r="116" ht="12.75">
      <c r="A116" s="88"/>
    </row>
    <row r="117" ht="12.75">
      <c r="A117" s="88"/>
    </row>
    <row r="118" ht="12.75">
      <c r="A118" s="88"/>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B1">
      <selection activeCell="E1" sqref="E1"/>
    </sheetView>
  </sheetViews>
  <sheetFormatPr defaultColWidth="9.00390625" defaultRowHeight="12.75"/>
  <cols>
    <col min="1" max="1" width="8.375" style="76" customWidth="1"/>
    <col min="2" max="2" width="38.625" style="76" customWidth="1"/>
    <col min="3" max="4" width="13.75390625" style="76" customWidth="1"/>
    <col min="5" max="5" width="13.25390625" style="76" customWidth="1"/>
    <col min="6" max="6" width="10.375" style="76" customWidth="1"/>
    <col min="7" max="7" width="12.625" style="76" customWidth="1"/>
    <col min="8" max="8" width="11.375" style="76" customWidth="1"/>
    <col min="9" max="9" width="12.875" style="76" customWidth="1"/>
    <col min="10" max="10" width="11.125" style="76" customWidth="1"/>
    <col min="11" max="16" width="11.375" style="76" customWidth="1"/>
    <col min="17" max="16384" width="9.125" style="76" customWidth="1"/>
  </cols>
  <sheetData>
    <row r="1" ht="62.25" customHeight="1"/>
    <row r="2" spans="1:16" s="75" customFormat="1" ht="15.75">
      <c r="A2" s="197" t="s">
        <v>65</v>
      </c>
      <c r="B2" s="197"/>
      <c r="C2" s="197"/>
      <c r="D2" s="197"/>
      <c r="E2" s="197"/>
      <c r="F2" s="197"/>
      <c r="G2" s="197"/>
      <c r="H2" s="197"/>
      <c r="I2" s="197"/>
      <c r="J2" s="197"/>
      <c r="K2" s="197"/>
      <c r="L2" s="197"/>
      <c r="M2" s="197"/>
      <c r="N2" s="197"/>
      <c r="O2" s="197"/>
      <c r="P2" s="197"/>
    </row>
    <row r="4" spans="1:16" s="75" customFormat="1" ht="18" customHeight="1">
      <c r="A4" s="198" t="s">
        <v>20</v>
      </c>
      <c r="B4" s="194" t="s">
        <v>34</v>
      </c>
      <c r="C4" s="199" t="s">
        <v>153</v>
      </c>
      <c r="D4" s="194"/>
      <c r="E4" s="194"/>
      <c r="F4" s="194"/>
      <c r="G4" s="199" t="s">
        <v>158</v>
      </c>
      <c r="H4" s="194"/>
      <c r="I4" s="194"/>
      <c r="J4" s="194"/>
      <c r="K4" s="200" t="s">
        <v>159</v>
      </c>
      <c r="L4" s="201"/>
      <c r="M4" s="200" t="s">
        <v>160</v>
      </c>
      <c r="N4" s="201"/>
      <c r="O4" s="200" t="s">
        <v>161</v>
      </c>
      <c r="P4" s="201"/>
    </row>
    <row r="5" spans="1:16" s="75" customFormat="1" ht="42.75" customHeight="1">
      <c r="A5" s="194"/>
      <c r="B5" s="194"/>
      <c r="C5" s="194" t="s">
        <v>36</v>
      </c>
      <c r="D5" s="194"/>
      <c r="E5" s="194" t="s">
        <v>18</v>
      </c>
      <c r="F5" s="194"/>
      <c r="G5" s="194" t="s">
        <v>36</v>
      </c>
      <c r="H5" s="194"/>
      <c r="I5" s="194" t="s">
        <v>18</v>
      </c>
      <c r="J5" s="194"/>
      <c r="K5" s="195" t="s">
        <v>47</v>
      </c>
      <c r="L5" s="195" t="s">
        <v>48</v>
      </c>
      <c r="M5" s="195" t="s">
        <v>49</v>
      </c>
      <c r="N5" s="195" t="s">
        <v>50</v>
      </c>
      <c r="O5" s="195" t="s">
        <v>49</v>
      </c>
      <c r="P5" s="195" t="s">
        <v>50</v>
      </c>
    </row>
    <row r="6" spans="1:16" s="75" customFormat="1" ht="42.75" customHeight="1">
      <c r="A6" s="194"/>
      <c r="B6" s="194"/>
      <c r="C6" s="58" t="s">
        <v>21</v>
      </c>
      <c r="D6" s="58" t="s">
        <v>35</v>
      </c>
      <c r="E6" s="58" t="s">
        <v>21</v>
      </c>
      <c r="F6" s="58" t="s">
        <v>35</v>
      </c>
      <c r="G6" s="58" t="s">
        <v>21</v>
      </c>
      <c r="H6" s="58" t="s">
        <v>1</v>
      </c>
      <c r="I6" s="58" t="s">
        <v>21</v>
      </c>
      <c r="J6" s="58" t="s">
        <v>1</v>
      </c>
      <c r="K6" s="196"/>
      <c r="L6" s="196"/>
      <c r="M6" s="196"/>
      <c r="N6" s="196"/>
      <c r="O6" s="196"/>
      <c r="P6" s="196"/>
    </row>
    <row r="7" spans="1:16" s="75" customFormat="1" ht="12.75">
      <c r="A7" s="58">
        <v>1</v>
      </c>
      <c r="B7" s="58">
        <v>2</v>
      </c>
      <c r="C7" s="58">
        <v>3</v>
      </c>
      <c r="D7" s="58">
        <v>4</v>
      </c>
      <c r="E7" s="58">
        <v>5</v>
      </c>
      <c r="F7" s="58">
        <v>6</v>
      </c>
      <c r="G7" s="58">
        <v>7</v>
      </c>
      <c r="H7" s="58">
        <v>8</v>
      </c>
      <c r="I7" s="58">
        <v>9</v>
      </c>
      <c r="J7" s="58">
        <v>10</v>
      </c>
      <c r="K7" s="58">
        <v>11</v>
      </c>
      <c r="L7" s="58">
        <v>12</v>
      </c>
      <c r="M7" s="58">
        <v>13</v>
      </c>
      <c r="N7" s="58">
        <v>14</v>
      </c>
      <c r="O7" s="58">
        <v>15</v>
      </c>
      <c r="P7" s="58">
        <v>16</v>
      </c>
    </row>
    <row r="8" spans="1:16" s="75" customFormat="1" ht="12.75">
      <c r="A8" s="58"/>
      <c r="B8" s="35"/>
      <c r="C8" s="58"/>
      <c r="D8" s="58"/>
      <c r="E8" s="58"/>
      <c r="F8" s="58"/>
      <c r="G8" s="58"/>
      <c r="H8" s="58"/>
      <c r="I8" s="58"/>
      <c r="J8" s="58"/>
      <c r="K8" s="58"/>
      <c r="L8" s="58"/>
      <c r="M8" s="58"/>
      <c r="N8" s="58"/>
      <c r="O8" s="58"/>
      <c r="P8" s="58"/>
    </row>
    <row r="9" spans="1:16" s="36"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75" customFormat="1" ht="33.75" customHeight="1">
      <c r="A10" s="69"/>
      <c r="B10" s="72" t="s">
        <v>16</v>
      </c>
      <c r="C10" s="1" t="s">
        <v>15</v>
      </c>
      <c r="D10" s="1" t="s">
        <v>15</v>
      </c>
      <c r="E10" s="37"/>
      <c r="F10" s="37"/>
      <c r="G10" s="1" t="s">
        <v>15</v>
      </c>
      <c r="H10" s="1" t="s">
        <v>15</v>
      </c>
      <c r="I10" s="37"/>
      <c r="J10" s="37"/>
      <c r="K10" s="1" t="s">
        <v>15</v>
      </c>
      <c r="L10" s="37"/>
      <c r="M10" s="1" t="s">
        <v>15</v>
      </c>
      <c r="N10" s="37"/>
      <c r="O10" s="1" t="s">
        <v>15</v>
      </c>
      <c r="P10" s="37"/>
    </row>
  </sheetData>
  <sheetProtection/>
  <mergeCells count="18">
    <mergeCell ref="A2:P2"/>
    <mergeCell ref="A4:A6"/>
    <mergeCell ref="B4:B6"/>
    <mergeCell ref="C4:F4"/>
    <mergeCell ref="G4:J4"/>
    <mergeCell ref="I5:J5"/>
    <mergeCell ref="M5:M6"/>
    <mergeCell ref="K4:L4"/>
    <mergeCell ref="M4:N4"/>
    <mergeCell ref="O4:P4"/>
    <mergeCell ref="C5:D5"/>
    <mergeCell ref="E5:F5"/>
    <mergeCell ref="N5:N6"/>
    <mergeCell ref="O5:O6"/>
    <mergeCell ref="P5:P6"/>
    <mergeCell ref="K5:K6"/>
    <mergeCell ref="L5:L6"/>
    <mergeCell ref="G5:H5"/>
  </mergeCells>
  <printOptions horizontalCentered="1"/>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40"/>
  <sheetViews>
    <sheetView showGridLines="0" view="pageBreakPreview" zoomScale="85" zoomScaleNormal="85" zoomScaleSheetLayoutView="85" zoomScalePageLayoutView="0" workbookViewId="0" topLeftCell="A4">
      <selection activeCell="O13" sqref="O13"/>
    </sheetView>
  </sheetViews>
  <sheetFormatPr defaultColWidth="9.00390625" defaultRowHeight="12.75"/>
  <cols>
    <col min="1" max="1" width="7.75390625" style="20" customWidth="1"/>
    <col min="2" max="2" width="28.75390625" style="20" customWidth="1"/>
    <col min="3" max="3" width="15.25390625" style="20" customWidth="1"/>
    <col min="4" max="5" width="12.625" style="20" customWidth="1"/>
    <col min="6" max="6" width="14.125" style="20" customWidth="1"/>
    <col min="7" max="8" width="14.00390625" style="20" customWidth="1"/>
    <col min="9" max="11" width="11.75390625" style="20" customWidth="1"/>
    <col min="12" max="12" width="14.00390625" style="20" customWidth="1"/>
    <col min="13" max="13" width="11.75390625" style="20" customWidth="1"/>
    <col min="14" max="14" width="13.25390625" style="20" customWidth="1"/>
    <col min="15" max="16384" width="9.125" style="20" customWidth="1"/>
  </cols>
  <sheetData>
    <row r="2" spans="1:16" ht="12.75">
      <c r="A2" s="229" t="s">
        <v>103</v>
      </c>
      <c r="B2" s="229"/>
      <c r="C2" s="229"/>
      <c r="D2" s="229"/>
      <c r="E2" s="229"/>
      <c r="F2" s="229"/>
      <c r="G2" s="229"/>
      <c r="H2" s="229"/>
      <c r="I2" s="229"/>
      <c r="J2" s="229"/>
      <c r="K2" s="229"/>
      <c r="L2" s="229"/>
      <c r="M2" s="229"/>
      <c r="N2" s="229"/>
      <c r="O2" s="229"/>
      <c r="P2" s="229"/>
    </row>
    <row r="4" spans="1:16" ht="20.25" customHeight="1">
      <c r="A4" s="229" t="s">
        <v>162</v>
      </c>
      <c r="B4" s="229"/>
      <c r="C4" s="229"/>
      <c r="D4" s="229"/>
      <c r="E4" s="229"/>
      <c r="F4" s="229"/>
      <c r="G4" s="229"/>
      <c r="H4" s="229"/>
      <c r="I4" s="229"/>
      <c r="J4" s="229"/>
      <c r="K4" s="229"/>
      <c r="L4" s="229"/>
      <c r="M4" s="229"/>
      <c r="N4" s="229"/>
      <c r="O4" s="229"/>
      <c r="P4" s="229"/>
    </row>
    <row r="5" ht="18" customHeight="1">
      <c r="N5" s="20" t="s">
        <v>56</v>
      </c>
    </row>
    <row r="6" spans="1:14" ht="39.75" customHeight="1">
      <c r="A6" s="230" t="s">
        <v>20</v>
      </c>
      <c r="B6" s="230" t="s">
        <v>86</v>
      </c>
      <c r="C6" s="218" t="s">
        <v>22</v>
      </c>
      <c r="D6" s="219"/>
      <c r="E6" s="220"/>
      <c r="F6" s="206" t="s">
        <v>153</v>
      </c>
      <c r="G6" s="207"/>
      <c r="H6" s="211"/>
      <c r="I6" s="206" t="s">
        <v>154</v>
      </c>
      <c r="J6" s="207"/>
      <c r="K6" s="207"/>
      <c r="L6" s="202" t="s">
        <v>155</v>
      </c>
      <c r="M6" s="202"/>
      <c r="N6" s="202"/>
    </row>
    <row r="7" spans="1:14" ht="25.5">
      <c r="A7" s="231"/>
      <c r="B7" s="232"/>
      <c r="C7" s="221"/>
      <c r="D7" s="222"/>
      <c r="E7" s="223"/>
      <c r="F7" s="2" t="s">
        <v>32</v>
      </c>
      <c r="G7" s="2" t="s">
        <v>33</v>
      </c>
      <c r="H7" s="2" t="s">
        <v>68</v>
      </c>
      <c r="I7" s="2" t="s">
        <v>32</v>
      </c>
      <c r="J7" s="2" t="s">
        <v>33</v>
      </c>
      <c r="K7" s="2" t="s">
        <v>39</v>
      </c>
      <c r="L7" s="2" t="s">
        <v>32</v>
      </c>
      <c r="M7" s="2" t="s">
        <v>33</v>
      </c>
      <c r="N7" s="2" t="s">
        <v>69</v>
      </c>
    </row>
    <row r="8" spans="1:14" ht="12.75">
      <c r="A8" s="1">
        <v>1</v>
      </c>
      <c r="B8" s="1">
        <v>2</v>
      </c>
      <c r="C8" s="203">
        <v>3</v>
      </c>
      <c r="D8" s="204"/>
      <c r="E8" s="205"/>
      <c r="F8" s="1">
        <v>4</v>
      </c>
      <c r="G8" s="1">
        <v>5</v>
      </c>
      <c r="H8" s="1">
        <v>6</v>
      </c>
      <c r="I8" s="1">
        <v>7</v>
      </c>
      <c r="J8" s="1">
        <v>8</v>
      </c>
      <c r="K8" s="1">
        <v>9</v>
      </c>
      <c r="L8" s="1">
        <v>10</v>
      </c>
      <c r="M8" s="1">
        <v>11</v>
      </c>
      <c r="N8" s="1">
        <v>12</v>
      </c>
    </row>
    <row r="9" spans="1:14" ht="87.75" customHeight="1">
      <c r="A9" s="1" t="s">
        <v>135</v>
      </c>
      <c r="B9" s="6" t="s">
        <v>235</v>
      </c>
      <c r="C9" s="203" t="s">
        <v>232</v>
      </c>
      <c r="D9" s="204"/>
      <c r="E9" s="205"/>
      <c r="F9" s="139">
        <f>14806.66+20546</f>
        <v>35352.66</v>
      </c>
      <c r="G9" s="139">
        <v>0</v>
      </c>
      <c r="H9" s="139">
        <f>F9+G9</f>
        <v>35352.66</v>
      </c>
      <c r="I9" s="139">
        <f>22400+25800</f>
        <v>48200</v>
      </c>
      <c r="J9" s="139">
        <f>271682.73</f>
        <v>271682.73</v>
      </c>
      <c r="K9" s="139">
        <f>I9+J9</f>
        <v>319882.73</v>
      </c>
      <c r="L9" s="141">
        <f>24200+27600</f>
        <v>51800</v>
      </c>
      <c r="M9" s="141">
        <v>18269569.4</v>
      </c>
      <c r="N9" s="141">
        <f>L9+M9</f>
        <v>18321369.4</v>
      </c>
    </row>
    <row r="10" spans="1:14" ht="63.75">
      <c r="A10" s="1" t="s">
        <v>137</v>
      </c>
      <c r="B10" s="6" t="s">
        <v>234</v>
      </c>
      <c r="C10" s="203" t="s">
        <v>233</v>
      </c>
      <c r="D10" s="204"/>
      <c r="E10" s="205"/>
      <c r="F10" s="139">
        <f>1050094.97</f>
        <v>1050094.97</v>
      </c>
      <c r="G10" s="139">
        <v>0</v>
      </c>
      <c r="H10" s="139">
        <f>F10</f>
        <v>1050094.97</v>
      </c>
      <c r="I10" s="139">
        <f>1752310.39+885200</f>
        <v>2637510.3899999997</v>
      </c>
      <c r="J10" s="139">
        <v>0</v>
      </c>
      <c r="K10" s="139">
        <f>I10</f>
        <v>2637510.3899999997</v>
      </c>
      <c r="L10" s="141">
        <v>0</v>
      </c>
      <c r="M10" s="141">
        <v>0</v>
      </c>
      <c r="N10" s="141">
        <f>L10</f>
        <v>0</v>
      </c>
    </row>
    <row r="11" spans="1:14" ht="71.25" customHeight="1">
      <c r="A11" s="1" t="s">
        <v>139</v>
      </c>
      <c r="B11" s="6" t="s">
        <v>237</v>
      </c>
      <c r="C11" s="203" t="s">
        <v>236</v>
      </c>
      <c r="D11" s="204"/>
      <c r="E11" s="205"/>
      <c r="F11" s="139">
        <v>85252.16</v>
      </c>
      <c r="G11" s="139">
        <v>0</v>
      </c>
      <c r="H11" s="139">
        <f>F11</f>
        <v>85252.16</v>
      </c>
      <c r="I11" s="139">
        <v>0</v>
      </c>
      <c r="J11" s="139">
        <v>0</v>
      </c>
      <c r="K11" s="139">
        <v>0</v>
      </c>
      <c r="L11" s="141">
        <v>0</v>
      </c>
      <c r="M11" s="141">
        <v>0</v>
      </c>
      <c r="N11" s="141">
        <v>0</v>
      </c>
    </row>
    <row r="12" spans="1:14" ht="71.25" customHeight="1">
      <c r="A12" s="1" t="s">
        <v>142</v>
      </c>
      <c r="B12" s="6" t="s">
        <v>249</v>
      </c>
      <c r="C12" s="203" t="s">
        <v>250</v>
      </c>
      <c r="D12" s="204"/>
      <c r="E12" s="205"/>
      <c r="F12" s="139">
        <v>0</v>
      </c>
      <c r="G12" s="139">
        <v>0</v>
      </c>
      <c r="H12" s="139">
        <v>0</v>
      </c>
      <c r="I12" s="139">
        <v>0</v>
      </c>
      <c r="J12" s="139">
        <v>0</v>
      </c>
      <c r="K12" s="139">
        <v>0</v>
      </c>
      <c r="L12" s="141">
        <f>8400000+175680</f>
        <v>8575680</v>
      </c>
      <c r="M12" s="141">
        <v>0</v>
      </c>
      <c r="N12" s="141">
        <f>L12</f>
        <v>8575680</v>
      </c>
    </row>
    <row r="13" spans="1:14" ht="12.75">
      <c r="A13" s="2"/>
      <c r="B13" s="7" t="s">
        <v>17</v>
      </c>
      <c r="C13" s="203"/>
      <c r="D13" s="204"/>
      <c r="E13" s="205"/>
      <c r="F13" s="140"/>
      <c r="G13" s="140"/>
      <c r="H13" s="140"/>
      <c r="I13" s="140"/>
      <c r="J13" s="140"/>
      <c r="K13" s="140"/>
      <c r="L13" s="142"/>
      <c r="M13" s="142"/>
      <c r="N13" s="142"/>
    </row>
    <row r="14" spans="1:14" ht="12.75">
      <c r="A14" s="7"/>
      <c r="B14" s="3" t="s">
        <v>42</v>
      </c>
      <c r="C14" s="203"/>
      <c r="D14" s="204"/>
      <c r="E14" s="205"/>
      <c r="F14" s="140">
        <f>SUM(F9:F11)</f>
        <v>1170699.7899999998</v>
      </c>
      <c r="G14" s="140">
        <f>SUM(G9:G11)</f>
        <v>0</v>
      </c>
      <c r="H14" s="140">
        <f>SUM(H9:H11)</f>
        <v>1170699.7899999998</v>
      </c>
      <c r="I14" s="140">
        <f>SUM(I9:I10)</f>
        <v>2685710.3899999997</v>
      </c>
      <c r="J14" s="140">
        <f>SUM(J9:J10)</f>
        <v>271682.73</v>
      </c>
      <c r="K14" s="140">
        <f>SUM(K9:K10)</f>
        <v>2957393.1199999996</v>
      </c>
      <c r="L14" s="142">
        <f>SUM(L9:L12)</f>
        <v>8627480</v>
      </c>
      <c r="M14" s="142">
        <f>SUM(M9:M12)</f>
        <v>18269569.4</v>
      </c>
      <c r="N14" s="142">
        <f>SUM(N9:N12)</f>
        <v>26897049.4</v>
      </c>
    </row>
    <row r="16" spans="1:16" s="89" customFormat="1" ht="21.75" customHeight="1">
      <c r="A16" s="217" t="s">
        <v>163</v>
      </c>
      <c r="B16" s="217"/>
      <c r="C16" s="217"/>
      <c r="D16" s="217"/>
      <c r="E16" s="217"/>
      <c r="F16" s="217"/>
      <c r="G16" s="217"/>
      <c r="H16" s="217"/>
      <c r="I16" s="217"/>
      <c r="J16" s="217"/>
      <c r="K16" s="217"/>
      <c r="L16" s="217"/>
      <c r="M16" s="217"/>
      <c r="N16" s="217"/>
      <c r="O16" s="96"/>
      <c r="P16" s="96"/>
    </row>
    <row r="17" spans="1:16" s="89" customFormat="1" ht="12.75">
      <c r="A17" s="90"/>
      <c r="B17" s="90"/>
      <c r="C17" s="90"/>
      <c r="D17" s="90"/>
      <c r="E17" s="90"/>
      <c r="F17" s="90"/>
      <c r="G17" s="90"/>
      <c r="H17" s="90"/>
      <c r="I17" s="90"/>
      <c r="J17" s="90"/>
      <c r="K17" s="90" t="s">
        <v>56</v>
      </c>
      <c r="L17" s="90"/>
      <c r="M17" s="90"/>
      <c r="N17" s="90"/>
      <c r="O17" s="90"/>
      <c r="P17" s="90"/>
    </row>
    <row r="18" spans="1:14" s="90" customFormat="1" ht="18.75" customHeight="1">
      <c r="A18" s="233" t="s">
        <v>20</v>
      </c>
      <c r="B18" s="230" t="s">
        <v>86</v>
      </c>
      <c r="C18" s="235" t="s">
        <v>22</v>
      </c>
      <c r="D18" s="236"/>
      <c r="E18" s="237"/>
      <c r="F18" s="224" t="s">
        <v>156</v>
      </c>
      <c r="G18" s="225"/>
      <c r="H18" s="226"/>
      <c r="I18" s="224" t="s">
        <v>157</v>
      </c>
      <c r="J18" s="225"/>
      <c r="K18" s="226"/>
      <c r="L18" s="93"/>
      <c r="M18" s="93"/>
      <c r="N18" s="93"/>
    </row>
    <row r="19" spans="1:14" s="90" customFormat="1" ht="28.5" customHeight="1">
      <c r="A19" s="234"/>
      <c r="B19" s="232"/>
      <c r="C19" s="238"/>
      <c r="D19" s="239"/>
      <c r="E19" s="240"/>
      <c r="F19" s="91" t="s">
        <v>32</v>
      </c>
      <c r="G19" s="91" t="s">
        <v>33</v>
      </c>
      <c r="H19" s="2" t="s">
        <v>68</v>
      </c>
      <c r="I19" s="91" t="s">
        <v>32</v>
      </c>
      <c r="J19" s="91" t="s">
        <v>33</v>
      </c>
      <c r="K19" s="2" t="s">
        <v>39</v>
      </c>
      <c r="L19" s="94"/>
      <c r="M19" s="94"/>
      <c r="N19" s="94"/>
    </row>
    <row r="20" spans="1:14" s="90" customFormat="1" ht="12.75">
      <c r="A20" s="97">
        <v>1</v>
      </c>
      <c r="B20" s="97">
        <v>2</v>
      </c>
      <c r="C20" s="208">
        <v>3</v>
      </c>
      <c r="D20" s="210"/>
      <c r="E20" s="209"/>
      <c r="F20" s="97">
        <v>4</v>
      </c>
      <c r="G20" s="97">
        <v>5</v>
      </c>
      <c r="H20" s="97">
        <v>6</v>
      </c>
      <c r="I20" s="97">
        <v>7</v>
      </c>
      <c r="J20" s="97">
        <v>8</v>
      </c>
      <c r="K20" s="97">
        <v>9</v>
      </c>
      <c r="L20" s="95"/>
      <c r="M20" s="95"/>
      <c r="N20" s="95"/>
    </row>
    <row r="21" spans="1:14" s="90" customFormat="1" ht="63.75">
      <c r="A21" s="119" t="s">
        <v>135</v>
      </c>
      <c r="B21" s="6" t="s">
        <v>238</v>
      </c>
      <c r="C21" s="203" t="s">
        <v>250</v>
      </c>
      <c r="D21" s="204"/>
      <c r="E21" s="205"/>
      <c r="F21" s="143">
        <f>25580+29172</f>
        <v>54752</v>
      </c>
      <c r="G21" s="143">
        <v>0</v>
      </c>
      <c r="H21" s="143">
        <f>F21+G21</f>
        <v>54752</v>
      </c>
      <c r="I21" s="143">
        <f>26935+30719</f>
        <v>57654</v>
      </c>
      <c r="J21" s="143">
        <v>0</v>
      </c>
      <c r="K21" s="143">
        <f>I21</f>
        <v>57654</v>
      </c>
      <c r="L21" s="95"/>
      <c r="M21" s="95"/>
      <c r="N21" s="95"/>
    </row>
    <row r="22" spans="1:14" s="90" customFormat="1" ht="63.75">
      <c r="A22" s="119" t="s">
        <v>137</v>
      </c>
      <c r="B22" s="98" t="s">
        <v>239</v>
      </c>
      <c r="C22" s="203" t="s">
        <v>250</v>
      </c>
      <c r="D22" s="204"/>
      <c r="E22" s="205"/>
      <c r="F22" s="143">
        <f>8400000+185693.76</f>
        <v>8585693.76</v>
      </c>
      <c r="G22" s="143">
        <v>0</v>
      </c>
      <c r="H22" s="143">
        <f>F22</f>
        <v>8585693.76</v>
      </c>
      <c r="I22" s="143">
        <f>8400000+195535.58</f>
        <v>8595535.58</v>
      </c>
      <c r="J22" s="143">
        <v>0</v>
      </c>
      <c r="K22" s="143">
        <f>I22</f>
        <v>8595535.58</v>
      </c>
      <c r="L22" s="95"/>
      <c r="M22" s="95"/>
      <c r="N22" s="95"/>
    </row>
    <row r="23" spans="1:14" s="90" customFormat="1" ht="12.75">
      <c r="A23" s="97"/>
      <c r="B23" s="99" t="s">
        <v>17</v>
      </c>
      <c r="C23" s="208"/>
      <c r="D23" s="210"/>
      <c r="E23" s="209"/>
      <c r="F23" s="143"/>
      <c r="G23" s="143"/>
      <c r="H23" s="143"/>
      <c r="I23" s="143"/>
      <c r="J23" s="143"/>
      <c r="K23" s="143"/>
      <c r="L23" s="95"/>
      <c r="M23" s="95"/>
      <c r="N23" s="95"/>
    </row>
    <row r="24" spans="1:14" s="90" customFormat="1" ht="12.75">
      <c r="A24" s="91"/>
      <c r="B24" s="92" t="s">
        <v>42</v>
      </c>
      <c r="C24" s="208"/>
      <c r="D24" s="210"/>
      <c r="E24" s="209"/>
      <c r="F24" s="144">
        <f aca="true" t="shared" si="0" ref="F24:K24">SUM(F21:F22)</f>
        <v>8640445.76</v>
      </c>
      <c r="G24" s="144">
        <f t="shared" si="0"/>
        <v>0</v>
      </c>
      <c r="H24" s="144">
        <f t="shared" si="0"/>
        <v>8640445.76</v>
      </c>
      <c r="I24" s="144">
        <f t="shared" si="0"/>
        <v>8653189.58</v>
      </c>
      <c r="J24" s="144">
        <f t="shared" si="0"/>
        <v>0</v>
      </c>
      <c r="K24" s="144">
        <f t="shared" si="0"/>
        <v>8653189.58</v>
      </c>
      <c r="L24" s="94"/>
      <c r="M24" s="94"/>
      <c r="N24" s="94"/>
    </row>
    <row r="27" spans="1:16" ht="12.75">
      <c r="A27" s="212" t="s">
        <v>164</v>
      </c>
      <c r="B27" s="212"/>
      <c r="C27" s="212"/>
      <c r="D27" s="212"/>
      <c r="E27" s="212"/>
      <c r="F27" s="212"/>
      <c r="G27" s="212"/>
      <c r="H27" s="212"/>
      <c r="I27" s="212"/>
      <c r="J27" s="212"/>
      <c r="K27" s="212"/>
      <c r="L27" s="212"/>
      <c r="M27" s="212"/>
      <c r="N27" s="212"/>
      <c r="O27" s="41"/>
      <c r="P27" s="41"/>
    </row>
    <row r="28" spans="1:16" ht="12.75">
      <c r="A28" s="212"/>
      <c r="B28" s="212"/>
      <c r="C28" s="212"/>
      <c r="D28" s="212"/>
      <c r="E28" s="212"/>
      <c r="F28" s="212"/>
      <c r="G28" s="212"/>
      <c r="H28" s="212"/>
      <c r="I28" s="212"/>
      <c r="J28" s="212"/>
      <c r="K28" s="212"/>
      <c r="L28" s="212"/>
      <c r="M28" s="212"/>
      <c r="N28" s="212"/>
      <c r="O28" s="41"/>
      <c r="P28" s="41"/>
    </row>
    <row r="29" spans="1:16" ht="12.75" customHeight="1">
      <c r="A29" s="40"/>
      <c r="B29" s="40"/>
      <c r="C29" s="40"/>
      <c r="D29" s="40"/>
      <c r="E29" s="40"/>
      <c r="F29" s="40"/>
      <c r="G29" s="40"/>
      <c r="H29" s="40"/>
      <c r="I29" s="40"/>
      <c r="J29" s="40"/>
      <c r="K29" s="40"/>
      <c r="L29" s="40"/>
      <c r="M29" s="40"/>
      <c r="N29" s="20" t="s">
        <v>56</v>
      </c>
      <c r="O29" s="41"/>
      <c r="P29" s="41"/>
    </row>
    <row r="30" spans="1:14" s="90" customFormat="1" ht="27" customHeight="1">
      <c r="A30" s="213"/>
      <c r="B30" s="214" t="s">
        <v>52</v>
      </c>
      <c r="C30" s="215" t="s">
        <v>66</v>
      </c>
      <c r="D30" s="215" t="s">
        <v>67</v>
      </c>
      <c r="E30" s="227" t="s">
        <v>153</v>
      </c>
      <c r="F30" s="228"/>
      <c r="G30" s="208" t="s">
        <v>154</v>
      </c>
      <c r="H30" s="209"/>
      <c r="I30" s="227" t="s">
        <v>155</v>
      </c>
      <c r="J30" s="228"/>
      <c r="K30" s="208" t="s">
        <v>156</v>
      </c>
      <c r="L30" s="209"/>
      <c r="M30" s="208" t="s">
        <v>157</v>
      </c>
      <c r="N30" s="209"/>
    </row>
    <row r="31" spans="1:14" s="90" customFormat="1" ht="95.25" customHeight="1">
      <c r="A31" s="213"/>
      <c r="B31" s="214"/>
      <c r="C31" s="216"/>
      <c r="D31" s="216"/>
      <c r="E31" s="106" t="s">
        <v>84</v>
      </c>
      <c r="F31" s="97" t="s">
        <v>53</v>
      </c>
      <c r="G31" s="106" t="s">
        <v>85</v>
      </c>
      <c r="H31" s="97" t="s">
        <v>53</v>
      </c>
      <c r="I31" s="106" t="s">
        <v>85</v>
      </c>
      <c r="J31" s="97" t="s">
        <v>53</v>
      </c>
      <c r="K31" s="106" t="s">
        <v>85</v>
      </c>
      <c r="L31" s="97" t="s">
        <v>53</v>
      </c>
      <c r="M31" s="106" t="s">
        <v>85</v>
      </c>
      <c r="N31" s="97" t="s">
        <v>53</v>
      </c>
    </row>
    <row r="32" spans="1:14" ht="12.75">
      <c r="A32" s="82"/>
      <c r="B32" s="1">
        <v>1</v>
      </c>
      <c r="C32" s="1">
        <v>2</v>
      </c>
      <c r="D32" s="1">
        <v>3</v>
      </c>
      <c r="E32" s="1">
        <v>4</v>
      </c>
      <c r="F32" s="1">
        <v>5</v>
      </c>
      <c r="G32" s="1">
        <v>6</v>
      </c>
      <c r="H32" s="1">
        <v>7</v>
      </c>
      <c r="I32" s="1">
        <v>8</v>
      </c>
      <c r="J32" s="1">
        <v>9</v>
      </c>
      <c r="K32" s="1">
        <v>10</v>
      </c>
      <c r="L32" s="1">
        <v>11</v>
      </c>
      <c r="M32" s="1">
        <v>12</v>
      </c>
      <c r="N32" s="1">
        <v>13</v>
      </c>
    </row>
    <row r="33" spans="1:14" ht="12.75">
      <c r="A33" s="82"/>
      <c r="B33" s="35"/>
      <c r="C33" s="35"/>
      <c r="D33" s="35"/>
      <c r="E33" s="35"/>
      <c r="F33" s="1"/>
      <c r="G33" s="1"/>
      <c r="H33" s="1"/>
      <c r="I33" s="1"/>
      <c r="J33" s="1"/>
      <c r="K33" s="1"/>
      <c r="L33" s="1"/>
      <c r="M33" s="1"/>
      <c r="N33" s="1"/>
    </row>
    <row r="34" spans="1:14" ht="12.75">
      <c r="A34" s="82"/>
      <c r="B34" s="35"/>
      <c r="C34" s="35"/>
      <c r="D34" s="35"/>
      <c r="E34" s="35"/>
      <c r="F34" s="1"/>
      <c r="G34" s="1"/>
      <c r="H34" s="1"/>
      <c r="I34" s="1"/>
      <c r="J34" s="1"/>
      <c r="K34" s="1"/>
      <c r="L34" s="1"/>
      <c r="M34" s="1"/>
      <c r="N34" s="1"/>
    </row>
    <row r="35" spans="1:14" ht="12.75">
      <c r="A35" s="82"/>
      <c r="B35" s="35"/>
      <c r="C35" s="35"/>
      <c r="D35" s="35"/>
      <c r="E35" s="35"/>
      <c r="F35" s="1"/>
      <c r="G35" s="1"/>
      <c r="H35" s="1"/>
      <c r="I35" s="1"/>
      <c r="J35" s="1"/>
      <c r="K35" s="1"/>
      <c r="L35" s="1"/>
      <c r="M35" s="1"/>
      <c r="N35" s="1"/>
    </row>
    <row r="36" spans="1:14" ht="12.75">
      <c r="A36" s="82"/>
      <c r="B36" s="35"/>
      <c r="C36" s="35"/>
      <c r="D36" s="35"/>
      <c r="E36" s="35"/>
      <c r="F36" s="1"/>
      <c r="G36" s="1"/>
      <c r="H36" s="1"/>
      <c r="I36" s="1"/>
      <c r="J36" s="1"/>
      <c r="K36" s="1"/>
      <c r="L36" s="1"/>
      <c r="M36" s="1"/>
      <c r="N36" s="1"/>
    </row>
    <row r="37" spans="1:14" ht="12.75">
      <c r="A37" s="82"/>
      <c r="B37" s="35"/>
      <c r="C37" s="35"/>
      <c r="D37" s="35"/>
      <c r="E37" s="35"/>
      <c r="F37" s="1"/>
      <c r="G37" s="1"/>
      <c r="H37" s="1"/>
      <c r="I37" s="1"/>
      <c r="J37" s="1"/>
      <c r="K37" s="1"/>
      <c r="L37" s="1"/>
      <c r="M37" s="1"/>
      <c r="N37" s="1"/>
    </row>
    <row r="38" spans="1:14" ht="12.75">
      <c r="A38" s="82"/>
      <c r="B38" s="35"/>
      <c r="C38" s="35"/>
      <c r="D38" s="35"/>
      <c r="E38" s="35"/>
      <c r="F38" s="1"/>
      <c r="G38" s="1"/>
      <c r="H38" s="1"/>
      <c r="I38" s="1"/>
      <c r="J38" s="1"/>
      <c r="K38" s="1"/>
      <c r="L38" s="1"/>
      <c r="M38" s="1"/>
      <c r="N38" s="1"/>
    </row>
    <row r="39" spans="1:14" ht="12.75">
      <c r="A39" s="82"/>
      <c r="B39" s="35" t="s">
        <v>7</v>
      </c>
      <c r="C39" s="35"/>
      <c r="D39" s="35"/>
      <c r="E39" s="35"/>
      <c r="F39" s="1"/>
      <c r="G39" s="1"/>
      <c r="H39" s="1"/>
      <c r="I39" s="1"/>
      <c r="J39" s="1"/>
      <c r="K39" s="1"/>
      <c r="L39" s="1"/>
      <c r="M39" s="1"/>
      <c r="N39" s="1"/>
    </row>
    <row r="40" spans="1:14" ht="12.75">
      <c r="A40" s="82"/>
      <c r="B40" s="3" t="s">
        <v>42</v>
      </c>
      <c r="C40" s="1">
        <v>0</v>
      </c>
      <c r="D40" s="1">
        <v>0</v>
      </c>
      <c r="E40" s="1">
        <v>0</v>
      </c>
      <c r="F40" s="1">
        <v>0</v>
      </c>
      <c r="G40" s="1">
        <v>0</v>
      </c>
      <c r="H40" s="1">
        <v>0</v>
      </c>
      <c r="I40" s="1">
        <v>0</v>
      </c>
      <c r="J40" s="1">
        <v>0</v>
      </c>
      <c r="K40" s="1">
        <v>0</v>
      </c>
      <c r="L40" s="1">
        <v>0</v>
      </c>
      <c r="M40" s="1">
        <v>0</v>
      </c>
      <c r="N40" s="1">
        <v>0</v>
      </c>
    </row>
  </sheetData>
  <sheetProtection/>
  <mergeCells count="37">
    <mergeCell ref="C22:E22"/>
    <mergeCell ref="A2:P2"/>
    <mergeCell ref="A4:P4"/>
    <mergeCell ref="A6:A7"/>
    <mergeCell ref="B6:B7"/>
    <mergeCell ref="A18:A19"/>
    <mergeCell ref="B18:B19"/>
    <mergeCell ref="C18:E19"/>
    <mergeCell ref="C20:E20"/>
    <mergeCell ref="C21:E21"/>
    <mergeCell ref="C23:E23"/>
    <mergeCell ref="C6:E7"/>
    <mergeCell ref="F18:H18"/>
    <mergeCell ref="I18:K18"/>
    <mergeCell ref="C14:E14"/>
    <mergeCell ref="E30:F30"/>
    <mergeCell ref="G30:H30"/>
    <mergeCell ref="I30:J30"/>
    <mergeCell ref="K30:L30"/>
    <mergeCell ref="C12:E12"/>
    <mergeCell ref="M30:N30"/>
    <mergeCell ref="C24:E24"/>
    <mergeCell ref="F6:H6"/>
    <mergeCell ref="A27:N27"/>
    <mergeCell ref="A28:N28"/>
    <mergeCell ref="A30:A31"/>
    <mergeCell ref="B30:B31"/>
    <mergeCell ref="C30:C31"/>
    <mergeCell ref="D30:D31"/>
    <mergeCell ref="A16:N16"/>
    <mergeCell ref="L6:N6"/>
    <mergeCell ref="C9:E9"/>
    <mergeCell ref="C10:E10"/>
    <mergeCell ref="C11:E11"/>
    <mergeCell ref="C13:E13"/>
    <mergeCell ref="C8:E8"/>
    <mergeCell ref="I6:K6"/>
  </mergeCells>
  <printOptions horizontalCentered="1"/>
  <pageMargins left="0.2362204724409449" right="0.2362204724409449" top="0.35433070866141736" bottom="0.7480314960629921" header="0.31496062992125984" footer="0.31496062992125984"/>
  <pageSetup horizontalDpi="600" verticalDpi="600" orientation="landscape" paperSize="9" scale="71" r:id="rId1"/>
  <rowBreaks count="1" manualBreakCount="1">
    <brk id="25" max="13" man="1"/>
  </rowBreaks>
</worksheet>
</file>

<file path=xl/worksheets/sheet8.xml><?xml version="1.0" encoding="utf-8"?>
<worksheet xmlns="http://schemas.openxmlformats.org/spreadsheetml/2006/main" xmlns:r="http://schemas.openxmlformats.org/officeDocument/2006/relationships">
  <sheetPr>
    <tabColor rgb="FFFFFF00"/>
  </sheetPr>
  <dimension ref="A2:R53"/>
  <sheetViews>
    <sheetView showGridLines="0" view="pageBreakPreview" zoomScale="87" zoomScaleNormal="75" zoomScaleSheetLayoutView="87" zoomScalePageLayoutView="0" workbookViewId="0" topLeftCell="A19">
      <selection activeCell="G47" sqref="G47"/>
    </sheetView>
  </sheetViews>
  <sheetFormatPr defaultColWidth="9.00390625" defaultRowHeight="12.75"/>
  <cols>
    <col min="1" max="1" width="20.75390625" style="34" customWidth="1"/>
    <col min="2" max="2" width="22.125" style="34" customWidth="1"/>
    <col min="3" max="3" width="17.625" style="34" customWidth="1"/>
    <col min="4" max="4" width="20.625" style="34" customWidth="1"/>
    <col min="5" max="5" width="20.125" style="34" customWidth="1"/>
    <col min="6" max="6" width="19.375" style="34" customWidth="1"/>
    <col min="7" max="7" width="27.375" style="34" customWidth="1"/>
    <col min="8" max="8" width="19.625" style="34" customWidth="1"/>
    <col min="9" max="9" width="18.75390625" style="34" customWidth="1"/>
    <col min="10" max="10" width="16.625" style="34" customWidth="1"/>
    <col min="11" max="11" width="17.00390625" style="34" customWidth="1"/>
    <col min="12" max="12" width="14.25390625" style="34" customWidth="1"/>
    <col min="13" max="13" width="13.125" style="34" customWidth="1"/>
    <col min="14" max="16384" width="9.125" style="34" customWidth="1"/>
  </cols>
  <sheetData>
    <row r="2" spans="1:16" ht="40.5" customHeight="1">
      <c r="A2" s="245" t="s">
        <v>165</v>
      </c>
      <c r="B2" s="245"/>
      <c r="C2" s="245"/>
      <c r="D2" s="245"/>
      <c r="E2" s="245"/>
      <c r="F2" s="245"/>
      <c r="G2" s="245"/>
      <c r="H2" s="245"/>
      <c r="I2" s="245"/>
      <c r="J2" s="245"/>
      <c r="K2" s="42"/>
      <c r="L2" s="42"/>
      <c r="M2" s="42"/>
      <c r="N2" s="42"/>
      <c r="O2" s="42"/>
      <c r="P2" s="42"/>
    </row>
    <row r="3" spans="1:11" ht="156.75" customHeight="1">
      <c r="A3" s="242" t="s">
        <v>264</v>
      </c>
      <c r="B3" s="242"/>
      <c r="C3" s="242"/>
      <c r="D3" s="242"/>
      <c r="E3" s="242"/>
      <c r="F3" s="242"/>
      <c r="G3" s="242"/>
      <c r="H3" s="242"/>
      <c r="I3" s="242"/>
      <c r="J3" s="242"/>
      <c r="K3" s="242"/>
    </row>
    <row r="4" ht="15.75">
      <c r="A4" s="30" t="s">
        <v>168</v>
      </c>
    </row>
    <row r="5" ht="12.75">
      <c r="A5" s="66"/>
    </row>
    <row r="6" spans="1:16" ht="15.75">
      <c r="A6" s="245" t="s">
        <v>166</v>
      </c>
      <c r="B6" s="245"/>
      <c r="C6" s="245"/>
      <c r="D6" s="245"/>
      <c r="E6" s="245"/>
      <c r="F6" s="245"/>
      <c r="G6" s="245"/>
      <c r="H6" s="245"/>
      <c r="I6" s="245"/>
      <c r="J6" s="245"/>
      <c r="K6" s="245"/>
      <c r="L6" s="245"/>
      <c r="M6" s="245"/>
      <c r="N6" s="245"/>
      <c r="O6" s="245"/>
      <c r="P6" s="245"/>
    </row>
    <row r="7" ht="12.75">
      <c r="J7" s="43" t="s">
        <v>56</v>
      </c>
    </row>
    <row r="8" spans="1:16" ht="48" customHeight="1">
      <c r="A8" s="186" t="s">
        <v>70</v>
      </c>
      <c r="B8" s="185" t="s">
        <v>0</v>
      </c>
      <c r="C8" s="185" t="s">
        <v>23</v>
      </c>
      <c r="D8" s="185" t="s">
        <v>78</v>
      </c>
      <c r="E8" s="185" t="s">
        <v>73</v>
      </c>
      <c r="F8" s="185" t="s">
        <v>71</v>
      </c>
      <c r="G8" s="185" t="s">
        <v>72</v>
      </c>
      <c r="H8" s="185" t="s">
        <v>54</v>
      </c>
      <c r="I8" s="198"/>
      <c r="J8" s="185" t="s">
        <v>55</v>
      </c>
      <c r="L8" s="16"/>
      <c r="M8" s="16"/>
      <c r="N8" s="16"/>
      <c r="O8" s="16"/>
      <c r="P8" s="16"/>
    </row>
    <row r="9" spans="1:16" ht="39" customHeight="1">
      <c r="A9" s="187"/>
      <c r="B9" s="246"/>
      <c r="C9" s="185"/>
      <c r="D9" s="185"/>
      <c r="E9" s="185"/>
      <c r="F9" s="185"/>
      <c r="G9" s="185"/>
      <c r="H9" s="4" t="s">
        <v>9</v>
      </c>
      <c r="I9" s="4" t="s">
        <v>25</v>
      </c>
      <c r="J9" s="185"/>
      <c r="L9" s="16"/>
      <c r="M9" s="16"/>
      <c r="N9" s="16"/>
      <c r="O9" s="16"/>
      <c r="P9" s="16"/>
    </row>
    <row r="10" spans="1:16" ht="12.75">
      <c r="A10" s="17">
        <v>1</v>
      </c>
      <c r="B10" s="17">
        <v>2</v>
      </c>
      <c r="C10" s="17">
        <v>3</v>
      </c>
      <c r="D10" s="17">
        <v>4</v>
      </c>
      <c r="E10" s="17">
        <v>5</v>
      </c>
      <c r="F10" s="17">
        <v>6</v>
      </c>
      <c r="G10" s="17">
        <v>7</v>
      </c>
      <c r="H10" s="17">
        <v>8</v>
      </c>
      <c r="I10" s="17">
        <v>9</v>
      </c>
      <c r="J10" s="17">
        <v>10</v>
      </c>
      <c r="L10" s="16"/>
      <c r="M10" s="16"/>
      <c r="N10" s="16"/>
      <c r="O10" s="16"/>
      <c r="P10" s="16"/>
    </row>
    <row r="11" spans="1:16" ht="25.5">
      <c r="A11" s="17">
        <v>2210</v>
      </c>
      <c r="B11" s="115" t="s">
        <v>129</v>
      </c>
      <c r="C11" s="120">
        <v>22698.65</v>
      </c>
      <c r="D11" s="120">
        <v>0</v>
      </c>
      <c r="E11" s="120">
        <v>0</v>
      </c>
      <c r="F11" s="120">
        <v>0</v>
      </c>
      <c r="G11" s="120">
        <v>0</v>
      </c>
      <c r="H11" s="120">
        <v>0</v>
      </c>
      <c r="I11" s="120">
        <v>0</v>
      </c>
      <c r="J11" s="120">
        <v>0</v>
      </c>
      <c r="L11" s="16"/>
      <c r="M11" s="16"/>
      <c r="N11" s="16"/>
      <c r="O11" s="16"/>
      <c r="P11" s="16"/>
    </row>
    <row r="12" spans="1:16" ht="35.25" customHeight="1">
      <c r="A12" s="17">
        <v>2240</v>
      </c>
      <c r="B12" s="115" t="s">
        <v>130</v>
      </c>
      <c r="C12" s="120">
        <v>47600</v>
      </c>
      <c r="D12" s="120">
        <v>35352.66</v>
      </c>
      <c r="E12" s="120">
        <v>0</v>
      </c>
      <c r="F12" s="120">
        <v>0</v>
      </c>
      <c r="G12" s="120">
        <v>0</v>
      </c>
      <c r="H12" s="120">
        <v>0</v>
      </c>
      <c r="I12" s="120">
        <v>0</v>
      </c>
      <c r="J12" s="120">
        <f>D12+F12</f>
        <v>35352.66</v>
      </c>
      <c r="L12" s="16"/>
      <c r="M12" s="16"/>
      <c r="N12" s="16"/>
      <c r="O12" s="16"/>
      <c r="P12" s="16"/>
    </row>
    <row r="13" spans="1:16" ht="73.5" customHeight="1">
      <c r="A13" s="17">
        <v>2610</v>
      </c>
      <c r="B13" s="115" t="s">
        <v>131</v>
      </c>
      <c r="C13" s="120">
        <v>1156368.16</v>
      </c>
      <c r="D13" s="120">
        <v>1135347.13</v>
      </c>
      <c r="E13" s="120">
        <v>0</v>
      </c>
      <c r="F13" s="120">
        <v>0</v>
      </c>
      <c r="G13" s="120">
        <v>0</v>
      </c>
      <c r="H13" s="120">
        <v>0</v>
      </c>
      <c r="I13" s="120">
        <v>0</v>
      </c>
      <c r="J13" s="120">
        <f>D13+F13</f>
        <v>1135347.13</v>
      </c>
      <c r="L13" s="16"/>
      <c r="M13" s="16"/>
      <c r="N13" s="16"/>
      <c r="O13" s="16"/>
      <c r="P13" s="16"/>
    </row>
    <row r="14" spans="1:16" ht="25.5">
      <c r="A14" s="17">
        <v>3132</v>
      </c>
      <c r="B14" s="115" t="s">
        <v>132</v>
      </c>
      <c r="C14" s="120">
        <v>1272708</v>
      </c>
      <c r="D14" s="120">
        <v>0</v>
      </c>
      <c r="E14" s="120">
        <v>0</v>
      </c>
      <c r="F14" s="120">
        <v>0</v>
      </c>
      <c r="G14" s="120">
        <v>0</v>
      </c>
      <c r="H14" s="120">
        <v>0</v>
      </c>
      <c r="I14" s="120">
        <v>0</v>
      </c>
      <c r="J14" s="120">
        <f>D14+F14</f>
        <v>0</v>
      </c>
      <c r="L14" s="16"/>
      <c r="M14" s="16"/>
      <c r="N14" s="16"/>
      <c r="O14" s="16"/>
      <c r="P14" s="16"/>
    </row>
    <row r="15" spans="1:16" ht="12.75">
      <c r="A15" s="18"/>
      <c r="B15" s="8" t="s">
        <v>42</v>
      </c>
      <c r="C15" s="122">
        <f>SUM(C11:C14)</f>
        <v>2499374.8099999996</v>
      </c>
      <c r="D15" s="122">
        <f aca="true" t="shared" si="0" ref="D15:J15">D12+D13+D14</f>
        <v>1170699.7899999998</v>
      </c>
      <c r="E15" s="122">
        <f t="shared" si="0"/>
        <v>0</v>
      </c>
      <c r="F15" s="122">
        <f t="shared" si="0"/>
        <v>0</v>
      </c>
      <c r="G15" s="122">
        <f t="shared" si="0"/>
        <v>0</v>
      </c>
      <c r="H15" s="122">
        <f t="shared" si="0"/>
        <v>0</v>
      </c>
      <c r="I15" s="122">
        <f t="shared" si="0"/>
        <v>0</v>
      </c>
      <c r="J15" s="122">
        <f t="shared" si="0"/>
        <v>1170699.7899999998</v>
      </c>
      <c r="L15" s="16"/>
      <c r="M15" s="16"/>
      <c r="N15" s="16"/>
      <c r="O15" s="16"/>
      <c r="P15" s="16"/>
    </row>
    <row r="18" spans="1:16" ht="15.75" customHeight="1">
      <c r="A18" s="245" t="s">
        <v>241</v>
      </c>
      <c r="B18" s="245"/>
      <c r="C18" s="245"/>
      <c r="D18" s="245"/>
      <c r="E18" s="245"/>
      <c r="F18" s="245"/>
      <c r="G18" s="245"/>
      <c r="H18" s="245"/>
      <c r="I18" s="245"/>
      <c r="J18" s="245"/>
      <c r="K18" s="245"/>
      <c r="L18" s="245"/>
      <c r="M18" s="245"/>
      <c r="N18" s="245"/>
      <c r="O18" s="245"/>
      <c r="P18" s="245"/>
    </row>
    <row r="19" ht="12.75">
      <c r="L19" s="43" t="s">
        <v>56</v>
      </c>
    </row>
    <row r="20" spans="1:12" ht="16.5" customHeight="1">
      <c r="A20" s="186" t="s">
        <v>70</v>
      </c>
      <c r="B20" s="186" t="s">
        <v>12</v>
      </c>
      <c r="C20" s="248" t="s">
        <v>167</v>
      </c>
      <c r="D20" s="249"/>
      <c r="E20" s="249"/>
      <c r="F20" s="249"/>
      <c r="G20" s="250"/>
      <c r="H20" s="248" t="s">
        <v>159</v>
      </c>
      <c r="I20" s="249"/>
      <c r="J20" s="249"/>
      <c r="K20" s="249"/>
      <c r="L20" s="250"/>
    </row>
    <row r="21" spans="1:12" ht="63" customHeight="1">
      <c r="A21" s="247"/>
      <c r="B21" s="247"/>
      <c r="C21" s="186" t="s">
        <v>10</v>
      </c>
      <c r="D21" s="186" t="s">
        <v>74</v>
      </c>
      <c r="E21" s="185" t="s">
        <v>75</v>
      </c>
      <c r="F21" s="185"/>
      <c r="G21" s="186" t="s">
        <v>80</v>
      </c>
      <c r="H21" s="186" t="s">
        <v>11</v>
      </c>
      <c r="I21" s="186" t="s">
        <v>76</v>
      </c>
      <c r="J21" s="185" t="s">
        <v>75</v>
      </c>
      <c r="K21" s="185"/>
      <c r="L21" s="185" t="s">
        <v>81</v>
      </c>
    </row>
    <row r="22" spans="1:12" ht="60" customHeight="1">
      <c r="A22" s="187"/>
      <c r="B22" s="187"/>
      <c r="C22" s="187"/>
      <c r="D22" s="187"/>
      <c r="E22" s="4" t="s">
        <v>24</v>
      </c>
      <c r="F22" s="4" t="s">
        <v>25</v>
      </c>
      <c r="G22" s="187"/>
      <c r="H22" s="187"/>
      <c r="I22" s="187"/>
      <c r="J22" s="4" t="s">
        <v>24</v>
      </c>
      <c r="K22" s="4" t="s">
        <v>25</v>
      </c>
      <c r="L22" s="185"/>
    </row>
    <row r="23" spans="1:16" ht="12.75">
      <c r="A23" s="17">
        <v>1</v>
      </c>
      <c r="B23" s="44">
        <v>2</v>
      </c>
      <c r="C23" s="121">
        <v>3</v>
      </c>
      <c r="D23" s="44">
        <v>4</v>
      </c>
      <c r="E23" s="121">
        <v>5</v>
      </c>
      <c r="F23" s="44">
        <v>6</v>
      </c>
      <c r="G23" s="121">
        <v>7</v>
      </c>
      <c r="H23" s="44">
        <v>8</v>
      </c>
      <c r="I23" s="121">
        <v>9</v>
      </c>
      <c r="J23" s="44">
        <v>10</v>
      </c>
      <c r="K23" s="121">
        <v>11</v>
      </c>
      <c r="L23" s="17">
        <v>12</v>
      </c>
      <c r="M23" s="44"/>
      <c r="N23" s="44"/>
      <c r="O23" s="44"/>
      <c r="P23" s="44"/>
    </row>
    <row r="24" spans="1:16" ht="25.5">
      <c r="A24" s="17">
        <v>2210</v>
      </c>
      <c r="B24" s="115" t="s">
        <v>129</v>
      </c>
      <c r="C24" s="120">
        <v>1752310.39</v>
      </c>
      <c r="D24" s="120">
        <v>0</v>
      </c>
      <c r="E24" s="120">
        <v>0</v>
      </c>
      <c r="F24" s="120">
        <v>0</v>
      </c>
      <c r="G24" s="120">
        <f>C24-E24</f>
        <v>1752310.39</v>
      </c>
      <c r="H24" s="128">
        <v>8400000</v>
      </c>
      <c r="I24" s="128">
        <v>0</v>
      </c>
      <c r="J24" s="128">
        <v>0</v>
      </c>
      <c r="K24" s="128">
        <v>0</v>
      </c>
      <c r="L24" s="128">
        <f>H24-J24</f>
        <v>8400000</v>
      </c>
      <c r="M24" s="44"/>
      <c r="N24" s="44"/>
      <c r="O24" s="44"/>
      <c r="P24" s="44"/>
    </row>
    <row r="25" spans="1:16" ht="25.5">
      <c r="A25" s="17">
        <v>2240</v>
      </c>
      <c r="B25" s="115" t="s">
        <v>130</v>
      </c>
      <c r="C25" s="126">
        <f>22400+25800</f>
        <v>48200</v>
      </c>
      <c r="D25" s="127">
        <v>0</v>
      </c>
      <c r="E25" s="126">
        <v>0</v>
      </c>
      <c r="F25" s="127">
        <v>0</v>
      </c>
      <c r="G25" s="120">
        <f>C25-E25</f>
        <v>48200</v>
      </c>
      <c r="H25" s="129">
        <f>24200+27600</f>
        <v>51800</v>
      </c>
      <c r="I25" s="130">
        <v>0</v>
      </c>
      <c r="J25" s="129">
        <v>0</v>
      </c>
      <c r="K25" s="130">
        <v>0</v>
      </c>
      <c r="L25" s="128">
        <f>H25-J25</f>
        <v>51800</v>
      </c>
      <c r="M25" s="44"/>
      <c r="N25" s="44"/>
      <c r="O25" s="44"/>
      <c r="P25" s="44"/>
    </row>
    <row r="26" spans="1:16" ht="63.75">
      <c r="A26" s="17">
        <v>2610</v>
      </c>
      <c r="B26" s="115" t="s">
        <v>131</v>
      </c>
      <c r="C26" s="120">
        <f>885200</f>
        <v>885200</v>
      </c>
      <c r="D26" s="120">
        <v>0</v>
      </c>
      <c r="E26" s="120">
        <v>0</v>
      </c>
      <c r="F26" s="120">
        <v>0</v>
      </c>
      <c r="G26" s="120">
        <f>C26-E26</f>
        <v>885200</v>
      </c>
      <c r="H26" s="128">
        <v>175680</v>
      </c>
      <c r="I26" s="128">
        <v>0</v>
      </c>
      <c r="J26" s="128">
        <v>0</v>
      </c>
      <c r="K26" s="128">
        <v>0</v>
      </c>
      <c r="L26" s="128">
        <f>H26-J26</f>
        <v>175680</v>
      </c>
      <c r="M26" s="44"/>
      <c r="N26" s="44"/>
      <c r="O26" s="44"/>
      <c r="P26" s="44"/>
    </row>
    <row r="27" spans="1:16" ht="25.5">
      <c r="A27" s="17">
        <v>3132</v>
      </c>
      <c r="B27" s="115" t="s">
        <v>132</v>
      </c>
      <c r="C27" s="120">
        <f>271682.73</f>
        <v>271682.73</v>
      </c>
      <c r="D27" s="120">
        <v>0</v>
      </c>
      <c r="E27" s="120">
        <v>0</v>
      </c>
      <c r="F27" s="120">
        <v>0</v>
      </c>
      <c r="G27" s="120">
        <f>C27-E27</f>
        <v>271682.73</v>
      </c>
      <c r="H27" s="128">
        <v>18269569.4</v>
      </c>
      <c r="I27" s="128">
        <v>0</v>
      </c>
      <c r="J27" s="128">
        <v>0</v>
      </c>
      <c r="K27" s="128">
        <v>0</v>
      </c>
      <c r="L27" s="128">
        <f>H27-J27</f>
        <v>18269569.4</v>
      </c>
      <c r="M27" s="44"/>
      <c r="N27" s="44"/>
      <c r="O27" s="44"/>
      <c r="P27" s="44"/>
    </row>
    <row r="28" spans="1:12" ht="32.25" customHeight="1">
      <c r="A28" s="17"/>
      <c r="B28" s="8" t="s">
        <v>42</v>
      </c>
      <c r="C28" s="120">
        <f>SUM(C24:C27)</f>
        <v>2957393.1199999996</v>
      </c>
      <c r="D28" s="120">
        <f aca="true" t="shared" si="1" ref="D28:K28">SUM(D24:D27)</f>
        <v>0</v>
      </c>
      <c r="E28" s="120">
        <f t="shared" si="1"/>
        <v>0</v>
      </c>
      <c r="F28" s="120">
        <f t="shared" si="1"/>
        <v>0</v>
      </c>
      <c r="G28" s="120">
        <f t="shared" si="1"/>
        <v>2957393.1199999996</v>
      </c>
      <c r="H28" s="128">
        <f t="shared" si="1"/>
        <v>26897049.4</v>
      </c>
      <c r="I28" s="128">
        <f t="shared" si="1"/>
        <v>0</v>
      </c>
      <c r="J28" s="128">
        <f t="shared" si="1"/>
        <v>0</v>
      </c>
      <c r="K28" s="128">
        <f t="shared" si="1"/>
        <v>0</v>
      </c>
      <c r="L28" s="128">
        <f>H28-J28</f>
        <v>26897049.4</v>
      </c>
    </row>
    <row r="30" spans="1:16" ht="15.75" customHeight="1">
      <c r="A30" s="245" t="s">
        <v>169</v>
      </c>
      <c r="B30" s="245"/>
      <c r="C30" s="245"/>
      <c r="D30" s="245"/>
      <c r="E30" s="245"/>
      <c r="F30" s="245"/>
      <c r="G30" s="245"/>
      <c r="H30" s="245"/>
      <c r="I30" s="245"/>
      <c r="J30" s="245"/>
      <c r="K30" s="245"/>
      <c r="L30" s="245"/>
      <c r="M30" s="245"/>
      <c r="N30" s="245"/>
      <c r="O30" s="245"/>
      <c r="P30" s="245"/>
    </row>
    <row r="31" ht="12.75">
      <c r="I31" s="43" t="s">
        <v>56</v>
      </c>
    </row>
    <row r="32" spans="1:9" ht="39" customHeight="1">
      <c r="A32" s="186" t="s">
        <v>70</v>
      </c>
      <c r="B32" s="186" t="s">
        <v>12</v>
      </c>
      <c r="C32" s="185" t="s">
        <v>23</v>
      </c>
      <c r="D32" s="185" t="s">
        <v>79</v>
      </c>
      <c r="E32" s="186" t="s">
        <v>170</v>
      </c>
      <c r="F32" s="186" t="s">
        <v>171</v>
      </c>
      <c r="G32" s="186" t="s">
        <v>172</v>
      </c>
      <c r="H32" s="186" t="s">
        <v>26</v>
      </c>
      <c r="I32" s="186" t="s">
        <v>37</v>
      </c>
    </row>
    <row r="33" spans="1:9" ht="48" customHeight="1">
      <c r="A33" s="187"/>
      <c r="B33" s="187"/>
      <c r="C33" s="185"/>
      <c r="D33" s="185"/>
      <c r="E33" s="187"/>
      <c r="F33" s="187"/>
      <c r="G33" s="187"/>
      <c r="H33" s="187"/>
      <c r="I33" s="187"/>
    </row>
    <row r="34" spans="1:9" ht="12.75">
      <c r="A34" s="17">
        <v>1</v>
      </c>
      <c r="B34" s="4">
        <v>2</v>
      </c>
      <c r="C34" s="17">
        <v>3</v>
      </c>
      <c r="D34" s="4">
        <v>4</v>
      </c>
      <c r="E34" s="17">
        <v>5</v>
      </c>
      <c r="F34" s="4">
        <v>6</v>
      </c>
      <c r="G34" s="17">
        <v>7</v>
      </c>
      <c r="H34" s="4">
        <v>8</v>
      </c>
      <c r="I34" s="17">
        <v>9</v>
      </c>
    </row>
    <row r="35" spans="1:9" ht="25.5">
      <c r="A35" s="17">
        <v>2210</v>
      </c>
      <c r="B35" s="115" t="s">
        <v>129</v>
      </c>
      <c r="C35" s="120">
        <v>22698.65</v>
      </c>
      <c r="D35" s="120">
        <v>0</v>
      </c>
      <c r="E35" s="120">
        <v>0</v>
      </c>
      <c r="F35" s="122">
        <v>0</v>
      </c>
      <c r="G35" s="120">
        <v>0</v>
      </c>
      <c r="H35" s="122"/>
      <c r="I35" s="120"/>
    </row>
    <row r="36" spans="1:9" ht="25.5">
      <c r="A36" s="17">
        <v>2240</v>
      </c>
      <c r="B36" s="115" t="s">
        <v>130</v>
      </c>
      <c r="C36" s="120">
        <v>47600</v>
      </c>
      <c r="D36" s="120">
        <v>35352.66</v>
      </c>
      <c r="E36" s="120">
        <v>0</v>
      </c>
      <c r="F36" s="122">
        <v>0</v>
      </c>
      <c r="G36" s="120">
        <v>0</v>
      </c>
      <c r="H36" s="122"/>
      <c r="I36" s="120"/>
    </row>
    <row r="37" spans="1:9" ht="63.75">
      <c r="A37" s="17">
        <v>2610</v>
      </c>
      <c r="B37" s="115" t="s">
        <v>131</v>
      </c>
      <c r="C37" s="120">
        <v>1156368.16</v>
      </c>
      <c r="D37" s="120">
        <v>1135347.13</v>
      </c>
      <c r="E37" s="120">
        <v>0</v>
      </c>
      <c r="F37" s="120">
        <v>0</v>
      </c>
      <c r="G37" s="120">
        <v>0</v>
      </c>
      <c r="H37" s="120"/>
      <c r="I37" s="120"/>
    </row>
    <row r="38" spans="1:9" ht="25.5">
      <c r="A38" s="17">
        <v>3132</v>
      </c>
      <c r="B38" s="115" t="s">
        <v>132</v>
      </c>
      <c r="C38" s="120">
        <v>1272708</v>
      </c>
      <c r="D38" s="120">
        <v>0</v>
      </c>
      <c r="E38" s="120">
        <v>0</v>
      </c>
      <c r="F38" s="120">
        <v>0</v>
      </c>
      <c r="G38" s="120">
        <v>0</v>
      </c>
      <c r="H38" s="120"/>
      <c r="I38" s="120"/>
    </row>
    <row r="39" spans="1:9" ht="24.75" customHeight="1">
      <c r="A39" s="8"/>
      <c r="B39" s="8" t="s">
        <v>42</v>
      </c>
      <c r="C39" s="122">
        <f>SUM(C35:C38)</f>
        <v>2499374.8099999996</v>
      </c>
      <c r="D39" s="122">
        <f>SUM(D35:D38)</f>
        <v>1170699.7899999998</v>
      </c>
      <c r="E39" s="122">
        <f>SUM(E35:E38)</f>
        <v>0</v>
      </c>
      <c r="F39" s="122">
        <f>SUM(F35:F38)</f>
        <v>0</v>
      </c>
      <c r="G39" s="122">
        <f>SUM(G35:G38)</f>
        <v>0</v>
      </c>
      <c r="H39" s="122"/>
      <c r="I39" s="122"/>
    </row>
    <row r="43" spans="1:9" ht="46.5" customHeight="1">
      <c r="A43" s="244" t="s">
        <v>173</v>
      </c>
      <c r="B43" s="244"/>
      <c r="C43" s="244"/>
      <c r="D43" s="244"/>
      <c r="E43" s="244"/>
      <c r="F43" s="244"/>
      <c r="G43" s="244"/>
      <c r="H43" s="244"/>
      <c r="I43" s="244"/>
    </row>
    <row r="44" spans="1:11" ht="69.75" customHeight="1">
      <c r="A44" s="241" t="s">
        <v>265</v>
      </c>
      <c r="B44" s="241"/>
      <c r="C44" s="241"/>
      <c r="D44" s="241"/>
      <c r="E44" s="241"/>
      <c r="F44" s="241"/>
      <c r="G44" s="241"/>
      <c r="H44" s="241"/>
      <c r="I44" s="241"/>
      <c r="J44" s="241"/>
      <c r="K44" s="243"/>
    </row>
    <row r="45" spans="1:11" ht="40.5" customHeight="1">
      <c r="A45" s="244" t="s">
        <v>174</v>
      </c>
      <c r="B45" s="244"/>
      <c r="C45" s="244"/>
      <c r="D45" s="244"/>
      <c r="E45" s="244"/>
      <c r="F45" s="244"/>
      <c r="G45" s="244"/>
      <c r="H45" s="244"/>
      <c r="I45" s="244"/>
      <c r="J45" s="244"/>
      <c r="K45" s="244"/>
    </row>
    <row r="46" spans="1:18" ht="79.5" customHeight="1">
      <c r="A46" s="241" t="s">
        <v>263</v>
      </c>
      <c r="B46" s="241"/>
      <c r="C46" s="241"/>
      <c r="D46" s="241"/>
      <c r="E46" s="241"/>
      <c r="F46" s="241"/>
      <c r="G46" s="241"/>
      <c r="H46" s="241"/>
      <c r="I46" s="241"/>
      <c r="J46" s="241"/>
      <c r="K46" s="241"/>
      <c r="L46" s="80"/>
      <c r="M46" s="80"/>
      <c r="N46" s="80"/>
      <c r="O46" s="80"/>
      <c r="P46" s="80"/>
      <c r="Q46" s="80"/>
      <c r="R46" s="80"/>
    </row>
    <row r="47" spans="1:9" ht="44.25" customHeight="1">
      <c r="A47" s="81"/>
      <c r="B47" s="81"/>
      <c r="C47" s="81"/>
      <c r="D47" s="81"/>
      <c r="E47" s="81"/>
      <c r="F47" s="81"/>
      <c r="G47" s="81"/>
      <c r="H47" s="81"/>
      <c r="I47" s="81"/>
    </row>
    <row r="48" spans="1:7" ht="15.75">
      <c r="A48" s="253" t="s">
        <v>31</v>
      </c>
      <c r="B48" s="253"/>
      <c r="C48" s="253"/>
      <c r="D48" s="47"/>
      <c r="F48" s="114" t="s">
        <v>175</v>
      </c>
      <c r="G48" s="47"/>
    </row>
    <row r="49" spans="1:7" ht="18.75" customHeight="1">
      <c r="A49" s="253"/>
      <c r="B49" s="254"/>
      <c r="C49" s="254"/>
      <c r="D49" s="49" t="s">
        <v>27</v>
      </c>
      <c r="F49" s="251" t="s">
        <v>89</v>
      </c>
      <c r="G49" s="252"/>
    </row>
    <row r="50" spans="1:4" ht="18.75" customHeight="1">
      <c r="A50" s="253"/>
      <c r="B50" s="254"/>
      <c r="C50" s="254"/>
      <c r="D50" s="39"/>
    </row>
    <row r="51" spans="1:7" ht="15.75">
      <c r="A51" s="253" t="s">
        <v>8</v>
      </c>
      <c r="B51" s="253"/>
      <c r="C51" s="253"/>
      <c r="D51" s="50"/>
      <c r="F51" s="114" t="s">
        <v>176</v>
      </c>
      <c r="G51" s="47"/>
    </row>
    <row r="52" spans="1:7" ht="15.75" customHeight="1">
      <c r="A52" s="46"/>
      <c r="B52" s="48"/>
      <c r="C52" s="48"/>
      <c r="D52" s="49" t="s">
        <v>27</v>
      </c>
      <c r="F52" s="251" t="s">
        <v>89</v>
      </c>
      <c r="G52" s="252"/>
    </row>
    <row r="53" ht="15.75">
      <c r="A53" s="45"/>
    </row>
  </sheetData>
  <sheetProtection/>
  <mergeCells count="46">
    <mergeCell ref="L21:L22"/>
    <mergeCell ref="F52:G52"/>
    <mergeCell ref="A48:C48"/>
    <mergeCell ref="A49:A50"/>
    <mergeCell ref="B49:B50"/>
    <mergeCell ref="C49:C50"/>
    <mergeCell ref="F49:G49"/>
    <mergeCell ref="A51:C51"/>
    <mergeCell ref="I32:I33"/>
    <mergeCell ref="G32:G33"/>
    <mergeCell ref="E8:E9"/>
    <mergeCell ref="F8:F9"/>
    <mergeCell ref="G8:G9"/>
    <mergeCell ref="H8:I8"/>
    <mergeCell ref="J8:J9"/>
    <mergeCell ref="A20:A22"/>
    <mergeCell ref="A18:P18"/>
    <mergeCell ref="B20:B22"/>
    <mergeCell ref="C20:G20"/>
    <mergeCell ref="H20:L20"/>
    <mergeCell ref="I21:I22"/>
    <mergeCell ref="E32:E33"/>
    <mergeCell ref="F32:F33"/>
    <mergeCell ref="A6:P6"/>
    <mergeCell ref="A8:A9"/>
    <mergeCell ref="B8:B9"/>
    <mergeCell ref="C8:C9"/>
    <mergeCell ref="D8:D9"/>
    <mergeCell ref="C32:C33"/>
    <mergeCell ref="D32:D33"/>
    <mergeCell ref="H32:H33"/>
    <mergeCell ref="E21:F21"/>
    <mergeCell ref="G21:G22"/>
    <mergeCell ref="H21:H22"/>
    <mergeCell ref="C21:C22"/>
    <mergeCell ref="D21:D22"/>
    <mergeCell ref="A46:K46"/>
    <mergeCell ref="A3:K3"/>
    <mergeCell ref="A44:K44"/>
    <mergeCell ref="A45:K45"/>
    <mergeCell ref="A2:J2"/>
    <mergeCell ref="A43:I43"/>
    <mergeCell ref="J21:K21"/>
    <mergeCell ref="A30:P30"/>
    <mergeCell ref="A32:A33"/>
    <mergeCell ref="B32:B33"/>
  </mergeCells>
  <printOptions/>
  <pageMargins left="0.1968503937007874" right="0.1968503937007874" top="0.2362204724409449" bottom="0.2362204724409449" header="0.1968503937007874" footer="0.1968503937007874"/>
  <pageSetup horizontalDpi="600" verticalDpi="600" orientation="landscape" paperSize="9" scale="60" r:id="rId1"/>
  <rowBreaks count="2" manualBreakCount="2">
    <brk id="29" max="11" man="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2020-01-31T13:03:10Z</cp:lastPrinted>
  <dcterms:created xsi:type="dcterms:W3CDTF">2010-12-08T09:07:17Z</dcterms:created>
  <dcterms:modified xsi:type="dcterms:W3CDTF">2020-01-31T13:57:36Z</dcterms:modified>
  <cp:category/>
  <cp:version/>
  <cp:contentType/>
  <cp:contentStatus/>
</cp:coreProperties>
</file>