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</sheets>
  <definedNames>
    <definedName name="_xlnm.Print_Area" localSheetId="0">'паспорт'!$A$1:$L$166</definedName>
  </definedNames>
  <calcPr fullCalcOnLoad="1"/>
</workbook>
</file>

<file path=xl/sharedStrings.xml><?xml version="1.0" encoding="utf-8"?>
<sst xmlns="http://schemas.openxmlformats.org/spreadsheetml/2006/main" count="358" uniqueCount="191">
  <si>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</si>
  <si>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</si>
  <si>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</si>
  <si>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</si>
  <si>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</si>
  <si>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</si>
  <si>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</si>
  <si>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</si>
  <si>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</si>
  <si>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</si>
  <si>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</si>
  <si>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</si>
  <si>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</si>
  <si>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</si>
  <si>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</si>
  <si>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</si>
  <si>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</si>
  <si>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</si>
  <si>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</si>
  <si>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</si>
  <si>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</si>
  <si>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</si>
  <si>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</si>
  <si>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</si>
  <si>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</si>
  <si>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</si>
  <si>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</si>
  <si>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</si>
  <si>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</si>
  <si>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</si>
  <si>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</si>
  <si>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</si>
  <si>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</si>
  <si>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</si>
  <si>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</si>
  <si>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</si>
  <si>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 xml:space="preserve">                                                                                 </t>
  </si>
  <si>
    <t>Департамент освіти Житомирської міської ради</t>
  </si>
  <si>
    <t>Підстави для виконання бюджетної програми:</t>
  </si>
  <si>
    <t>Забезпечити ефективне використання енергоресурсів</t>
  </si>
  <si>
    <t>0810</t>
  </si>
  <si>
    <t>0615031</t>
  </si>
  <si>
    <t>Утримання та навчально-тренувальна робота комунальних дитячо-юнацьких спортивних шкіл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</si>
  <si>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u val="single"/>
        <sz val="12"/>
        <color indexed="8"/>
        <rFont val="Times New Roman"/>
        <family val="1"/>
      </rPr>
      <t xml:space="preserve">    Забезпечення розвитку здібностей вихованців дитячо - юнацьких спортивних шкіл в обраному виді спорту, створення умов для фізичного розвитку повноцінного оздоровлення, змістовного відпочинку і дозвілля дітей   </t>
    </r>
  </si>
  <si>
    <t>Підготовка спортивного резерву до збірних команд України. Зміцнення здоров"я дітей та молоді, підвищення рівня їх фізичної підготовленості. Розвиток та вдосконалення здібностей  дітей дитячо-юнацькими спортивними школами</t>
  </si>
  <si>
    <t>Оплата праці з нарахуваннями</t>
  </si>
  <si>
    <t>Поточне утримання закладів</t>
  </si>
  <si>
    <t>Видатки на навчально-тренувальну роботу</t>
  </si>
  <si>
    <t>Медикаменти та перев"язувальні матеріали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</si>
  <si>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</si>
  <si>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</si>
  <si>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</si>
  <si>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</si>
  <si>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</si>
  <si>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ЗАВДАННЯ 1: Підготовка спортивного резерву до збірних команд України. Зміцнення здоров"я дітей та молоді, підвищення рівня їх фізичної підготовленості. Розвиток та вдосконалення здібностей  дітей дитячо-юнацькими спортивними школами</t>
  </si>
  <si>
    <t>кількість груп за видами спорту:</t>
  </si>
  <si>
    <t xml:space="preserve"> - волейбол</t>
  </si>
  <si>
    <t xml:space="preserve"> - баскетбол (дівчата)</t>
  </si>
  <si>
    <t xml:space="preserve"> - баскетбол (юнаки)</t>
  </si>
  <si>
    <t xml:space="preserve"> - шахи</t>
  </si>
  <si>
    <t xml:space="preserve"> - гімнастика спортивна</t>
  </si>
  <si>
    <t xml:space="preserve"> - стрибки на батуті (акробатичній доріжці)</t>
  </si>
  <si>
    <t xml:space="preserve"> - дзюдо</t>
  </si>
  <si>
    <t xml:space="preserve"> - боротьба самбо</t>
  </si>
  <si>
    <t>в тому числі - тренерів</t>
  </si>
  <si>
    <r>
      <t>кількість  дитячо - юнацьких спортивних шкіл у розрізі їх видів</t>
    </r>
    <r>
      <rPr>
        <b/>
        <u val="single"/>
        <sz val="12"/>
        <rFont val="Times New Roman"/>
        <family val="1"/>
      </rPr>
      <t xml:space="preserve"> </t>
    </r>
  </si>
  <si>
    <t xml:space="preserve"> - дівчат</t>
  </si>
  <si>
    <t xml:space="preserve"> - юнаків</t>
  </si>
  <si>
    <t>Кількість дівчат в групах за видами спорту</t>
  </si>
  <si>
    <t xml:space="preserve"> - баскетбол </t>
  </si>
  <si>
    <t>Кількість юнаків в групах за видами спорту</t>
  </si>
  <si>
    <t>обсяг витрат на утримання  дитячо - юнацьких спортивних шкіл</t>
  </si>
  <si>
    <t>обсяг витрат на проведення навчально - тренувальної роботи дитячо-юнацькими спортивними школами</t>
  </si>
  <si>
    <r>
      <t>обсяг витрат на забезпечення участі учнів дитячо-юнацьких спортивних шкіл</t>
    </r>
    <r>
      <rPr>
        <sz val="12"/>
        <rFont val="Times New Roman"/>
        <family val="1"/>
      </rPr>
      <t xml:space="preserve"> у регіональних спортивних змаганнях</t>
    </r>
  </si>
  <si>
    <r>
      <t xml:space="preserve">кількість штатних працівників дитячо - юнацьких спортивних шкіл </t>
    </r>
  </si>
  <si>
    <t>середньорічна кількість учнів  дитячо - юнацьких спортивних шкіл, з них:</t>
  </si>
  <si>
    <t xml:space="preserve">кількість придбаного малоцінного спортивного обладнання та інвентарю для комунальних дитячо - юнацьких спортивних шкіл </t>
  </si>
  <si>
    <t xml:space="preserve">середньомісячна заробітна плата працівника дитячо - юнацької спортивної школи </t>
  </si>
  <si>
    <r>
      <t xml:space="preserve">середні витрати на навчально - тренувальну роботу у дитячо - юнацьких спортивних школах   у розрізі їх видів </t>
    </r>
    <r>
      <rPr>
        <sz val="12"/>
        <rFont val="Times New Roman"/>
        <family val="1"/>
      </rPr>
      <t xml:space="preserve"> у розрахунку на 1 учня</t>
    </r>
  </si>
  <si>
    <r>
      <t xml:space="preserve">середні витрати на забезпечення участі одного учня  дитячо - юнацьких спортивних шкіл </t>
    </r>
    <r>
      <rPr>
        <sz val="12"/>
        <rFont val="Times New Roman"/>
        <family val="1"/>
      </rPr>
      <t xml:space="preserve"> у регіональних спортивних змаганнях</t>
    </r>
  </si>
  <si>
    <t>середня вартість одиниці придбаного малоцінного спортивного обладнання та інвентарю для  дитячо - юнацьких спортивних шкіл</t>
  </si>
  <si>
    <r>
      <t xml:space="preserve">кількість підготовлених у   дитячо - юнацьких спортивних школах </t>
    </r>
    <r>
      <rPr>
        <sz val="12"/>
        <rFont val="Times New Roman"/>
        <family val="1"/>
      </rPr>
      <t xml:space="preserve">  майстрів спорту України / кандидатів у майстри спорту України</t>
    </r>
  </si>
  <si>
    <r>
      <t>кількість учнів дитячо - юнацьких спортивних шкіл</t>
    </r>
    <r>
      <rPr>
        <sz val="12"/>
        <rFont val="Times New Roman"/>
        <family val="1"/>
      </rPr>
      <t>, які здобули призові місця  в регіональних спортивних змаганнях</t>
    </r>
  </si>
  <si>
    <t>В.В. Арендарчук</t>
  </si>
  <si>
    <t>Д.А. Прохорчук</t>
  </si>
  <si>
    <t>од.</t>
  </si>
  <si>
    <t>грн.</t>
  </si>
  <si>
    <t>осіб</t>
  </si>
  <si>
    <t>%</t>
  </si>
  <si>
    <t>статистична звітність</t>
  </si>
  <si>
    <t>розрахунок (відношення фонду оплати праці за відповідний період  до кількості штатних одиниць)</t>
  </si>
  <si>
    <t>розрахунок (відношення видатків на навчально-тренувальну роботу до кількості учнів, які приймуть участь у змаганнях)</t>
  </si>
  <si>
    <t>розрахунок (відношення видатків на забезпечення участі учнів в регіональних змаганнях до кількості учнів які прийняли участь у регіональних спортивних змаганнях)</t>
  </si>
  <si>
    <t>розрахунок (відношення видатків на придбання малоцінного спортивного обладнання та інвентарю до кількості придбаних малоцінного спортивного обладнання та інвентарю</t>
  </si>
  <si>
    <t>розрахунок  (в порівнянні з відповідним періодом попереднього року)</t>
  </si>
  <si>
    <t>ЗАВДАННЯ 2: Забезпечити ефективне використання енергоресурсів</t>
  </si>
  <si>
    <t>обсяг видатків на оплату енергоносіїв та комунальних послуг всього, з них на:</t>
  </si>
  <si>
    <t>оплату теплопостачання</t>
  </si>
  <si>
    <t>оплату водопостачання та водовідведення</t>
  </si>
  <si>
    <t>оплату електроенергії</t>
  </si>
  <si>
    <t>оплату природного газу</t>
  </si>
  <si>
    <t>загальна площа приміщень</t>
  </si>
  <si>
    <t>приведена опалювальна площа приміщень з централізованим теплопостачанням</t>
  </si>
  <si>
    <t>опалювальна площа приміщень, які опалюються газом</t>
  </si>
  <si>
    <t>обсяг споживання енергоресурсів у натуральному виразі, в тому числі:</t>
  </si>
  <si>
    <t>теплопостачання</t>
  </si>
  <si>
    <t>водопостачання та водовідведення</t>
  </si>
  <si>
    <t>електроенергії</t>
  </si>
  <si>
    <t>природного газу</t>
  </si>
  <si>
    <t>середній обсяг споживання комунальних послуг та енгергоносіїв, у тому числі:</t>
  </si>
  <si>
    <t>теплопостачання, Гкал на 1 кв.м. площі, що опалюється</t>
  </si>
  <si>
    <t>водопостачання, куб.м. на 1 кв.м. загальної площі</t>
  </si>
  <si>
    <t>електроенергія, кВт/год на 1 кв.м. загальної площі</t>
  </si>
  <si>
    <t>природний газ, куб.м. на 1 кв.м. площі, що опалюється</t>
  </si>
  <si>
    <t>тривалість опалювального сезону</t>
  </si>
  <si>
    <t>річна економія енергоресурсів в натуральному виразі:</t>
  </si>
  <si>
    <t>обсяг річної економії бюджетних коштів (теплопостачання, водопостачання та водовідведення, електроенергії, природного газу)</t>
  </si>
  <si>
    <t>кв.м.</t>
  </si>
  <si>
    <t>інвентрані справи закладів</t>
  </si>
  <si>
    <t>інформаційна система енергомоніторингу (ІСЕ), договора закладів</t>
  </si>
  <si>
    <t>інформаційна система енергомоніторингу (ІСЕ)</t>
  </si>
  <si>
    <t>стічні води</t>
  </si>
  <si>
    <t>Гкал</t>
  </si>
  <si>
    <t>куб.м</t>
  </si>
  <si>
    <t>кВт/год</t>
  </si>
  <si>
    <t>куб.м.</t>
  </si>
  <si>
    <t>дні</t>
  </si>
  <si>
    <t>розрахунки до кошторису на 2019 рік</t>
  </si>
  <si>
    <t>розрахунок (відношення загальної кількості натуральних одиниць до опалювальної площі)</t>
  </si>
  <si>
    <t>розрахунок (відношення загальної кількості натуральних одиниць до загальної площі)</t>
  </si>
  <si>
    <t>розрахунок (відношення касових видатків до уточненого кошторису)</t>
  </si>
  <si>
    <t>кількість учнів  дитячо - юнацьких спортивних шкіл, що візьмуть участь у регіональних спортивних змаганнях</t>
  </si>
  <si>
    <t>динаміка  кількості учнів   дитячо - юнацьких спортивних шкіл у розрізі їх видів, з них:</t>
  </si>
  <si>
    <t>розрахунок (відношення спожитих Гкал до запланованих)</t>
  </si>
  <si>
    <t>розрахунок (відношення спожитих куб.м. до запланованих)</t>
  </si>
  <si>
    <t>розрахунок (відношення спожитих кВт/год до запланованих)</t>
  </si>
  <si>
    <t>Відсоток дівчат, що відвідують дитячо-юнацькі спортивні школи</t>
  </si>
  <si>
    <t>Відсоток юнаків, що відвідують дитячо-юнацькі спортивні школи</t>
  </si>
  <si>
    <t>розрахунок (відношення кількості дівчат  до загальної кількості вихованців)</t>
  </si>
  <si>
    <t>розрахунок (відношення кількості юнаків до загальної кількості вихованців)</t>
  </si>
  <si>
    <t xml:space="preserve">відсоток приміщень закладів, які є фізично доступними для всіх категорій населення </t>
  </si>
  <si>
    <t>розрахунок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</si>
  <si>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</si>
  <si>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</si>
  <si>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</si>
  <si>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</si>
  <si>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</si>
  <si>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</si>
  <si>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</si>
  <si>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11.</t>
  </si>
  <si>
    <t>М.П.</t>
  </si>
  <si>
    <t>Забезпечення розвитку інфраструктури фізкультурно-оздоровчої та спортивно-масової роботи за місцем навчання, роботи, проживання та відпочинку населення</t>
  </si>
  <si>
    <t>Удосконалення системи дитячо-юнацького резервного спорту</t>
  </si>
  <si>
    <t>Забезпечення гуманістичної спрямованості та пріоритету загальнолюдських цінностей, справедливості, взаємної поваги та гендерної рівності</t>
  </si>
  <si>
    <t>Забезпечення різноманітності, високої якості та доступності фізкультурно-спортивних послуг для громадян</t>
  </si>
  <si>
    <t>Забезпечення умов для підтримки напрямів фізичної культури і спорту</t>
  </si>
  <si>
    <t>Директор департаменту освіти міської ради</t>
  </si>
  <si>
    <t>Департамент бюджету та фінансів міської ради</t>
  </si>
  <si>
    <t>Директор департаменту бюджету та фінансів</t>
  </si>
  <si>
    <t>Дата погодження</t>
  </si>
  <si>
    <t>Концепція інтегрованого розвитку м. Житомира до 2030 року</t>
  </si>
  <si>
    <t>Міська цільова Програма розвитку освіти Житомирської міської об'єднаної територіальної громади на період 2019-2021 років</t>
  </si>
  <si>
    <t>Паспорт</t>
  </si>
  <si>
    <t>бюджетної програми місцевого бюджету на 2020 рік</t>
  </si>
  <si>
    <t>02143235</t>
  </si>
  <si>
    <t>(код за ЄДРПОУ)</t>
  </si>
  <si>
    <t>06552000000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</si>
  <si>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</si>
  <si>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</si>
  <si>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</si>
  <si>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</si>
  <si>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</si>
  <si>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Програма економічного і соціального розвитку Житомирської області на 2020 рік</t>
  </si>
  <si>
    <t>Оплата інших енергоносіїв та інших комунальних послуг</t>
  </si>
  <si>
    <t>зведення планів по мережі, штатах і контингентах установ, що фінансуються з місцевих бюджетів на 2020 рік</t>
  </si>
  <si>
    <t>кошторис на 2020 рік</t>
  </si>
  <si>
    <t>розрахунок до кошторису на 2020 рік</t>
  </si>
  <si>
    <t>Рішення  виконавчого комітету Житомирської міської ради від 6.11.2019 року № 1189  "Про затвердження мережі закладів дошкільної освіти, закладів загальної середньої освіти та закладів позашкільної освіти на 2019-2020 навчальний рік"</t>
  </si>
  <si>
    <t>календар змагань на 2020 рік</t>
  </si>
  <si>
    <t>статистична звітність форма № 5-ФК за 2020 рік</t>
  </si>
  <si>
    <t xml:space="preserve"> - веслування на човнах</t>
  </si>
  <si>
    <t>робочі навчальні плани на 2019-2020 н.р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</si>
  <si>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№ 87"</t>
  </si>
  <si>
    <t>оплату інших енергоносіїв та інших комунальних послуг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</si>
  <si>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№ 87", розрахунки до кошторису на 2020 рік</t>
  </si>
  <si>
    <t>5031</t>
  </si>
  <si>
    <t>0600000</t>
  </si>
  <si>
    <t>0610000</t>
  </si>
  <si>
    <t>Рішення міської ради від 18.12.2019 № 1716 "Про бюджет Житомирської міської об'єднаної територіальної громади на 2020 рік" зі змінами</t>
  </si>
  <si>
    <t xml:space="preserve">№ </t>
  </si>
  <si>
    <r>
      <rPr>
        <b/>
        <sz val="12"/>
        <rFont val="Times New Roman"/>
        <family val="1"/>
      </rPr>
      <t>Обсяг бюджетних призначень / бюджетних асигнувань</t>
    </r>
    <r>
      <rPr>
        <sz val="12"/>
        <rFont val="Times New Roman"/>
        <family val="1"/>
      </rPr>
      <t xml:space="preserve"> - </t>
    </r>
    <r>
      <rPr>
        <u val="single"/>
        <sz val="12"/>
        <rFont val="Times New Roman"/>
        <family val="1"/>
      </rPr>
      <t xml:space="preserve">  9 341 092,26 </t>
    </r>
    <r>
      <rPr>
        <sz val="12"/>
        <rFont val="Times New Roman"/>
        <family val="1"/>
      </rPr>
      <t xml:space="preserve"> грн., у тому числі загального фонду -  </t>
    </r>
    <r>
      <rPr>
        <u val="single"/>
        <sz val="12"/>
        <rFont val="Times New Roman"/>
        <family val="1"/>
      </rPr>
      <t xml:space="preserve"> 9 341 092,26 </t>
    </r>
    <r>
      <rPr>
        <sz val="12"/>
        <rFont val="Times New Roman"/>
        <family val="1"/>
      </rPr>
      <t xml:space="preserve"> грн. та спеціального фонду</t>
    </r>
    <r>
      <rPr>
        <u val="single"/>
        <sz val="12"/>
        <rFont val="Times New Roman"/>
        <family val="1"/>
      </rPr>
      <t xml:space="preserve"> - 0,00 грн.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</si>
</sst>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"/>
    <numFmt numFmtId="183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theme="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56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14" fontId="62" fillId="0" borderId="11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wrapText="1"/>
    </xf>
    <xf numFmtId="14" fontId="62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66" fillId="0" borderId="0" xfId="0" applyFont="1" applyAlignment="1">
      <alignment horizontal="center" vertical="top" wrapText="1"/>
    </xf>
    <xf numFmtId="0" fontId="6" fillId="0" borderId="0" xfId="52" applyFont="1" applyBorder="1" applyAlignment="1">
      <alignment horizontal="left" vertical="center" wrapText="1"/>
      <protection/>
    </xf>
    <xf numFmtId="0" fontId="59" fillId="0" borderId="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49" fontId="61" fillId="0" borderId="11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" fontId="69" fillId="0" borderId="0" xfId="0" applyNumberFormat="1" applyFont="1" applyAlignment="1">
      <alignment/>
    </xf>
    <xf numFmtId="0" fontId="70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" fontId="56" fillId="0" borderId="15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182" fontId="56" fillId="0" borderId="10" xfId="0" applyNumberFormat="1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183" fontId="56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" fillId="33" borderId="18" xfId="52" applyFont="1" applyFill="1" applyBorder="1" applyAlignment="1">
      <alignment vertical="center" wrapText="1"/>
      <protection/>
    </xf>
    <xf numFmtId="0" fontId="6" fillId="33" borderId="10" xfId="52" applyFont="1" applyFill="1" applyBorder="1" applyAlignment="1">
      <alignment vertical="center" wrapText="1"/>
      <protection/>
    </xf>
    <xf numFmtId="0" fontId="6" fillId="33" borderId="17" xfId="52" applyFont="1" applyFill="1" applyBorder="1" applyAlignment="1">
      <alignment vertical="center" wrapText="1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0" fontId="6" fillId="0" borderId="19" xfId="52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6" fillId="0" borderId="23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7" xfId="52" applyFont="1" applyFill="1" applyBorder="1" applyAlignment="1">
      <alignment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4" fontId="58" fillId="0" borderId="17" xfId="0" applyNumberFormat="1" applyFont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49" fontId="68" fillId="33" borderId="11" xfId="0" applyNumberFormat="1" applyFont="1" applyFill="1" applyBorder="1" applyAlignment="1">
      <alignment horizontal="center" vertical="center" wrapText="1"/>
    </xf>
    <xf numFmtId="0" fontId="6" fillId="0" borderId="23" xfId="52" applyFont="1" applyFill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horizontal="left" vertical="center" wrapText="1"/>
      <protection/>
    </xf>
    <xf numFmtId="0" fontId="66" fillId="0" borderId="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49" fontId="68" fillId="0" borderId="11" xfId="0" applyNumberFormat="1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" fillId="0" borderId="17" xfId="52" applyFont="1" applyFill="1" applyBorder="1" applyAlignment="1">
      <alignment horizontal="left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6" fillId="0" borderId="23" xfId="52" applyFont="1" applyFill="1" applyBorder="1" applyAlignment="1">
      <alignment horizontal="left" vertical="top" wrapText="1"/>
      <protection/>
    </xf>
    <xf numFmtId="0" fontId="6" fillId="0" borderId="18" xfId="52" applyFont="1" applyFill="1" applyBorder="1" applyAlignment="1">
      <alignment horizontal="left" vertical="top" wrapText="1"/>
      <protection/>
    </xf>
    <xf numFmtId="0" fontId="58" fillId="0" borderId="10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" fillId="33" borderId="17" xfId="52" applyFont="1" applyFill="1" applyBorder="1" applyAlignment="1">
      <alignment horizontal="left" vertical="center" wrapText="1"/>
      <protection/>
    </xf>
    <xf numFmtId="0" fontId="6" fillId="33" borderId="23" xfId="52" applyFont="1" applyFill="1" applyBorder="1" applyAlignment="1">
      <alignment horizontal="left" vertical="center" wrapText="1"/>
      <protection/>
    </xf>
    <xf numFmtId="0" fontId="6" fillId="33" borderId="18" xfId="52" applyFont="1" applyFill="1" applyBorder="1" applyAlignment="1">
      <alignment horizontal="left" vertical="center" wrapText="1"/>
      <protection/>
    </xf>
    <xf numFmtId="4" fontId="56" fillId="0" borderId="17" xfId="0" applyNumberFormat="1" applyFont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 wrapText="1"/>
    </xf>
    <xf numFmtId="0" fontId="6" fillId="0" borderId="17" xfId="52" applyFont="1" applyBorder="1" applyAlignment="1">
      <alignment horizontal="left" vertical="center" wrapText="1"/>
      <protection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6" fillId="0" borderId="18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23" xfId="52" applyFont="1" applyFill="1" applyBorder="1" applyAlignment="1">
      <alignment vertical="center" wrapText="1"/>
      <protection/>
    </xf>
    <xf numFmtId="0" fontId="63" fillId="0" borderId="20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" fillId="0" borderId="10" xfId="52" applyFont="1" applyBorder="1" applyAlignment="1">
      <alignment horizontal="left" vertical="center" wrapText="1"/>
      <protection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58" fillId="0" borderId="10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73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view="pageBreakPreview" zoomScale="75" zoomScaleSheetLayoutView="75" zoomScalePageLayoutView="0" workbookViewId="0" topLeftCell="A19">
      <selection activeCell="C28" sqref="C28:L28"/>
    </sheetView>
  </sheetViews>
  <sheetFormatPr defaultColWidth="21.57421875" defaultRowHeight="15"/>
  <cols>
    <col min="1" max="1" width="6.57421875" style="3" customWidth="1"/>
    <col min="2" max="2" width="5.8515625" style="3" customWidth="1"/>
    <col min="3" max="3" width="21.57421875" style="3" customWidth="1"/>
    <col min="4" max="4" width="12.7109375" style="3" customWidth="1"/>
    <col min="5" max="5" width="19.00390625" style="3" customWidth="1"/>
    <col min="6" max="6" width="13.00390625" style="3" customWidth="1"/>
    <col min="7" max="7" width="10.28125" style="3" customWidth="1"/>
    <col min="8" max="8" width="21.57421875" style="3" customWidth="1"/>
    <col min="9" max="9" width="22.28125" style="3" customWidth="1"/>
    <col min="10" max="10" width="17.421875" style="3" customWidth="1"/>
    <col min="11" max="11" width="16.00390625" style="3" customWidth="1"/>
    <col min="12" max="12" width="19.28125" style="3" customWidth="1"/>
    <col min="13" max="16384" width="21.57421875" style="3" customWidth="1"/>
  </cols>
  <sheetData>
    <row r="1" spans="1:12" ht="15.75">
      <c r="A1" s="1"/>
      <c r="B1" s="8"/>
      <c r="J1" s="33" t="s">
        <v>0</v>
      </c>
      <c r="K1" s="33"/>
      <c r="L1" s="34"/>
    </row>
    <row r="2" spans="1:12" ht="15.75">
      <c r="A2" s="1"/>
      <c r="B2" s="8"/>
      <c r="J2" s="35" t="s">
        <v>142</v>
      </c>
      <c r="K2" s="35"/>
      <c r="L2" s="35"/>
    </row>
    <row r="3" spans="1:12" ht="15.75">
      <c r="A3" s="1"/>
      <c r="B3" s="8"/>
      <c r="C3" s="1"/>
      <c r="D3" s="8"/>
      <c r="E3" s="8"/>
      <c r="F3" s="10"/>
      <c r="G3" s="3" t="s">
        <v>36</v>
      </c>
      <c r="J3" s="34" t="s">
        <v>143</v>
      </c>
      <c r="K3" s="34"/>
      <c r="L3" s="34"/>
    </row>
    <row r="4" spans="1:12" ht="15" customHeight="1">
      <c r="A4" s="1"/>
      <c r="B4" s="8"/>
      <c r="J4" s="34" t="s">
        <v>144</v>
      </c>
      <c r="K4" s="34"/>
      <c r="L4" s="34"/>
    </row>
    <row r="5" spans="1:12" ht="15.75">
      <c r="A5" s="1"/>
      <c r="B5" s="8"/>
      <c r="J5" s="34" t="s">
        <v>145</v>
      </c>
      <c r="K5" s="34"/>
      <c r="L5" s="34"/>
    </row>
    <row r="6" spans="1:6" ht="15.75">
      <c r="A6" s="1"/>
      <c r="B6" s="8"/>
      <c r="C6" s="1"/>
      <c r="D6" s="8"/>
      <c r="E6" s="8"/>
      <c r="F6" s="10"/>
    </row>
    <row r="7" spans="1:11" ht="15.75">
      <c r="A7" s="16"/>
      <c r="B7" s="16"/>
      <c r="C7" s="16"/>
      <c r="D7" s="16"/>
      <c r="E7" s="16"/>
      <c r="F7" s="16"/>
      <c r="J7" s="16" t="s">
        <v>0</v>
      </c>
      <c r="K7" s="16"/>
    </row>
    <row r="8" spans="1:12" ht="15.75">
      <c r="A8" s="16"/>
      <c r="B8" s="16"/>
      <c r="C8" s="16"/>
      <c r="D8" s="16"/>
      <c r="E8" s="16"/>
      <c r="F8" s="16"/>
      <c r="J8" s="194" t="s">
        <v>1</v>
      </c>
      <c r="K8" s="194"/>
      <c r="L8" s="194"/>
    </row>
    <row r="9" spans="1:12" ht="15.75">
      <c r="A9" s="16"/>
      <c r="B9" s="16"/>
      <c r="C9" s="16"/>
      <c r="D9" s="16"/>
      <c r="E9" s="16"/>
      <c r="F9" s="16"/>
      <c r="J9" s="195" t="s">
        <v>37</v>
      </c>
      <c r="K9" s="195"/>
      <c r="L9" s="195"/>
    </row>
    <row r="10" spans="1:12" ht="15.75">
      <c r="A10" s="16"/>
      <c r="B10" s="16"/>
      <c r="C10" s="16"/>
      <c r="D10" s="16"/>
      <c r="E10" s="16"/>
      <c r="F10" s="16"/>
      <c r="J10" s="121" t="s">
        <v>2</v>
      </c>
      <c r="K10" s="121"/>
      <c r="L10" s="121"/>
    </row>
    <row r="11" spans="1:12" ht="15" customHeight="1">
      <c r="A11" s="1"/>
      <c r="B11" s="8"/>
      <c r="J11" s="27"/>
      <c r="K11" s="61" t="s">
        <v>189</v>
      </c>
      <c r="L11" s="30"/>
    </row>
    <row r="12" spans="1:12" ht="15.75" customHeight="1">
      <c r="A12" s="1"/>
      <c r="B12" s="8"/>
      <c r="J12" s="31"/>
      <c r="K12" s="32"/>
      <c r="L12" s="13"/>
    </row>
    <row r="13" spans="1:12" ht="18.75">
      <c r="A13" s="197" t="s">
        <v>162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2" ht="18.75">
      <c r="A14" s="197" t="s">
        <v>163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</row>
    <row r="16" spans="1:12" ht="15.75" customHeight="1">
      <c r="A16" s="149"/>
      <c r="B16" s="149" t="s">
        <v>3</v>
      </c>
      <c r="C16" s="114" t="s">
        <v>186</v>
      </c>
      <c r="D16" s="114"/>
      <c r="E16" s="122" t="s">
        <v>37</v>
      </c>
      <c r="F16" s="122"/>
      <c r="G16" s="122"/>
      <c r="H16" s="122"/>
      <c r="I16" s="122"/>
      <c r="J16" s="122" t="s">
        <v>164</v>
      </c>
      <c r="K16" s="122"/>
      <c r="L16" s="122"/>
    </row>
    <row r="17" spans="1:12" ht="26.25" customHeight="1">
      <c r="A17" s="149"/>
      <c r="B17" s="149"/>
      <c r="C17" s="119" t="s">
        <v>167</v>
      </c>
      <c r="D17" s="119"/>
      <c r="E17" s="117" t="s">
        <v>2</v>
      </c>
      <c r="F17" s="117"/>
      <c r="G17" s="117"/>
      <c r="H17" s="117"/>
      <c r="I17" s="117"/>
      <c r="J17" s="121" t="s">
        <v>165</v>
      </c>
      <c r="K17" s="121"/>
      <c r="L17" s="121"/>
    </row>
    <row r="18" spans="1:12" ht="15.75" customHeight="1">
      <c r="A18" s="149"/>
      <c r="B18" s="149" t="s">
        <v>4</v>
      </c>
      <c r="C18" s="114" t="s">
        <v>187</v>
      </c>
      <c r="D18" s="114"/>
      <c r="E18" s="122" t="s">
        <v>37</v>
      </c>
      <c r="F18" s="122"/>
      <c r="G18" s="122"/>
      <c r="H18" s="122"/>
      <c r="I18" s="122"/>
      <c r="J18" s="122" t="s">
        <v>164</v>
      </c>
      <c r="K18" s="122"/>
      <c r="L18" s="122"/>
    </row>
    <row r="19" spans="1:12" ht="27" customHeight="1">
      <c r="A19" s="149"/>
      <c r="B19" s="149"/>
      <c r="C19" s="119" t="s">
        <v>167</v>
      </c>
      <c r="D19" s="119"/>
      <c r="E19" s="117" t="s">
        <v>35</v>
      </c>
      <c r="F19" s="117"/>
      <c r="G19" s="117"/>
      <c r="H19" s="117"/>
      <c r="I19" s="117"/>
      <c r="J19" s="121" t="s">
        <v>165</v>
      </c>
      <c r="K19" s="121"/>
      <c r="L19" s="121"/>
    </row>
    <row r="20" spans="1:12" ht="33.75" customHeight="1">
      <c r="A20" s="149"/>
      <c r="B20" s="149" t="s">
        <v>5</v>
      </c>
      <c r="C20" s="114" t="s">
        <v>41</v>
      </c>
      <c r="D20" s="114"/>
      <c r="E20" s="59" t="s">
        <v>185</v>
      </c>
      <c r="F20" s="43" t="s">
        <v>40</v>
      </c>
      <c r="G20" s="118" t="s">
        <v>42</v>
      </c>
      <c r="H20" s="118"/>
      <c r="I20" s="118"/>
      <c r="J20" s="118"/>
      <c r="K20" s="118"/>
      <c r="L20" s="43" t="s">
        <v>166</v>
      </c>
    </row>
    <row r="21" spans="1:12" ht="71.25" customHeight="1">
      <c r="A21" s="149"/>
      <c r="B21" s="149"/>
      <c r="C21" s="119" t="s">
        <v>167</v>
      </c>
      <c r="D21" s="119"/>
      <c r="E21" s="41" t="s">
        <v>168</v>
      </c>
      <c r="F21" s="44" t="s">
        <v>169</v>
      </c>
      <c r="H21" s="120" t="s">
        <v>170</v>
      </c>
      <c r="I21" s="120"/>
      <c r="J21" s="120"/>
      <c r="K21" s="42"/>
      <c r="L21" s="45" t="s">
        <v>171</v>
      </c>
    </row>
    <row r="22" spans="1:12" ht="30.75" customHeight="1">
      <c r="A22" s="11"/>
      <c r="B22" s="11" t="s">
        <v>6</v>
      </c>
      <c r="C22" s="155" t="s">
        <v>190</v>
      </c>
      <c r="D22" s="155"/>
      <c r="E22" s="155"/>
      <c r="F22" s="155"/>
      <c r="G22" s="155"/>
      <c r="H22" s="155"/>
      <c r="I22" s="155"/>
      <c r="J22" s="155"/>
      <c r="K22" s="155"/>
      <c r="L22" s="155"/>
    </row>
    <row r="23" spans="1:12" ht="22.5" customHeight="1">
      <c r="A23" s="11"/>
      <c r="B23" s="11" t="s">
        <v>7</v>
      </c>
      <c r="C23" s="127" t="s">
        <v>38</v>
      </c>
      <c r="D23" s="127"/>
      <c r="E23" s="127"/>
      <c r="F23" s="127"/>
      <c r="G23" s="127"/>
      <c r="H23" s="127"/>
      <c r="I23" s="127"/>
      <c r="J23" s="127"/>
      <c r="K23" s="127"/>
      <c r="L23" s="127"/>
    </row>
    <row r="24" spans="1:12" ht="22.5" customHeight="1">
      <c r="A24" s="11"/>
      <c r="B24" s="11"/>
      <c r="C24" s="155" t="s">
        <v>160</v>
      </c>
      <c r="D24" s="155"/>
      <c r="E24" s="155"/>
      <c r="F24" s="155"/>
      <c r="G24" s="155"/>
      <c r="H24" s="155"/>
      <c r="I24" s="155"/>
      <c r="J24" s="155"/>
      <c r="K24" s="155"/>
      <c r="L24" s="155"/>
    </row>
    <row r="25" spans="1:12" ht="24.75" customHeight="1">
      <c r="A25" s="11"/>
      <c r="B25" s="11"/>
      <c r="C25" s="155" t="s">
        <v>172</v>
      </c>
      <c r="D25" s="155"/>
      <c r="E25" s="155"/>
      <c r="F25" s="155"/>
      <c r="G25" s="155"/>
      <c r="H25" s="155"/>
      <c r="I25" s="155"/>
      <c r="J25" s="155"/>
      <c r="K25" s="155"/>
      <c r="L25" s="155"/>
    </row>
    <row r="26" spans="1:12" ht="27" customHeight="1">
      <c r="A26" s="11"/>
      <c r="B26" s="11"/>
      <c r="C26" s="83" t="s">
        <v>161</v>
      </c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25.5" customHeight="1">
      <c r="A27" s="11"/>
      <c r="B27" s="11"/>
      <c r="C27" s="155" t="s">
        <v>188</v>
      </c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 ht="18.75" customHeight="1">
      <c r="A28" s="26"/>
      <c r="B28" s="26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27" customHeight="1">
      <c r="A29" s="26"/>
      <c r="B29" s="26" t="s">
        <v>8</v>
      </c>
      <c r="C29" s="196" t="s">
        <v>146</v>
      </c>
      <c r="D29" s="196"/>
      <c r="E29" s="196"/>
      <c r="F29" s="196"/>
      <c r="G29" s="196"/>
      <c r="H29" s="196"/>
      <c r="I29" s="196"/>
      <c r="J29" s="196"/>
      <c r="K29" s="196"/>
      <c r="L29" s="196"/>
    </row>
    <row r="30" spans="1:12" ht="20.25" customHeight="1">
      <c r="A30" s="150" t="s">
        <v>147</v>
      </c>
      <c r="B30" s="150"/>
      <c r="C30" s="135" t="s">
        <v>148</v>
      </c>
      <c r="D30" s="136"/>
      <c r="E30" s="136"/>
      <c r="F30" s="136"/>
      <c r="G30" s="136"/>
      <c r="H30" s="136"/>
      <c r="I30" s="136"/>
      <c r="J30" s="136"/>
      <c r="K30" s="136"/>
      <c r="L30" s="136"/>
    </row>
    <row r="31" spans="1:12" ht="22.5" customHeight="1">
      <c r="A31" s="150">
        <v>1</v>
      </c>
      <c r="B31" s="150"/>
      <c r="C31" s="156" t="s">
        <v>151</v>
      </c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ht="26.25" customHeight="1">
      <c r="A32" s="150">
        <v>2</v>
      </c>
      <c r="B32" s="150"/>
      <c r="C32" s="156" t="s">
        <v>152</v>
      </c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2" ht="24.75" customHeight="1">
      <c r="A33" s="150">
        <v>3</v>
      </c>
      <c r="B33" s="150"/>
      <c r="C33" s="156" t="s">
        <v>155</v>
      </c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22.5" customHeight="1">
      <c r="A34" s="150">
        <v>4</v>
      </c>
      <c r="B34" s="150"/>
      <c r="C34" s="156" t="s">
        <v>153</v>
      </c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 ht="24" customHeight="1">
      <c r="A35" s="150">
        <v>5</v>
      </c>
      <c r="B35" s="150"/>
      <c r="C35" s="156" t="s">
        <v>154</v>
      </c>
      <c r="D35" s="157"/>
      <c r="E35" s="157"/>
      <c r="F35" s="157"/>
      <c r="G35" s="157"/>
      <c r="H35" s="157"/>
      <c r="I35" s="157"/>
      <c r="J35" s="157"/>
      <c r="K35" s="157"/>
      <c r="L35" s="157"/>
    </row>
    <row r="36" spans="1:12" ht="51" customHeight="1">
      <c r="A36" s="11"/>
      <c r="B36" s="26" t="s">
        <v>9</v>
      </c>
      <c r="C36" s="169" t="s">
        <v>43</v>
      </c>
      <c r="D36" s="83"/>
      <c r="E36" s="83"/>
      <c r="F36" s="83"/>
      <c r="G36" s="83"/>
      <c r="H36" s="83"/>
      <c r="I36" s="83"/>
      <c r="J36" s="83"/>
      <c r="K36" s="83"/>
      <c r="L36" s="83"/>
    </row>
    <row r="37" spans="1:9" ht="18" customHeight="1">
      <c r="A37" s="11"/>
      <c r="B37" s="26" t="s">
        <v>13</v>
      </c>
      <c r="C37" s="164" t="s">
        <v>10</v>
      </c>
      <c r="D37" s="164"/>
      <c r="E37" s="164"/>
      <c r="F37" s="164"/>
      <c r="G37" s="164"/>
      <c r="H37" s="164"/>
      <c r="I37" s="12"/>
    </row>
    <row r="38" spans="1:12" ht="24" customHeight="1">
      <c r="A38" s="5" t="s">
        <v>11</v>
      </c>
      <c r="B38" s="135" t="s">
        <v>12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7"/>
    </row>
    <row r="39" spans="1:12" ht="36.75" customHeight="1">
      <c r="A39" s="5">
        <v>1</v>
      </c>
      <c r="B39" s="156" t="s">
        <v>44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65"/>
    </row>
    <row r="40" spans="1:12" ht="27" customHeight="1">
      <c r="A40" s="5">
        <v>2</v>
      </c>
      <c r="B40" s="156" t="s">
        <v>39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65"/>
    </row>
    <row r="41" spans="1:2" ht="15.75">
      <c r="A41" s="2"/>
      <c r="B41" s="2"/>
    </row>
    <row r="42" spans="1:12" ht="15.75">
      <c r="A42" s="11"/>
      <c r="B42" s="26" t="s">
        <v>20</v>
      </c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0" ht="37.5" customHeight="1">
      <c r="A43" s="5" t="s">
        <v>11</v>
      </c>
      <c r="B43" s="135" t="s">
        <v>15</v>
      </c>
      <c r="C43" s="136"/>
      <c r="D43" s="136"/>
      <c r="E43" s="137"/>
      <c r="F43" s="135" t="s">
        <v>16</v>
      </c>
      <c r="G43" s="137"/>
      <c r="H43" s="5" t="s">
        <v>17</v>
      </c>
      <c r="I43" s="5" t="s">
        <v>18</v>
      </c>
      <c r="J43" s="5" t="s">
        <v>19</v>
      </c>
    </row>
    <row r="44" spans="1:10" ht="15">
      <c r="A44" s="17">
        <v>1</v>
      </c>
      <c r="B44" s="147">
        <v>2</v>
      </c>
      <c r="C44" s="163"/>
      <c r="D44" s="163"/>
      <c r="E44" s="148"/>
      <c r="F44" s="147">
        <v>3</v>
      </c>
      <c r="G44" s="148"/>
      <c r="H44" s="17">
        <v>4</v>
      </c>
      <c r="I44" s="17">
        <v>5</v>
      </c>
      <c r="J44" s="17">
        <v>6</v>
      </c>
    </row>
    <row r="45" spans="1:10" ht="15.75" customHeight="1">
      <c r="A45" s="14">
        <v>1</v>
      </c>
      <c r="B45" s="146" t="s">
        <v>45</v>
      </c>
      <c r="C45" s="100"/>
      <c r="D45" s="100"/>
      <c r="E45" s="101"/>
      <c r="F45" s="144">
        <v>7810550</v>
      </c>
      <c r="G45" s="145"/>
      <c r="H45" s="18"/>
      <c r="I45" s="18"/>
      <c r="J45" s="18">
        <f>F45+H45</f>
        <v>7810550</v>
      </c>
    </row>
    <row r="46" spans="1:11" ht="15.75" customHeight="1">
      <c r="A46" s="14">
        <v>2</v>
      </c>
      <c r="B46" s="146" t="s">
        <v>46</v>
      </c>
      <c r="C46" s="100"/>
      <c r="D46" s="100"/>
      <c r="E46" s="101"/>
      <c r="F46" s="144">
        <v>765351</v>
      </c>
      <c r="G46" s="145"/>
      <c r="H46" s="18"/>
      <c r="I46" s="18"/>
      <c r="J46" s="18">
        <f aca="true" t="shared" si="0" ref="J46:J54">F46+H46</f>
        <v>765351</v>
      </c>
      <c r="K46" s="60">
        <f>F46+F47+F49</f>
        <v>1163281</v>
      </c>
    </row>
    <row r="47" spans="1:10" ht="15.75" customHeight="1">
      <c r="A47" s="14">
        <v>3</v>
      </c>
      <c r="B47" s="146" t="s">
        <v>47</v>
      </c>
      <c r="C47" s="100"/>
      <c r="D47" s="100"/>
      <c r="E47" s="101"/>
      <c r="F47" s="144">
        <v>312219</v>
      </c>
      <c r="G47" s="145"/>
      <c r="H47" s="18"/>
      <c r="I47" s="18"/>
      <c r="J47" s="18">
        <f t="shared" si="0"/>
        <v>312219</v>
      </c>
    </row>
    <row r="48" spans="1:10" ht="15.75" customHeight="1">
      <c r="A48" s="14">
        <v>4</v>
      </c>
      <c r="B48" s="146" t="s">
        <v>48</v>
      </c>
      <c r="C48" s="100"/>
      <c r="D48" s="100"/>
      <c r="E48" s="101"/>
      <c r="F48" s="144">
        <v>2600</v>
      </c>
      <c r="G48" s="145"/>
      <c r="H48" s="18"/>
      <c r="I48" s="18"/>
      <c r="J48" s="18">
        <f t="shared" si="0"/>
        <v>2600</v>
      </c>
    </row>
    <row r="49" spans="1:10" ht="15.75" customHeight="1">
      <c r="A49" s="14">
        <v>5</v>
      </c>
      <c r="B49" s="146" t="s">
        <v>49</v>
      </c>
      <c r="C49" s="100"/>
      <c r="D49" s="100"/>
      <c r="E49" s="101"/>
      <c r="F49" s="144">
        <v>85711</v>
      </c>
      <c r="G49" s="145"/>
      <c r="H49" s="18"/>
      <c r="I49" s="18"/>
      <c r="J49" s="18">
        <f t="shared" si="0"/>
        <v>85711</v>
      </c>
    </row>
    <row r="50" spans="1:10" ht="15.75" customHeight="1">
      <c r="A50" s="14">
        <v>6</v>
      </c>
      <c r="B50" s="141" t="s">
        <v>50</v>
      </c>
      <c r="C50" s="142"/>
      <c r="D50" s="142"/>
      <c r="E50" s="143"/>
      <c r="F50" s="144">
        <v>238753.06</v>
      </c>
      <c r="G50" s="145"/>
      <c r="H50" s="18"/>
      <c r="I50" s="18"/>
      <c r="J50" s="18">
        <f t="shared" si="0"/>
        <v>238753.06</v>
      </c>
    </row>
    <row r="51" spans="1:10" ht="15.75" customHeight="1">
      <c r="A51" s="14">
        <v>7</v>
      </c>
      <c r="B51" s="141" t="s">
        <v>51</v>
      </c>
      <c r="C51" s="142"/>
      <c r="D51" s="142"/>
      <c r="E51" s="143"/>
      <c r="F51" s="144">
        <v>23834.88</v>
      </c>
      <c r="G51" s="145"/>
      <c r="H51" s="18"/>
      <c r="I51" s="18"/>
      <c r="J51" s="18">
        <f t="shared" si="0"/>
        <v>23834.88</v>
      </c>
    </row>
    <row r="52" spans="1:10" ht="15.75" customHeight="1">
      <c r="A52" s="14">
        <v>8</v>
      </c>
      <c r="B52" s="141" t="s">
        <v>52</v>
      </c>
      <c r="C52" s="142"/>
      <c r="D52" s="142"/>
      <c r="E52" s="143"/>
      <c r="F52" s="144">
        <v>46366.15</v>
      </c>
      <c r="G52" s="145"/>
      <c r="H52" s="18"/>
      <c r="I52" s="18"/>
      <c r="J52" s="18">
        <f t="shared" si="0"/>
        <v>46366.15</v>
      </c>
    </row>
    <row r="53" spans="1:10" ht="15.75" customHeight="1">
      <c r="A53" s="14">
        <v>9</v>
      </c>
      <c r="B53" s="141" t="s">
        <v>53</v>
      </c>
      <c r="C53" s="142"/>
      <c r="D53" s="142"/>
      <c r="E53" s="143"/>
      <c r="F53" s="144">
        <v>55707.17</v>
      </c>
      <c r="G53" s="145"/>
      <c r="H53" s="18"/>
      <c r="I53" s="18"/>
      <c r="J53" s="18">
        <f t="shared" si="0"/>
        <v>55707.17</v>
      </c>
    </row>
    <row r="54" spans="1:10" ht="15.75" customHeight="1">
      <c r="A54" s="46">
        <v>10</v>
      </c>
      <c r="B54" s="141" t="s">
        <v>173</v>
      </c>
      <c r="C54" s="142"/>
      <c r="D54" s="142"/>
      <c r="E54" s="143"/>
      <c r="F54" s="144">
        <v>0</v>
      </c>
      <c r="G54" s="145"/>
      <c r="H54" s="18"/>
      <c r="I54" s="18"/>
      <c r="J54" s="18">
        <f t="shared" si="0"/>
        <v>0</v>
      </c>
    </row>
    <row r="55" spans="1:10" ht="15.75" customHeight="1">
      <c r="A55" s="166" t="s">
        <v>19</v>
      </c>
      <c r="B55" s="167"/>
      <c r="C55" s="167"/>
      <c r="D55" s="167"/>
      <c r="E55" s="168"/>
      <c r="F55" s="109">
        <f>SUM(F45:G54)</f>
        <v>9341092.260000002</v>
      </c>
      <c r="G55" s="110"/>
      <c r="H55" s="19">
        <f>SUM(H45:H54)</f>
        <v>0</v>
      </c>
      <c r="I55" s="19">
        <f>SUM(I45:I54)</f>
        <v>0</v>
      </c>
      <c r="J55" s="19">
        <f>SUM(J45:J54)</f>
        <v>9341092.260000002</v>
      </c>
    </row>
    <row r="56" spans="1:10" ht="15.7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</row>
    <row r="57" spans="1:12" ht="15.75">
      <c r="A57" s="11"/>
      <c r="B57" s="26" t="s">
        <v>23</v>
      </c>
      <c r="C57" s="127" t="s">
        <v>21</v>
      </c>
      <c r="D57" s="127"/>
      <c r="E57" s="127"/>
      <c r="F57" s="127"/>
      <c r="G57" s="127"/>
      <c r="H57" s="127"/>
      <c r="I57" s="127"/>
      <c r="J57" s="127"/>
      <c r="K57" s="127"/>
      <c r="L57" s="127"/>
    </row>
    <row r="58" spans="1:9" ht="18.75" customHeight="1">
      <c r="A58" s="150" t="s">
        <v>22</v>
      </c>
      <c r="B58" s="150"/>
      <c r="C58" s="150"/>
      <c r="D58" s="150"/>
      <c r="E58" s="150"/>
      <c r="F58" s="135" t="s">
        <v>16</v>
      </c>
      <c r="G58" s="137"/>
      <c r="H58" s="5" t="s">
        <v>17</v>
      </c>
      <c r="I58" s="5" t="s">
        <v>19</v>
      </c>
    </row>
    <row r="59" spans="1:9" ht="15">
      <c r="A59" s="151">
        <v>1</v>
      </c>
      <c r="B59" s="151"/>
      <c r="C59" s="151"/>
      <c r="D59" s="151"/>
      <c r="E59" s="151"/>
      <c r="F59" s="147">
        <v>2</v>
      </c>
      <c r="G59" s="148"/>
      <c r="H59" s="17">
        <v>3</v>
      </c>
      <c r="I59" s="17">
        <v>4</v>
      </c>
    </row>
    <row r="60" spans="1:9" ht="33.75" customHeight="1">
      <c r="A60" s="152" t="str">
        <f>C26</f>
        <v>Міська цільова Програма розвитку освіти Житомирської міської об'єднаної територіальної громади на період 2019-2021 років</v>
      </c>
      <c r="B60" s="153"/>
      <c r="C60" s="153"/>
      <c r="D60" s="153"/>
      <c r="E60" s="154"/>
      <c r="F60" s="144">
        <f>F55</f>
        <v>9341092.260000002</v>
      </c>
      <c r="G60" s="145"/>
      <c r="H60" s="18">
        <f>H55</f>
        <v>0</v>
      </c>
      <c r="I60" s="18">
        <f>F60+H60</f>
        <v>9341092.260000002</v>
      </c>
    </row>
    <row r="61" spans="1:9" ht="15.75" customHeight="1">
      <c r="A61" s="131" t="s">
        <v>19</v>
      </c>
      <c r="B61" s="131"/>
      <c r="C61" s="131"/>
      <c r="D61" s="131"/>
      <c r="E61" s="131"/>
      <c r="F61" s="109">
        <f>F60</f>
        <v>9341092.260000002</v>
      </c>
      <c r="G61" s="110"/>
      <c r="H61" s="19">
        <f>H60</f>
        <v>0</v>
      </c>
      <c r="I61" s="19">
        <f>I60</f>
        <v>9341092.260000002</v>
      </c>
    </row>
    <row r="62" spans="1:2" ht="15.75">
      <c r="A62" s="2"/>
      <c r="B62" s="2"/>
    </row>
    <row r="63" spans="1:12" ht="15.75">
      <c r="A63" s="11"/>
      <c r="B63" s="26" t="s">
        <v>149</v>
      </c>
      <c r="C63" s="127" t="s">
        <v>24</v>
      </c>
      <c r="D63" s="127"/>
      <c r="E63" s="127"/>
      <c r="F63" s="127"/>
      <c r="G63" s="127"/>
      <c r="H63" s="127"/>
      <c r="I63" s="127"/>
      <c r="J63" s="127"/>
      <c r="K63" s="127"/>
      <c r="L63" s="127"/>
    </row>
    <row r="64" spans="1:12" ht="35.25" customHeight="1">
      <c r="A64" s="56" t="s">
        <v>11</v>
      </c>
      <c r="B64" s="135" t="s">
        <v>25</v>
      </c>
      <c r="C64" s="136"/>
      <c r="D64" s="136"/>
      <c r="E64" s="136"/>
      <c r="F64" s="137"/>
      <c r="G64" s="56" t="s">
        <v>26</v>
      </c>
      <c r="H64" s="135" t="s">
        <v>27</v>
      </c>
      <c r="I64" s="137"/>
      <c r="J64" s="56" t="s">
        <v>16</v>
      </c>
      <c r="K64" s="56" t="s">
        <v>17</v>
      </c>
      <c r="L64" s="56" t="s">
        <v>19</v>
      </c>
    </row>
    <row r="65" spans="1:12" ht="15">
      <c r="A65" s="57">
        <v>1</v>
      </c>
      <c r="B65" s="147">
        <v>2</v>
      </c>
      <c r="C65" s="163"/>
      <c r="D65" s="163"/>
      <c r="E65" s="163"/>
      <c r="F65" s="148"/>
      <c r="G65" s="57">
        <v>3</v>
      </c>
      <c r="H65" s="147">
        <v>4</v>
      </c>
      <c r="I65" s="148"/>
      <c r="J65" s="57">
        <v>5</v>
      </c>
      <c r="K65" s="57">
        <v>6</v>
      </c>
      <c r="L65" s="57">
        <v>7</v>
      </c>
    </row>
    <row r="66" spans="1:12" s="21" customFormat="1" ht="35.25" customHeight="1">
      <c r="A66" s="20"/>
      <c r="B66" s="138" t="s">
        <v>54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40"/>
    </row>
    <row r="67" spans="1:12" ht="15.75" customHeight="1">
      <c r="A67" s="53">
        <v>1</v>
      </c>
      <c r="B67" s="160" t="s">
        <v>28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2"/>
    </row>
    <row r="68" spans="1:12" ht="41.25" customHeight="1">
      <c r="A68" s="78"/>
      <c r="B68" s="115" t="s">
        <v>65</v>
      </c>
      <c r="C68" s="115"/>
      <c r="D68" s="115"/>
      <c r="E68" s="115"/>
      <c r="F68" s="116"/>
      <c r="G68" s="56" t="s">
        <v>85</v>
      </c>
      <c r="H68" s="158" t="s">
        <v>174</v>
      </c>
      <c r="I68" s="159"/>
      <c r="J68" s="56">
        <v>2</v>
      </c>
      <c r="K68" s="56"/>
      <c r="L68" s="56">
        <f>J68</f>
        <v>2</v>
      </c>
    </row>
    <row r="69" spans="1:12" ht="22.5" customHeight="1">
      <c r="A69" s="25"/>
      <c r="B69" s="115" t="s">
        <v>71</v>
      </c>
      <c r="C69" s="115"/>
      <c r="D69" s="115"/>
      <c r="E69" s="115"/>
      <c r="F69" s="116"/>
      <c r="G69" s="56" t="s">
        <v>86</v>
      </c>
      <c r="H69" s="89" t="s">
        <v>175</v>
      </c>
      <c r="I69" s="90"/>
      <c r="J69" s="18">
        <f>F55</f>
        <v>9341092.260000002</v>
      </c>
      <c r="K69" s="18"/>
      <c r="L69" s="18">
        <f aca="true" t="shared" si="1" ref="L69:L125">J69</f>
        <v>9341092.260000002</v>
      </c>
    </row>
    <row r="70" spans="1:12" ht="33.75" customHeight="1">
      <c r="A70" s="82"/>
      <c r="B70" s="115" t="s">
        <v>72</v>
      </c>
      <c r="C70" s="115"/>
      <c r="D70" s="115"/>
      <c r="E70" s="115"/>
      <c r="F70" s="116"/>
      <c r="G70" s="56" t="s">
        <v>86</v>
      </c>
      <c r="H70" s="89" t="s">
        <v>176</v>
      </c>
      <c r="I70" s="90"/>
      <c r="J70" s="18">
        <f>F47</f>
        <v>312219</v>
      </c>
      <c r="K70" s="18"/>
      <c r="L70" s="18">
        <f t="shared" si="1"/>
        <v>312219</v>
      </c>
    </row>
    <row r="71" spans="1:12" ht="33" customHeight="1">
      <c r="A71" s="84"/>
      <c r="B71" s="115" t="s">
        <v>73</v>
      </c>
      <c r="C71" s="115"/>
      <c r="D71" s="115"/>
      <c r="E71" s="115"/>
      <c r="F71" s="116"/>
      <c r="G71" s="56" t="s">
        <v>86</v>
      </c>
      <c r="H71" s="89" t="s">
        <v>176</v>
      </c>
      <c r="I71" s="90"/>
      <c r="J71" s="18">
        <f>F47+F49</f>
        <v>397930</v>
      </c>
      <c r="K71" s="18"/>
      <c r="L71" s="18">
        <f t="shared" si="1"/>
        <v>397930</v>
      </c>
    </row>
    <row r="72" spans="1:12" ht="20.25" customHeight="1">
      <c r="A72" s="85"/>
      <c r="B72" s="100" t="s">
        <v>55</v>
      </c>
      <c r="C72" s="100"/>
      <c r="D72" s="100"/>
      <c r="E72" s="100"/>
      <c r="F72" s="101"/>
      <c r="G72" s="56" t="s">
        <v>85</v>
      </c>
      <c r="H72" s="89" t="s">
        <v>181</v>
      </c>
      <c r="I72" s="90"/>
      <c r="J72" s="48">
        <f>J74+J75+J76+J77+J78+J79+J80+J81+J73</f>
        <v>89</v>
      </c>
      <c r="K72" s="56"/>
      <c r="L72" s="56">
        <f t="shared" si="1"/>
        <v>89</v>
      </c>
    </row>
    <row r="73" spans="1:12" ht="17.25" customHeight="1">
      <c r="A73" s="85"/>
      <c r="B73" s="100" t="s">
        <v>180</v>
      </c>
      <c r="C73" s="100"/>
      <c r="D73" s="100"/>
      <c r="E73" s="100"/>
      <c r="F73" s="101"/>
      <c r="G73" s="56" t="s">
        <v>85</v>
      </c>
      <c r="H73" s="89" t="s">
        <v>181</v>
      </c>
      <c r="I73" s="90"/>
      <c r="J73" s="48">
        <v>2</v>
      </c>
      <c r="K73" s="56"/>
      <c r="L73" s="56"/>
    </row>
    <row r="74" spans="1:12" ht="18" customHeight="1">
      <c r="A74" s="85"/>
      <c r="B74" s="100" t="s">
        <v>56</v>
      </c>
      <c r="C74" s="100"/>
      <c r="D74" s="100"/>
      <c r="E74" s="100"/>
      <c r="F74" s="101"/>
      <c r="G74" s="56" t="s">
        <v>85</v>
      </c>
      <c r="H74" s="89" t="s">
        <v>181</v>
      </c>
      <c r="I74" s="90"/>
      <c r="J74" s="48">
        <v>7</v>
      </c>
      <c r="K74" s="56"/>
      <c r="L74" s="56">
        <f t="shared" si="1"/>
        <v>7</v>
      </c>
    </row>
    <row r="75" spans="1:12" ht="19.5" customHeight="1">
      <c r="A75" s="85"/>
      <c r="B75" s="100" t="s">
        <v>57</v>
      </c>
      <c r="C75" s="100"/>
      <c r="D75" s="100"/>
      <c r="E75" s="100"/>
      <c r="F75" s="101"/>
      <c r="G75" s="56" t="s">
        <v>85</v>
      </c>
      <c r="H75" s="89" t="s">
        <v>181</v>
      </c>
      <c r="I75" s="90"/>
      <c r="J75" s="48">
        <v>7</v>
      </c>
      <c r="K75" s="56"/>
      <c r="L75" s="56">
        <f t="shared" si="1"/>
        <v>7</v>
      </c>
    </row>
    <row r="76" spans="1:12" ht="18" customHeight="1">
      <c r="A76" s="85"/>
      <c r="B76" s="100" t="s">
        <v>58</v>
      </c>
      <c r="C76" s="100"/>
      <c r="D76" s="100"/>
      <c r="E76" s="100"/>
      <c r="F76" s="101"/>
      <c r="G76" s="56" t="s">
        <v>85</v>
      </c>
      <c r="H76" s="89" t="s">
        <v>181</v>
      </c>
      <c r="I76" s="90"/>
      <c r="J76" s="48">
        <v>19</v>
      </c>
      <c r="K76" s="56"/>
      <c r="L76" s="56">
        <f t="shared" si="1"/>
        <v>19</v>
      </c>
    </row>
    <row r="77" spans="1:12" ht="16.5" customHeight="1">
      <c r="A77" s="85"/>
      <c r="B77" s="100" t="s">
        <v>59</v>
      </c>
      <c r="C77" s="100"/>
      <c r="D77" s="100"/>
      <c r="E77" s="100"/>
      <c r="F77" s="101"/>
      <c r="G77" s="56" t="s">
        <v>85</v>
      </c>
      <c r="H77" s="89" t="s">
        <v>181</v>
      </c>
      <c r="I77" s="90"/>
      <c r="J77" s="48">
        <v>14</v>
      </c>
      <c r="K77" s="56"/>
      <c r="L77" s="56">
        <f t="shared" si="1"/>
        <v>14</v>
      </c>
    </row>
    <row r="78" spans="1:12" ht="19.5" customHeight="1">
      <c r="A78" s="85"/>
      <c r="B78" s="100" t="s">
        <v>60</v>
      </c>
      <c r="C78" s="100"/>
      <c r="D78" s="100"/>
      <c r="E78" s="100"/>
      <c r="F78" s="101"/>
      <c r="G78" s="56" t="s">
        <v>85</v>
      </c>
      <c r="H78" s="89" t="s">
        <v>181</v>
      </c>
      <c r="I78" s="90"/>
      <c r="J78" s="48">
        <v>5</v>
      </c>
      <c r="K78" s="56"/>
      <c r="L78" s="56">
        <f t="shared" si="1"/>
        <v>5</v>
      </c>
    </row>
    <row r="79" spans="1:12" ht="18" customHeight="1">
      <c r="A79" s="85"/>
      <c r="B79" s="100" t="s">
        <v>61</v>
      </c>
      <c r="C79" s="100"/>
      <c r="D79" s="100"/>
      <c r="E79" s="100"/>
      <c r="F79" s="101"/>
      <c r="G79" s="56" t="s">
        <v>85</v>
      </c>
      <c r="H79" s="89" t="s">
        <v>181</v>
      </c>
      <c r="I79" s="90"/>
      <c r="J79" s="48">
        <v>13</v>
      </c>
      <c r="K79" s="56"/>
      <c r="L79" s="56">
        <f t="shared" si="1"/>
        <v>13</v>
      </c>
    </row>
    <row r="80" spans="1:12" ht="15.75" customHeight="1">
      <c r="A80" s="79"/>
      <c r="B80" s="100" t="s">
        <v>62</v>
      </c>
      <c r="C80" s="100"/>
      <c r="D80" s="100"/>
      <c r="E80" s="100"/>
      <c r="F80" s="101"/>
      <c r="G80" s="56" t="s">
        <v>85</v>
      </c>
      <c r="H80" s="89" t="s">
        <v>181</v>
      </c>
      <c r="I80" s="90"/>
      <c r="J80" s="48">
        <v>15</v>
      </c>
      <c r="K80" s="56"/>
      <c r="L80" s="56">
        <f t="shared" si="1"/>
        <v>15</v>
      </c>
    </row>
    <row r="81" spans="1:12" ht="18.75" customHeight="1">
      <c r="A81" s="79"/>
      <c r="B81" s="100" t="s">
        <v>63</v>
      </c>
      <c r="C81" s="100"/>
      <c r="D81" s="100"/>
      <c r="E81" s="100"/>
      <c r="F81" s="101"/>
      <c r="G81" s="56" t="s">
        <v>85</v>
      </c>
      <c r="H81" s="89" t="s">
        <v>181</v>
      </c>
      <c r="I81" s="90"/>
      <c r="J81" s="48">
        <v>7</v>
      </c>
      <c r="K81" s="56"/>
      <c r="L81" s="56">
        <f t="shared" si="1"/>
        <v>7</v>
      </c>
    </row>
    <row r="82" spans="1:12" ht="22.5" customHeight="1">
      <c r="A82" s="79"/>
      <c r="B82" s="115" t="s">
        <v>74</v>
      </c>
      <c r="C82" s="115"/>
      <c r="D82" s="115"/>
      <c r="E82" s="115"/>
      <c r="F82" s="116"/>
      <c r="G82" s="62" t="s">
        <v>85</v>
      </c>
      <c r="H82" s="96" t="s">
        <v>174</v>
      </c>
      <c r="I82" s="97"/>
      <c r="J82" s="62">
        <v>78.59</v>
      </c>
      <c r="K82" s="62"/>
      <c r="L82" s="62">
        <f t="shared" si="1"/>
        <v>78.59</v>
      </c>
    </row>
    <row r="83" spans="1:12" ht="19.5" customHeight="1">
      <c r="A83" s="80"/>
      <c r="B83" s="115" t="s">
        <v>64</v>
      </c>
      <c r="C83" s="115"/>
      <c r="D83" s="115"/>
      <c r="E83" s="115"/>
      <c r="F83" s="116"/>
      <c r="G83" s="62" t="s">
        <v>85</v>
      </c>
      <c r="H83" s="98"/>
      <c r="I83" s="99"/>
      <c r="J83" s="62">
        <v>47.34</v>
      </c>
      <c r="K83" s="62"/>
      <c r="L83" s="62">
        <f t="shared" si="1"/>
        <v>47.34</v>
      </c>
    </row>
    <row r="84" spans="1:12" ht="15.75" customHeight="1">
      <c r="A84" s="54">
        <v>2</v>
      </c>
      <c r="B84" s="111" t="s">
        <v>29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  <row r="85" spans="1:12" ht="65.25" customHeight="1">
      <c r="A85" s="51"/>
      <c r="B85" s="102" t="s">
        <v>75</v>
      </c>
      <c r="C85" s="103"/>
      <c r="D85" s="103"/>
      <c r="E85" s="103"/>
      <c r="F85" s="104"/>
      <c r="G85" s="62" t="s">
        <v>87</v>
      </c>
      <c r="H85" s="105" t="s">
        <v>177</v>
      </c>
      <c r="I85" s="106"/>
      <c r="J85" s="62">
        <f>580+384</f>
        <v>964</v>
      </c>
      <c r="K85" s="62"/>
      <c r="L85" s="62">
        <f t="shared" si="1"/>
        <v>964</v>
      </c>
    </row>
    <row r="86" spans="1:12" ht="19.5" customHeight="1">
      <c r="A86" s="52"/>
      <c r="B86" s="91" t="s">
        <v>66</v>
      </c>
      <c r="C86" s="92"/>
      <c r="D86" s="92"/>
      <c r="E86" s="92"/>
      <c r="F86" s="93"/>
      <c r="G86" s="24" t="s">
        <v>87</v>
      </c>
      <c r="H86" s="107" t="s">
        <v>89</v>
      </c>
      <c r="I86" s="108"/>
      <c r="J86" s="47">
        <f>J88</f>
        <v>235</v>
      </c>
      <c r="K86" s="24"/>
      <c r="L86" s="24">
        <f t="shared" si="1"/>
        <v>235</v>
      </c>
    </row>
    <row r="87" spans="1:12" ht="18" customHeight="1">
      <c r="A87" s="52"/>
      <c r="B87" s="91" t="s">
        <v>67</v>
      </c>
      <c r="C87" s="92"/>
      <c r="D87" s="92"/>
      <c r="E87" s="92"/>
      <c r="F87" s="93"/>
      <c r="G87" s="24" t="s">
        <v>87</v>
      </c>
      <c r="H87" s="107" t="s">
        <v>89</v>
      </c>
      <c r="I87" s="108"/>
      <c r="J87" s="47">
        <f>J97</f>
        <v>729</v>
      </c>
      <c r="K87" s="24"/>
      <c r="L87" s="24">
        <f t="shared" si="1"/>
        <v>729</v>
      </c>
    </row>
    <row r="88" spans="1:12" ht="21" customHeight="1">
      <c r="A88" s="52"/>
      <c r="B88" s="91" t="s">
        <v>68</v>
      </c>
      <c r="C88" s="92"/>
      <c r="D88" s="92"/>
      <c r="E88" s="92"/>
      <c r="F88" s="93"/>
      <c r="G88" s="24" t="s">
        <v>87</v>
      </c>
      <c r="H88" s="89" t="s">
        <v>89</v>
      </c>
      <c r="I88" s="90"/>
      <c r="J88" s="48">
        <f>SUM(J89:J96)</f>
        <v>235</v>
      </c>
      <c r="K88" s="56"/>
      <c r="L88" s="56">
        <f t="shared" si="1"/>
        <v>235</v>
      </c>
    </row>
    <row r="89" spans="1:12" ht="18" customHeight="1">
      <c r="A89" s="52"/>
      <c r="B89" s="91" t="s">
        <v>56</v>
      </c>
      <c r="C89" s="92"/>
      <c r="D89" s="92"/>
      <c r="E89" s="92"/>
      <c r="F89" s="93"/>
      <c r="G89" s="24" t="s">
        <v>87</v>
      </c>
      <c r="H89" s="89" t="s">
        <v>89</v>
      </c>
      <c r="I89" s="90"/>
      <c r="J89" s="48">
        <v>14</v>
      </c>
      <c r="K89" s="56"/>
      <c r="L89" s="56">
        <f t="shared" si="1"/>
        <v>14</v>
      </c>
    </row>
    <row r="90" spans="1:12" ht="18.75" customHeight="1">
      <c r="A90" s="52"/>
      <c r="B90" s="91" t="s">
        <v>180</v>
      </c>
      <c r="C90" s="92"/>
      <c r="D90" s="92"/>
      <c r="E90" s="92"/>
      <c r="F90" s="93"/>
      <c r="G90" s="24" t="s">
        <v>87</v>
      </c>
      <c r="H90" s="89" t="s">
        <v>89</v>
      </c>
      <c r="I90" s="90"/>
      <c r="J90" s="48">
        <v>8</v>
      </c>
      <c r="K90" s="56"/>
      <c r="L90" s="56">
        <f t="shared" si="1"/>
        <v>8</v>
      </c>
    </row>
    <row r="91" spans="1:12" ht="16.5" customHeight="1">
      <c r="A91" s="52"/>
      <c r="B91" s="91" t="s">
        <v>69</v>
      </c>
      <c r="C91" s="92"/>
      <c r="D91" s="92"/>
      <c r="E91" s="92"/>
      <c r="F91" s="93"/>
      <c r="G91" s="24" t="s">
        <v>87</v>
      </c>
      <c r="H91" s="89" t="s">
        <v>89</v>
      </c>
      <c r="I91" s="90"/>
      <c r="J91" s="48">
        <v>86</v>
      </c>
      <c r="K91" s="56"/>
      <c r="L91" s="56">
        <f t="shared" si="1"/>
        <v>86</v>
      </c>
    </row>
    <row r="92" spans="1:12" ht="15.75" customHeight="1">
      <c r="A92" s="52"/>
      <c r="B92" s="91" t="s">
        <v>59</v>
      </c>
      <c r="C92" s="92"/>
      <c r="D92" s="92"/>
      <c r="E92" s="92"/>
      <c r="F92" s="93"/>
      <c r="G92" s="24" t="s">
        <v>87</v>
      </c>
      <c r="H92" s="89" t="s">
        <v>89</v>
      </c>
      <c r="I92" s="90"/>
      <c r="J92" s="48">
        <v>22</v>
      </c>
      <c r="K92" s="56"/>
      <c r="L92" s="56">
        <f t="shared" si="1"/>
        <v>22</v>
      </c>
    </row>
    <row r="93" spans="1:12" ht="16.5" customHeight="1">
      <c r="A93" s="52"/>
      <c r="B93" s="91" t="s">
        <v>60</v>
      </c>
      <c r="C93" s="92"/>
      <c r="D93" s="92"/>
      <c r="E93" s="92"/>
      <c r="F93" s="93"/>
      <c r="G93" s="24" t="s">
        <v>87</v>
      </c>
      <c r="H93" s="89" t="s">
        <v>89</v>
      </c>
      <c r="I93" s="90"/>
      <c r="J93" s="48">
        <v>0</v>
      </c>
      <c r="K93" s="56"/>
      <c r="L93" s="56">
        <f t="shared" si="1"/>
        <v>0</v>
      </c>
    </row>
    <row r="94" spans="1:12" ht="19.5" customHeight="1">
      <c r="A94" s="52"/>
      <c r="B94" s="91" t="s">
        <v>61</v>
      </c>
      <c r="C94" s="92"/>
      <c r="D94" s="92"/>
      <c r="E94" s="92"/>
      <c r="F94" s="93"/>
      <c r="G94" s="24" t="s">
        <v>87</v>
      </c>
      <c r="H94" s="89" t="s">
        <v>89</v>
      </c>
      <c r="I94" s="90"/>
      <c r="J94" s="48">
        <v>71</v>
      </c>
      <c r="K94" s="56"/>
      <c r="L94" s="56">
        <f t="shared" si="1"/>
        <v>71</v>
      </c>
    </row>
    <row r="95" spans="1:12" ht="17.25" customHeight="1">
      <c r="A95" s="52"/>
      <c r="B95" s="91" t="s">
        <v>62</v>
      </c>
      <c r="C95" s="92"/>
      <c r="D95" s="92"/>
      <c r="E95" s="92"/>
      <c r="F95" s="93"/>
      <c r="G95" s="24" t="s">
        <v>87</v>
      </c>
      <c r="H95" s="89" t="s">
        <v>89</v>
      </c>
      <c r="I95" s="90"/>
      <c r="J95" s="48">
        <v>13</v>
      </c>
      <c r="K95" s="56"/>
      <c r="L95" s="56">
        <f t="shared" si="1"/>
        <v>13</v>
      </c>
    </row>
    <row r="96" spans="1:12" ht="18" customHeight="1">
      <c r="A96" s="52"/>
      <c r="B96" s="91" t="s">
        <v>63</v>
      </c>
      <c r="C96" s="92"/>
      <c r="D96" s="92"/>
      <c r="E96" s="92"/>
      <c r="F96" s="93"/>
      <c r="G96" s="24" t="s">
        <v>87</v>
      </c>
      <c r="H96" s="89" t="s">
        <v>89</v>
      </c>
      <c r="I96" s="90"/>
      <c r="J96" s="48">
        <v>21</v>
      </c>
      <c r="K96" s="56"/>
      <c r="L96" s="56">
        <f t="shared" si="1"/>
        <v>21</v>
      </c>
    </row>
    <row r="97" spans="1:12" ht="19.5" customHeight="1">
      <c r="A97" s="52"/>
      <c r="B97" s="91" t="s">
        <v>70</v>
      </c>
      <c r="C97" s="92"/>
      <c r="D97" s="92"/>
      <c r="E97" s="92"/>
      <c r="F97" s="93"/>
      <c r="G97" s="24" t="s">
        <v>87</v>
      </c>
      <c r="H97" s="89" t="s">
        <v>89</v>
      </c>
      <c r="I97" s="90"/>
      <c r="J97" s="48">
        <f>SUM(J98:J105)</f>
        <v>729</v>
      </c>
      <c r="K97" s="56"/>
      <c r="L97" s="56">
        <f t="shared" si="1"/>
        <v>729</v>
      </c>
    </row>
    <row r="98" spans="1:12" ht="17.25" customHeight="1">
      <c r="A98" s="52"/>
      <c r="B98" s="91" t="s">
        <v>56</v>
      </c>
      <c r="C98" s="92"/>
      <c r="D98" s="92"/>
      <c r="E98" s="92"/>
      <c r="F98" s="93"/>
      <c r="G98" s="24" t="s">
        <v>87</v>
      </c>
      <c r="H98" s="89" t="s">
        <v>89</v>
      </c>
      <c r="I98" s="90"/>
      <c r="J98" s="48">
        <v>79</v>
      </c>
      <c r="K98" s="56"/>
      <c r="L98" s="56">
        <f t="shared" si="1"/>
        <v>79</v>
      </c>
    </row>
    <row r="99" spans="1:12" ht="18" customHeight="1">
      <c r="A99" s="52"/>
      <c r="B99" s="91" t="s">
        <v>180</v>
      </c>
      <c r="C99" s="92"/>
      <c r="D99" s="92"/>
      <c r="E99" s="92"/>
      <c r="F99" s="93"/>
      <c r="G99" s="24" t="s">
        <v>87</v>
      </c>
      <c r="H99" s="89" t="s">
        <v>89</v>
      </c>
      <c r="I99" s="90"/>
      <c r="J99" s="48">
        <v>24</v>
      </c>
      <c r="K99" s="56"/>
      <c r="L99" s="56">
        <f t="shared" si="1"/>
        <v>24</v>
      </c>
    </row>
    <row r="100" spans="1:12" ht="18.75" customHeight="1">
      <c r="A100" s="52"/>
      <c r="B100" s="91" t="s">
        <v>69</v>
      </c>
      <c r="C100" s="92"/>
      <c r="D100" s="92"/>
      <c r="E100" s="92"/>
      <c r="F100" s="93"/>
      <c r="G100" s="24" t="s">
        <v>87</v>
      </c>
      <c r="H100" s="89" t="s">
        <v>89</v>
      </c>
      <c r="I100" s="90"/>
      <c r="J100" s="48">
        <v>248</v>
      </c>
      <c r="K100" s="56"/>
      <c r="L100" s="56">
        <f t="shared" si="1"/>
        <v>248</v>
      </c>
    </row>
    <row r="101" spans="1:12" ht="17.25" customHeight="1">
      <c r="A101" s="52"/>
      <c r="B101" s="91" t="s">
        <v>59</v>
      </c>
      <c r="C101" s="92"/>
      <c r="D101" s="92"/>
      <c r="E101" s="92"/>
      <c r="F101" s="93"/>
      <c r="G101" s="24" t="s">
        <v>87</v>
      </c>
      <c r="H101" s="89" t="s">
        <v>89</v>
      </c>
      <c r="I101" s="90"/>
      <c r="J101" s="48">
        <v>99</v>
      </c>
      <c r="K101" s="56"/>
      <c r="L101" s="56">
        <f t="shared" si="1"/>
        <v>99</v>
      </c>
    </row>
    <row r="102" spans="1:12" ht="18.75" customHeight="1">
      <c r="A102" s="25"/>
      <c r="B102" s="91" t="s">
        <v>60</v>
      </c>
      <c r="C102" s="92"/>
      <c r="D102" s="92"/>
      <c r="E102" s="92"/>
      <c r="F102" s="93"/>
      <c r="G102" s="24" t="s">
        <v>87</v>
      </c>
      <c r="H102" s="89" t="s">
        <v>89</v>
      </c>
      <c r="I102" s="90"/>
      <c r="J102" s="48">
        <v>38</v>
      </c>
      <c r="K102" s="56"/>
      <c r="L102" s="56">
        <f t="shared" si="1"/>
        <v>38</v>
      </c>
    </row>
    <row r="103" spans="1:12" ht="18.75" customHeight="1">
      <c r="A103" s="25"/>
      <c r="B103" s="91" t="s">
        <v>61</v>
      </c>
      <c r="C103" s="92"/>
      <c r="D103" s="92"/>
      <c r="E103" s="92"/>
      <c r="F103" s="93"/>
      <c r="G103" s="24" t="s">
        <v>87</v>
      </c>
      <c r="H103" s="89" t="s">
        <v>89</v>
      </c>
      <c r="I103" s="90"/>
      <c r="J103" s="48">
        <v>37</v>
      </c>
      <c r="K103" s="56"/>
      <c r="L103" s="56">
        <f t="shared" si="1"/>
        <v>37</v>
      </c>
    </row>
    <row r="104" spans="1:12" ht="18" customHeight="1">
      <c r="A104" s="25"/>
      <c r="B104" s="91" t="s">
        <v>62</v>
      </c>
      <c r="C104" s="92"/>
      <c r="D104" s="92"/>
      <c r="E104" s="92"/>
      <c r="F104" s="93"/>
      <c r="G104" s="24" t="s">
        <v>87</v>
      </c>
      <c r="H104" s="89" t="s">
        <v>89</v>
      </c>
      <c r="I104" s="90"/>
      <c r="J104" s="48">
        <v>129</v>
      </c>
      <c r="K104" s="56"/>
      <c r="L104" s="56">
        <f t="shared" si="1"/>
        <v>129</v>
      </c>
    </row>
    <row r="105" spans="1:12" ht="18" customHeight="1">
      <c r="A105" s="52"/>
      <c r="B105" s="91" t="s">
        <v>63</v>
      </c>
      <c r="C105" s="92"/>
      <c r="D105" s="92"/>
      <c r="E105" s="92"/>
      <c r="F105" s="93"/>
      <c r="G105" s="24" t="s">
        <v>87</v>
      </c>
      <c r="H105" s="89" t="s">
        <v>89</v>
      </c>
      <c r="I105" s="90"/>
      <c r="J105" s="48">
        <v>75</v>
      </c>
      <c r="K105" s="56"/>
      <c r="L105" s="56">
        <f t="shared" si="1"/>
        <v>75</v>
      </c>
    </row>
    <row r="106" spans="1:12" ht="36" customHeight="1">
      <c r="A106" s="52"/>
      <c r="B106" s="102" t="s">
        <v>131</v>
      </c>
      <c r="C106" s="103"/>
      <c r="D106" s="103"/>
      <c r="E106" s="103"/>
      <c r="F106" s="104"/>
      <c r="G106" s="63" t="s">
        <v>87</v>
      </c>
      <c r="H106" s="128" t="s">
        <v>178</v>
      </c>
      <c r="I106" s="129"/>
      <c r="J106" s="63">
        <v>1187</v>
      </c>
      <c r="K106" s="63"/>
      <c r="L106" s="63">
        <f t="shared" si="1"/>
        <v>1187</v>
      </c>
    </row>
    <row r="107" spans="1:12" ht="34.5" customHeight="1">
      <c r="A107" s="58"/>
      <c r="B107" s="170" t="s">
        <v>76</v>
      </c>
      <c r="C107" s="170"/>
      <c r="D107" s="170"/>
      <c r="E107" s="170"/>
      <c r="F107" s="170"/>
      <c r="G107" s="63" t="s">
        <v>85</v>
      </c>
      <c r="H107" s="128" t="s">
        <v>176</v>
      </c>
      <c r="I107" s="129"/>
      <c r="J107" s="63">
        <v>60</v>
      </c>
      <c r="K107" s="63"/>
      <c r="L107" s="63">
        <f t="shared" si="1"/>
        <v>60</v>
      </c>
    </row>
    <row r="108" spans="1:12" ht="19.5" customHeight="1">
      <c r="A108" s="81">
        <v>3</v>
      </c>
      <c r="B108" s="134" t="s">
        <v>30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</row>
    <row r="109" spans="1:12" ht="33.75" customHeight="1">
      <c r="A109" s="86"/>
      <c r="B109" s="94" t="s">
        <v>77</v>
      </c>
      <c r="C109" s="94"/>
      <c r="D109" s="94"/>
      <c r="E109" s="94"/>
      <c r="F109" s="95"/>
      <c r="G109" s="64" t="s">
        <v>86</v>
      </c>
      <c r="H109" s="171" t="s">
        <v>90</v>
      </c>
      <c r="I109" s="172"/>
      <c r="J109" s="65">
        <f>(6368600+33450)/J82/12</f>
        <v>6788.448487933155</v>
      </c>
      <c r="K109" s="65"/>
      <c r="L109" s="65">
        <f t="shared" si="1"/>
        <v>6788.448487933155</v>
      </c>
    </row>
    <row r="110" spans="1:12" ht="42" customHeight="1">
      <c r="A110" s="87"/>
      <c r="B110" s="115" t="s">
        <v>78</v>
      </c>
      <c r="C110" s="115"/>
      <c r="D110" s="115"/>
      <c r="E110" s="115"/>
      <c r="F110" s="116"/>
      <c r="G110" s="63" t="s">
        <v>86</v>
      </c>
      <c r="H110" s="128" t="s">
        <v>91</v>
      </c>
      <c r="I110" s="129"/>
      <c r="J110" s="66">
        <f>J70/J106</f>
        <v>263.0320134793597</v>
      </c>
      <c r="K110" s="66"/>
      <c r="L110" s="66">
        <f t="shared" si="1"/>
        <v>263.0320134793597</v>
      </c>
    </row>
    <row r="111" spans="1:12" ht="55.5" customHeight="1">
      <c r="A111" s="87"/>
      <c r="B111" s="115" t="s">
        <v>79</v>
      </c>
      <c r="C111" s="115"/>
      <c r="D111" s="115"/>
      <c r="E111" s="115"/>
      <c r="F111" s="116"/>
      <c r="G111" s="63" t="s">
        <v>86</v>
      </c>
      <c r="H111" s="128" t="s">
        <v>92</v>
      </c>
      <c r="I111" s="129"/>
      <c r="J111" s="66">
        <f>J71/J106</f>
        <v>335.240101095198</v>
      </c>
      <c r="K111" s="66"/>
      <c r="L111" s="66">
        <f t="shared" si="1"/>
        <v>335.240101095198</v>
      </c>
    </row>
    <row r="112" spans="1:12" ht="54" customHeight="1">
      <c r="A112" s="88"/>
      <c r="B112" s="115" t="s">
        <v>80</v>
      </c>
      <c r="C112" s="115"/>
      <c r="D112" s="115"/>
      <c r="E112" s="115"/>
      <c r="F112" s="116"/>
      <c r="G112" s="63" t="s">
        <v>86</v>
      </c>
      <c r="H112" s="128" t="s">
        <v>93</v>
      </c>
      <c r="I112" s="129"/>
      <c r="J112" s="66">
        <f>(77760+18400)/J107</f>
        <v>1602.6666666666667</v>
      </c>
      <c r="K112" s="66"/>
      <c r="L112" s="66">
        <f t="shared" si="1"/>
        <v>1602.6666666666667</v>
      </c>
    </row>
    <row r="113" spans="1:12" ht="19.5" customHeight="1">
      <c r="A113" s="54">
        <v>4</v>
      </c>
      <c r="B113" s="134" t="s">
        <v>31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1:12" ht="34.5" customHeight="1">
      <c r="A114" s="123"/>
      <c r="B114" s="115" t="s">
        <v>81</v>
      </c>
      <c r="C114" s="115"/>
      <c r="D114" s="115"/>
      <c r="E114" s="115"/>
      <c r="F114" s="116"/>
      <c r="G114" s="63" t="s">
        <v>87</v>
      </c>
      <c r="H114" s="128" t="s">
        <v>89</v>
      </c>
      <c r="I114" s="129"/>
      <c r="J114" s="63"/>
      <c r="K114" s="67"/>
      <c r="L114" s="63"/>
    </row>
    <row r="115" spans="1:12" ht="19.5" customHeight="1">
      <c r="A115" s="124"/>
      <c r="B115" s="115" t="s">
        <v>66</v>
      </c>
      <c r="C115" s="115"/>
      <c r="D115" s="115"/>
      <c r="E115" s="115"/>
      <c r="F115" s="116"/>
      <c r="G115" s="63" t="s">
        <v>87</v>
      </c>
      <c r="H115" s="128" t="s">
        <v>89</v>
      </c>
      <c r="I115" s="129"/>
      <c r="J115" s="63"/>
      <c r="K115" s="67"/>
      <c r="L115" s="63"/>
    </row>
    <row r="116" spans="1:12" ht="19.5" customHeight="1">
      <c r="A116" s="124"/>
      <c r="B116" s="115" t="s">
        <v>67</v>
      </c>
      <c r="C116" s="115"/>
      <c r="D116" s="115"/>
      <c r="E116" s="115"/>
      <c r="F116" s="116"/>
      <c r="G116" s="63" t="s">
        <v>87</v>
      </c>
      <c r="H116" s="128" t="s">
        <v>89</v>
      </c>
      <c r="I116" s="129"/>
      <c r="J116" s="63"/>
      <c r="K116" s="67"/>
      <c r="L116" s="63"/>
    </row>
    <row r="117" spans="1:12" ht="33.75" customHeight="1">
      <c r="A117" s="124"/>
      <c r="B117" s="132" t="s">
        <v>82</v>
      </c>
      <c r="C117" s="132"/>
      <c r="D117" s="132"/>
      <c r="E117" s="132"/>
      <c r="F117" s="133"/>
      <c r="G117" s="63" t="s">
        <v>87</v>
      </c>
      <c r="H117" s="128" t="s">
        <v>179</v>
      </c>
      <c r="I117" s="129"/>
      <c r="J117" s="63"/>
      <c r="K117" s="67"/>
      <c r="L117" s="63"/>
    </row>
    <row r="118" spans="1:12" ht="18" customHeight="1">
      <c r="A118" s="124"/>
      <c r="B118" s="115" t="s">
        <v>66</v>
      </c>
      <c r="C118" s="115"/>
      <c r="D118" s="115"/>
      <c r="E118" s="115"/>
      <c r="F118" s="116"/>
      <c r="G118" s="63" t="s">
        <v>87</v>
      </c>
      <c r="H118" s="128" t="s">
        <v>179</v>
      </c>
      <c r="I118" s="129"/>
      <c r="J118" s="63"/>
      <c r="K118" s="67"/>
      <c r="L118" s="63"/>
    </row>
    <row r="119" spans="1:12" ht="19.5" customHeight="1">
      <c r="A119" s="124"/>
      <c r="B119" s="115" t="s">
        <v>67</v>
      </c>
      <c r="C119" s="115"/>
      <c r="D119" s="115"/>
      <c r="E119" s="115"/>
      <c r="F119" s="116"/>
      <c r="G119" s="63" t="s">
        <v>87</v>
      </c>
      <c r="H119" s="128" t="s">
        <v>179</v>
      </c>
      <c r="I119" s="129"/>
      <c r="J119" s="63"/>
      <c r="K119" s="67"/>
      <c r="L119" s="63"/>
    </row>
    <row r="120" spans="1:12" ht="27.75" customHeight="1">
      <c r="A120" s="124"/>
      <c r="B120" s="130" t="s">
        <v>136</v>
      </c>
      <c r="C120" s="115"/>
      <c r="D120" s="115"/>
      <c r="E120" s="115"/>
      <c r="F120" s="116"/>
      <c r="G120" s="63" t="s">
        <v>88</v>
      </c>
      <c r="H120" s="179" t="s">
        <v>138</v>
      </c>
      <c r="I120" s="179"/>
      <c r="J120" s="68">
        <f>J86*100/J85</f>
        <v>24.37759336099585</v>
      </c>
      <c r="K120" s="69"/>
      <c r="L120" s="68">
        <f>J120</f>
        <v>24.37759336099585</v>
      </c>
    </row>
    <row r="121" spans="1:12" ht="27.75" customHeight="1">
      <c r="A121" s="124"/>
      <c r="B121" s="130" t="s">
        <v>137</v>
      </c>
      <c r="C121" s="115"/>
      <c r="D121" s="115"/>
      <c r="E121" s="115"/>
      <c r="F121" s="116"/>
      <c r="G121" s="63" t="s">
        <v>88</v>
      </c>
      <c r="H121" s="179" t="s">
        <v>139</v>
      </c>
      <c r="I121" s="179"/>
      <c r="J121" s="68">
        <f>J87*100/J85</f>
        <v>75.62240663900415</v>
      </c>
      <c r="K121" s="69"/>
      <c r="L121" s="68">
        <f>J121</f>
        <v>75.62240663900415</v>
      </c>
    </row>
    <row r="122" spans="1:12" ht="38.25" customHeight="1">
      <c r="A122" s="124"/>
      <c r="B122" s="115" t="s">
        <v>132</v>
      </c>
      <c r="C122" s="115"/>
      <c r="D122" s="115"/>
      <c r="E122" s="115"/>
      <c r="F122" s="116"/>
      <c r="G122" s="63" t="s">
        <v>88</v>
      </c>
      <c r="H122" s="128" t="s">
        <v>94</v>
      </c>
      <c r="I122" s="129"/>
      <c r="J122" s="70">
        <f>J85*100/863</f>
        <v>111.70336037079953</v>
      </c>
      <c r="K122" s="70"/>
      <c r="L122" s="70">
        <f t="shared" si="1"/>
        <v>111.70336037079953</v>
      </c>
    </row>
    <row r="123" spans="1:12" ht="16.5" customHeight="1">
      <c r="A123" s="124"/>
      <c r="B123" s="115" t="s">
        <v>66</v>
      </c>
      <c r="C123" s="115"/>
      <c r="D123" s="115"/>
      <c r="E123" s="115"/>
      <c r="F123" s="116"/>
      <c r="G123" s="63" t="s">
        <v>88</v>
      </c>
      <c r="H123" s="171" t="s">
        <v>94</v>
      </c>
      <c r="I123" s="172"/>
      <c r="J123" s="70">
        <f>J86*100/209</f>
        <v>112.4401913875598</v>
      </c>
      <c r="K123" s="70"/>
      <c r="L123" s="70">
        <f t="shared" si="1"/>
        <v>112.4401913875598</v>
      </c>
    </row>
    <row r="124" spans="1:12" ht="17.25" customHeight="1">
      <c r="A124" s="124"/>
      <c r="B124" s="130" t="s">
        <v>67</v>
      </c>
      <c r="C124" s="115"/>
      <c r="D124" s="115"/>
      <c r="E124" s="115"/>
      <c r="F124" s="116"/>
      <c r="G124" s="63" t="s">
        <v>88</v>
      </c>
      <c r="H124" s="180"/>
      <c r="I124" s="181"/>
      <c r="J124" s="70">
        <f>J87*100/654</f>
        <v>111.46788990825688</v>
      </c>
      <c r="K124" s="70"/>
      <c r="L124" s="70">
        <f t="shared" si="1"/>
        <v>111.46788990825688</v>
      </c>
    </row>
    <row r="125" spans="1:12" ht="32.25" customHeight="1">
      <c r="A125" s="125"/>
      <c r="B125" s="190" t="s">
        <v>140</v>
      </c>
      <c r="C125" s="191"/>
      <c r="D125" s="191"/>
      <c r="E125" s="191"/>
      <c r="F125" s="192"/>
      <c r="G125" s="63" t="s">
        <v>88</v>
      </c>
      <c r="H125" s="105" t="s">
        <v>141</v>
      </c>
      <c r="I125" s="193"/>
      <c r="J125" s="71">
        <v>100</v>
      </c>
      <c r="K125" s="71"/>
      <c r="L125" s="72">
        <f t="shared" si="1"/>
        <v>100</v>
      </c>
    </row>
    <row r="126" spans="1:12" ht="19.5" customHeight="1">
      <c r="A126" s="20"/>
      <c r="B126" s="173" t="s">
        <v>95</v>
      </c>
      <c r="C126" s="174"/>
      <c r="D126" s="174"/>
      <c r="E126" s="174"/>
      <c r="F126" s="174"/>
      <c r="G126" s="174"/>
      <c r="H126" s="174"/>
      <c r="I126" s="174"/>
      <c r="J126" s="174"/>
      <c r="K126" s="174"/>
      <c r="L126" s="175"/>
    </row>
    <row r="127" spans="1:12" ht="19.5" customHeight="1">
      <c r="A127" s="55">
        <v>1</v>
      </c>
      <c r="B127" s="176" t="s">
        <v>28</v>
      </c>
      <c r="C127" s="177"/>
      <c r="D127" s="177"/>
      <c r="E127" s="177"/>
      <c r="F127" s="177"/>
      <c r="G127" s="177"/>
      <c r="H127" s="177"/>
      <c r="I127" s="177"/>
      <c r="J127" s="177"/>
      <c r="K127" s="177"/>
      <c r="L127" s="178"/>
    </row>
    <row r="128" spans="1:12" ht="36.75" customHeight="1">
      <c r="A128" s="28"/>
      <c r="B128" s="182" t="s">
        <v>96</v>
      </c>
      <c r="C128" s="182"/>
      <c r="D128" s="182"/>
      <c r="E128" s="182"/>
      <c r="F128" s="182"/>
      <c r="G128" s="63" t="s">
        <v>86</v>
      </c>
      <c r="H128" s="128" t="s">
        <v>175</v>
      </c>
      <c r="I128" s="129"/>
      <c r="J128" s="66">
        <f>J129+J130+J131+J132+J133</f>
        <v>364661.26</v>
      </c>
      <c r="K128" s="66"/>
      <c r="L128" s="66">
        <f aca="true" t="shared" si="2" ref="L128:L136">J128</f>
        <v>364661.26</v>
      </c>
    </row>
    <row r="129" spans="1:12" ht="16.5" customHeight="1">
      <c r="A129" s="28"/>
      <c r="B129" s="182" t="s">
        <v>97</v>
      </c>
      <c r="C129" s="182"/>
      <c r="D129" s="182"/>
      <c r="E129" s="182"/>
      <c r="F129" s="182"/>
      <c r="G129" s="63" t="s">
        <v>86</v>
      </c>
      <c r="H129" s="128" t="s">
        <v>175</v>
      </c>
      <c r="I129" s="129"/>
      <c r="J129" s="66">
        <f>F50</f>
        <v>238753.06</v>
      </c>
      <c r="K129" s="66"/>
      <c r="L129" s="66">
        <f t="shared" si="2"/>
        <v>238753.06</v>
      </c>
    </row>
    <row r="130" spans="1:12" ht="15.75" customHeight="1">
      <c r="A130" s="28"/>
      <c r="B130" s="182" t="s">
        <v>98</v>
      </c>
      <c r="C130" s="182"/>
      <c r="D130" s="182"/>
      <c r="E130" s="182"/>
      <c r="F130" s="182"/>
      <c r="G130" s="63" t="s">
        <v>86</v>
      </c>
      <c r="H130" s="128" t="s">
        <v>175</v>
      </c>
      <c r="I130" s="129"/>
      <c r="J130" s="66">
        <f>F51</f>
        <v>23834.88</v>
      </c>
      <c r="K130" s="66"/>
      <c r="L130" s="66">
        <f t="shared" si="2"/>
        <v>23834.88</v>
      </c>
    </row>
    <row r="131" spans="1:12" ht="16.5" customHeight="1">
      <c r="A131" s="28"/>
      <c r="B131" s="182" t="s">
        <v>99</v>
      </c>
      <c r="C131" s="182"/>
      <c r="D131" s="182"/>
      <c r="E131" s="182"/>
      <c r="F131" s="182"/>
      <c r="G131" s="63" t="s">
        <v>86</v>
      </c>
      <c r="H131" s="128" t="s">
        <v>175</v>
      </c>
      <c r="I131" s="129"/>
      <c r="J131" s="66">
        <f>F52</f>
        <v>46366.15</v>
      </c>
      <c r="K131" s="66"/>
      <c r="L131" s="66">
        <f t="shared" si="2"/>
        <v>46366.15</v>
      </c>
    </row>
    <row r="132" spans="1:12" ht="18" customHeight="1">
      <c r="A132" s="28"/>
      <c r="B132" s="182" t="s">
        <v>100</v>
      </c>
      <c r="C132" s="182"/>
      <c r="D132" s="182"/>
      <c r="E132" s="182"/>
      <c r="F132" s="182"/>
      <c r="G132" s="63" t="s">
        <v>86</v>
      </c>
      <c r="H132" s="128" t="s">
        <v>175</v>
      </c>
      <c r="I132" s="129"/>
      <c r="J132" s="66">
        <f>F53</f>
        <v>55707.17</v>
      </c>
      <c r="K132" s="66"/>
      <c r="L132" s="66">
        <f t="shared" si="2"/>
        <v>55707.17</v>
      </c>
    </row>
    <row r="133" spans="1:12" ht="18" customHeight="1">
      <c r="A133" s="28"/>
      <c r="B133" s="182" t="s">
        <v>183</v>
      </c>
      <c r="C133" s="182"/>
      <c r="D133" s="182"/>
      <c r="E133" s="182"/>
      <c r="F133" s="182"/>
      <c r="G133" s="63" t="s">
        <v>86</v>
      </c>
      <c r="H133" s="128" t="s">
        <v>175</v>
      </c>
      <c r="I133" s="129"/>
      <c r="J133" s="66">
        <f>F54</f>
        <v>0</v>
      </c>
      <c r="K133" s="66"/>
      <c r="L133" s="66">
        <f t="shared" si="2"/>
        <v>0</v>
      </c>
    </row>
    <row r="134" spans="1:12" ht="20.25" customHeight="1">
      <c r="A134" s="28"/>
      <c r="B134" s="182" t="s">
        <v>101</v>
      </c>
      <c r="C134" s="182"/>
      <c r="D134" s="182"/>
      <c r="E134" s="182"/>
      <c r="F134" s="182"/>
      <c r="G134" s="63" t="s">
        <v>117</v>
      </c>
      <c r="H134" s="128" t="s">
        <v>118</v>
      </c>
      <c r="I134" s="129"/>
      <c r="J134" s="66">
        <f>2335.94+270.8</f>
        <v>2606.7400000000002</v>
      </c>
      <c r="K134" s="66"/>
      <c r="L134" s="66">
        <f t="shared" si="2"/>
        <v>2606.7400000000002</v>
      </c>
    </row>
    <row r="135" spans="1:12" ht="33" customHeight="1">
      <c r="A135" s="28"/>
      <c r="B135" s="182" t="s">
        <v>102</v>
      </c>
      <c r="C135" s="182"/>
      <c r="D135" s="182"/>
      <c r="E135" s="182"/>
      <c r="F135" s="182"/>
      <c r="G135" s="63" t="s">
        <v>117</v>
      </c>
      <c r="H135" s="128" t="s">
        <v>119</v>
      </c>
      <c r="I135" s="129"/>
      <c r="J135" s="63">
        <f>3858.02+324.96</f>
        <v>4182.98</v>
      </c>
      <c r="K135" s="63"/>
      <c r="L135" s="63">
        <f t="shared" si="2"/>
        <v>4182.98</v>
      </c>
    </row>
    <row r="136" spans="1:12" ht="20.25" customHeight="1">
      <c r="A136" s="28"/>
      <c r="B136" s="182" t="s">
        <v>103</v>
      </c>
      <c r="C136" s="182"/>
      <c r="D136" s="182"/>
      <c r="E136" s="182"/>
      <c r="F136" s="182"/>
      <c r="G136" s="63" t="s">
        <v>117</v>
      </c>
      <c r="H136" s="128" t="s">
        <v>120</v>
      </c>
      <c r="I136" s="129"/>
      <c r="J136" s="63">
        <v>531.54</v>
      </c>
      <c r="K136" s="63"/>
      <c r="L136" s="63">
        <f t="shared" si="2"/>
        <v>531.54</v>
      </c>
    </row>
    <row r="137" spans="1:12" ht="19.5" customHeight="1">
      <c r="A137" s="55">
        <v>2</v>
      </c>
      <c r="B137" s="134" t="s">
        <v>29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1:12" ht="19.5" customHeight="1">
      <c r="A138" s="86"/>
      <c r="B138" s="182" t="s">
        <v>104</v>
      </c>
      <c r="C138" s="182"/>
      <c r="D138" s="182"/>
      <c r="E138" s="182"/>
      <c r="F138" s="182"/>
      <c r="G138" s="67"/>
      <c r="H138" s="186"/>
      <c r="I138" s="187"/>
      <c r="J138" s="67"/>
      <c r="K138" s="67"/>
      <c r="L138" s="67"/>
    </row>
    <row r="139" spans="1:12" ht="66.75" customHeight="1">
      <c r="A139" s="87"/>
      <c r="B139" s="182" t="s">
        <v>105</v>
      </c>
      <c r="C139" s="182"/>
      <c r="D139" s="182"/>
      <c r="E139" s="182"/>
      <c r="F139" s="182"/>
      <c r="G139" s="63" t="s">
        <v>122</v>
      </c>
      <c r="H139" s="105" t="s">
        <v>184</v>
      </c>
      <c r="I139" s="106"/>
      <c r="J139" s="73">
        <v>276.1</v>
      </c>
      <c r="K139" s="74"/>
      <c r="L139" s="75">
        <f>J139</f>
        <v>276.1</v>
      </c>
    </row>
    <row r="140" spans="1:12" ht="18.75" customHeight="1">
      <c r="A140" s="87"/>
      <c r="B140" s="182" t="s">
        <v>106</v>
      </c>
      <c r="C140" s="182"/>
      <c r="D140" s="182"/>
      <c r="E140" s="182"/>
      <c r="F140" s="182"/>
      <c r="G140" s="63" t="s">
        <v>123</v>
      </c>
      <c r="H140" s="179" t="s">
        <v>127</v>
      </c>
      <c r="I140" s="179"/>
      <c r="J140" s="75">
        <v>1371</v>
      </c>
      <c r="K140" s="74"/>
      <c r="L140" s="75">
        <f>J140</f>
        <v>1371</v>
      </c>
    </row>
    <row r="141" spans="1:12" ht="16.5" customHeight="1">
      <c r="A141" s="87"/>
      <c r="B141" s="130" t="s">
        <v>121</v>
      </c>
      <c r="C141" s="115"/>
      <c r="D141" s="115"/>
      <c r="E141" s="115"/>
      <c r="F141" s="116"/>
      <c r="G141" s="63" t="s">
        <v>123</v>
      </c>
      <c r="H141" s="179" t="s">
        <v>127</v>
      </c>
      <c r="I141" s="179"/>
      <c r="J141" s="75">
        <v>834</v>
      </c>
      <c r="K141" s="74"/>
      <c r="L141" s="75">
        <f>J141</f>
        <v>834</v>
      </c>
    </row>
    <row r="142" spans="1:12" ht="19.5" customHeight="1">
      <c r="A142" s="87"/>
      <c r="B142" s="182" t="s">
        <v>107</v>
      </c>
      <c r="C142" s="182"/>
      <c r="D142" s="182"/>
      <c r="E142" s="182"/>
      <c r="F142" s="182"/>
      <c r="G142" s="63" t="s">
        <v>124</v>
      </c>
      <c r="H142" s="179" t="s">
        <v>127</v>
      </c>
      <c r="I142" s="179"/>
      <c r="J142" s="75">
        <v>25614</v>
      </c>
      <c r="K142" s="74"/>
      <c r="L142" s="75">
        <f>J142</f>
        <v>25614</v>
      </c>
    </row>
    <row r="143" spans="1:12" ht="19.5" customHeight="1">
      <c r="A143" s="88"/>
      <c r="B143" s="182" t="s">
        <v>108</v>
      </c>
      <c r="C143" s="182"/>
      <c r="D143" s="182"/>
      <c r="E143" s="182"/>
      <c r="F143" s="182"/>
      <c r="G143" s="63" t="s">
        <v>125</v>
      </c>
      <c r="H143" s="179" t="s">
        <v>127</v>
      </c>
      <c r="I143" s="179"/>
      <c r="J143" s="75">
        <v>8979</v>
      </c>
      <c r="K143" s="74"/>
      <c r="L143" s="75">
        <f>J143</f>
        <v>8979</v>
      </c>
    </row>
    <row r="144" spans="1:12" ht="19.5" customHeight="1">
      <c r="A144" s="55">
        <v>3</v>
      </c>
      <c r="B144" s="134" t="s">
        <v>30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1:12" ht="33" customHeight="1">
      <c r="A145" s="86"/>
      <c r="B145" s="188" t="s">
        <v>109</v>
      </c>
      <c r="C145" s="188"/>
      <c r="D145" s="188"/>
      <c r="E145" s="188"/>
      <c r="F145" s="188"/>
      <c r="G145" s="67"/>
      <c r="H145" s="186"/>
      <c r="I145" s="187"/>
      <c r="J145" s="67"/>
      <c r="K145" s="67"/>
      <c r="L145" s="67"/>
    </row>
    <row r="146" spans="1:12" ht="26.25" customHeight="1">
      <c r="A146" s="87"/>
      <c r="B146" s="182" t="s">
        <v>110</v>
      </c>
      <c r="C146" s="182"/>
      <c r="D146" s="182"/>
      <c r="E146" s="182"/>
      <c r="F146" s="182"/>
      <c r="G146" s="63" t="s">
        <v>122</v>
      </c>
      <c r="H146" s="183" t="s">
        <v>128</v>
      </c>
      <c r="I146" s="184"/>
      <c r="J146" s="70">
        <f>J139/J135</f>
        <v>0.06600557497286624</v>
      </c>
      <c r="K146" s="76"/>
      <c r="L146" s="70">
        <f>J146</f>
        <v>0.06600557497286624</v>
      </c>
    </row>
    <row r="147" spans="1:12" ht="27" customHeight="1">
      <c r="A147" s="87"/>
      <c r="B147" s="182" t="s">
        <v>111</v>
      </c>
      <c r="C147" s="182"/>
      <c r="D147" s="182"/>
      <c r="E147" s="182"/>
      <c r="F147" s="182"/>
      <c r="G147" s="63" t="s">
        <v>123</v>
      </c>
      <c r="H147" s="183" t="s">
        <v>129</v>
      </c>
      <c r="I147" s="184"/>
      <c r="J147" s="70">
        <f>J140/J134</f>
        <v>0.525944282897412</v>
      </c>
      <c r="K147" s="76"/>
      <c r="L147" s="70">
        <f>J147</f>
        <v>0.525944282897412</v>
      </c>
    </row>
    <row r="148" spans="1:12" ht="25.5" customHeight="1">
      <c r="A148" s="87"/>
      <c r="B148" s="182" t="s">
        <v>112</v>
      </c>
      <c r="C148" s="182"/>
      <c r="D148" s="182"/>
      <c r="E148" s="182"/>
      <c r="F148" s="182"/>
      <c r="G148" s="63" t="s">
        <v>124</v>
      </c>
      <c r="H148" s="183" t="s">
        <v>129</v>
      </c>
      <c r="I148" s="184"/>
      <c r="J148" s="70">
        <f>J142/J134</f>
        <v>9.826066274350337</v>
      </c>
      <c r="K148" s="70"/>
      <c r="L148" s="70">
        <f>J148</f>
        <v>9.826066274350337</v>
      </c>
    </row>
    <row r="149" spans="1:12" ht="28.5" customHeight="1">
      <c r="A149" s="29"/>
      <c r="B149" s="182" t="s">
        <v>113</v>
      </c>
      <c r="C149" s="182"/>
      <c r="D149" s="182"/>
      <c r="E149" s="182"/>
      <c r="F149" s="182"/>
      <c r="G149" s="63" t="s">
        <v>125</v>
      </c>
      <c r="H149" s="183" t="s">
        <v>128</v>
      </c>
      <c r="I149" s="184"/>
      <c r="J149" s="70">
        <f>J143/J136</f>
        <v>16.892425781690935</v>
      </c>
      <c r="K149" s="70"/>
      <c r="L149" s="70">
        <f>J149</f>
        <v>16.892425781690935</v>
      </c>
    </row>
    <row r="150" spans="1:12" ht="47.25" customHeight="1">
      <c r="A150" s="29"/>
      <c r="B150" s="182" t="s">
        <v>114</v>
      </c>
      <c r="C150" s="182"/>
      <c r="D150" s="182"/>
      <c r="E150" s="182"/>
      <c r="F150" s="182"/>
      <c r="G150" s="63" t="s">
        <v>126</v>
      </c>
      <c r="H150" s="198" t="s">
        <v>182</v>
      </c>
      <c r="I150" s="199"/>
      <c r="J150" s="63">
        <v>184</v>
      </c>
      <c r="K150" s="77"/>
      <c r="L150" s="63">
        <f>J150</f>
        <v>184</v>
      </c>
    </row>
    <row r="151" spans="1:12" ht="19.5" customHeight="1">
      <c r="A151" s="55">
        <v>4</v>
      </c>
      <c r="B151" s="189" t="s">
        <v>31</v>
      </c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</row>
    <row r="152" spans="1:12" ht="19.5" customHeight="1">
      <c r="A152" s="150"/>
      <c r="B152" s="185" t="s">
        <v>115</v>
      </c>
      <c r="C152" s="185"/>
      <c r="D152" s="185"/>
      <c r="E152" s="185"/>
      <c r="F152" s="185"/>
      <c r="G152" s="6"/>
      <c r="H152" s="135"/>
      <c r="I152" s="137"/>
      <c r="J152" s="6"/>
      <c r="K152" s="6"/>
      <c r="L152" s="6"/>
    </row>
    <row r="153" spans="1:12" ht="24.75" customHeight="1">
      <c r="A153" s="150"/>
      <c r="B153" s="185" t="s">
        <v>105</v>
      </c>
      <c r="C153" s="185"/>
      <c r="D153" s="185"/>
      <c r="E153" s="185"/>
      <c r="F153" s="185"/>
      <c r="G153" s="56" t="s">
        <v>88</v>
      </c>
      <c r="H153" s="147" t="s">
        <v>133</v>
      </c>
      <c r="I153" s="148"/>
      <c r="J153" s="6"/>
      <c r="K153" s="6"/>
      <c r="L153" s="56"/>
    </row>
    <row r="154" spans="1:12" ht="26.25" customHeight="1">
      <c r="A154" s="150"/>
      <c r="B154" s="185" t="s">
        <v>106</v>
      </c>
      <c r="C154" s="185"/>
      <c r="D154" s="185"/>
      <c r="E154" s="185"/>
      <c r="F154" s="185"/>
      <c r="G154" s="56" t="s">
        <v>88</v>
      </c>
      <c r="H154" s="147" t="s">
        <v>134</v>
      </c>
      <c r="I154" s="148"/>
      <c r="J154" s="6"/>
      <c r="K154" s="6"/>
      <c r="L154" s="56"/>
    </row>
    <row r="155" spans="1:12" ht="27" customHeight="1">
      <c r="A155" s="150"/>
      <c r="B155" s="185" t="s">
        <v>107</v>
      </c>
      <c r="C155" s="185"/>
      <c r="D155" s="185"/>
      <c r="E155" s="185"/>
      <c r="F155" s="185"/>
      <c r="G155" s="56" t="s">
        <v>88</v>
      </c>
      <c r="H155" s="147" t="s">
        <v>135</v>
      </c>
      <c r="I155" s="148"/>
      <c r="J155" s="6"/>
      <c r="K155" s="6"/>
      <c r="L155" s="56"/>
    </row>
    <row r="156" spans="1:12" ht="26.25" customHeight="1">
      <c r="A156" s="150"/>
      <c r="B156" s="185" t="s">
        <v>108</v>
      </c>
      <c r="C156" s="185"/>
      <c r="D156" s="185"/>
      <c r="E156" s="185"/>
      <c r="F156" s="185"/>
      <c r="G156" s="56" t="s">
        <v>88</v>
      </c>
      <c r="H156" s="147" t="s">
        <v>134</v>
      </c>
      <c r="I156" s="148"/>
      <c r="J156" s="6"/>
      <c r="K156" s="6"/>
      <c r="L156" s="56"/>
    </row>
    <row r="157" spans="1:12" ht="33.75" customHeight="1">
      <c r="A157" s="150"/>
      <c r="B157" s="185" t="s">
        <v>116</v>
      </c>
      <c r="C157" s="185"/>
      <c r="D157" s="185"/>
      <c r="E157" s="185"/>
      <c r="F157" s="185"/>
      <c r="G157" s="56" t="s">
        <v>86</v>
      </c>
      <c r="H157" s="147" t="s">
        <v>130</v>
      </c>
      <c r="I157" s="148"/>
      <c r="J157" s="6"/>
      <c r="K157" s="6"/>
      <c r="L157" s="56"/>
    </row>
    <row r="158" spans="1:12" ht="21.75" customHeight="1">
      <c r="A158" s="23"/>
      <c r="B158" s="39"/>
      <c r="C158" s="39"/>
      <c r="D158" s="39"/>
      <c r="E158" s="39"/>
      <c r="F158" s="39"/>
      <c r="G158" s="23"/>
      <c r="H158" s="40"/>
      <c r="I158" s="40"/>
      <c r="J158" s="13"/>
      <c r="K158" s="13"/>
      <c r="L158" s="23"/>
    </row>
    <row r="159" spans="1:12" ht="15.75" customHeight="1">
      <c r="A159" s="164" t="s">
        <v>156</v>
      </c>
      <c r="B159" s="164"/>
      <c r="C159" s="164"/>
      <c r="D159" s="164"/>
      <c r="E159" s="164"/>
      <c r="F159" s="164"/>
      <c r="G159" s="164"/>
      <c r="H159" s="9"/>
      <c r="I159" s="13"/>
      <c r="J159" s="7"/>
      <c r="K159" s="126" t="s">
        <v>83</v>
      </c>
      <c r="L159" s="126"/>
    </row>
    <row r="160" spans="1:12" ht="15.75" customHeight="1">
      <c r="A160" s="4"/>
      <c r="B160" s="4"/>
      <c r="C160" s="15"/>
      <c r="D160" s="15"/>
      <c r="E160" s="15"/>
      <c r="F160" s="15"/>
      <c r="H160" s="38" t="s">
        <v>32</v>
      </c>
      <c r="I160" s="38"/>
      <c r="K160" s="117" t="s">
        <v>33</v>
      </c>
      <c r="L160" s="117"/>
    </row>
    <row r="161" spans="1:12" ht="15.75" customHeight="1">
      <c r="A161" s="127" t="s">
        <v>34</v>
      </c>
      <c r="B161" s="127"/>
      <c r="C161" s="127"/>
      <c r="D161" s="37"/>
      <c r="E161" s="37"/>
      <c r="F161" s="37"/>
      <c r="G161" s="15"/>
      <c r="H161" s="15"/>
      <c r="I161" s="15"/>
      <c r="K161" s="22"/>
      <c r="L161" s="22"/>
    </row>
    <row r="162" spans="1:12" ht="15.75" customHeight="1">
      <c r="A162" s="127" t="s">
        <v>157</v>
      </c>
      <c r="B162" s="127"/>
      <c r="C162" s="127"/>
      <c r="D162" s="127"/>
      <c r="E162" s="127"/>
      <c r="F162" s="37"/>
      <c r="G162" s="15"/>
      <c r="H162" s="15"/>
      <c r="I162" s="15"/>
      <c r="K162" s="22"/>
      <c r="L162" s="22"/>
    </row>
    <row r="163" spans="1:12" ht="15.75" customHeight="1">
      <c r="A163" s="127" t="s">
        <v>158</v>
      </c>
      <c r="B163" s="127"/>
      <c r="C163" s="127"/>
      <c r="D163" s="127"/>
      <c r="E163" s="127"/>
      <c r="F163" s="37"/>
      <c r="G163" s="15"/>
      <c r="H163" s="9"/>
      <c r="I163" s="13"/>
      <c r="J163" s="7"/>
      <c r="K163" s="126" t="s">
        <v>84</v>
      </c>
      <c r="L163" s="126"/>
    </row>
    <row r="164" spans="1:12" ht="15.75" customHeight="1">
      <c r="A164" s="16"/>
      <c r="B164" s="16"/>
      <c r="C164" s="15"/>
      <c r="D164" s="15"/>
      <c r="E164" s="15"/>
      <c r="F164" s="15"/>
      <c r="G164" s="15"/>
      <c r="H164" s="38" t="s">
        <v>32</v>
      </c>
      <c r="I164" s="38"/>
      <c r="K164" s="121" t="s">
        <v>33</v>
      </c>
      <c r="L164" s="121"/>
    </row>
    <row r="165" ht="15">
      <c r="A165" s="36" t="s">
        <v>159</v>
      </c>
    </row>
    <row r="166" ht="15">
      <c r="A166" s="36" t="s">
        <v>150</v>
      </c>
    </row>
  </sheetData>
  <sheetProtection/>
  <mergeCells count="279">
    <mergeCell ref="A13:L13"/>
    <mergeCell ref="A14:L14"/>
    <mergeCell ref="A16:A17"/>
    <mergeCell ref="A18:A19"/>
    <mergeCell ref="H156:I156"/>
    <mergeCell ref="B132:F132"/>
    <mergeCell ref="B134:F134"/>
    <mergeCell ref="H154:I154"/>
    <mergeCell ref="H134:I134"/>
    <mergeCell ref="H150:I150"/>
    <mergeCell ref="J8:L8"/>
    <mergeCell ref="J9:L9"/>
    <mergeCell ref="J10:L10"/>
    <mergeCell ref="C29:L29"/>
    <mergeCell ref="A30:B30"/>
    <mergeCell ref="C30:L30"/>
    <mergeCell ref="C22:L22"/>
    <mergeCell ref="C23:L23"/>
    <mergeCell ref="E18:I18"/>
    <mergeCell ref="C19:D19"/>
    <mergeCell ref="B147:F147"/>
    <mergeCell ref="B149:F149"/>
    <mergeCell ref="B121:F121"/>
    <mergeCell ref="B156:F156"/>
    <mergeCell ref="B151:L151"/>
    <mergeCell ref="B148:F148"/>
    <mergeCell ref="B125:F125"/>
    <mergeCell ref="H125:I125"/>
    <mergeCell ref="H146:I146"/>
    <mergeCell ref="A152:A157"/>
    <mergeCell ref="B140:F140"/>
    <mergeCell ref="B142:F142"/>
    <mergeCell ref="B143:F143"/>
    <mergeCell ref="B145:F145"/>
    <mergeCell ref="B152:F152"/>
    <mergeCell ref="H149:I149"/>
    <mergeCell ref="B157:F157"/>
    <mergeCell ref="B144:L144"/>
    <mergeCell ref="H155:I155"/>
    <mergeCell ref="B138:F138"/>
    <mergeCell ref="H142:I142"/>
    <mergeCell ref="H152:I152"/>
    <mergeCell ref="B153:F153"/>
    <mergeCell ref="B146:F146"/>
    <mergeCell ref="H148:I148"/>
    <mergeCell ref="H138:I138"/>
    <mergeCell ref="H143:I143"/>
    <mergeCell ref="H145:I145"/>
    <mergeCell ref="H130:I130"/>
    <mergeCell ref="H131:I131"/>
    <mergeCell ref="H132:I132"/>
    <mergeCell ref="H133:I133"/>
    <mergeCell ref="H157:I157"/>
    <mergeCell ref="B154:F154"/>
    <mergeCell ref="B155:F155"/>
    <mergeCell ref="H153:I153"/>
    <mergeCell ref="H140:I140"/>
    <mergeCell ref="B150:F150"/>
    <mergeCell ref="B128:F128"/>
    <mergeCell ref="B129:F129"/>
    <mergeCell ref="B130:F130"/>
    <mergeCell ref="H147:I147"/>
    <mergeCell ref="B131:F131"/>
    <mergeCell ref="H136:I136"/>
    <mergeCell ref="H135:I135"/>
    <mergeCell ref="B133:F133"/>
    <mergeCell ref="H128:I128"/>
    <mergeCell ref="H129:I129"/>
    <mergeCell ref="B137:L137"/>
    <mergeCell ref="B135:F135"/>
    <mergeCell ref="B136:F136"/>
    <mergeCell ref="B139:F139"/>
    <mergeCell ref="B141:F141"/>
    <mergeCell ref="H141:I141"/>
    <mergeCell ref="H139:I139"/>
    <mergeCell ref="H119:I119"/>
    <mergeCell ref="H122:I122"/>
    <mergeCell ref="B126:L126"/>
    <mergeCell ref="B127:L127"/>
    <mergeCell ref="B123:F123"/>
    <mergeCell ref="B122:F122"/>
    <mergeCell ref="H120:I120"/>
    <mergeCell ref="H121:I121"/>
    <mergeCell ref="H123:I124"/>
    <mergeCell ref="B120:F120"/>
    <mergeCell ref="H117:I117"/>
    <mergeCell ref="H118:I118"/>
    <mergeCell ref="B113:L113"/>
    <mergeCell ref="B106:F106"/>
    <mergeCell ref="B107:F107"/>
    <mergeCell ref="B112:F112"/>
    <mergeCell ref="B110:F110"/>
    <mergeCell ref="B111:F111"/>
    <mergeCell ref="H109:I109"/>
    <mergeCell ref="H112:I112"/>
    <mergeCell ref="H107:I107"/>
    <mergeCell ref="H104:I104"/>
    <mergeCell ref="H105:I105"/>
    <mergeCell ref="H116:I116"/>
    <mergeCell ref="A20:A21"/>
    <mergeCell ref="C42:L42"/>
    <mergeCell ref="B49:E49"/>
    <mergeCell ref="B50:E50"/>
    <mergeCell ref="A35:B35"/>
    <mergeCell ref="C35:L35"/>
    <mergeCell ref="A31:B31"/>
    <mergeCell ref="C31:L31"/>
    <mergeCell ref="B16:B17"/>
    <mergeCell ref="C57:L57"/>
    <mergeCell ref="C37:H37"/>
    <mergeCell ref="C36:L36"/>
    <mergeCell ref="B43:E43"/>
    <mergeCell ref="B44:E44"/>
    <mergeCell ref="B40:L40"/>
    <mergeCell ref="B38:L38"/>
    <mergeCell ref="F47:G47"/>
    <mergeCell ref="A55:E55"/>
    <mergeCell ref="B45:E45"/>
    <mergeCell ref="F45:G45"/>
    <mergeCell ref="B51:E51"/>
    <mergeCell ref="F55:G55"/>
    <mergeCell ref="B52:E52"/>
    <mergeCell ref="F49:G49"/>
    <mergeCell ref="B47:E47"/>
    <mergeCell ref="B54:E54"/>
    <mergeCell ref="F54:G54"/>
    <mergeCell ref="A32:B32"/>
    <mergeCell ref="C32:L32"/>
    <mergeCell ref="B46:E46"/>
    <mergeCell ref="F44:G44"/>
    <mergeCell ref="B39:L39"/>
    <mergeCell ref="F46:G46"/>
    <mergeCell ref="C33:L33"/>
    <mergeCell ref="A33:B33"/>
    <mergeCell ref="A34:B34"/>
    <mergeCell ref="C34:L34"/>
    <mergeCell ref="K164:L164"/>
    <mergeCell ref="H65:I65"/>
    <mergeCell ref="H68:I68"/>
    <mergeCell ref="B67:L67"/>
    <mergeCell ref="H79:I79"/>
    <mergeCell ref="H80:I80"/>
    <mergeCell ref="H81:I81"/>
    <mergeCell ref="B65:F65"/>
    <mergeCell ref="A159:G159"/>
    <mergeCell ref="K163:L163"/>
    <mergeCell ref="B18:B19"/>
    <mergeCell ref="B20:B21"/>
    <mergeCell ref="A58:E58"/>
    <mergeCell ref="A59:E59"/>
    <mergeCell ref="A60:E60"/>
    <mergeCell ref="C24:L24"/>
    <mergeCell ref="C25:L25"/>
    <mergeCell ref="C26:L26"/>
    <mergeCell ref="C27:L27"/>
    <mergeCell ref="F50:G50"/>
    <mergeCell ref="F43:G43"/>
    <mergeCell ref="H74:I74"/>
    <mergeCell ref="F51:G51"/>
    <mergeCell ref="F52:G52"/>
    <mergeCell ref="F53:G53"/>
    <mergeCell ref="F59:G59"/>
    <mergeCell ref="F60:G60"/>
    <mergeCell ref="C63:L63"/>
    <mergeCell ref="B70:F70"/>
    <mergeCell ref="B53:E53"/>
    <mergeCell ref="B71:F71"/>
    <mergeCell ref="H72:I72"/>
    <mergeCell ref="F58:G58"/>
    <mergeCell ref="F48:G48"/>
    <mergeCell ref="H64:I64"/>
    <mergeCell ref="H69:I69"/>
    <mergeCell ref="H70:I70"/>
    <mergeCell ref="H71:I71"/>
    <mergeCell ref="B48:E48"/>
    <mergeCell ref="B64:F64"/>
    <mergeCell ref="H88:I88"/>
    <mergeCell ref="H78:I78"/>
    <mergeCell ref="B66:L66"/>
    <mergeCell ref="B82:F82"/>
    <mergeCell ref="B83:F83"/>
    <mergeCell ref="B68:F68"/>
    <mergeCell ref="A61:E61"/>
    <mergeCell ref="B117:F117"/>
    <mergeCell ref="B114:F114"/>
    <mergeCell ref="B108:L108"/>
    <mergeCell ref="H110:I110"/>
    <mergeCell ref="H111:I111"/>
    <mergeCell ref="B86:F86"/>
    <mergeCell ref="H106:I106"/>
    <mergeCell ref="H86:I86"/>
    <mergeCell ref="H94:I94"/>
    <mergeCell ref="H103:I103"/>
    <mergeCell ref="H98:I98"/>
    <mergeCell ref="H100:I100"/>
    <mergeCell ref="H101:I101"/>
    <mergeCell ref="B98:F98"/>
    <mergeCell ref="H102:I102"/>
    <mergeCell ref="B99:F99"/>
    <mergeCell ref="H99:I99"/>
    <mergeCell ref="B100:F100"/>
    <mergeCell ref="A114:A125"/>
    <mergeCell ref="K159:L159"/>
    <mergeCell ref="A161:C161"/>
    <mergeCell ref="A162:E162"/>
    <mergeCell ref="A163:E163"/>
    <mergeCell ref="A145:A148"/>
    <mergeCell ref="H114:I114"/>
    <mergeCell ref="B119:F119"/>
    <mergeCell ref="B124:F124"/>
    <mergeCell ref="B118:F118"/>
    <mergeCell ref="B72:F72"/>
    <mergeCell ref="K160:L160"/>
    <mergeCell ref="J16:L16"/>
    <mergeCell ref="J17:L17"/>
    <mergeCell ref="C16:D16"/>
    <mergeCell ref="E16:I16"/>
    <mergeCell ref="C17:D17"/>
    <mergeCell ref="E17:I17"/>
    <mergeCell ref="J18:L18"/>
    <mergeCell ref="H115:I115"/>
    <mergeCell ref="E19:I19"/>
    <mergeCell ref="C20:D20"/>
    <mergeCell ref="G20:K20"/>
    <mergeCell ref="C21:D21"/>
    <mergeCell ref="H21:J21"/>
    <mergeCell ref="J19:L19"/>
    <mergeCell ref="C18:D18"/>
    <mergeCell ref="B103:F103"/>
    <mergeCell ref="B101:F101"/>
    <mergeCell ref="B102:F102"/>
    <mergeCell ref="B116:F116"/>
    <mergeCell ref="B115:F115"/>
    <mergeCell ref="B74:F74"/>
    <mergeCell ref="B92:F92"/>
    <mergeCell ref="B93:F93"/>
    <mergeCell ref="B105:F105"/>
    <mergeCell ref="F61:G61"/>
    <mergeCell ref="B77:F77"/>
    <mergeCell ref="B84:L84"/>
    <mergeCell ref="H89:I89"/>
    <mergeCell ref="H91:I91"/>
    <mergeCell ref="B90:F90"/>
    <mergeCell ref="H90:I90"/>
    <mergeCell ref="B91:F91"/>
    <mergeCell ref="B88:F88"/>
    <mergeCell ref="B69:F69"/>
    <mergeCell ref="B94:F94"/>
    <mergeCell ref="B97:F97"/>
    <mergeCell ref="H87:I87"/>
    <mergeCell ref="B96:F96"/>
    <mergeCell ref="B95:F95"/>
    <mergeCell ref="B78:F78"/>
    <mergeCell ref="B85:F85"/>
    <mergeCell ref="B87:F87"/>
    <mergeCell ref="H85:I85"/>
    <mergeCell ref="H92:I92"/>
    <mergeCell ref="H93:I93"/>
    <mergeCell ref="B79:F79"/>
    <mergeCell ref="B80:F80"/>
    <mergeCell ref="B89:F89"/>
    <mergeCell ref="H73:I73"/>
    <mergeCell ref="B81:F81"/>
    <mergeCell ref="B73:F73"/>
    <mergeCell ref="H75:I75"/>
    <mergeCell ref="H76:I76"/>
    <mergeCell ref="H77:I77"/>
    <mergeCell ref="B75:F75"/>
    <mergeCell ref="B76:F76"/>
    <mergeCell ref="C28:L28"/>
    <mergeCell ref="A71:A79"/>
    <mergeCell ref="A109:A112"/>
    <mergeCell ref="A138:A143"/>
    <mergeCell ref="H95:I95"/>
    <mergeCell ref="H96:I96"/>
    <mergeCell ref="H97:I97"/>
    <mergeCell ref="B104:F104"/>
    <mergeCell ref="B109:F109"/>
    <mergeCell ref="H82:I83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u141</cp:lastModifiedBy>
  <cp:lastPrinted>2020-12-30T08:42:40Z</cp:lastPrinted>
  <dcterms:created xsi:type="dcterms:W3CDTF">2018-12-28T08:43:53Z</dcterms:created>
  <dcterms:modified xsi:type="dcterms:W3CDTF">2020-12-30T08:50:22Z</dcterms:modified>
  <cp:category/>
  <cp:version/>
  <cp:contentType/>
  <cp:contentStatus/>
</cp:coreProperties>
</file>