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30" tabRatio="909" activeTab="8"/>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 name="ДОДАТОК 3 Форма 3 (потреба) " sheetId="9" r:id="rId9"/>
  </sheets>
  <definedNames>
    <definedName name="_xlnm.Print_Area" localSheetId="4">'ДОДАТОК 2 Ф-2 п. 9'!$A$1:$L$38</definedName>
    <definedName name="_xlnm.Print_Area" localSheetId="5">'ДОДАТОК 2 Ф-2 п.10'!$A$1:$P$11</definedName>
    <definedName name="_xlnm.Print_Area" localSheetId="6">'ДОДАТОК 2 Ф-2 п.11-12'!$A$1:$N$41</definedName>
    <definedName name="_xlnm.Print_Area" localSheetId="7">'ДОДАТОК 2 Ф-2 п.13-15'!$A$1:$L$46</definedName>
    <definedName name="_xlnm.Print_Area" localSheetId="1">'ДОДАТОК 2 Ф-2 п.6'!$A$1:$N$38</definedName>
    <definedName name="_xlnm.Print_Area" localSheetId="2">'ДОДАТОК 2 Ф-2 п.7'!$A$1:$N$41</definedName>
    <definedName name="_xlnm.Print_Area" localSheetId="3">'ДОДАТОК 2 Ф-2 п.8'!$A$1:$M$87</definedName>
    <definedName name="_xlnm.Print_Area" localSheetId="0">'ДОДАТОК 2 Форма 2 п.1-5'!$A$1:$N$43</definedName>
    <definedName name="_xlnm.Print_Area" localSheetId="8">'ДОДАТОК 3 Форма 3 (потреба) '!$A$1:$L$292</definedName>
  </definedNames>
  <calcPr fullCalcOnLoad="1"/>
</workbook>
</file>

<file path=xl/sharedStrings.xml><?xml version="1.0" encoding="utf-8"?>
<sst xmlns="http://schemas.openxmlformats.org/spreadsheetml/2006/main" count="1750" uniqueCount="406">
  <si>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</si>
  <si>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</si>
  <si>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</si>
  <si>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</si>
  <si>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</si>
  <si>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</si>
  <si>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</si>
  <si>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</si>
  <si>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</si>
  <si>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</si>
  <si>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</si>
  <si>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</si>
  <si>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</si>
  <si>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</si>
  <si>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</si>
  <si>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</si>
  <si>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</si>
  <si>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</si>
  <si>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Загальний фонд</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</si>
  <si>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</si>
  <si>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</si>
  <si>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</si>
  <si>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</si>
  <si>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</si>
  <si>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</si>
  <si>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</si>
  <si>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</si>
  <si>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</si>
  <si>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</si>
  <si>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</si>
  <si>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</si>
  <si>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індикативні прогнозні показники</t>
  </si>
  <si>
    <t>Надходження із загального фонду бюджету</t>
  </si>
  <si>
    <t>Керівник установи</t>
  </si>
  <si>
    <t>граничний обсяг</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</si>
  <si>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</si>
  <si>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</si>
  <si>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</si>
  <si>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</si>
  <si>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</si>
  <si>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</si>
  <si>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</si>
  <si>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</si>
  <si>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</si>
  <si>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</si>
  <si>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</si>
  <si>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</si>
  <si>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</si>
  <si>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</si>
  <si>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</si>
  <si>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</si>
  <si>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</si>
  <si>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</si>
  <si>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</si>
  <si>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</si>
  <si>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</si>
  <si>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</si>
  <si>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</si>
  <si>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необхідно додатково (+)</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</si>
  <si>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</si>
  <si>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</si>
  <si>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</si>
  <si>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</si>
  <si>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</si>
  <si>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</si>
  <si>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</si>
  <si>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</si>
  <si>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</si>
  <si>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</si>
  <si>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</si>
  <si>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</si>
  <si>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</si>
  <si>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</si>
  <si>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</si>
  <si>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</si>
  <si>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</si>
  <si>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</si>
  <si>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</si>
  <si>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</si>
  <si>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</si>
  <si>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</si>
  <si>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</si>
  <si>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</si>
  <si>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</si>
  <si>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</si>
  <si>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</si>
  <si>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</si>
  <si>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</si>
  <si>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</si>
  <si>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</si>
  <si>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</si>
  <si>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</si>
  <si>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</si>
  <si>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</si>
  <si>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</si>
  <si>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</si>
  <si>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</si>
  <si>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</si>
  <si>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</si>
  <si>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</si>
  <si>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</si>
  <si>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</si>
  <si>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 xml:space="preserve">1) мета бюджетної програми, строки її реалізації;     </t>
  </si>
  <si>
    <t>2) завдання бюджетної програми;</t>
  </si>
  <si>
    <t>3) підстави для реалізації бюджетної програми.</t>
  </si>
  <si>
    <t>5. Надходження для виконання бюджетної програми:</t>
  </si>
  <si>
    <t>11. Місцеві/регіональні програми, які виконуються в межах бюджетної програми:</t>
  </si>
  <si>
    <t>4. Додаткові витрати місцевого бюджету:</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</si>
  <si>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</si>
  <si>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порграми у разі передбачення додаткових коштів:</t>
  </si>
  <si>
    <t>04053625</t>
  </si>
  <si>
    <r>
      <t>___________</t>
    </r>
    <r>
      <rPr>
        <u val="single"/>
        <sz val="12"/>
        <rFont val="Arial Cyr"/>
        <family val="0"/>
      </rPr>
      <t>02</t>
    </r>
    <r>
      <rPr>
        <sz val="12"/>
        <rFont val="Arial Cyr"/>
        <family val="2"/>
      </rPr>
      <t>________</t>
    </r>
  </si>
  <si>
    <r>
      <t>________</t>
    </r>
    <r>
      <rPr>
        <u val="single"/>
        <sz val="12"/>
        <rFont val="Arial Cyr"/>
        <family val="0"/>
      </rPr>
      <t>021</t>
    </r>
    <r>
      <rPr>
        <sz val="12"/>
        <rFont val="Arial Cyr"/>
        <family val="2"/>
      </rPr>
      <t>________</t>
    </r>
  </si>
  <si>
    <t xml:space="preserve">2022 рік (прогноз) </t>
  </si>
  <si>
    <t>-</t>
  </si>
  <si>
    <t>Оплата послуг (крім комунальних)</t>
  </si>
  <si>
    <t>Субсидії та поточні трансферти підприємствам (установам, організаціям)</t>
  </si>
  <si>
    <t>1.</t>
  </si>
  <si>
    <t>2.</t>
  </si>
  <si>
    <t>3.</t>
  </si>
  <si>
    <t>4.</t>
  </si>
  <si>
    <t>5.</t>
  </si>
  <si>
    <t>6.</t>
  </si>
  <si>
    <t>7.</t>
  </si>
  <si>
    <t>8.</t>
  </si>
  <si>
    <t>9.</t>
  </si>
  <si>
    <t>2022 рік (прогноз)</t>
  </si>
  <si>
    <t>2020 рік</t>
  </si>
  <si>
    <t>2021 рік</t>
  </si>
  <si>
    <t>2022 рік</t>
  </si>
  <si>
    <t>Дебіторська заборгованість на 01.01.2019</t>
  </si>
  <si>
    <t>О.М. Пашко</t>
  </si>
  <si>
    <t>Н.В.Борецька</t>
  </si>
  <si>
    <t>1.1.</t>
  </si>
  <si>
    <t>2.1.</t>
  </si>
  <si>
    <t>шт.</t>
  </si>
  <si>
    <t>3.1.</t>
  </si>
  <si>
    <t>п.1.1./п.2.1.</t>
  </si>
  <si>
    <t>4.1.</t>
  </si>
  <si>
    <t xml:space="preserve">% </t>
  </si>
  <si>
    <t>розрахунково</t>
  </si>
  <si>
    <t>грн.</t>
  </si>
  <si>
    <t>%</t>
  </si>
  <si>
    <t xml:space="preserve"> грн.</t>
  </si>
  <si>
    <r>
      <t>__</t>
    </r>
    <r>
      <rPr>
        <b/>
        <u val="single"/>
        <sz val="12"/>
        <rFont val="Arial Cyr"/>
        <family val="0"/>
      </rPr>
      <t>0217530</t>
    </r>
    <r>
      <rPr>
        <b/>
        <sz val="12"/>
        <rFont val="Arial Cyr"/>
        <family val="0"/>
      </rPr>
      <t>__</t>
    </r>
  </si>
  <si>
    <t>7530</t>
  </si>
  <si>
    <r>
      <t>______</t>
    </r>
    <r>
      <rPr>
        <b/>
        <u val="single"/>
        <sz val="12"/>
        <rFont val="Arial Cyr"/>
        <family val="0"/>
      </rPr>
      <t>0460</t>
    </r>
    <r>
      <rPr>
        <b/>
        <sz val="12"/>
        <rFont val="Arial Cyr"/>
        <family val="0"/>
      </rPr>
      <t>_______</t>
    </r>
  </si>
  <si>
    <t>Інші заходи у сфері зв'язку, телекомунікації та інформатики</t>
  </si>
  <si>
    <t>1) вдосконалити та розширити функціональні можливості системи електронного документообігу; 2) впровадження належного програмного забезпечення; 3) покращення інфраструктури для підвищення продуктивності праці"; 4) створити умови для безперебійного функціонування робочих місць працівників</t>
  </si>
  <si>
    <t xml:space="preserve"> "Цільова програма Житомирської міської об'єднаної територіальної громади «е-Місто» на 2018-2020 роки» (зі змінами)</t>
  </si>
  <si>
    <t xml:space="preserve"> рішення Житомирської міської ради від 01.03.2018 р. №945</t>
  </si>
  <si>
    <t>Придбання обладнання і предметів довгострокового користування</t>
  </si>
  <si>
    <t>Придбання та підтримка програмного забезпечення для Центру надання адміністративних послуг</t>
  </si>
  <si>
    <t>Оптимізація, модернізація, технічна підтримка системи ведення реєстру територіальної громади</t>
  </si>
  <si>
    <t>Модернізація, розширення структурованої кабельної мережі</t>
  </si>
  <si>
    <t>Організація автоматичного з'єднання абонентів телефонної мережі</t>
  </si>
  <si>
    <t>Підключення нових функціональних модулів</t>
  </si>
  <si>
    <t>Технічна підтримка системи електронного документообігу</t>
  </si>
  <si>
    <t>Придбання програмних пакетів прикладних програм</t>
  </si>
  <si>
    <t>Придбання антивірусного забезпечення</t>
  </si>
  <si>
    <t>Придбання програмного забезпечення для виконавчих органів ради</t>
  </si>
  <si>
    <t>10.</t>
  </si>
  <si>
    <t>Завдання 1.: Впровадження належного програмного забезпечення</t>
  </si>
  <si>
    <t>Обсяг видатків на впровадження належного програмного забезпечення</t>
  </si>
  <si>
    <t>Кількість одиниць програмного забезпечення для потреб виконавчих органів Житомирської міської ради</t>
  </si>
  <si>
    <t>розрахунок до кошторису</t>
  </si>
  <si>
    <t>Середні витрати на одиницю програмного забезпечення</t>
  </si>
  <si>
    <t>Відсоток забезпеченістю необхідним програмним забезпеченням</t>
  </si>
  <si>
    <t>Завдання 2.: Покращення інфраструктури для підвищення продуктивності праці</t>
  </si>
  <si>
    <t>Обсяг видатків на покращення інфраструктури для підвищення продуктивності праці</t>
  </si>
  <si>
    <t>2.2.</t>
  </si>
  <si>
    <t>Реконструкція і ремонт локальної мережі</t>
  </si>
  <si>
    <t>3.2.</t>
  </si>
  <si>
    <t>Середня забезпеченість номерами</t>
  </si>
  <si>
    <t>чол/номер</t>
  </si>
  <si>
    <t>16 (чисельність працівників)/ 4 (кількість телефонів).</t>
  </si>
  <si>
    <t>Відсоток забезпеченістю внутрішніми телефонами працівників виконавчих органів Житомирської міської ради</t>
  </si>
  <si>
    <t>(4 (кількість телефонів) / 16 (чисельність працівників))*100.</t>
  </si>
  <si>
    <t>4.2.</t>
  </si>
  <si>
    <t>Забезпеченість мережевим доступом</t>
  </si>
  <si>
    <t>кількість працівників/кількість портів</t>
  </si>
  <si>
    <t>Завдання 3.: Вдосконалити та розширити функціональні можливості системи електронного документообігу</t>
  </si>
  <si>
    <t>Обсяг видатків на вдосконалення та розширення функціональної можливості системи електронного документообігу</t>
  </si>
  <si>
    <t>рішення міської ради від 18.12.2018  № 1297 (зі змінами)</t>
  </si>
  <si>
    <t>Створення нових функціональних модулів</t>
  </si>
  <si>
    <t>Договори, акти виконаних робіт</t>
  </si>
  <si>
    <t>Зменшення часу обробки документів</t>
  </si>
  <si>
    <t>день</t>
  </si>
  <si>
    <t xml:space="preserve">розрахункові показники </t>
  </si>
  <si>
    <t>Зменшення друку</t>
  </si>
  <si>
    <t>тис. шт.</t>
  </si>
  <si>
    <t>2.3.</t>
  </si>
  <si>
    <t>Заміна старих елементів СКС</t>
  </si>
  <si>
    <t>Договори, специфікація до договору, акти прийому передачі.</t>
  </si>
  <si>
    <t xml:space="preserve">Середня забезпеченість портами </t>
  </si>
  <si>
    <t>239 / (204 + 16 + 4 + 11 + 30 +24)</t>
  </si>
  <si>
    <t>чол/порт</t>
  </si>
  <si>
    <t>Відсоток забезпеченості доступом до комунікацій працівників виконавчого комітету Житомирської міської ради</t>
  </si>
  <si>
    <t>4.3.</t>
  </si>
  <si>
    <t>(204+16+4+11+30+ 24) / 239 (кількість портів/чисельність працівників )*100</t>
  </si>
  <si>
    <t>Завдання 4.: Створити умови для безперебійного функціонування робочих місць працівників</t>
  </si>
  <si>
    <t>Кількість нових БФП</t>
  </si>
  <si>
    <t>Кількість нових персональних комп'ютерів</t>
  </si>
  <si>
    <t>Кількість нових ноутбуків</t>
  </si>
  <si>
    <t>Забезпеченість новими персональними комп'ютерами</t>
  </si>
  <si>
    <t>06552000000</t>
  </si>
  <si>
    <t>(94+42+167+12) / 533,5 * 100, розрахунково</t>
  </si>
  <si>
    <t>(45+33+72+5) / 533,5 * 100, розрахунково</t>
  </si>
  <si>
    <t>Час безперебійної роботи СЕД</t>
  </si>
  <si>
    <t>Інші надходження спеціального фонду (Кошти, що передаються із загального фонду до спеціального фонду (бюджету розвитку))</t>
  </si>
  <si>
    <r>
      <t>__</t>
    </r>
    <r>
      <rPr>
        <b/>
        <u val="single"/>
        <sz val="12"/>
        <rFont val="Arial Cyr"/>
        <family val="0"/>
      </rPr>
      <t>0217530</t>
    </r>
    <r>
      <rPr>
        <sz val="12"/>
        <rFont val="Arial Cyr"/>
        <family val="0"/>
      </rPr>
      <t>_____________</t>
    </r>
  </si>
  <si>
    <r>
      <t>________</t>
    </r>
    <r>
      <rPr>
        <b/>
        <u val="single"/>
        <sz val="12"/>
        <rFont val="Arial Cyr"/>
        <family val="0"/>
      </rPr>
      <t>7530</t>
    </r>
    <r>
      <rPr>
        <sz val="12"/>
        <rFont val="Arial Cyr"/>
        <family val="0"/>
      </rPr>
      <t>_______</t>
    </r>
  </si>
  <si>
    <r>
      <t>_____</t>
    </r>
    <r>
      <rPr>
        <b/>
        <u val="single"/>
        <sz val="12"/>
        <rFont val="Arial Cyr"/>
        <family val="0"/>
      </rPr>
      <t>0460</t>
    </r>
    <r>
      <rPr>
        <sz val="12"/>
        <rFont val="Arial Cyr"/>
        <family val="0"/>
      </rPr>
      <t>_________</t>
    </r>
  </si>
  <si>
    <t>О.М.Пашко</t>
  </si>
  <si>
    <t xml:space="preserve">Частка нових БФП до загальної кількості </t>
  </si>
  <si>
    <t xml:space="preserve">проєкт рішення Житомирської міської ради </t>
  </si>
  <si>
    <t>формування ефективної системи муніципального управління та вдосконалення процесу надання послуг на основі впровадження електронного урядування для зростання ефективності, відкритості та прозорості влади для громадян та суб’єктів господарювання, створення організаційних та фінансово-економічних умов для розвитку інформаційного суспільства (2021-2023 рр.)</t>
  </si>
  <si>
    <t>1) надходження для виконання бюджетної програми у 2019 - 2021 роках:</t>
  </si>
  <si>
    <t xml:space="preserve">2019 рік (звіт) </t>
  </si>
  <si>
    <t xml:space="preserve">2020 рік (затверджено) </t>
  </si>
  <si>
    <t xml:space="preserve">2021 рік (проєкт) </t>
  </si>
  <si>
    <t>2) надходження для виконання бюджетної програми у 2022- 2023 роках:</t>
  </si>
  <si>
    <t xml:space="preserve">2023 рік (прогноз) </t>
  </si>
  <si>
    <t>1) видатки за кодами Економічної класифікації видатків бюджету у 2019 - 2021 роках:</t>
  </si>
  <si>
    <t>2020 (затверджено)</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</si>
  <si>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</si>
  <si>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</si>
  <si>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</si>
  <si>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</si>
  <si>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</si>
  <si>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Придбання комп'ютерної, мережевої та оргтехніки, серверів, програмного забезпечення для підрозділів міської ради.</t>
  </si>
  <si>
    <t xml:space="preserve">Придбання комп'ютерної, мережевої та оргтехніки, серверів, програмного забезпечення </t>
  </si>
  <si>
    <t>11.</t>
  </si>
  <si>
    <t>12.</t>
  </si>
  <si>
    <t>13.</t>
  </si>
  <si>
    <t>1) результативні показники бюджетної програми  у 2019 - 2021 роках:</t>
  </si>
  <si>
    <t>2019 рік (звіт)</t>
  </si>
  <si>
    <t>2020 рік (затверджено)</t>
  </si>
  <si>
    <t>2021 рік (проєкт)</t>
  </si>
  <si>
    <t>2) результативні показники бюджетної програми у 2022 - 2023 роках:</t>
  </si>
  <si>
    <t>2023 рік (прогноз)</t>
  </si>
  <si>
    <t>189/144</t>
  </si>
  <si>
    <t>(144 (кількість телефонів) / 189 (чисельність працівників))*100.</t>
  </si>
  <si>
    <t>12/533,5*100, 14/533,5*100, розрахунково</t>
  </si>
  <si>
    <t>2020 рік (план)</t>
  </si>
  <si>
    <t>2023 рік</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</si>
  <si>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</si>
  <si>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</si>
  <si>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</si>
  <si>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3) дебіторська заборгованість в 2019-2021  роках:</t>
  </si>
  <si>
    <t>Дебіторська заборгованість на 01.01.2020</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</si>
  <si>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</si>
  <si>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</si>
  <si>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</si>
  <si>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2) кредиторська заборгованість місцевого  бюджету  у 2020 - 2021  роках:</t>
  </si>
  <si>
    <t>1) кредиторська заборгованість  місцевого бюджету  у 2019 році:</t>
  </si>
  <si>
    <t>14 . Бюджетні зобов’язання у 2019 -2021 роках:</t>
  </si>
  <si>
    <t>13. Аналіз результатів, досягнутих внаслідок використання коштів загального фонду бюджету у 2019 році, очікувані результати у 2020 році, обгрунтування необхідності  передбачення витрат на 2021 -2023 роки.</t>
  </si>
  <si>
    <t>БЮДЖЕТНИЙ ЗАПИТ НА 2021-2023 РОКИ додатковий (Форма 2021-3)</t>
  </si>
  <si>
    <t>3.1.1 Інтеграція системи електронного документообігу Житомирської міської ради  з СЕВ ОВВ</t>
  </si>
  <si>
    <t>тис. грн.</t>
  </si>
  <si>
    <t xml:space="preserve">1.1.1 Розробка детальних інструкцій, відеоматеріалів, інформаційних брошур для підвищення поінформованості населення про послуги та порядок їх отримання. </t>
  </si>
  <si>
    <t>1.1.2 Розробка методичних рекомендацій та порядку отримання послуг в електронному вигляді, проведення консультацій надавачами послуг.</t>
  </si>
  <si>
    <t>2.1.1 Створення електронноъ приймальны мешканця, розробка нових послуг та модулів</t>
  </si>
  <si>
    <t>3.2.1 Розробка технічного завдання для створення Автоматизованої системи пільговиків</t>
  </si>
  <si>
    <t>3.2.2 Створення Автоматизованої системи пільговиків</t>
  </si>
  <si>
    <t>3.4.1 Підключення нових функціональних модулів, доопрацювання існуючих модулів</t>
  </si>
  <si>
    <t>3.5.1 Придбання програмних пакетів прикладних програм</t>
  </si>
  <si>
    <t xml:space="preserve">3.5.2 Придбання програмного забезпечення для виконавчих органів ради </t>
  </si>
  <si>
    <t>4.1.1 Тематичні навчання з працівниками виконавчих органів  розроблятися методики та порядок формування електронних сервісів</t>
  </si>
  <si>
    <t>4.1.2 Аналіз та прийняття скарг на інформаційні ресурси в частині дискримінаційних проявів та гендерної нерівності</t>
  </si>
  <si>
    <t>5.1.1 Підвищення кваліфікації працівників, які відповідають за захист інформації, розвиток, підтримку та впровадження автоматизованих систем та програмного забезпечення</t>
  </si>
  <si>
    <t>6.1.1 Технічна підтримка, оновлення, системи електронного документообігу</t>
  </si>
  <si>
    <t>6.2.1 Технічна підтримка, оновлення, системи ведення реєстру територіальної громади</t>
  </si>
  <si>
    <t>6.3.1 Технічна підтримка, оновлення, програмного забезпечення для Центру надання адміністративних послуг</t>
  </si>
  <si>
    <t>6.4.1 Технічна підтримка, оновлення, програмного забезпечення Геоінформаційної системи Житомирської міської ради</t>
  </si>
  <si>
    <t>6.5.1 Технічна підтримка, оновлення, програмного забезпечення особистого кабінету мешканця</t>
  </si>
  <si>
    <t>6.6.1 Обслуговування створених комплексних систем захисту інформації автоматизованих систем</t>
  </si>
  <si>
    <t>6.7.1 Придбання комп'ютерної, мережевої та оргтехніки, серверів, програмного забезпечення в для підрозділів міської ради.</t>
  </si>
  <si>
    <t>6.8.1 Модернізація, розширення структурованої кабельної мережі</t>
  </si>
  <si>
    <t>6.9.1 Організація автоматичного з'єднання абонентів телефонної мережі</t>
  </si>
  <si>
    <t>7.1.1. Складання технічного завдання за результатами обстеження напрямків діяльності Житомирської міської ради</t>
  </si>
  <si>
    <t>7.1.2. Створення комплексних систем захисту інформації автоматизованих систем  для оброблення інформації в режимно-секретних підрозділах</t>
  </si>
  <si>
    <t>7.1.3. Створення та атестація комплексів технічного захисту інформації на об'єктах інформаційної діяльності</t>
  </si>
  <si>
    <t>7.1.4. Проведення державної експертизи створених комплексних систем захисту інформації автоматизованих систем</t>
  </si>
  <si>
    <t xml:space="preserve">7.2.1 Придбання антивірусного забезпечення </t>
  </si>
  <si>
    <t xml:space="preserve">Кількість розроблених детальних інструкцій, відеоматеріалів, інформаційних брошур для підвищення поінформованості населення про послуги та порядок їх отримання. </t>
  </si>
  <si>
    <t>Кількість розроблених методичних рекомендацій та порядку отримання послуг в електронному вигляді, проведення консультацій надавачами послуг.</t>
  </si>
  <si>
    <t>Кількість адміністративних послуг що надаються в електронному вигляді</t>
  </si>
  <si>
    <t>Кількість інтегрованих систем з СЕВ ОВВ</t>
  </si>
  <si>
    <t xml:space="preserve">Кількість створених технічних завдань </t>
  </si>
  <si>
    <t>Кількість створених систем, та розроблених модулів</t>
  </si>
  <si>
    <t>Кількість підключення нових функціональних модулів або доопрацювання існуючих модулів</t>
  </si>
  <si>
    <t>Кількість програмних пакетів прикладних програм що, планується придбати</t>
  </si>
  <si>
    <t>Кількість програмного забезпечення для виконавчих органів ради що, планується придбати</t>
  </si>
  <si>
    <t>Кількість тематичних навчань з працівниками виконавчих органів  розроблятися методики та порядок формування електронних сервісів</t>
  </si>
  <si>
    <t>Кількість користувачів ЦНАП, що замовили адміністративні послуги онлайн</t>
  </si>
  <si>
    <t>Кількість працівників, які пройшли курси з захисту інформації, розвитку, підтримки та впровадження автоматизованих систем та програмного забезпечення</t>
  </si>
  <si>
    <t>Кількість систем підтримки, оновлення, системи електронного документообігу</t>
  </si>
  <si>
    <t>Кількість систем що  підтримуються для організації роботи  реєстру територіальної громади</t>
  </si>
  <si>
    <t>Кількість систем що  підтримуються для організації роботи Центру надання адміністративних послуг</t>
  </si>
  <si>
    <t xml:space="preserve">Кількість вимірюваних параметрів міського середовища, розподіл показників за якими по районах міста відображається у ГІС </t>
  </si>
  <si>
    <t>Кількість систем що  підтримуються для організації роботи особистого кабінету мешканця</t>
  </si>
  <si>
    <t>Кількість систем що  підтримуються для організації роботи комплексних систем захисту інформації автоматизованих систем</t>
  </si>
  <si>
    <t>Кількість робочих місць з оновленою технікою</t>
  </si>
  <si>
    <t>Кількість підключених до мережі виконавчих органів ради</t>
  </si>
  <si>
    <t>Кількість систем з автоматизованою телефонією</t>
  </si>
  <si>
    <t>Кількість складених документів з технічним завданням</t>
  </si>
  <si>
    <t>Кількість сертифікованих систем для роботи з режимно-секретними документами</t>
  </si>
  <si>
    <t>Кількість  сертифікованих систем захисту інформації на об'єктах інформаційної діяльності</t>
  </si>
  <si>
    <t>Кількість проведених експертиз систем з сертифікацією комплексного захисту інформації</t>
  </si>
  <si>
    <t>Кількість ліцензій на антивірусне програмне забезпечення</t>
  </si>
  <si>
    <t>од.</t>
  </si>
  <si>
    <t>Середні витрати на розробку  однієї інструкцій, відеоматеріалу, інформаційної брошури</t>
  </si>
  <si>
    <t>Середні витрати на розроблення методичних рекомендацій та порядку отримання послуг в електронному вигляді, проведення консультацій надавачами послуг.</t>
  </si>
  <si>
    <t>Середні витрати на розробку нових послуг та модулів для особистого кабінету мешканця</t>
  </si>
  <si>
    <t>Середні витрати на підключення до СЕВ ОВВ</t>
  </si>
  <si>
    <t>Середні витрати на створення технічного завдання</t>
  </si>
  <si>
    <t>Середні витрати на створення систем, та розроблених модулів</t>
  </si>
  <si>
    <t>Середні витрати на  підключення нових функціональних модулів або доопрацювання існуючих модулів</t>
  </si>
  <si>
    <t>Середні витрати на закупівлю програмних пакетів прикладних програм</t>
  </si>
  <si>
    <t xml:space="preserve">Середні витрати на закупівлю програмного забезпечення для виконавчих органів ради </t>
  </si>
  <si>
    <t>Середні витрати на проведення тематичних навчань з працівниками виконавчих органів  розроблятися методики та порядок формування електронних сервісів</t>
  </si>
  <si>
    <t>Середні витрати на надання однієї адміністративної послуги</t>
  </si>
  <si>
    <t>Середні витрати на курс з захисту інформації, розвитку, підтримки та впровадження автоматизованих систем та програмного забезпечення</t>
  </si>
  <si>
    <t>Середні витрати на організацію роботи  системи електронного документообігу</t>
  </si>
  <si>
    <t>Середні витрати на організацію роботи  реєстру територіальної громади</t>
  </si>
  <si>
    <t>Середні витрати на  організації роботи Центру надання адміністративних послуг</t>
  </si>
  <si>
    <t>Середні витрати на організацію роботи Геоінформаційної системи Житомирської міської ради</t>
  </si>
  <si>
    <t>Середні витрати на організацію роботи особистого кабінету мешканця</t>
  </si>
  <si>
    <t>Середні витрати на організацію роботи комплексних систем захисту інформації автоматизованих систем</t>
  </si>
  <si>
    <t>Середні витрати на оновлення технікою робочого місця</t>
  </si>
  <si>
    <t>Середні витрати на  підключених до мережі виконавчих органів ради</t>
  </si>
  <si>
    <t>Середні витрати на підтримку систем з автоматизованою телефонією</t>
  </si>
  <si>
    <t>Середні витрати на розробку технічного завдання</t>
  </si>
  <si>
    <t>Середні витрати на  сертифікацію систем для роботи з режимно-секретними документами</t>
  </si>
  <si>
    <t>Середні витрати на сертифікацію систем захисту інформації на об'єктах інформаційної діяльності</t>
  </si>
  <si>
    <t>Середні витрати на проведення експертизи системи з сертифікацією комплексного захисту інформації</t>
  </si>
  <si>
    <t>Середні витрати на  ліцензію на антивірусне програмне забезпечення</t>
  </si>
  <si>
    <t>Питома вага витрат на розробку  однієї інструкцій, відеоматеріалу, інформаційної брошури у поточному році до запланованих</t>
  </si>
  <si>
    <t>Питома вага виконавчих органів ради що використали методичні рекомендації та порядок отримання послуг в електронному вигляді, взяли участь у навчаннях</t>
  </si>
  <si>
    <t xml:space="preserve">Питома вага листів що надійшли через СЕВ ОВВ </t>
  </si>
  <si>
    <t>Питома вага витрат на створення технічного завдання  у поточному році до запланованих</t>
  </si>
  <si>
    <t>Питома вага надання соціальних послуг що надавалися з застосуванням системи до загальної кількості послуг</t>
  </si>
  <si>
    <t>Рівень готовності СЕДО до роботи</t>
  </si>
  <si>
    <t>Рівень забезпеченості  програмними пакетами прикладних програм</t>
  </si>
  <si>
    <t xml:space="preserve">Рівень забезпеченості програмним забезпеченням для виконавчих органів ради </t>
  </si>
  <si>
    <t>Рівень обізнаності в створенні електронних сервісів відповідальними розробниками</t>
  </si>
  <si>
    <t>Частка мешканців, що використовують міський портал з електронними сервісами</t>
  </si>
  <si>
    <t>Питома вага працівників що пройшли навчання</t>
  </si>
  <si>
    <t xml:space="preserve">Питома вага часу роботи СЕДО до загального часу </t>
  </si>
  <si>
    <t>Рівень забезпеченості роботи  реєстру територіальної громади</t>
  </si>
  <si>
    <t>Відсоток адміністративних послуг, що надаються в електронному вигляді до загальної кількості послуг.</t>
  </si>
  <si>
    <t>Рівень забезпеченості функціонування Геоінформаційної системи Житомирської міської ради</t>
  </si>
  <si>
    <t>Частка мешканців, що використовують міський портал з електронними сервісами до загальної кількості мешканців старше 15 років.</t>
  </si>
  <si>
    <t>Рівень забезпеченості функціонування систем КСЗІ</t>
  </si>
  <si>
    <t>Забезпеченість робочих місць новою технікою</t>
  </si>
  <si>
    <t>Питома вага підключених до локальної мережі виконавчих органів ради</t>
  </si>
  <si>
    <t>Рівень забезпеченості телефонним з'єднанням</t>
  </si>
  <si>
    <t>Рівень підготовки документації для впровадження КСЗІ.</t>
  </si>
  <si>
    <t>Рівень готовності до експлуатації систем для роботи з режимно-секретними документами</t>
  </si>
  <si>
    <t>Рівень готовності до експлуатації систем захисту інформації на об'єктах інформаційної діяльності</t>
  </si>
  <si>
    <t xml:space="preserve">Рівень готовності до експлуатації систем з сертифікацією комплексного захисту інформації </t>
  </si>
  <si>
    <t>Питома вага захищених комп'ютерів</t>
  </si>
  <si>
    <t>чол.</t>
  </si>
  <si>
    <t>2.1.1 Створення особистого кабінета мешканця, розробка нових послуг та модулів</t>
  </si>
  <si>
    <t>6.7.1 Придбання компютерної, мережевої та оргтехніки, серверів, програмного забезпечення в для підрозділів міської ради.</t>
  </si>
  <si>
    <t xml:space="preserve">У разі не виділення коштів не відбудеться впровадження належного програмного забезпечення, заміна застарілого матеріально-технічного забезпечення, а саме: морально застарілих принтерів, комп'ютерів, сканерів, іншого комп'ютерного обладнання та оргтехніки. </t>
  </si>
  <si>
    <t>Частка нової комп’ютерної техніки до загальної її кількості працівників</t>
  </si>
  <si>
    <t xml:space="preserve"> Видатки загального фонду у 2019 році  668 908 грн., за ці кошти придбано оргтехніку, підключенно та наданно доступу до мережі Інтернет виконавчим органам ради, надавалася підтримку продукту ВІССУГ (Візуальна інформаційна система сучасного управління громадою), послуги у сфері локальних мереж із обстеження, ремонту та налаштування структурованої кабельної мереж, надано підтримку програмного забезпечення для роботи ЦНАП. У 2020 році  кошти спрямовувалися на витрати для закупівлі програмного забезпечення, організації роботи системи електронного документообігу,  підтримку роботи виконавчих органів ради. В 2020 забезпечено роботу виконавчих органів ради (ЦНАП, Управлыння ведення реєстру територіальної громади, інші виконавчі органи) в частині технічної підтримки та закупівлі нового програмного забезпечення, закупівлю комп'ютерної техніки, розширення інфраструктури. В 2021 році планується абезпечено роботу виконавчих органів ради (ЦНАП, Управлыння ведення реєстру територіальної громади, інші виконавчі органи), організація захисту мереж, впровадження належного програмного забезпечення та технічних засобів </t>
  </si>
  <si>
    <t>У 2021 році  планується організація технічної підтримки роботи ЦНАП, реєстру територіальної громади,  витрати для закупівлі програмного забезпечення, організації роботи системи електронного документообігу,  підтримку роботи виконавчих органів ради, розвиток телекомунікаційних мереж.</t>
  </si>
  <si>
    <t>Організація роботи особистого кабінету мешканця</t>
  </si>
  <si>
    <t>Технічна підтримка, оновлення, програмного забезпечення Геоінформаційної системи Житомирської міської ради</t>
  </si>
  <si>
    <r>
      <t>_________</t>
    </r>
    <r>
      <rPr>
        <b/>
        <u val="single"/>
        <sz val="12"/>
        <rFont val="Arial Cyr"/>
        <family val="0"/>
      </rPr>
      <t>(0)(2)</t>
    </r>
    <r>
      <rPr>
        <sz val="12"/>
        <rFont val="Arial Cyr"/>
        <family val="0"/>
      </rPr>
      <t>______________</t>
    </r>
  </si>
  <si>
    <r>
      <t>_______</t>
    </r>
    <r>
      <rPr>
        <b/>
        <u val="single"/>
        <sz val="12"/>
        <rFont val="Arial Cyr"/>
        <family val="0"/>
      </rPr>
      <t>(0)(2)(1)</t>
    </r>
    <r>
      <rPr>
        <sz val="12"/>
        <rFont val="Arial Cyr"/>
        <family val="0"/>
      </rPr>
      <t>______________</t>
    </r>
  </si>
  <si>
    <r>
      <t xml:space="preserve">1. </t>
    </r>
    <r>
      <rPr>
        <b/>
        <u val="single"/>
        <sz val="12"/>
        <rFont val="Arial Cyr"/>
        <family val="0"/>
      </rPr>
      <t>Виконавчий комітет Житомирської міської ради Житомирської області</t>
    </r>
  </si>
  <si>
    <r>
      <rPr>
        <b/>
        <sz val="12"/>
        <rFont val="Arial Cyr"/>
        <family val="0"/>
      </rPr>
      <t xml:space="preserve">2. </t>
    </r>
    <r>
      <rPr>
        <b/>
        <u val="single"/>
        <sz val="12"/>
        <rFont val="Arial Cyr"/>
        <family val="0"/>
      </rPr>
      <t>Виконавчий комітет Житомирської міської ради Житомирської області</t>
    </r>
  </si>
  <si>
    <r>
      <t>1) додаткові витрати на 20</t>
    </r>
    <r>
      <rPr>
        <b/>
        <u val="single"/>
        <sz val="12"/>
        <rFont val="Arial Cyr"/>
        <family val="0"/>
      </rPr>
      <t>21</t>
    </r>
    <r>
      <rPr>
        <b/>
        <sz val="12"/>
        <rFont val="Arial Cyr"/>
        <family val="0"/>
      </rPr>
      <t xml:space="preserve"> рік за бюджетними програмами:</t>
    </r>
  </si>
  <si>
    <r>
      <t>20</t>
    </r>
    <r>
      <rPr>
        <b/>
        <u val="single"/>
        <sz val="12"/>
        <rFont val="Arial Cyr"/>
        <family val="0"/>
      </rPr>
      <t>19</t>
    </r>
    <r>
      <rPr>
        <b/>
        <sz val="12"/>
        <rFont val="Arial Cyr"/>
        <family val="0"/>
      </rPr>
      <t xml:space="preserve"> рік (звіт)</t>
    </r>
  </si>
  <si>
    <r>
      <t>20</t>
    </r>
    <r>
      <rPr>
        <b/>
        <u val="single"/>
        <sz val="12"/>
        <rFont val="Arial Cyr"/>
        <family val="0"/>
      </rPr>
      <t>21</t>
    </r>
    <r>
      <rPr>
        <b/>
        <sz val="12"/>
        <rFont val="Arial Cyr"/>
        <family val="0"/>
      </rPr>
      <t xml:space="preserve"> рік (проєкт)</t>
    </r>
  </si>
  <si>
    <r>
      <t>20</t>
    </r>
    <r>
      <rPr>
        <b/>
        <u val="single"/>
        <sz val="12"/>
        <rFont val="Arial Cyr"/>
        <family val="0"/>
      </rPr>
      <t>21</t>
    </r>
    <r>
      <rPr>
        <b/>
        <sz val="12"/>
        <rFont val="Arial Cyr"/>
        <family val="0"/>
      </rPr>
      <t xml:space="preserve"> (проєкт) у межах доведених граничних обсягів</t>
    </r>
  </si>
  <si>
    <r>
      <t>20</t>
    </r>
    <r>
      <rPr>
        <b/>
        <u val="single"/>
        <sz val="12"/>
        <rFont val="Arial Cyr"/>
        <family val="0"/>
      </rPr>
      <t>21</t>
    </r>
    <r>
      <rPr>
        <b/>
        <sz val="12"/>
        <rFont val="Arial Cyr"/>
        <family val="0"/>
      </rPr>
      <t xml:space="preserve"> рік (проєкт) зміни у разі передбачення додаткових коштів</t>
    </r>
  </si>
  <si>
    <r>
      <t>2) додаткові витрати на 20</t>
    </r>
    <r>
      <rPr>
        <b/>
        <u val="single"/>
        <sz val="12"/>
        <rFont val="Arial Cyr"/>
        <family val="0"/>
      </rPr>
      <t>22</t>
    </r>
    <r>
      <rPr>
        <b/>
        <sz val="12"/>
        <rFont val="Arial Cyr"/>
        <family val="0"/>
      </rPr>
      <t xml:space="preserve"> і 20</t>
    </r>
    <r>
      <rPr>
        <b/>
        <u val="single"/>
        <sz val="12"/>
        <rFont val="Arial Cyr"/>
        <family val="0"/>
      </rPr>
      <t>23</t>
    </r>
    <r>
      <rPr>
        <b/>
        <sz val="12"/>
        <rFont val="Arial Cyr"/>
        <family val="0"/>
      </rPr>
      <t xml:space="preserve"> роки за бюджетними програмами:</t>
    </r>
  </si>
  <si>
    <r>
      <t>20</t>
    </r>
    <r>
      <rPr>
        <b/>
        <u val="single"/>
        <sz val="12"/>
        <rFont val="Arial Cyr"/>
        <family val="0"/>
      </rPr>
      <t>22</t>
    </r>
    <r>
      <rPr>
        <b/>
        <sz val="12"/>
        <rFont val="Arial Cyr"/>
        <family val="0"/>
      </rPr>
      <t xml:space="preserve"> рік (прогноз)</t>
    </r>
  </si>
  <si>
    <r>
      <t>20</t>
    </r>
    <r>
      <rPr>
        <b/>
        <u val="single"/>
        <sz val="12"/>
        <rFont val="Arial Cyr"/>
        <family val="0"/>
      </rPr>
      <t>23</t>
    </r>
    <r>
      <rPr>
        <b/>
        <sz val="12"/>
        <rFont val="Arial Cyr"/>
        <family val="0"/>
      </rPr>
      <t xml:space="preserve"> рік (прогноз)</t>
    </r>
  </si>
  <si>
    <r>
      <t>20</t>
    </r>
    <r>
      <rPr>
        <b/>
        <u val="single"/>
        <sz val="12"/>
        <rFont val="Arial Cyr"/>
        <family val="0"/>
      </rPr>
      <t>22</t>
    </r>
    <r>
      <rPr>
        <b/>
        <sz val="12"/>
        <rFont val="Arial Cyr"/>
        <family val="0"/>
      </rPr>
      <t xml:space="preserve"> рік (прогноз) у межах доведених індикативних прогнозних показників</t>
    </r>
  </si>
  <si>
    <r>
      <t>20</t>
    </r>
    <r>
      <rPr>
        <b/>
        <u val="single"/>
        <sz val="12"/>
        <rFont val="Arial Cyr"/>
        <family val="0"/>
      </rPr>
      <t>22</t>
    </r>
    <r>
      <rPr>
        <b/>
        <sz val="12"/>
        <rFont val="Arial Cyr"/>
        <family val="0"/>
      </rPr>
      <t xml:space="preserve"> рік (прогноз) зміни у разі передбачення додаткових коштів</t>
    </r>
  </si>
  <si>
    <r>
      <t>20</t>
    </r>
    <r>
      <rPr>
        <b/>
        <u val="single"/>
        <sz val="12"/>
        <rFont val="Arial Cyr"/>
        <family val="0"/>
      </rPr>
      <t>23</t>
    </r>
    <r>
      <rPr>
        <b/>
        <sz val="12"/>
        <rFont val="Arial Cyr"/>
        <family val="0"/>
      </rPr>
      <t xml:space="preserve"> рік (прогноз) у межах доведених індикативних прогнозних показників</t>
    </r>
  </si>
  <si>
    <r>
      <t>20</t>
    </r>
    <r>
      <rPr>
        <b/>
        <u val="single"/>
        <sz val="12"/>
        <rFont val="Arial Cyr"/>
        <family val="0"/>
      </rPr>
      <t>23</t>
    </r>
    <r>
      <rPr>
        <b/>
        <sz val="12"/>
        <rFont val="Arial Cyr"/>
        <family val="0"/>
      </rPr>
      <t xml:space="preserve"> рік (прогноз) зміни у разі передбачення додаткових коштів</t>
    </r>
  </si>
  <si>
    <t xml:space="preserve">Частка мешканців, що використовують міський портал з електронними сервісами до загальної кількості мешканців </t>
  </si>
  <si>
    <r>
      <t>Наслідки у разі, якщо додаткові кошти не будуть передбачені у 20</t>
    </r>
    <r>
      <rPr>
        <b/>
        <u val="single"/>
        <sz val="12"/>
        <rFont val="Arial Cyr"/>
        <family val="0"/>
      </rPr>
      <t>21</t>
    </r>
    <r>
      <rPr>
        <b/>
        <sz val="12"/>
        <rFont val="Arial Cyr"/>
        <family val="0"/>
      </rPr>
      <t xml:space="preserve"> році, та альтернативні заходи, яких необхідно вжити для забезпечення виконання бюджетної програми: </t>
    </r>
    <r>
      <rPr>
        <sz val="12"/>
        <rFont val="Arial Cyr"/>
        <family val="0"/>
      </rPr>
      <t>У разі не виділення коштів не відбудеться заміна застарілого матеріально-технічного забезпечення, а саме: морально застарілих принтерів, комп'ютерів, сканерів, іншого комп'ютерного обладнання та оргтехніки.</t>
    </r>
  </si>
  <si>
    <t>Проєкт рішення</t>
  </si>
  <si>
    <t>Розрахунок</t>
  </si>
  <si>
    <r>
      <t>Обґрунтування необхідності додаткових коштів на 20</t>
    </r>
    <r>
      <rPr>
        <b/>
        <u val="single"/>
        <sz val="12"/>
        <rFont val="Arial Cyr"/>
        <family val="0"/>
      </rPr>
      <t>21</t>
    </r>
    <r>
      <rPr>
        <b/>
        <sz val="12"/>
        <rFont val="Arial Cyr"/>
        <family val="0"/>
      </rPr>
      <t xml:space="preserve"> рік </t>
    </r>
  </si>
  <si>
    <r>
      <t>Наслідки у разі, якщо додаткові кошти не будуть передбачені у 20</t>
    </r>
    <r>
      <rPr>
        <b/>
        <u val="single"/>
        <sz val="12"/>
        <rFont val="Arial Cyr"/>
        <family val="0"/>
      </rPr>
      <t>22</t>
    </r>
    <r>
      <rPr>
        <b/>
        <sz val="12"/>
        <rFont val="Arial Cyr"/>
        <family val="0"/>
      </rPr>
      <t>-20</t>
    </r>
    <r>
      <rPr>
        <b/>
        <u val="single"/>
        <sz val="12"/>
        <rFont val="Arial Cyr"/>
        <family val="0"/>
      </rPr>
      <t>23</t>
    </r>
    <r>
      <rPr>
        <b/>
        <sz val="12"/>
        <rFont val="Arial Cyr"/>
        <family val="0"/>
      </rPr>
      <t xml:space="preserve"> роках, та альтернативні заходи, яких необхідно вжити для забезпечення виконання бюджетної програми: </t>
    </r>
    <r>
      <rPr>
        <sz val="12"/>
        <rFont val="Arial Cyr"/>
        <family val="0"/>
      </rPr>
      <t xml:space="preserve">У разі не виділення коштів не відбудеться заміна застарілого матеріально-технічного забезпечення, а саме: морально застарілих принтерів, комп'ютерів, сканерів, іншого комп'ютерного обладнання та оргтехніки. </t>
    </r>
  </si>
  <si>
    <t>БЮДЖЕТНИЙ ЗАПИТ НА 2021-2023 РОКИ індивідуальний (Форма 2021-2)</t>
  </si>
  <si>
    <t>4. Мета та завдання бюджетної програми на 2021 - 2023 роки:</t>
  </si>
  <si>
    <t>1) Бюджетний кодекс України; 2) рішення Житомирської міської ради від 18.12.2019 р. № 1716 «Про бюджет Житомирської міської об’єднаної територіальної громади на 2020 рік» (зі змінами); 3) рішення Житомирської міської ради "Цільова програма Житомирської міської об'єднаної територіальної громади «е-Місто» на 2018-2020 роки" (зі змінами); 4) рішення Житомирської міської ради від 07.02.2019 р. №1359 "Про затвердження Концепції інтегрованого розвитку м. Житомира до 2030 року"., проєкт Цільової програми Житомирської міської територіальної громади  «е-Місто» на 2021-2026 роки.</t>
  </si>
  <si>
    <t>проєкт "Цільової програми Житомирської міської територіальної громади «е-Місто», розрахунок потреби на 2022-2023 рр.</t>
  </si>
  <si>
    <t>розрахунок потреби на 2022-2023 рр.</t>
  </si>
  <si>
    <t>рішення міської ради  від 18.12.2018  № 1297 (зі змінами), від 18.12.2019 №1716 (зі змінами), розрахунок потреби на 2021 р.</t>
  </si>
  <si>
    <t>рішення міської ради  від 18.12.2018  № 1297 (зі змінами), від 18.12.2019 №1716 (зі змінами), розрахуное потреби на 2021 р.</t>
  </si>
  <si>
    <t>проєкт "Цільова програма Житомирської міської територіальної громади «е-Місто на 2021-2026 роки»</t>
  </si>
  <si>
    <r>
      <t>Обґрунтування необхідності додаткових коштів на 20</t>
    </r>
    <r>
      <rPr>
        <b/>
        <u val="single"/>
        <sz val="12"/>
        <rFont val="Arial Cyr"/>
        <family val="0"/>
      </rPr>
      <t>22</t>
    </r>
    <r>
      <rPr>
        <b/>
        <sz val="12"/>
        <rFont val="Arial Cyr"/>
        <family val="0"/>
      </rPr>
      <t xml:space="preserve"> і 20</t>
    </r>
    <r>
      <rPr>
        <b/>
        <u val="single"/>
        <sz val="12"/>
        <rFont val="Arial Cyr"/>
        <family val="0"/>
      </rPr>
      <t>23</t>
    </r>
    <r>
      <rPr>
        <b/>
        <sz val="12"/>
        <rFont val="Arial Cyr"/>
        <family val="0"/>
      </rPr>
      <t xml:space="preserve"> роках </t>
    </r>
    <r>
      <rPr>
        <sz val="12"/>
        <rFont val="Arial Cyr"/>
        <family val="0"/>
      </rPr>
      <t xml:space="preserve"> </t>
    </r>
  </si>
  <si>
    <r>
      <t>1. _</t>
    </r>
    <r>
      <rPr>
        <b/>
        <u val="single"/>
        <sz val="12"/>
        <rFont val="Arial Cyr"/>
        <family val="0"/>
      </rPr>
      <t>Виконавчий комітет Житомирської міської ради Житомирської області</t>
    </r>
  </si>
  <si>
    <r>
      <t xml:space="preserve">2. </t>
    </r>
    <r>
      <rPr>
        <b/>
        <u val="single"/>
        <sz val="12"/>
        <rFont val="Arial Cyr"/>
        <family val="0"/>
      </rPr>
      <t>_Виконавчий комітет Житомирської міської ради Житомирської області</t>
    </r>
    <r>
      <rPr>
        <b/>
        <sz val="12"/>
        <rFont val="Arial Cyr"/>
        <family val="2"/>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</si>
</sst>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0000"/>
    <numFmt numFmtId="183" formatCode="0.0"/>
    <numFmt numFmtId="184" formatCode="#,##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quot;₴&quot;"/>
  </numFmts>
  <fonts count="73">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i/>
      <sz val="10"/>
      <name val="Times New Roman"/>
      <family val="1"/>
    </font>
    <font>
      <sz val="12"/>
      <name val="Arial"/>
      <family val="2"/>
    </font>
    <font>
      <b/>
      <u val="single"/>
      <sz val="12"/>
      <name val="Arial Cyr"/>
      <family val="0"/>
    </font>
    <font>
      <u val="single"/>
      <sz val="12"/>
      <name val="Arial Cyr"/>
      <family val="0"/>
    </font>
    <font>
      <sz val="14"/>
      <name val="Times New Roman"/>
      <family val="1"/>
    </font>
    <font>
      <sz val="11"/>
      <name val="Arial Cyr"/>
      <family val="0"/>
    </font>
    <font>
      <b/>
      <i/>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9"/>
      <color indexed="8"/>
      <name val="Arial"/>
      <family val="2"/>
    </font>
    <font>
      <sz val="11"/>
      <color indexed="8"/>
      <name val="Arial"/>
      <family val="2"/>
    </font>
    <font>
      <sz val="12"/>
      <color indexed="8"/>
      <name val="Arial Cyr"/>
      <family val="2"/>
    </font>
    <font>
      <sz val="10"/>
      <color indexed="8"/>
      <name val="Arial Cyr"/>
      <family val="2"/>
    </font>
    <font>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9"/>
      <color theme="1"/>
      <name val="Arial"/>
      <family val="2"/>
    </font>
    <font>
      <sz val="11"/>
      <color theme="1"/>
      <name val="Arial"/>
      <family val="2"/>
    </font>
    <font>
      <sz val="12"/>
      <color theme="1"/>
      <name val="Arial Cyr"/>
      <family val="2"/>
    </font>
    <font>
      <sz val="10"/>
      <color theme="1"/>
      <name val="Arial Cyr"/>
      <family val="2"/>
    </font>
    <font>
      <sz val="14"/>
      <color theme="1"/>
      <name val="Arial Cyr"/>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5" fillId="31" borderId="0" applyNumberFormat="0" applyBorder="0" applyAlignment="0" applyProtection="0"/>
  </cellStyleXfs>
  <cellXfs count="379">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0" xfId="0" applyFont="1" applyFill="1" applyBorder="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0" applyFont="1" applyFill="1" applyBorder="1" applyAlignment="1">
      <alignment/>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11" fillId="0" borderId="0" xfId="0" applyFont="1" applyFill="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0" fillId="0" borderId="14" xfId="0" applyFont="1" applyFill="1" applyBorder="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xf>
    <xf numFmtId="0" fontId="0" fillId="0" borderId="10" xfId="0" applyFont="1" applyFill="1" applyBorder="1" applyAlignment="1">
      <alignment horizontal="lef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12" fillId="0" borderId="10" xfId="0" applyFont="1" applyFill="1" applyBorder="1" applyAlignment="1">
      <alignment vertical="center" wrapText="1"/>
    </xf>
    <xf numFmtId="0" fontId="0" fillId="0" borderId="0" xfId="0" applyFont="1" applyFill="1" applyAlignment="1">
      <alignment horizontal="right" vertical="center" wrapText="1"/>
    </xf>
    <xf numFmtId="0" fontId="0" fillId="0" borderId="10" xfId="0" applyFont="1" applyFill="1" applyBorder="1" applyAlignment="1">
      <alignment horizontal="left" vertical="center" wrapText="1"/>
    </xf>
    <xf numFmtId="0" fontId="16"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9"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13" xfId="0" applyFont="1" applyFill="1" applyBorder="1" applyAlignment="1">
      <alignment horizontal="center" vertical="center" wrapText="1"/>
    </xf>
    <xf numFmtId="0" fontId="3" fillId="0" borderId="0" xfId="0" applyFont="1" applyFill="1" applyAlignment="1">
      <alignment vertical="center" wrapText="1"/>
    </xf>
    <xf numFmtId="49" fontId="21" fillId="0" borderId="0" xfId="0" applyNumberFormat="1" applyFont="1" applyFill="1" applyAlignment="1">
      <alignment horizontal="left" vertical="center" wrapText="1"/>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0" xfId="0" applyFill="1" applyBorder="1" applyAlignment="1">
      <alignment horizontal="left" vertical="center" wrapText="1"/>
    </xf>
    <xf numFmtId="0" fontId="0" fillId="0" borderId="10" xfId="0" applyFill="1" applyBorder="1" applyAlignment="1">
      <alignment horizontal="center"/>
    </xf>
    <xf numFmtId="183"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83" fontId="0" fillId="0" borderId="10" xfId="0" applyNumberFormat="1" applyFill="1" applyBorder="1" applyAlignment="1">
      <alignment horizontal="center" vertical="center" wrapText="1"/>
    </xf>
    <xf numFmtId="0" fontId="7" fillId="32"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0" fontId="0" fillId="0" borderId="12" xfId="0" applyFill="1" applyBorder="1" applyAlignment="1">
      <alignment horizontal="left" vertical="center" wrapText="1"/>
    </xf>
    <xf numFmtId="184" fontId="0" fillId="0" borderId="10" xfId="0" applyNumberFormat="1" applyFill="1" applyBorder="1" applyAlignment="1">
      <alignment horizontal="center" vertical="center" wrapText="1"/>
    </xf>
    <xf numFmtId="184" fontId="0" fillId="0" borderId="10" xfId="0" applyNumberFormat="1" applyFont="1" applyFill="1" applyBorder="1" applyAlignment="1">
      <alignment horizontal="center" vertical="center"/>
    </xf>
    <xf numFmtId="183" fontId="0" fillId="0" borderId="10" xfId="0" applyNumberFormat="1" applyFill="1" applyBorder="1" applyAlignment="1">
      <alignment horizontal="center" vertical="center"/>
    </xf>
    <xf numFmtId="184" fontId="0" fillId="0" borderId="10" xfId="0" applyNumberFormat="1" applyFill="1" applyBorder="1" applyAlignment="1">
      <alignment horizontal="center" vertical="center"/>
    </xf>
    <xf numFmtId="184"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3" fontId="0" fillId="0" borderId="0" xfId="0" applyNumberFormat="1" applyFont="1" applyFill="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wrapText="1"/>
    </xf>
    <xf numFmtId="184" fontId="11" fillId="0" borderId="0" xfId="0" applyNumberFormat="1" applyFont="1" applyFill="1" applyBorder="1" applyAlignment="1">
      <alignment horizontal="center" vertical="center" wrapText="1"/>
    </xf>
    <xf numFmtId="0" fontId="66" fillId="0" borderId="16" xfId="0" applyFont="1" applyBorder="1" applyAlignment="1">
      <alignment horizontal="justify" vertical="center" wrapText="1"/>
    </xf>
    <xf numFmtId="0" fontId="66" fillId="0" borderId="17" xfId="0" applyFont="1" applyBorder="1" applyAlignment="1">
      <alignment horizontal="justify" vertical="center" wrapText="1"/>
    </xf>
    <xf numFmtId="0" fontId="66" fillId="0" borderId="10" xfId="0" applyFont="1" applyBorder="1" applyAlignment="1">
      <alignment horizontal="justify" vertical="center" wrapText="1"/>
    </xf>
    <xf numFmtId="3" fontId="0" fillId="0" borderId="10" xfId="0" applyNumberFormat="1" applyFill="1" applyBorder="1" applyAlignment="1">
      <alignment horizontal="center" vertical="center"/>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67" fillId="0" borderId="10" xfId="0" applyFont="1" applyBorder="1" applyAlignment="1">
      <alignment horizontal="left" vertical="top" wrapText="1"/>
    </xf>
    <xf numFmtId="49" fontId="67" fillId="0" borderId="10" xfId="0" applyNumberFormat="1" applyFont="1" applyBorder="1" applyAlignment="1">
      <alignment horizontal="left" vertical="top"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9" fillId="0" borderId="10" xfId="0" applyFont="1" applyFill="1" applyBorder="1" applyAlignment="1">
      <alignment horizontal="center" vertical="center" wrapText="1"/>
    </xf>
    <xf numFmtId="16" fontId="0" fillId="0" borderId="10" xfId="0" applyNumberFormat="1" applyFill="1" applyBorder="1" applyAlignment="1">
      <alignment horizontal="center" vertical="center"/>
    </xf>
    <xf numFmtId="0" fontId="0" fillId="0" borderId="15" xfId="0" applyFill="1" applyBorder="1" applyAlignment="1">
      <alignment horizontal="center" vertical="center" wrapText="1"/>
    </xf>
    <xf numFmtId="0" fontId="66" fillId="0" borderId="18" xfId="0" applyFont="1" applyBorder="1" applyAlignment="1">
      <alignment horizontal="justify" vertical="center" wrapText="1"/>
    </xf>
    <xf numFmtId="3" fontId="4"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wrapText="1"/>
    </xf>
    <xf numFmtId="3" fontId="0" fillId="0" borderId="0" xfId="0" applyNumberFormat="1" applyFont="1" applyFill="1" applyAlignment="1">
      <alignment/>
    </xf>
    <xf numFmtId="4" fontId="11"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justify" vertical="center" wrapText="1"/>
    </xf>
    <xf numFmtId="0" fontId="3" fillId="0" borderId="0" xfId="0" applyFont="1" applyFill="1" applyAlignment="1">
      <alignment/>
    </xf>
    <xf numFmtId="0" fontId="3" fillId="0" borderId="0" xfId="0" applyFont="1" applyFill="1" applyAlignment="1">
      <alignment horizontal="center" vertical="top" wrapText="1"/>
    </xf>
    <xf numFmtId="0" fontId="2"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left" wrapText="1"/>
    </xf>
    <xf numFmtId="3"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2" fillId="0" borderId="0" xfId="0" applyFont="1" applyFill="1" applyAlignment="1">
      <alignment vertical="top" wrapText="1"/>
    </xf>
    <xf numFmtId="0" fontId="3" fillId="0" borderId="0" xfId="0" applyFont="1" applyFill="1" applyAlignment="1">
      <alignment horizontal="righ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vertical="top" wrapText="1"/>
    </xf>
    <xf numFmtId="0" fontId="2" fillId="0" borderId="0" xfId="0" applyFont="1" applyFill="1" applyBorder="1" applyAlignment="1">
      <alignment horizontal="left" vertical="top" wrapText="1"/>
    </xf>
    <xf numFmtId="0" fontId="3" fillId="0" borderId="0" xfId="0" applyFont="1" applyFill="1" applyBorder="1" applyAlignment="1">
      <alignment/>
    </xf>
    <xf numFmtId="0" fontId="3" fillId="0" borderId="14" xfId="0" applyFont="1" applyFill="1" applyBorder="1" applyAlignment="1">
      <alignment vertical="center"/>
    </xf>
    <xf numFmtId="0" fontId="3" fillId="0" borderId="0" xfId="0" applyFont="1" applyFill="1" applyAlignment="1">
      <alignment vertical="center"/>
    </xf>
    <xf numFmtId="0" fontId="3" fillId="0" borderId="14"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184" fontId="3" fillId="0" borderId="12" xfId="0" applyNumberFormat="1" applyFont="1" applyFill="1" applyBorder="1" applyAlignment="1">
      <alignment horizontal="center" vertical="center" wrapText="1"/>
    </xf>
    <xf numFmtId="184" fontId="3"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184" fontId="3" fillId="0" borderId="12" xfId="0" applyNumberFormat="1" applyFont="1" applyBorder="1" applyAlignment="1">
      <alignment horizontal="center" vertical="center" wrapText="1"/>
    </xf>
    <xf numFmtId="0" fontId="3" fillId="33" borderId="12" xfId="0" applyFont="1" applyFill="1" applyBorder="1" applyAlignment="1">
      <alignment horizontal="center" vertical="center" wrapText="1"/>
    </xf>
    <xf numFmtId="0" fontId="3" fillId="0" borderId="10" xfId="0" applyFont="1" applyBorder="1" applyAlignment="1">
      <alignment horizontal="center" vertical="top"/>
    </xf>
    <xf numFmtId="0" fontId="3" fillId="0" borderId="0" xfId="0" applyFont="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center" vertical="top" wrapText="1"/>
    </xf>
    <xf numFmtId="0" fontId="3" fillId="32" borderId="10" xfId="0" applyFont="1" applyFill="1" applyBorder="1" applyAlignment="1">
      <alignment horizontal="center" vertical="top" wrapText="1"/>
    </xf>
    <xf numFmtId="0" fontId="3" fillId="32" borderId="10" xfId="0" applyFont="1" applyFill="1" applyBorder="1" applyAlignment="1">
      <alignment vertical="center" wrapText="1"/>
    </xf>
    <xf numFmtId="0" fontId="3" fillId="32" borderId="10" xfId="0" applyFont="1" applyFill="1" applyBorder="1" applyAlignment="1">
      <alignment horizontal="center" vertical="center" wrapText="1"/>
    </xf>
    <xf numFmtId="184" fontId="3"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top"/>
    </xf>
    <xf numFmtId="0" fontId="3" fillId="32" borderId="10" xfId="0" applyFont="1" applyFill="1" applyBorder="1" applyAlignment="1">
      <alignment horizontal="left" vertical="top" wrapText="1"/>
    </xf>
    <xf numFmtId="9" fontId="3" fillId="32" borderId="10" xfId="0" applyNumberFormat="1" applyFont="1" applyFill="1" applyBorder="1" applyAlignment="1">
      <alignment horizontal="center" vertical="center"/>
    </xf>
    <xf numFmtId="0" fontId="3" fillId="0" borderId="10" xfId="0" applyFont="1" applyBorder="1" applyAlignment="1">
      <alignment horizontal="left" vertical="top" wrapText="1"/>
    </xf>
    <xf numFmtId="1" fontId="3" fillId="0" borderId="10" xfId="0" applyNumberFormat="1" applyFont="1" applyBorder="1" applyAlignment="1">
      <alignment horizontal="left" vertical="top" wrapText="1"/>
    </xf>
    <xf numFmtId="1" fontId="3" fillId="0" borderId="10" xfId="0" applyNumberFormat="1" applyFont="1" applyBorder="1" applyAlignment="1">
      <alignment horizontal="left" wrapText="1"/>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184" fontId="3" fillId="0" borderId="10" xfId="0" applyNumberFormat="1" applyFont="1" applyFill="1" applyBorder="1" applyAlignment="1">
      <alignment horizontal="center" vertical="center" wrapText="1"/>
    </xf>
    <xf numFmtId="183" fontId="3" fillId="0" borderId="10" xfId="0" applyNumberFormat="1" applyFont="1" applyFill="1" applyBorder="1" applyAlignment="1">
      <alignment horizontal="center" vertical="center" wrapText="1"/>
    </xf>
    <xf numFmtId="183" fontId="3" fillId="0" borderId="10" xfId="0" applyNumberFormat="1" applyFont="1" applyBorder="1" applyAlignment="1">
      <alignment horizontal="center" vertical="center" wrapText="1"/>
    </xf>
    <xf numFmtId="2" fontId="3" fillId="0" borderId="10" xfId="0" applyNumberFormat="1" applyFont="1" applyFill="1" applyBorder="1" applyAlignment="1">
      <alignment horizontal="center" vertical="center" wrapText="1"/>
    </xf>
    <xf numFmtId="0" fontId="11" fillId="0" borderId="15" xfId="0" applyFont="1" applyFill="1" applyBorder="1" applyAlignment="1">
      <alignment horizontal="center" vertical="center"/>
    </xf>
    <xf numFmtId="3" fontId="66" fillId="0" borderId="16" xfId="0" applyNumberFormat="1" applyFont="1" applyBorder="1" applyAlignment="1">
      <alignment horizontal="center" vertical="center" wrapText="1"/>
    </xf>
    <xf numFmtId="3" fontId="69" fillId="0" borderId="10" xfId="0" applyNumberFormat="1" applyFont="1" applyFill="1" applyBorder="1" applyAlignment="1">
      <alignment horizontal="center" vertical="center" wrapText="1"/>
    </xf>
    <xf numFmtId="3" fontId="66" fillId="0" borderId="17"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wrapText="1"/>
    </xf>
    <xf numFmtId="3" fontId="69" fillId="0" borderId="15" xfId="0" applyNumberFormat="1" applyFont="1" applyFill="1" applyBorder="1" applyAlignment="1">
      <alignment horizontal="center" vertical="center" wrapText="1"/>
    </xf>
    <xf numFmtId="3" fontId="66" fillId="0" borderId="10" xfId="0" applyNumberFormat="1" applyFont="1" applyBorder="1" applyAlignment="1">
      <alignment horizontal="center" vertical="center" wrapText="1"/>
    </xf>
    <xf numFmtId="3" fontId="11" fillId="0" borderId="12" xfId="0" applyNumberFormat="1" applyFont="1" applyFill="1" applyBorder="1" applyAlignment="1">
      <alignment horizontal="center" vertical="center" wrapText="1"/>
    </xf>
    <xf numFmtId="3" fontId="69" fillId="0" borderId="12" xfId="0" applyNumberFormat="1" applyFont="1" applyFill="1" applyBorder="1" applyAlignment="1">
      <alignment horizontal="center" vertical="center" wrapText="1"/>
    </xf>
    <xf numFmtId="49" fontId="67" fillId="0" borderId="10" xfId="0" applyNumberFormat="1" applyFont="1" applyBorder="1" applyAlignment="1">
      <alignment horizontal="left" vertical="center" wrapText="1"/>
    </xf>
    <xf numFmtId="0" fontId="0" fillId="0" borderId="12" xfId="0" applyFill="1" applyBorder="1" applyAlignment="1">
      <alignment horizontal="center" vertical="center" wrapText="1"/>
    </xf>
    <xf numFmtId="3" fontId="0" fillId="0" borderId="10" xfId="0" applyNumberFormat="1" applyFont="1" applyFill="1" applyBorder="1" applyAlignment="1">
      <alignment horizontal="center" vertical="center" wrapText="1"/>
    </xf>
    <xf numFmtId="183" fontId="0"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49" fontId="20"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top" wrapText="1"/>
    </xf>
    <xf numFmtId="0" fontId="3" fillId="0" borderId="0" xfId="0" applyFont="1" applyFill="1" applyAlignment="1">
      <alignment horizontal="center" vertical="center" wrapText="1"/>
    </xf>
    <xf numFmtId="0" fontId="17" fillId="0" borderId="0" xfId="0" applyFont="1" applyFill="1" applyAlignment="1">
      <alignment horizontal="left"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0" xfId="0" applyFont="1" applyFill="1" applyAlignment="1">
      <alignment horizontal="center" vertical="top" wrapText="1"/>
    </xf>
    <xf numFmtId="49" fontId="21"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17" fillId="0" borderId="0" xfId="0" applyFont="1" applyFill="1" applyAlignment="1">
      <alignment vertical="center" wrapText="1"/>
    </xf>
    <xf numFmtId="0" fontId="2" fillId="0" borderId="0" xfId="0" applyFont="1" applyFill="1" applyAlignment="1">
      <alignment horizontal="center" vertical="center" wrapText="1"/>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center"/>
    </xf>
    <xf numFmtId="0" fontId="70" fillId="32" borderId="0" xfId="0" applyFont="1" applyFill="1" applyAlignment="1">
      <alignment vertical="center" wrapText="1"/>
    </xf>
    <xf numFmtId="0" fontId="71" fillId="32" borderId="0" xfId="0" applyFont="1" applyFill="1" applyAlignment="1">
      <alignment vertical="center" wrapText="1"/>
    </xf>
    <xf numFmtId="0" fontId="2" fillId="0" borderId="0" xfId="0" applyFont="1" applyFill="1" applyAlignment="1">
      <alignment wrapText="1"/>
    </xf>
    <xf numFmtId="0" fontId="69" fillId="0" borderId="10" xfId="0" applyFont="1" applyFill="1" applyBorder="1" applyAlignment="1">
      <alignment horizontal="center" vertical="center" wrapText="1"/>
    </xf>
    <xf numFmtId="0" fontId="0" fillId="0" borderId="19" xfId="0" applyFill="1" applyBorder="1" applyAlignment="1">
      <alignment horizontal="left" vertical="center" wrapText="1"/>
    </xf>
    <xf numFmtId="0" fontId="0" fillId="0" borderId="20" xfId="0" applyFill="1" applyBorder="1" applyAlignment="1">
      <alignment wrapText="1"/>
    </xf>
    <xf numFmtId="0" fontId="0" fillId="0" borderId="13" xfId="0" applyFill="1" applyBorder="1" applyAlignment="1">
      <alignment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0" borderId="0" xfId="0" applyFont="1" applyFill="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32" borderId="23"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6" fillId="0" borderId="0" xfId="0" applyFont="1" applyFill="1" applyBorder="1" applyAlignment="1">
      <alignment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32" borderId="23" xfId="0" applyFont="1" applyFill="1" applyBorder="1" applyAlignment="1">
      <alignment horizontal="center" vertical="center" wrapText="1"/>
    </xf>
    <xf numFmtId="0" fontId="6" fillId="32" borderId="24"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22"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2" borderId="0" xfId="0" applyFont="1" applyFill="1" applyAlignment="1">
      <alignment vertical="center" wrapText="1"/>
    </xf>
    <xf numFmtId="0" fontId="70" fillId="32" borderId="0" xfId="0" applyFont="1" applyFill="1" applyAlignment="1">
      <alignment vertical="center" wrapText="1"/>
    </xf>
    <xf numFmtId="0" fontId="22" fillId="0" borderId="0" xfId="0" applyFont="1" applyFill="1" applyAlignment="1">
      <alignment horizontal="left" vertical="center" wrapText="1"/>
    </xf>
    <xf numFmtId="0" fontId="0" fillId="0" borderId="24" xfId="0" applyFill="1" applyBorder="1" applyAlignment="1">
      <alignment horizontal="center" vertical="center" wrapText="1"/>
    </xf>
    <xf numFmtId="0" fontId="0" fillId="0" borderId="24" xfId="0"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xf numFmtId="0" fontId="4" fillId="0" borderId="25" xfId="0" applyFont="1" applyFill="1" applyBorder="1" applyAlignment="1">
      <alignment horizontal="center" vertical="center" wrapText="1"/>
    </xf>
    <xf numFmtId="0" fontId="2" fillId="0" borderId="0" xfId="0" applyFont="1" applyFill="1" applyAlignment="1">
      <alignmen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72" fillId="32" borderId="0" xfId="0" applyFont="1" applyFill="1" applyAlignment="1">
      <alignment horizontal="left" vertical="center" wrapText="1"/>
    </xf>
    <xf numFmtId="0" fontId="71" fillId="32" borderId="0" xfId="0" applyFont="1" applyFill="1" applyAlignment="1">
      <alignment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20" fillId="0" borderId="0" xfId="0" applyFont="1" applyFill="1" applyAlignment="1">
      <alignment horizontal="left" vertical="center" wrapText="1"/>
    </xf>
    <xf numFmtId="0" fontId="21" fillId="0" borderId="0" xfId="0" applyFont="1" applyAlignment="1">
      <alignment vertical="center" wrapText="1"/>
    </xf>
    <xf numFmtId="0" fontId="3" fillId="0" borderId="0" xfId="0" applyFont="1" applyFill="1" applyAlignment="1">
      <alignment horizontal="left" vertical="top"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top" wrapText="1"/>
    </xf>
    <xf numFmtId="0" fontId="23" fillId="0" borderId="0" xfId="0" applyFont="1" applyFill="1" applyAlignment="1">
      <alignment horizontal="center" vertical="top" wrapText="1"/>
    </xf>
    <xf numFmtId="0" fontId="2" fillId="0" borderId="14" xfId="0" applyFont="1" applyFill="1" applyBorder="1" applyAlignment="1">
      <alignment horizontal="left" vertical="top" wrapText="1"/>
    </xf>
    <xf numFmtId="49" fontId="20"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Alignment="1">
      <alignment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Border="1" applyAlignment="1">
      <alignment horizontal="left" vertical="top" wrapText="1"/>
    </xf>
    <xf numFmtId="0" fontId="3" fillId="0" borderId="0" xfId="0" applyFont="1" applyAlignment="1">
      <alignment horizontal="left" vertical="top"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2" fontId="3" fillId="0" borderId="25"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Alignment="1">
      <alignment/>
    </xf>
    <xf numFmtId="0" fontId="2" fillId="0" borderId="0" xfId="0" applyFont="1" applyFill="1" applyAlignment="1">
      <alignment horizont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4" fillId="0"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showGridLines="0" view="pageBreakPreview" zoomScale="80" zoomScaleNormal="70" zoomScaleSheetLayoutView="80" zoomScalePageLayoutView="0" workbookViewId="0" topLeftCell="A28">
      <selection activeCell="A7" sqref="A7:E7"/>
    </sheetView>
  </sheetViews>
  <sheetFormatPr defaultColWidth="9.00390625" defaultRowHeight="12.75"/>
  <cols>
    <col min="1" max="1" width="9.125" style="42" customWidth="1"/>
    <col min="2" max="2" width="30.00390625" style="42" customWidth="1"/>
    <col min="3" max="3" width="15.00390625" style="42" customWidth="1"/>
    <col min="4" max="4" width="15.75390625" style="42" customWidth="1"/>
    <col min="5" max="6" width="16.00390625" style="42" customWidth="1"/>
    <col min="7" max="7" width="17.00390625" style="42" customWidth="1"/>
    <col min="8" max="8" width="15.75390625" style="42" customWidth="1"/>
    <col min="9" max="9" width="18.75390625" style="42" customWidth="1"/>
    <col min="10" max="10" width="15.375" style="42" customWidth="1"/>
    <col min="11" max="11" width="14.25390625" style="42" customWidth="1"/>
    <col min="12" max="12" width="12.625" style="42" customWidth="1"/>
    <col min="13" max="13" width="16.25390625" style="42" customWidth="1"/>
    <col min="14" max="14" width="15.375" style="42" customWidth="1"/>
    <col min="15" max="15" width="7.375" style="42" customWidth="1"/>
    <col min="16" max="16" width="6.375" style="42" customWidth="1"/>
    <col min="17" max="16384" width="9.125" style="42" customWidth="1"/>
  </cols>
  <sheetData>
    <row r="1" spans="1:8" ht="18">
      <c r="A1" s="255" t="s">
        <v>395</v>
      </c>
      <c r="B1" s="255"/>
      <c r="C1" s="255"/>
      <c r="D1" s="255"/>
      <c r="E1" s="255"/>
      <c r="F1" s="255"/>
      <c r="G1" s="255"/>
      <c r="H1" s="255"/>
    </row>
    <row r="2" spans="1:3" ht="12.75">
      <c r="A2" s="41"/>
      <c r="B2" s="41"/>
      <c r="C2" s="41"/>
    </row>
    <row r="3" spans="1:14" ht="25.5" customHeight="1">
      <c r="A3" s="257" t="s">
        <v>404</v>
      </c>
      <c r="B3" s="257"/>
      <c r="C3" s="257"/>
      <c r="D3" s="257"/>
      <c r="E3" s="257"/>
      <c r="F3" s="257"/>
      <c r="G3" s="257"/>
      <c r="H3" s="259" t="s">
        <v>111</v>
      </c>
      <c r="I3" s="259"/>
      <c r="J3" s="55"/>
      <c r="K3" s="55"/>
      <c r="L3" s="55"/>
      <c r="M3" s="264" t="s">
        <v>110</v>
      </c>
      <c r="N3" s="264"/>
    </row>
    <row r="4" spans="1:14" ht="48.75" customHeight="1">
      <c r="A4" s="258" t="s">
        <v>94</v>
      </c>
      <c r="B4" s="258"/>
      <c r="C4" s="258"/>
      <c r="D4" s="258"/>
      <c r="E4" s="258"/>
      <c r="F4" s="41" t="s">
        <v>93</v>
      </c>
      <c r="G4" s="41"/>
      <c r="H4" s="265" t="s">
        <v>95</v>
      </c>
      <c r="I4" s="265"/>
      <c r="J4" s="41"/>
      <c r="K4" s="41"/>
      <c r="L4" s="41"/>
      <c r="M4" s="263" t="s">
        <v>90</v>
      </c>
      <c r="N4" s="263"/>
    </row>
    <row r="5" spans="1:12" ht="15">
      <c r="A5" s="55"/>
      <c r="B5" s="55"/>
      <c r="C5" s="55"/>
      <c r="D5" s="55"/>
      <c r="E5" s="55"/>
      <c r="F5" s="55"/>
      <c r="G5" s="55"/>
      <c r="H5" s="55"/>
      <c r="I5" s="55"/>
      <c r="J5" s="55"/>
      <c r="K5" s="55"/>
      <c r="L5" s="55"/>
    </row>
    <row r="6" spans="1:14" ht="30" customHeight="1">
      <c r="A6" s="257" t="s">
        <v>405</v>
      </c>
      <c r="B6" s="257"/>
      <c r="C6" s="257"/>
      <c r="D6" s="257"/>
      <c r="E6" s="257"/>
      <c r="F6" s="257"/>
      <c r="G6" s="257"/>
      <c r="H6" s="259" t="s">
        <v>112</v>
      </c>
      <c r="I6" s="259"/>
      <c r="J6" s="55"/>
      <c r="K6" s="55"/>
      <c r="L6" s="55"/>
      <c r="M6" s="264" t="s">
        <v>110</v>
      </c>
      <c r="N6" s="264"/>
    </row>
    <row r="7" spans="1:14" ht="72" customHeight="1">
      <c r="A7" s="258" t="s">
        <v>60</v>
      </c>
      <c r="B7" s="258"/>
      <c r="C7" s="258"/>
      <c r="D7" s="258"/>
      <c r="E7" s="258"/>
      <c r="F7" s="41"/>
      <c r="G7" s="41"/>
      <c r="H7" s="265" t="s">
        <v>96</v>
      </c>
      <c r="I7" s="265"/>
      <c r="J7" s="41"/>
      <c r="K7" s="41"/>
      <c r="L7" s="41"/>
      <c r="M7" s="263" t="s">
        <v>90</v>
      </c>
      <c r="N7" s="263"/>
    </row>
    <row r="8" spans="1:12" ht="15" customHeight="1">
      <c r="A8" s="87"/>
      <c r="B8" s="87"/>
      <c r="C8" s="87"/>
      <c r="D8" s="113"/>
      <c r="E8" s="113"/>
      <c r="F8" s="56"/>
      <c r="G8" s="56"/>
      <c r="H8" s="56"/>
      <c r="I8" s="56"/>
      <c r="J8" s="56"/>
      <c r="K8" s="56"/>
      <c r="L8" s="55"/>
    </row>
    <row r="9" spans="1:14" ht="44.25" customHeight="1">
      <c r="A9" s="45" t="s">
        <v>97</v>
      </c>
      <c r="B9" s="45" t="s">
        <v>144</v>
      </c>
      <c r="C9" s="45"/>
      <c r="D9" s="254" t="s">
        <v>145</v>
      </c>
      <c r="E9" s="254"/>
      <c r="F9" s="45"/>
      <c r="G9" s="267" t="s">
        <v>146</v>
      </c>
      <c r="H9" s="267"/>
      <c r="I9" s="268" t="s">
        <v>147</v>
      </c>
      <c r="J9" s="267"/>
      <c r="K9" s="267"/>
      <c r="L9" s="55"/>
      <c r="M9" s="269" t="s">
        <v>205</v>
      </c>
      <c r="N9" s="269"/>
    </row>
    <row r="10" spans="1:14" ht="54" customHeight="1">
      <c r="A10" s="41"/>
      <c r="B10" s="110" t="s">
        <v>98</v>
      </c>
      <c r="C10" s="41"/>
      <c r="D10" s="263" t="s">
        <v>99</v>
      </c>
      <c r="E10" s="263"/>
      <c r="F10" s="41"/>
      <c r="G10" s="263" t="s">
        <v>100</v>
      </c>
      <c r="H10" s="263"/>
      <c r="I10" s="263" t="s">
        <v>101</v>
      </c>
      <c r="J10" s="263"/>
      <c r="K10" s="263"/>
      <c r="L10" s="41"/>
      <c r="M10" s="263" t="s">
        <v>91</v>
      </c>
      <c r="N10" s="263"/>
    </row>
    <row r="11" spans="1:12" ht="15">
      <c r="A11" s="56"/>
      <c r="B11" s="56"/>
      <c r="C11" s="56"/>
      <c r="D11" s="56"/>
      <c r="E11" s="56"/>
      <c r="F11" s="56"/>
      <c r="G11" s="56"/>
      <c r="H11" s="56"/>
      <c r="I11" s="55"/>
      <c r="J11" s="55"/>
      <c r="K11" s="55"/>
      <c r="L11" s="55"/>
    </row>
    <row r="12" spans="1:12" ht="15.75">
      <c r="A12" s="256" t="s">
        <v>396</v>
      </c>
      <c r="B12" s="256"/>
      <c r="C12" s="256"/>
      <c r="D12" s="256"/>
      <c r="E12" s="256"/>
      <c r="F12" s="256"/>
      <c r="G12" s="256"/>
      <c r="H12" s="256"/>
      <c r="I12" s="55"/>
      <c r="J12" s="55"/>
      <c r="K12" s="55"/>
      <c r="L12" s="55"/>
    </row>
    <row r="13" spans="1:12" ht="15.75">
      <c r="A13" s="54"/>
      <c r="B13" s="55"/>
      <c r="C13" s="55"/>
      <c r="D13" s="55"/>
      <c r="E13" s="55"/>
      <c r="F13" s="55"/>
      <c r="G13" s="55"/>
      <c r="H13" s="55"/>
      <c r="I13" s="55"/>
      <c r="J13" s="55"/>
      <c r="K13" s="55"/>
      <c r="L13" s="55"/>
    </row>
    <row r="14" spans="1:13" ht="82.5" customHeight="1">
      <c r="A14" s="256" t="s">
        <v>102</v>
      </c>
      <c r="B14" s="256"/>
      <c r="C14" s="256"/>
      <c r="D14" s="256"/>
      <c r="E14" s="256"/>
      <c r="F14" s="270" t="s">
        <v>216</v>
      </c>
      <c r="G14" s="271"/>
      <c r="H14" s="271"/>
      <c r="I14" s="271"/>
      <c r="J14" s="271"/>
      <c r="K14" s="271"/>
      <c r="L14" s="271"/>
      <c r="M14" s="271"/>
    </row>
    <row r="15" spans="1:12" ht="15.75">
      <c r="A15" s="54"/>
      <c r="B15" s="55"/>
      <c r="C15" s="55"/>
      <c r="D15" s="55"/>
      <c r="E15" s="55"/>
      <c r="F15" s="55"/>
      <c r="G15" s="55"/>
      <c r="H15" s="55"/>
      <c r="I15" s="55"/>
      <c r="J15" s="55"/>
      <c r="K15" s="55"/>
      <c r="L15" s="55"/>
    </row>
    <row r="16" spans="1:13" ht="78.75" customHeight="1">
      <c r="A16" s="257" t="s">
        <v>103</v>
      </c>
      <c r="B16" s="257"/>
      <c r="C16" s="257"/>
      <c r="D16" s="257"/>
      <c r="E16" s="55"/>
      <c r="F16" s="270" t="s">
        <v>148</v>
      </c>
      <c r="G16" s="271"/>
      <c r="H16" s="271"/>
      <c r="I16" s="271"/>
      <c r="J16" s="271"/>
      <c r="K16" s="271"/>
      <c r="L16" s="271"/>
      <c r="M16" s="271"/>
    </row>
    <row r="17" spans="1:12" ht="15.75">
      <c r="A17" s="54"/>
      <c r="B17" s="55"/>
      <c r="C17" s="55"/>
      <c r="D17" s="55"/>
      <c r="E17" s="55"/>
      <c r="F17" s="55"/>
      <c r="G17" s="55"/>
      <c r="H17" s="55"/>
      <c r="I17" s="55"/>
      <c r="J17" s="55"/>
      <c r="K17" s="55"/>
      <c r="L17" s="55"/>
    </row>
    <row r="18" spans="1:13" ht="131.25" customHeight="1">
      <c r="A18" s="256" t="s">
        <v>104</v>
      </c>
      <c r="B18" s="256"/>
      <c r="C18" s="256"/>
      <c r="D18" s="256"/>
      <c r="E18" s="55"/>
      <c r="F18" s="270" t="s">
        <v>397</v>
      </c>
      <c r="G18" s="271"/>
      <c r="H18" s="271"/>
      <c r="I18" s="271"/>
      <c r="J18" s="271"/>
      <c r="K18" s="271"/>
      <c r="L18" s="271"/>
      <c r="M18" s="271"/>
    </row>
    <row r="19" spans="1:12" ht="9" customHeight="1">
      <c r="A19" s="54"/>
      <c r="B19" s="55"/>
      <c r="C19" s="55"/>
      <c r="D19" s="55"/>
      <c r="E19" s="55"/>
      <c r="F19" s="55" t="s">
        <v>93</v>
      </c>
      <c r="G19" s="55"/>
      <c r="H19" s="55"/>
      <c r="I19" s="55"/>
      <c r="J19" s="55"/>
      <c r="K19" s="55"/>
      <c r="L19" s="55"/>
    </row>
    <row r="20" spans="1:14" s="45" customFormat="1" ht="22.5" customHeight="1">
      <c r="A20" s="266" t="s">
        <v>105</v>
      </c>
      <c r="B20" s="266"/>
      <c r="C20" s="266"/>
      <c r="D20" s="266"/>
      <c r="E20" s="266"/>
      <c r="F20" s="266"/>
      <c r="G20" s="57"/>
      <c r="H20" s="57"/>
      <c r="I20" s="57"/>
      <c r="J20" s="57"/>
      <c r="K20" s="57"/>
      <c r="L20" s="57"/>
      <c r="M20" s="57"/>
      <c r="N20" s="57"/>
    </row>
    <row r="21" spans="1:12" ht="15.75">
      <c r="A21" s="54"/>
      <c r="B21" s="55"/>
      <c r="C21" s="55"/>
      <c r="D21" s="55"/>
      <c r="E21" s="55"/>
      <c r="F21" s="55"/>
      <c r="G21" s="55"/>
      <c r="H21" s="55"/>
      <c r="I21" s="55"/>
      <c r="J21" s="55"/>
      <c r="K21" s="55"/>
      <c r="L21" s="55"/>
    </row>
    <row r="22" spans="1:14" s="45" customFormat="1" ht="18.75" customHeight="1">
      <c r="A22" s="260" t="s">
        <v>217</v>
      </c>
      <c r="B22" s="260"/>
      <c r="C22" s="260"/>
      <c r="D22" s="260"/>
      <c r="E22" s="260"/>
      <c r="F22" s="260"/>
      <c r="G22" s="57"/>
      <c r="H22" s="57"/>
      <c r="I22" s="57"/>
      <c r="J22" s="57"/>
      <c r="K22" s="57"/>
      <c r="L22" s="57"/>
      <c r="M22" s="57"/>
      <c r="N22" s="57"/>
    </row>
    <row r="23" spans="1:14" s="45" customFormat="1" ht="12.75" customHeight="1">
      <c r="A23" s="57"/>
      <c r="B23" s="57"/>
      <c r="C23" s="57"/>
      <c r="D23" s="57"/>
      <c r="E23" s="57"/>
      <c r="F23" s="57"/>
      <c r="G23" s="57"/>
      <c r="H23" s="57"/>
      <c r="I23" s="57"/>
      <c r="J23" s="57"/>
      <c r="K23" s="57"/>
      <c r="L23" s="57"/>
      <c r="M23" s="57"/>
      <c r="N23" s="89" t="s">
        <v>59</v>
      </c>
    </row>
    <row r="24" spans="1:14" ht="22.5" customHeight="1">
      <c r="A24" s="261" t="s">
        <v>29</v>
      </c>
      <c r="B24" s="247" t="s">
        <v>12</v>
      </c>
      <c r="C24" s="246" t="s">
        <v>218</v>
      </c>
      <c r="D24" s="246"/>
      <c r="E24" s="246"/>
      <c r="F24" s="246"/>
      <c r="G24" s="246" t="s">
        <v>219</v>
      </c>
      <c r="H24" s="246"/>
      <c r="I24" s="246"/>
      <c r="J24" s="246"/>
      <c r="K24" s="246" t="s">
        <v>220</v>
      </c>
      <c r="L24" s="246"/>
      <c r="M24" s="246"/>
      <c r="N24" s="246"/>
    </row>
    <row r="25" spans="1:14" ht="30" customHeight="1">
      <c r="A25" s="262"/>
      <c r="B25" s="248"/>
      <c r="C25" s="27" t="s">
        <v>2</v>
      </c>
      <c r="D25" s="27" t="s">
        <v>44</v>
      </c>
      <c r="E25" s="28" t="s">
        <v>85</v>
      </c>
      <c r="F25" s="28" t="s">
        <v>41</v>
      </c>
      <c r="G25" s="27" t="s">
        <v>2</v>
      </c>
      <c r="H25" s="27" t="s">
        <v>44</v>
      </c>
      <c r="I25" s="28" t="s">
        <v>85</v>
      </c>
      <c r="J25" s="28" t="s">
        <v>42</v>
      </c>
      <c r="K25" s="27" t="s">
        <v>2</v>
      </c>
      <c r="L25" s="27" t="s">
        <v>44</v>
      </c>
      <c r="M25" s="28" t="s">
        <v>85</v>
      </c>
      <c r="N25" s="28" t="s">
        <v>43</v>
      </c>
    </row>
    <row r="26" spans="1:14" ht="19.5" customHeight="1">
      <c r="A26" s="35">
        <v>1</v>
      </c>
      <c r="B26" s="13">
        <v>2</v>
      </c>
      <c r="C26" s="29">
        <v>3</v>
      </c>
      <c r="D26" s="29">
        <v>4</v>
      </c>
      <c r="E26" s="29">
        <v>5</v>
      </c>
      <c r="F26" s="29">
        <v>6</v>
      </c>
      <c r="G26" s="29">
        <v>7</v>
      </c>
      <c r="H26" s="29">
        <v>8</v>
      </c>
      <c r="I26" s="29">
        <v>9</v>
      </c>
      <c r="J26" s="29">
        <v>10</v>
      </c>
      <c r="K26" s="29">
        <v>11</v>
      </c>
      <c r="L26" s="29">
        <v>12</v>
      </c>
      <c r="M26" s="29">
        <v>13</v>
      </c>
      <c r="N26" s="29">
        <v>14</v>
      </c>
    </row>
    <row r="27" spans="1:14" ht="29.25" customHeight="1">
      <c r="A27" s="13">
        <v>7530</v>
      </c>
      <c r="B27" s="14" t="s">
        <v>32</v>
      </c>
      <c r="C27" s="144">
        <v>432570</v>
      </c>
      <c r="D27" s="144" t="s">
        <v>15</v>
      </c>
      <c r="E27" s="144" t="s">
        <v>15</v>
      </c>
      <c r="F27" s="144">
        <f>C27</f>
        <v>432570</v>
      </c>
      <c r="G27" s="144">
        <v>650000</v>
      </c>
      <c r="H27" s="144" t="s">
        <v>15</v>
      </c>
      <c r="I27" s="144" t="s">
        <v>15</v>
      </c>
      <c r="J27" s="144">
        <f>G27</f>
        <v>650000</v>
      </c>
      <c r="K27" s="144">
        <v>650000</v>
      </c>
      <c r="L27" s="144"/>
      <c r="M27" s="144" t="s">
        <v>15</v>
      </c>
      <c r="N27" s="144">
        <f>K27</f>
        <v>650000</v>
      </c>
    </row>
    <row r="28" spans="1:14" ht="57">
      <c r="A28" s="13"/>
      <c r="B28" s="14" t="s">
        <v>46</v>
      </c>
      <c r="C28" s="144" t="s">
        <v>15</v>
      </c>
      <c r="D28" s="144"/>
      <c r="E28" s="144"/>
      <c r="F28" s="144"/>
      <c r="G28" s="144" t="s">
        <v>15</v>
      </c>
      <c r="H28" s="144"/>
      <c r="I28" s="144"/>
      <c r="J28" s="144"/>
      <c r="K28" s="144" t="s">
        <v>15</v>
      </c>
      <c r="L28" s="144"/>
      <c r="M28" s="144"/>
      <c r="N28" s="144"/>
    </row>
    <row r="29" spans="1:14" ht="85.5">
      <c r="A29" s="14">
        <v>602400</v>
      </c>
      <c r="B29" s="14" t="s">
        <v>209</v>
      </c>
      <c r="C29" s="144" t="s">
        <v>15</v>
      </c>
      <c r="D29" s="144">
        <v>236337.8</v>
      </c>
      <c r="E29" s="144">
        <f>D29</f>
        <v>236337.8</v>
      </c>
      <c r="F29" s="144">
        <f>D29</f>
        <v>236337.8</v>
      </c>
      <c r="G29" s="144" t="s">
        <v>15</v>
      </c>
      <c r="H29" s="144">
        <v>340000</v>
      </c>
      <c r="I29" s="144">
        <f>H29</f>
        <v>340000</v>
      </c>
      <c r="J29" s="144">
        <f>H29</f>
        <v>340000</v>
      </c>
      <c r="K29" s="144" t="s">
        <v>15</v>
      </c>
      <c r="L29" s="144"/>
      <c r="M29" s="144"/>
      <c r="N29" s="144"/>
    </row>
    <row r="30" spans="1:14" ht="30.75" customHeight="1">
      <c r="A30" s="13"/>
      <c r="B30" s="14" t="s">
        <v>47</v>
      </c>
      <c r="C30" s="144" t="s">
        <v>15</v>
      </c>
      <c r="D30" s="144"/>
      <c r="E30" s="144"/>
      <c r="F30" s="144"/>
      <c r="G30" s="144" t="s">
        <v>15</v>
      </c>
      <c r="H30" s="144"/>
      <c r="I30" s="144"/>
      <c r="J30" s="144"/>
      <c r="K30" s="144" t="s">
        <v>15</v>
      </c>
      <c r="L30" s="144"/>
      <c r="M30" s="144"/>
      <c r="N30" s="144"/>
    </row>
    <row r="31" spans="1:14" ht="22.5" customHeight="1">
      <c r="A31" s="13"/>
      <c r="B31" s="14" t="s">
        <v>45</v>
      </c>
      <c r="C31" s="144">
        <f>C27</f>
        <v>432570</v>
      </c>
      <c r="D31" s="144">
        <f>D29</f>
        <v>236337.8</v>
      </c>
      <c r="E31" s="144">
        <f>E29</f>
        <v>236337.8</v>
      </c>
      <c r="F31" s="144">
        <f>SUM(F27:F30)</f>
        <v>668907.8</v>
      </c>
      <c r="G31" s="144">
        <f>G27</f>
        <v>650000</v>
      </c>
      <c r="H31" s="144">
        <f>H29</f>
        <v>340000</v>
      </c>
      <c r="I31" s="144">
        <f>I29</f>
        <v>340000</v>
      </c>
      <c r="J31" s="144">
        <f>G31+H31</f>
        <v>990000</v>
      </c>
      <c r="K31" s="144">
        <f>K27</f>
        <v>650000</v>
      </c>
      <c r="L31" s="144">
        <v>0</v>
      </c>
      <c r="M31" s="144">
        <f>M29</f>
        <v>0</v>
      </c>
      <c r="N31" s="144">
        <f>K31+L31</f>
        <v>650000</v>
      </c>
    </row>
    <row r="32" spans="1:14" ht="12.75" customHeight="1">
      <c r="A32" s="253"/>
      <c r="B32" s="253"/>
      <c r="C32" s="253"/>
      <c r="D32" s="253"/>
      <c r="E32" s="32"/>
      <c r="F32" s="32"/>
      <c r="G32" s="32"/>
      <c r="H32" s="32"/>
      <c r="I32" s="32"/>
      <c r="J32" s="32"/>
      <c r="K32" s="32"/>
      <c r="L32" s="32"/>
      <c r="M32" s="32"/>
      <c r="N32" s="32"/>
    </row>
    <row r="33" spans="1:14" ht="22.5" customHeight="1">
      <c r="A33" s="252" t="s">
        <v>221</v>
      </c>
      <c r="B33" s="252"/>
      <c r="C33" s="252"/>
      <c r="D33" s="252"/>
      <c r="E33" s="252"/>
      <c r="F33" s="252"/>
      <c r="G33" s="252"/>
      <c r="H33" s="252"/>
      <c r="I33" s="252"/>
      <c r="J33" s="252"/>
      <c r="K33" s="32"/>
      <c r="L33" s="32"/>
      <c r="M33" s="32"/>
      <c r="N33" s="32"/>
    </row>
    <row r="34" spans="1:14" ht="14.25" customHeight="1">
      <c r="A34" s="32"/>
      <c r="B34" s="32"/>
      <c r="C34" s="32"/>
      <c r="D34" s="32"/>
      <c r="E34" s="32"/>
      <c r="F34" s="32"/>
      <c r="G34" s="32"/>
      <c r="H34" s="32"/>
      <c r="I34" s="32"/>
      <c r="J34" s="32" t="s">
        <v>59</v>
      </c>
      <c r="L34" s="32"/>
      <c r="M34" s="32"/>
      <c r="N34" s="32"/>
    </row>
    <row r="35" spans="1:14" ht="22.5" customHeight="1">
      <c r="A35" s="246" t="s">
        <v>29</v>
      </c>
      <c r="B35" s="247" t="s">
        <v>30</v>
      </c>
      <c r="C35" s="249" t="s">
        <v>113</v>
      </c>
      <c r="D35" s="250"/>
      <c r="E35" s="250"/>
      <c r="F35" s="251"/>
      <c r="G35" s="249" t="s">
        <v>222</v>
      </c>
      <c r="H35" s="250"/>
      <c r="I35" s="250"/>
      <c r="J35" s="251"/>
      <c r="K35" s="32"/>
      <c r="L35" s="32"/>
      <c r="M35" s="32"/>
      <c r="N35" s="32"/>
    </row>
    <row r="36" spans="1:14" ht="30" customHeight="1">
      <c r="A36" s="246"/>
      <c r="B36" s="248"/>
      <c r="C36" s="27" t="s">
        <v>2</v>
      </c>
      <c r="D36" s="27" t="s">
        <v>44</v>
      </c>
      <c r="E36" s="28" t="s">
        <v>85</v>
      </c>
      <c r="F36" s="28" t="s">
        <v>41</v>
      </c>
      <c r="G36" s="27" t="s">
        <v>2</v>
      </c>
      <c r="H36" s="27" t="s">
        <v>44</v>
      </c>
      <c r="I36" s="28" t="s">
        <v>85</v>
      </c>
      <c r="J36" s="28" t="s">
        <v>42</v>
      </c>
      <c r="K36" s="32"/>
      <c r="L36" s="32"/>
      <c r="M36" s="32"/>
      <c r="N36" s="32"/>
    </row>
    <row r="37" spans="1:14" ht="22.5" customHeight="1">
      <c r="A37" s="13">
        <v>1</v>
      </c>
      <c r="B37" s="13">
        <v>2</v>
      </c>
      <c r="C37" s="29">
        <v>3</v>
      </c>
      <c r="D37" s="29">
        <v>4</v>
      </c>
      <c r="E37" s="29">
        <v>5</v>
      </c>
      <c r="F37" s="29">
        <v>6</v>
      </c>
      <c r="G37" s="29">
        <v>7</v>
      </c>
      <c r="H37" s="29">
        <v>8</v>
      </c>
      <c r="I37" s="29">
        <v>9</v>
      </c>
      <c r="J37" s="13">
        <v>10</v>
      </c>
      <c r="K37" s="15"/>
      <c r="L37" s="15"/>
      <c r="M37" s="15"/>
      <c r="N37" s="15"/>
    </row>
    <row r="38" spans="1:14" ht="36" customHeight="1">
      <c r="A38" s="13">
        <v>7530</v>
      </c>
      <c r="B38" s="14" t="s">
        <v>32</v>
      </c>
      <c r="C38" s="144">
        <f>K27*106.2%</f>
        <v>690300</v>
      </c>
      <c r="D38" s="144"/>
      <c r="E38" s="144" t="s">
        <v>15</v>
      </c>
      <c r="F38" s="144">
        <f>C38</f>
        <v>690300</v>
      </c>
      <c r="G38" s="144">
        <f>C38*105.3%</f>
        <v>726885.8999999999</v>
      </c>
      <c r="H38" s="144"/>
      <c r="I38" s="144" t="s">
        <v>15</v>
      </c>
      <c r="J38" s="144">
        <f>G38</f>
        <v>726885.8999999999</v>
      </c>
      <c r="K38" s="32"/>
      <c r="L38" s="32"/>
      <c r="M38" s="32"/>
      <c r="N38" s="32"/>
    </row>
    <row r="39" spans="1:14" ht="60" customHeight="1">
      <c r="A39" s="13"/>
      <c r="B39" s="14" t="s">
        <v>46</v>
      </c>
      <c r="C39" s="144" t="s">
        <v>15</v>
      </c>
      <c r="D39" s="144"/>
      <c r="E39" s="144"/>
      <c r="F39" s="144"/>
      <c r="G39" s="144" t="s">
        <v>15</v>
      </c>
      <c r="H39" s="144"/>
      <c r="I39" s="144"/>
      <c r="J39" s="144"/>
      <c r="K39" s="32"/>
      <c r="L39" s="32"/>
      <c r="M39" s="32"/>
      <c r="N39" s="32"/>
    </row>
    <row r="40" spans="1:14" ht="94.5" customHeight="1">
      <c r="A40" s="14">
        <v>602400</v>
      </c>
      <c r="B40" s="14" t="s">
        <v>209</v>
      </c>
      <c r="C40" s="144" t="s">
        <v>15</v>
      </c>
      <c r="D40" s="144"/>
      <c r="E40" s="144"/>
      <c r="F40" s="144"/>
      <c r="G40" s="144" t="s">
        <v>15</v>
      </c>
      <c r="H40" s="144"/>
      <c r="I40" s="144"/>
      <c r="J40" s="144"/>
      <c r="K40" s="32"/>
      <c r="L40" s="32"/>
      <c r="M40" s="32"/>
      <c r="N40" s="32"/>
    </row>
    <row r="41" spans="1:14" ht="28.5">
      <c r="A41" s="13"/>
      <c r="B41" s="14" t="s">
        <v>47</v>
      </c>
      <c r="C41" s="144" t="s">
        <v>15</v>
      </c>
      <c r="D41" s="144"/>
      <c r="E41" s="144"/>
      <c r="F41" s="144"/>
      <c r="G41" s="144" t="s">
        <v>15</v>
      </c>
      <c r="H41" s="144"/>
      <c r="I41" s="144"/>
      <c r="J41" s="144"/>
      <c r="K41" s="32"/>
      <c r="L41" s="32"/>
      <c r="M41" s="32"/>
      <c r="N41" s="32"/>
    </row>
    <row r="42" spans="1:14" ht="24" customHeight="1">
      <c r="A42" s="13"/>
      <c r="B42" s="14" t="s">
        <v>45</v>
      </c>
      <c r="C42" s="144">
        <f>C38</f>
        <v>690300</v>
      </c>
      <c r="D42" s="144">
        <f>D38</f>
        <v>0</v>
      </c>
      <c r="E42" s="144">
        <f>E40</f>
        <v>0</v>
      </c>
      <c r="F42" s="144">
        <f>C42+D42</f>
        <v>690300</v>
      </c>
      <c r="G42" s="144">
        <f>G38</f>
        <v>726885.8999999999</v>
      </c>
      <c r="H42" s="144">
        <f>H38</f>
        <v>0</v>
      </c>
      <c r="I42" s="144">
        <f>I40</f>
        <v>0</v>
      </c>
      <c r="J42" s="144">
        <f>G42+H42</f>
        <v>726885.8999999999</v>
      </c>
      <c r="K42" s="32"/>
      <c r="L42" s="32"/>
      <c r="M42" s="32"/>
      <c r="N42" s="32"/>
    </row>
    <row r="43" spans="1:13" ht="22.5" customHeight="1">
      <c r="A43" s="32"/>
      <c r="B43" s="32"/>
      <c r="C43" s="32"/>
      <c r="D43" s="32"/>
      <c r="E43" s="32"/>
      <c r="F43" s="32"/>
      <c r="G43" s="32"/>
      <c r="H43" s="32"/>
      <c r="I43" s="32"/>
      <c r="J43" s="32"/>
      <c r="K43" s="32"/>
      <c r="L43" s="32"/>
      <c r="M43" s="32"/>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sheetProtection selectLockedCells="1"/>
  <mergeCells count="41">
    <mergeCell ref="M10:N10"/>
    <mergeCell ref="H4:I4"/>
    <mergeCell ref="M4:N4"/>
    <mergeCell ref="F14:M14"/>
    <mergeCell ref="F16:M16"/>
    <mergeCell ref="F18:M18"/>
    <mergeCell ref="M3:N3"/>
    <mergeCell ref="H6:I6"/>
    <mergeCell ref="H7:I7"/>
    <mergeCell ref="M6:N6"/>
    <mergeCell ref="M7:N7"/>
    <mergeCell ref="A20:F20"/>
    <mergeCell ref="G9:H9"/>
    <mergeCell ref="I9:K9"/>
    <mergeCell ref="I10:K10"/>
    <mergeCell ref="M9:N9"/>
    <mergeCell ref="C24:F24"/>
    <mergeCell ref="A18:D18"/>
    <mergeCell ref="A6:G6"/>
    <mergeCell ref="A7:E7"/>
    <mergeCell ref="A22:F22"/>
    <mergeCell ref="G24:J24"/>
    <mergeCell ref="A24:A25"/>
    <mergeCell ref="D10:E10"/>
    <mergeCell ref="G10:H10"/>
    <mergeCell ref="K24:N24"/>
    <mergeCell ref="D9:E9"/>
    <mergeCell ref="A1:H1"/>
    <mergeCell ref="A14:E14"/>
    <mergeCell ref="A12:H12"/>
    <mergeCell ref="A16:D16"/>
    <mergeCell ref="A4:E4"/>
    <mergeCell ref="A3:G3"/>
    <mergeCell ref="H3:I3"/>
    <mergeCell ref="B24:B25"/>
    <mergeCell ref="A35:A36"/>
    <mergeCell ref="B35:B36"/>
    <mergeCell ref="C35:F35"/>
    <mergeCell ref="G35:J35"/>
    <mergeCell ref="A33:J33"/>
    <mergeCell ref="A32:D32"/>
  </mergeCells>
  <printOptions horizontalCentered="1"/>
  <pageMargins left="1.062992125984252" right="0.2362204724409449" top="0.3937007874015748" bottom="0.3937007874015748" header="0.1968503937007874" footer="0.2362204724409449"/>
  <pageSetup horizontalDpi="600" verticalDpi="600" orientation="landscape" paperSize="9" scale="59" r:id="rId1"/>
  <rowBreaks count="1" manualBreakCount="1">
    <brk id="19" max="13" man="1"/>
  </rowBreaks>
</worksheet>
</file>

<file path=xl/worksheets/sheet2.xml><?xml version="1.0" encoding="utf-8"?>
<worksheet xmlns="http://schemas.openxmlformats.org/spreadsheetml/2006/main" xmlns:r="http://schemas.openxmlformats.org/officeDocument/2006/relationships">
  <sheetPr>
    <tabColor rgb="FFFFFF00"/>
  </sheetPr>
  <dimension ref="A2:N42"/>
  <sheetViews>
    <sheetView showGridLines="0" view="pageBreakPreview" zoomScale="70" zoomScaleNormal="70" zoomScaleSheetLayoutView="70" workbookViewId="0" topLeftCell="A13">
      <selection activeCell="F11" sqref="F11"/>
    </sheetView>
  </sheetViews>
  <sheetFormatPr defaultColWidth="9.00390625" defaultRowHeight="12.75"/>
  <cols>
    <col min="1" max="1" width="15.375" style="18" customWidth="1"/>
    <col min="2" max="2" width="27.875" style="18" customWidth="1"/>
    <col min="3" max="3" width="17.875" style="18" customWidth="1"/>
    <col min="4" max="4" width="15.00390625" style="18" customWidth="1"/>
    <col min="5" max="5" width="14.375" style="18" customWidth="1"/>
    <col min="6" max="6" width="15.00390625" style="18" customWidth="1"/>
    <col min="7" max="7" width="14.75390625" style="18" customWidth="1"/>
    <col min="8" max="8" width="13.375" style="18" customWidth="1"/>
    <col min="9" max="9" width="12.25390625" style="18" customWidth="1"/>
    <col min="10" max="10" width="14.00390625" style="18" customWidth="1"/>
    <col min="11" max="11" width="14.625" style="18" customWidth="1"/>
    <col min="12" max="13" width="12.125" style="18" customWidth="1"/>
    <col min="14" max="14" width="15.00390625" style="18" customWidth="1"/>
    <col min="15" max="16384" width="9.125" style="18" customWidth="1"/>
  </cols>
  <sheetData>
    <row r="2" spans="1:11" ht="36.75" customHeight="1">
      <c r="A2" s="272" t="s">
        <v>80</v>
      </c>
      <c r="B2" s="272"/>
      <c r="C2" s="272"/>
      <c r="D2" s="272"/>
      <c r="E2" s="272"/>
      <c r="F2" s="272"/>
      <c r="G2" s="272"/>
      <c r="H2" s="272"/>
      <c r="I2" s="272"/>
      <c r="J2" s="272"/>
      <c r="K2" s="272"/>
    </row>
    <row r="3" spans="1:11" ht="17.25" customHeight="1">
      <c r="A3" s="25"/>
      <c r="B3" s="25"/>
      <c r="C3" s="25"/>
      <c r="D3" s="25"/>
      <c r="E3" s="25"/>
      <c r="F3" s="25"/>
      <c r="G3" s="25"/>
      <c r="H3" s="25"/>
      <c r="I3" s="25"/>
      <c r="J3" s="25"/>
      <c r="K3" s="25"/>
    </row>
    <row r="4" spans="1:13" ht="17.25" customHeight="1">
      <c r="A4" s="272" t="s">
        <v>223</v>
      </c>
      <c r="B4" s="272"/>
      <c r="C4" s="272"/>
      <c r="D4" s="272"/>
      <c r="E4" s="272"/>
      <c r="F4" s="272"/>
      <c r="G4" s="272"/>
      <c r="H4" s="272"/>
      <c r="I4" s="272"/>
      <c r="J4" s="272"/>
      <c r="K4" s="272"/>
      <c r="L4" s="272"/>
      <c r="M4" s="272"/>
    </row>
    <row r="5" spans="1:14" ht="15.75" customHeight="1">
      <c r="A5" s="25"/>
      <c r="B5" s="25"/>
      <c r="C5" s="25"/>
      <c r="D5" s="25"/>
      <c r="E5" s="25"/>
      <c r="F5" s="25"/>
      <c r="G5" s="25"/>
      <c r="H5" s="25"/>
      <c r="I5" s="25"/>
      <c r="J5" s="25"/>
      <c r="K5" s="25"/>
      <c r="N5" s="26" t="s">
        <v>59</v>
      </c>
    </row>
    <row r="6" spans="1:14" ht="17.25" customHeight="1">
      <c r="A6" s="246" t="s">
        <v>61</v>
      </c>
      <c r="B6" s="247" t="s">
        <v>12</v>
      </c>
      <c r="C6" s="246" t="s">
        <v>218</v>
      </c>
      <c r="D6" s="246"/>
      <c r="E6" s="246"/>
      <c r="F6" s="246"/>
      <c r="G6" s="246" t="s">
        <v>224</v>
      </c>
      <c r="H6" s="246"/>
      <c r="I6" s="246"/>
      <c r="J6" s="246"/>
      <c r="K6" s="246" t="s">
        <v>220</v>
      </c>
      <c r="L6" s="246"/>
      <c r="M6" s="246"/>
      <c r="N6" s="246"/>
    </row>
    <row r="7" spans="1:14" ht="55.5" customHeight="1">
      <c r="A7" s="246"/>
      <c r="B7" s="248"/>
      <c r="C7" s="27" t="s">
        <v>2</v>
      </c>
      <c r="D7" s="27" t="s">
        <v>44</v>
      </c>
      <c r="E7" s="28" t="s">
        <v>85</v>
      </c>
      <c r="F7" s="28" t="s">
        <v>41</v>
      </c>
      <c r="G7" s="27" t="s">
        <v>2</v>
      </c>
      <c r="H7" s="27" t="s">
        <v>44</v>
      </c>
      <c r="I7" s="28" t="s">
        <v>85</v>
      </c>
      <c r="J7" s="28" t="s">
        <v>42</v>
      </c>
      <c r="K7" s="27" t="s">
        <v>2</v>
      </c>
      <c r="L7" s="27" t="s">
        <v>44</v>
      </c>
      <c r="M7" s="28" t="s">
        <v>85</v>
      </c>
      <c r="N7" s="28" t="s">
        <v>43</v>
      </c>
    </row>
    <row r="8" spans="1:14" ht="14.25" customHeight="1">
      <c r="A8" s="13">
        <v>1</v>
      </c>
      <c r="B8" s="13">
        <v>2</v>
      </c>
      <c r="C8" s="13">
        <v>3</v>
      </c>
      <c r="D8" s="13">
        <v>4</v>
      </c>
      <c r="E8" s="13">
        <v>5</v>
      </c>
      <c r="F8" s="13">
        <v>6</v>
      </c>
      <c r="G8" s="13">
        <v>7</v>
      </c>
      <c r="H8" s="13">
        <v>8</v>
      </c>
      <c r="I8" s="13">
        <v>9</v>
      </c>
      <c r="J8" s="13">
        <v>10</v>
      </c>
      <c r="K8" s="13">
        <v>11</v>
      </c>
      <c r="L8" s="13">
        <v>12</v>
      </c>
      <c r="M8" s="13">
        <v>13</v>
      </c>
      <c r="N8" s="13">
        <v>14</v>
      </c>
    </row>
    <row r="9" spans="1:14" ht="28.5">
      <c r="A9" s="115">
        <v>2240</v>
      </c>
      <c r="B9" s="14" t="s">
        <v>115</v>
      </c>
      <c r="C9" s="144">
        <v>432570</v>
      </c>
      <c r="D9" s="144" t="s">
        <v>114</v>
      </c>
      <c r="E9" s="144" t="s">
        <v>114</v>
      </c>
      <c r="F9" s="144">
        <f>C9</f>
        <v>432570</v>
      </c>
      <c r="G9" s="144">
        <v>650000</v>
      </c>
      <c r="H9" s="144" t="s">
        <v>114</v>
      </c>
      <c r="I9" s="144" t="s">
        <v>114</v>
      </c>
      <c r="J9" s="144">
        <f>G9</f>
        <v>650000</v>
      </c>
      <c r="K9" s="144">
        <v>650000</v>
      </c>
      <c r="L9" s="144" t="s">
        <v>114</v>
      </c>
      <c r="M9" s="144" t="s">
        <v>114</v>
      </c>
      <c r="N9" s="144">
        <f>K9</f>
        <v>650000</v>
      </c>
    </row>
    <row r="10" spans="1:14" ht="57">
      <c r="A10" s="115">
        <v>3110</v>
      </c>
      <c r="B10" s="14" t="s">
        <v>116</v>
      </c>
      <c r="C10" s="144" t="s">
        <v>114</v>
      </c>
      <c r="D10" s="144">
        <v>236337.8</v>
      </c>
      <c r="E10" s="144">
        <f>D10</f>
        <v>236337.8</v>
      </c>
      <c r="F10" s="144">
        <f>D10</f>
        <v>236337.8</v>
      </c>
      <c r="G10" s="144" t="s">
        <v>114</v>
      </c>
      <c r="H10" s="144">
        <v>340000</v>
      </c>
      <c r="I10" s="144">
        <f>H10</f>
        <v>340000</v>
      </c>
      <c r="J10" s="144">
        <f>H10</f>
        <v>340000</v>
      </c>
      <c r="K10" s="144" t="s">
        <v>114</v>
      </c>
      <c r="L10" s="144" t="s">
        <v>114</v>
      </c>
      <c r="M10" s="144" t="str">
        <f>L10</f>
        <v>-</v>
      </c>
      <c r="N10" s="144" t="str">
        <f>L10</f>
        <v>-</v>
      </c>
    </row>
    <row r="11" spans="1:14" ht="14.25">
      <c r="A11" s="13"/>
      <c r="B11" s="14" t="s">
        <v>45</v>
      </c>
      <c r="C11" s="144">
        <f>C9</f>
        <v>432570</v>
      </c>
      <c r="D11" s="144">
        <f>D10</f>
        <v>236337.8</v>
      </c>
      <c r="E11" s="144">
        <f>E10</f>
        <v>236337.8</v>
      </c>
      <c r="F11" s="144">
        <f>SUM(F9:F10)</f>
        <v>668907.8</v>
      </c>
      <c r="G11" s="144">
        <f>G9</f>
        <v>650000</v>
      </c>
      <c r="H11" s="144">
        <f>H10</f>
        <v>340000</v>
      </c>
      <c r="I11" s="144">
        <f>I10</f>
        <v>340000</v>
      </c>
      <c r="J11" s="144">
        <f>SUM(J9:J10)</f>
        <v>990000</v>
      </c>
      <c r="K11" s="144">
        <f>K9</f>
        <v>650000</v>
      </c>
      <c r="L11" s="144" t="str">
        <f>L10</f>
        <v>-</v>
      </c>
      <c r="M11" s="144" t="str">
        <f>M10</f>
        <v>-</v>
      </c>
      <c r="N11" s="144">
        <f>SUM(N9:N10)</f>
        <v>650000</v>
      </c>
    </row>
    <row r="12" spans="1:8" ht="15.75">
      <c r="A12" s="25"/>
      <c r="B12" s="25"/>
      <c r="C12" s="25"/>
      <c r="D12" s="25"/>
      <c r="E12" s="25"/>
      <c r="F12" s="25"/>
      <c r="G12" s="25"/>
      <c r="H12" s="25"/>
    </row>
    <row r="13" spans="1:13" ht="15.75" customHeight="1">
      <c r="A13" s="272" t="s">
        <v>225</v>
      </c>
      <c r="B13" s="272"/>
      <c r="C13" s="272"/>
      <c r="D13" s="272"/>
      <c r="E13" s="272"/>
      <c r="F13" s="272"/>
      <c r="G13" s="272"/>
      <c r="H13" s="272"/>
      <c r="I13" s="272"/>
      <c r="J13" s="272"/>
      <c r="K13" s="272"/>
      <c r="L13" s="272"/>
      <c r="M13" s="272"/>
    </row>
    <row r="14" spans="1:14" ht="15.75">
      <c r="A14" s="25"/>
      <c r="B14" s="25"/>
      <c r="C14" s="25"/>
      <c r="D14" s="25"/>
      <c r="E14" s="25"/>
      <c r="F14" s="25"/>
      <c r="G14" s="25"/>
      <c r="H14" s="25"/>
      <c r="I14" s="25"/>
      <c r="J14" s="25"/>
      <c r="K14" s="25"/>
      <c r="N14" s="26" t="s">
        <v>59</v>
      </c>
    </row>
    <row r="15" spans="1:14" ht="19.5" customHeight="1">
      <c r="A15" s="246" t="s">
        <v>62</v>
      </c>
      <c r="B15" s="247" t="s">
        <v>12</v>
      </c>
      <c r="C15" s="246" t="s">
        <v>218</v>
      </c>
      <c r="D15" s="246"/>
      <c r="E15" s="246"/>
      <c r="F15" s="246"/>
      <c r="G15" s="246" t="s">
        <v>224</v>
      </c>
      <c r="H15" s="246"/>
      <c r="I15" s="246"/>
      <c r="J15" s="246"/>
      <c r="K15" s="246" t="s">
        <v>220</v>
      </c>
      <c r="L15" s="246"/>
      <c r="M15" s="246"/>
      <c r="N15" s="246"/>
    </row>
    <row r="16" spans="1:14" ht="54.75" customHeight="1">
      <c r="A16" s="246"/>
      <c r="B16" s="248"/>
      <c r="C16" s="27" t="s">
        <v>2</v>
      </c>
      <c r="D16" s="27" t="s">
        <v>44</v>
      </c>
      <c r="E16" s="28" t="s">
        <v>85</v>
      </c>
      <c r="F16" s="28" t="s">
        <v>41</v>
      </c>
      <c r="G16" s="27" t="s">
        <v>2</v>
      </c>
      <c r="H16" s="27" t="s">
        <v>44</v>
      </c>
      <c r="I16" s="28" t="s">
        <v>85</v>
      </c>
      <c r="J16" s="28" t="s">
        <v>42</v>
      </c>
      <c r="K16" s="27" t="s">
        <v>2</v>
      </c>
      <c r="L16" s="27" t="s">
        <v>44</v>
      </c>
      <c r="M16" s="28" t="s">
        <v>85</v>
      </c>
      <c r="N16" s="28" t="s">
        <v>43</v>
      </c>
    </row>
    <row r="17" spans="1:14" ht="14.25">
      <c r="A17" s="13">
        <v>1</v>
      </c>
      <c r="B17" s="13">
        <v>2</v>
      </c>
      <c r="C17" s="13">
        <v>3</v>
      </c>
      <c r="D17" s="13">
        <v>4</v>
      </c>
      <c r="E17" s="13">
        <v>5</v>
      </c>
      <c r="F17" s="13">
        <v>6</v>
      </c>
      <c r="G17" s="13">
        <v>7</v>
      </c>
      <c r="H17" s="13">
        <v>8</v>
      </c>
      <c r="I17" s="13">
        <v>9</v>
      </c>
      <c r="J17" s="13">
        <v>10</v>
      </c>
      <c r="K17" s="13">
        <v>11</v>
      </c>
      <c r="L17" s="13">
        <v>12</v>
      </c>
      <c r="M17" s="13">
        <v>13</v>
      </c>
      <c r="N17" s="13">
        <v>14</v>
      </c>
    </row>
    <row r="18" spans="1:14" ht="14.25">
      <c r="A18" s="36"/>
      <c r="B18" s="14"/>
      <c r="C18" s="13"/>
      <c r="D18" s="13"/>
      <c r="E18" s="13"/>
      <c r="F18" s="13"/>
      <c r="G18" s="13"/>
      <c r="H18" s="13"/>
      <c r="I18" s="13"/>
      <c r="J18" s="13"/>
      <c r="K18" s="13"/>
      <c r="L18" s="13"/>
      <c r="M18" s="13"/>
      <c r="N18" s="13"/>
    </row>
    <row r="19" spans="1:14" ht="14.25">
      <c r="A19" s="13"/>
      <c r="B19" s="14"/>
      <c r="C19" s="13"/>
      <c r="D19" s="13"/>
      <c r="E19" s="13"/>
      <c r="F19" s="13"/>
      <c r="G19" s="13"/>
      <c r="H19" s="13"/>
      <c r="I19" s="13"/>
      <c r="J19" s="13"/>
      <c r="K19" s="13"/>
      <c r="L19" s="13"/>
      <c r="M19" s="13"/>
      <c r="N19" s="13"/>
    </row>
    <row r="20" spans="1:14" ht="14.25">
      <c r="A20" s="13"/>
      <c r="B20" s="14" t="s">
        <v>45</v>
      </c>
      <c r="C20" s="13" t="s">
        <v>114</v>
      </c>
      <c r="D20" s="13" t="s">
        <v>114</v>
      </c>
      <c r="E20" s="13" t="s">
        <v>114</v>
      </c>
      <c r="F20" s="13" t="s">
        <v>114</v>
      </c>
      <c r="G20" s="13" t="s">
        <v>114</v>
      </c>
      <c r="H20" s="13" t="s">
        <v>114</v>
      </c>
      <c r="I20" s="13" t="s">
        <v>114</v>
      </c>
      <c r="J20" s="13" t="s">
        <v>114</v>
      </c>
      <c r="K20" s="13" t="s">
        <v>114</v>
      </c>
      <c r="L20" s="13" t="s">
        <v>114</v>
      </c>
      <c r="M20" s="13" t="s">
        <v>114</v>
      </c>
      <c r="N20" s="13" t="s">
        <v>114</v>
      </c>
    </row>
    <row r="21" spans="1:14" ht="14.25">
      <c r="A21" s="15"/>
      <c r="B21" s="16"/>
      <c r="C21" s="15"/>
      <c r="D21" s="15"/>
      <c r="E21" s="15"/>
      <c r="F21" s="15"/>
      <c r="G21" s="15"/>
      <c r="H21" s="15"/>
      <c r="I21" s="15"/>
      <c r="J21" s="15"/>
      <c r="K21" s="15"/>
      <c r="L21" s="15"/>
      <c r="M21" s="15"/>
      <c r="N21" s="15"/>
    </row>
    <row r="22" spans="1:13" ht="33" customHeight="1">
      <c r="A22" s="272" t="s">
        <v>226</v>
      </c>
      <c r="B22" s="272"/>
      <c r="C22" s="272"/>
      <c r="D22" s="272"/>
      <c r="E22" s="272"/>
      <c r="F22" s="272"/>
      <c r="G22" s="272"/>
      <c r="H22" s="272"/>
      <c r="I22" s="272"/>
      <c r="J22" s="272"/>
      <c r="K22" s="25"/>
      <c r="L22" s="25"/>
      <c r="M22" s="25"/>
    </row>
    <row r="23" spans="1:10" ht="15.75">
      <c r="A23" s="25"/>
      <c r="B23" s="25"/>
      <c r="C23" s="25"/>
      <c r="D23" s="25"/>
      <c r="E23" s="25"/>
      <c r="F23" s="25"/>
      <c r="G23" s="25"/>
      <c r="H23" s="25"/>
      <c r="I23" s="25"/>
      <c r="J23" s="26" t="s">
        <v>59</v>
      </c>
    </row>
    <row r="24" spans="1:10" ht="17.25" customHeight="1">
      <c r="A24" s="246" t="s">
        <v>61</v>
      </c>
      <c r="B24" s="247" t="s">
        <v>30</v>
      </c>
      <c r="C24" s="246" t="s">
        <v>113</v>
      </c>
      <c r="D24" s="246"/>
      <c r="E24" s="246"/>
      <c r="F24" s="246"/>
      <c r="G24" s="246" t="s">
        <v>222</v>
      </c>
      <c r="H24" s="246"/>
      <c r="I24" s="246"/>
      <c r="J24" s="246"/>
    </row>
    <row r="25" spans="1:10" ht="57" customHeight="1">
      <c r="A25" s="246"/>
      <c r="B25" s="248"/>
      <c r="C25" s="27" t="s">
        <v>2</v>
      </c>
      <c r="D25" s="27" t="s">
        <v>44</v>
      </c>
      <c r="E25" s="28" t="s">
        <v>85</v>
      </c>
      <c r="F25" s="28" t="s">
        <v>41</v>
      </c>
      <c r="G25" s="27" t="s">
        <v>2</v>
      </c>
      <c r="H25" s="27" t="s">
        <v>44</v>
      </c>
      <c r="I25" s="28" t="s">
        <v>85</v>
      </c>
      <c r="J25" s="28" t="s">
        <v>42</v>
      </c>
    </row>
    <row r="26" spans="1:10" ht="14.25">
      <c r="A26" s="13">
        <v>1</v>
      </c>
      <c r="B26" s="13">
        <v>2</v>
      </c>
      <c r="C26" s="35">
        <v>3</v>
      </c>
      <c r="D26" s="13">
        <v>4</v>
      </c>
      <c r="E26" s="35">
        <v>5</v>
      </c>
      <c r="F26" s="13">
        <v>6</v>
      </c>
      <c r="G26" s="35">
        <v>7</v>
      </c>
      <c r="H26" s="13">
        <v>8</v>
      </c>
      <c r="I26" s="35">
        <v>9</v>
      </c>
      <c r="J26" s="13">
        <v>10</v>
      </c>
    </row>
    <row r="27" spans="1:10" ht="36.75" customHeight="1">
      <c r="A27" s="115">
        <v>2240</v>
      </c>
      <c r="B27" s="14" t="s">
        <v>115</v>
      </c>
      <c r="C27" s="144">
        <f>K9*106.2%</f>
        <v>690300</v>
      </c>
      <c r="D27" s="144" t="s">
        <v>114</v>
      </c>
      <c r="E27" s="144" t="s">
        <v>114</v>
      </c>
      <c r="F27" s="144">
        <f>C27</f>
        <v>690300</v>
      </c>
      <c r="G27" s="144">
        <f>C27*105.3%</f>
        <v>726885.8999999999</v>
      </c>
      <c r="H27" s="144" t="s">
        <v>114</v>
      </c>
      <c r="I27" s="144" t="s">
        <v>114</v>
      </c>
      <c r="J27" s="144">
        <f>G27</f>
        <v>726885.8999999999</v>
      </c>
    </row>
    <row r="28" spans="1:13" ht="57">
      <c r="A28" s="115">
        <v>3110</v>
      </c>
      <c r="B28" s="14" t="s">
        <v>116</v>
      </c>
      <c r="C28" s="144" t="s">
        <v>114</v>
      </c>
      <c r="D28" s="144" t="s">
        <v>114</v>
      </c>
      <c r="E28" s="144" t="str">
        <f>D28</f>
        <v>-</v>
      </c>
      <c r="F28" s="144" t="str">
        <f>D28</f>
        <v>-</v>
      </c>
      <c r="G28" s="144" t="s">
        <v>114</v>
      </c>
      <c r="H28" s="144" t="s">
        <v>114</v>
      </c>
      <c r="I28" s="144" t="str">
        <f>H28</f>
        <v>-</v>
      </c>
      <c r="J28" s="144" t="str">
        <f>H28</f>
        <v>-</v>
      </c>
      <c r="M28" s="145"/>
    </row>
    <row r="29" spans="1:10" ht="21.75" customHeight="1">
      <c r="A29" s="13"/>
      <c r="B29" s="14" t="s">
        <v>45</v>
      </c>
      <c r="C29" s="144">
        <f>C27</f>
        <v>690300</v>
      </c>
      <c r="D29" s="144">
        <v>0</v>
      </c>
      <c r="E29" s="144">
        <v>0</v>
      </c>
      <c r="F29" s="144">
        <f>F27</f>
        <v>690300</v>
      </c>
      <c r="G29" s="144">
        <f>G27</f>
        <v>726885.8999999999</v>
      </c>
      <c r="H29" s="144">
        <v>0</v>
      </c>
      <c r="I29" s="144">
        <v>0</v>
      </c>
      <c r="J29" s="144">
        <f>J27</f>
        <v>726885.8999999999</v>
      </c>
    </row>
    <row r="30" spans="1:14" ht="14.25">
      <c r="A30" s="15"/>
      <c r="B30" s="16"/>
      <c r="C30" s="15"/>
      <c r="D30" s="15"/>
      <c r="E30" s="15"/>
      <c r="F30" s="15"/>
      <c r="G30" s="15"/>
      <c r="H30" s="15"/>
      <c r="I30" s="15"/>
      <c r="J30" s="15"/>
      <c r="K30" s="15"/>
      <c r="L30" s="15"/>
      <c r="M30" s="15"/>
      <c r="N30" s="15"/>
    </row>
    <row r="31" spans="1:14" ht="35.25" customHeight="1">
      <c r="A31" s="272" t="s">
        <v>227</v>
      </c>
      <c r="B31" s="272"/>
      <c r="C31" s="272"/>
      <c r="D31" s="272"/>
      <c r="E31" s="272"/>
      <c r="F31" s="272"/>
      <c r="G31" s="272"/>
      <c r="H31" s="272"/>
      <c r="I31" s="272"/>
      <c r="J31" s="272"/>
      <c r="K31" s="15"/>
      <c r="L31" s="15"/>
      <c r="M31" s="15"/>
      <c r="N31" s="15"/>
    </row>
    <row r="32" spans="1:14" ht="15.75">
      <c r="A32" s="25"/>
      <c r="B32" s="25"/>
      <c r="C32" s="25"/>
      <c r="D32" s="25"/>
      <c r="E32" s="25"/>
      <c r="F32" s="25"/>
      <c r="G32" s="25"/>
      <c r="H32" s="25"/>
      <c r="I32" s="25"/>
      <c r="J32" s="26" t="s">
        <v>59</v>
      </c>
      <c r="K32" s="15"/>
      <c r="L32" s="15"/>
      <c r="M32" s="15"/>
      <c r="N32" s="15"/>
    </row>
    <row r="33" spans="1:14" ht="19.5" customHeight="1">
      <c r="A33" s="246" t="s">
        <v>62</v>
      </c>
      <c r="B33" s="247" t="s">
        <v>30</v>
      </c>
      <c r="C33" s="246" t="s">
        <v>113</v>
      </c>
      <c r="D33" s="246"/>
      <c r="E33" s="246"/>
      <c r="F33" s="246"/>
      <c r="G33" s="246" t="s">
        <v>222</v>
      </c>
      <c r="H33" s="246"/>
      <c r="I33" s="246"/>
      <c r="J33" s="246"/>
      <c r="K33" s="15"/>
      <c r="L33" s="15"/>
      <c r="M33" s="15"/>
      <c r="N33" s="15"/>
    </row>
    <row r="34" spans="1:10" ht="55.5" customHeight="1">
      <c r="A34" s="246"/>
      <c r="B34" s="248"/>
      <c r="C34" s="27" t="s">
        <v>2</v>
      </c>
      <c r="D34" s="27" t="s">
        <v>44</v>
      </c>
      <c r="E34" s="28" t="s">
        <v>85</v>
      </c>
      <c r="F34" s="28" t="s">
        <v>41</v>
      </c>
      <c r="G34" s="27" t="s">
        <v>2</v>
      </c>
      <c r="H34" s="27" t="s">
        <v>44</v>
      </c>
      <c r="I34" s="28" t="s">
        <v>85</v>
      </c>
      <c r="J34" s="28" t="s">
        <v>42</v>
      </c>
    </row>
    <row r="35" spans="1:10" ht="14.25">
      <c r="A35" s="13">
        <v>1</v>
      </c>
      <c r="B35" s="13">
        <v>2</v>
      </c>
      <c r="C35" s="35">
        <v>3</v>
      </c>
      <c r="D35" s="13">
        <v>4</v>
      </c>
      <c r="E35" s="35">
        <v>5</v>
      </c>
      <c r="F35" s="13">
        <v>6</v>
      </c>
      <c r="G35" s="35">
        <v>7</v>
      </c>
      <c r="H35" s="13">
        <v>8</v>
      </c>
      <c r="I35" s="35">
        <v>9</v>
      </c>
      <c r="J35" s="13">
        <v>10</v>
      </c>
    </row>
    <row r="36" spans="1:10" ht="14.25">
      <c r="A36" s="36"/>
      <c r="B36" s="14"/>
      <c r="C36" s="13"/>
      <c r="D36" s="13"/>
      <c r="E36" s="13"/>
      <c r="F36" s="13"/>
      <c r="G36" s="13"/>
      <c r="H36" s="13"/>
      <c r="I36" s="13"/>
      <c r="J36" s="13"/>
    </row>
    <row r="37" spans="1:10" ht="14.25">
      <c r="A37" s="13"/>
      <c r="B37" s="14"/>
      <c r="C37" s="13"/>
      <c r="D37" s="13"/>
      <c r="E37" s="13"/>
      <c r="F37" s="13"/>
      <c r="G37" s="13"/>
      <c r="H37" s="13"/>
      <c r="I37" s="13"/>
      <c r="J37" s="13"/>
    </row>
    <row r="38" spans="1:11" ht="14.25">
      <c r="A38" s="19"/>
      <c r="B38" s="14" t="s">
        <v>45</v>
      </c>
      <c r="C38" s="13" t="s">
        <v>114</v>
      </c>
      <c r="D38" s="13" t="s">
        <v>114</v>
      </c>
      <c r="E38" s="13" t="s">
        <v>114</v>
      </c>
      <c r="F38" s="13" t="s">
        <v>114</v>
      </c>
      <c r="G38" s="13" t="s">
        <v>114</v>
      </c>
      <c r="H38" s="13" t="s">
        <v>114</v>
      </c>
      <c r="I38" s="13" t="s">
        <v>114</v>
      </c>
      <c r="J38" s="13" t="s">
        <v>114</v>
      </c>
      <c r="K38" s="15"/>
    </row>
    <row r="39" spans="1:10" ht="14.25">
      <c r="A39" s="15"/>
      <c r="B39" s="16"/>
      <c r="C39" s="15"/>
      <c r="D39" s="15"/>
      <c r="E39" s="15"/>
      <c r="F39" s="15"/>
      <c r="G39" s="15"/>
      <c r="H39" s="15"/>
      <c r="I39" s="15"/>
      <c r="J39" s="15"/>
    </row>
    <row r="40" spans="1:10" ht="14.25">
      <c r="A40" s="15"/>
      <c r="B40" s="16"/>
      <c r="C40" s="15"/>
      <c r="D40" s="15"/>
      <c r="E40" s="15"/>
      <c r="F40" s="15"/>
      <c r="G40" s="15"/>
      <c r="H40" s="15"/>
      <c r="I40" s="15"/>
      <c r="J40" s="15"/>
    </row>
    <row r="41" spans="1:10" ht="14.25">
      <c r="A41" s="15"/>
      <c r="B41" s="16"/>
      <c r="C41" s="15"/>
      <c r="D41" s="15"/>
      <c r="E41" s="15"/>
      <c r="F41" s="15"/>
      <c r="G41" s="15"/>
      <c r="H41" s="15"/>
      <c r="I41" s="15"/>
      <c r="J41" s="15"/>
    </row>
    <row r="42" spans="1:8" ht="15.75">
      <c r="A42" s="25"/>
      <c r="B42" s="25"/>
      <c r="C42" s="25"/>
      <c r="D42" s="25"/>
      <c r="E42" s="25"/>
      <c r="F42" s="25"/>
      <c r="G42" s="25"/>
      <c r="H42" s="25"/>
    </row>
  </sheetData>
  <sheetProtection/>
  <mergeCells count="23">
    <mergeCell ref="A2:K2"/>
    <mergeCell ref="A4:M4"/>
    <mergeCell ref="A6:A7"/>
    <mergeCell ref="B6:B7"/>
    <mergeCell ref="C6:F6"/>
    <mergeCell ref="G6:J6"/>
    <mergeCell ref="K6:N6"/>
    <mergeCell ref="A13:M13"/>
    <mergeCell ref="A15:A16"/>
    <mergeCell ref="B15:B16"/>
    <mergeCell ref="C15:F15"/>
    <mergeCell ref="G15:J15"/>
    <mergeCell ref="K15:N15"/>
    <mergeCell ref="A31:J31"/>
    <mergeCell ref="A33:A34"/>
    <mergeCell ref="B33:B34"/>
    <mergeCell ref="C33:F33"/>
    <mergeCell ref="G33:J33"/>
    <mergeCell ref="A22:J22"/>
    <mergeCell ref="A24:A25"/>
    <mergeCell ref="B24:B25"/>
    <mergeCell ref="C24:F24"/>
    <mergeCell ref="G24:J24"/>
  </mergeCells>
  <printOptions horizontalCentered="1"/>
  <pageMargins left="0.1968503937007874" right="0.2362204724409449" top="0.2362204724409449" bottom="0.1968503937007874" header="0.1968503937007874" footer="0.1968503937007874"/>
  <pageSetup horizontalDpi="600" verticalDpi="600" orientation="landscape" paperSize="9" scale="68" r:id="rId1"/>
  <rowBreaks count="1" manualBreakCount="1">
    <brk id="30" max="13" man="1"/>
  </rowBreaks>
</worksheet>
</file>

<file path=xl/worksheets/sheet3.xml><?xml version="1.0" encoding="utf-8"?>
<worksheet xmlns="http://schemas.openxmlformats.org/spreadsheetml/2006/main" xmlns:r="http://schemas.openxmlformats.org/officeDocument/2006/relationships">
  <sheetPr>
    <tabColor rgb="FFFFFF00"/>
  </sheetPr>
  <dimension ref="A2:N41"/>
  <sheetViews>
    <sheetView showGridLines="0" view="pageBreakPreview" zoomScale="70" zoomScaleNormal="70" zoomScaleSheetLayoutView="70" zoomScalePageLayoutView="0" workbookViewId="0" topLeftCell="A31">
      <selection activeCell="L33" sqref="L33"/>
    </sheetView>
  </sheetViews>
  <sheetFormatPr defaultColWidth="9.00390625" defaultRowHeight="12.75"/>
  <cols>
    <col min="1" max="1" width="9.125" style="18" customWidth="1"/>
    <col min="2" max="2" width="21.25390625" style="18" customWidth="1"/>
    <col min="3" max="3" width="17.875" style="18" customWidth="1"/>
    <col min="4" max="4" width="15.00390625" style="18" customWidth="1"/>
    <col min="5" max="5" width="13.375" style="18" customWidth="1"/>
    <col min="6" max="6" width="15.375" style="18" customWidth="1"/>
    <col min="7" max="7" width="14.75390625" style="18" customWidth="1"/>
    <col min="8" max="8" width="13.375" style="18" customWidth="1"/>
    <col min="9" max="9" width="12.25390625" style="18" customWidth="1"/>
    <col min="10" max="10" width="14.00390625" style="18" customWidth="1"/>
    <col min="11" max="15" width="13.25390625" style="18" customWidth="1"/>
    <col min="16" max="16384" width="9.125" style="18" customWidth="1"/>
  </cols>
  <sheetData>
    <row r="2" spans="1:11" ht="36.75" customHeight="1">
      <c r="A2" s="272" t="s">
        <v>63</v>
      </c>
      <c r="B2" s="272"/>
      <c r="C2" s="272"/>
      <c r="D2" s="272"/>
      <c r="E2" s="272"/>
      <c r="F2" s="272"/>
      <c r="G2" s="272"/>
      <c r="H2" s="272"/>
      <c r="I2" s="272"/>
      <c r="J2" s="272"/>
      <c r="K2" s="272"/>
    </row>
    <row r="3" spans="1:11" ht="17.25" customHeight="1">
      <c r="A3" s="25"/>
      <c r="B3" s="25"/>
      <c r="C3" s="25"/>
      <c r="D3" s="25"/>
      <c r="E3" s="25"/>
      <c r="F3" s="25"/>
      <c r="G3" s="25"/>
      <c r="H3" s="25"/>
      <c r="I3" s="25"/>
      <c r="J3" s="25"/>
      <c r="K3" s="25"/>
    </row>
    <row r="4" spans="1:13" ht="17.25" customHeight="1">
      <c r="A4" s="272" t="s">
        <v>228</v>
      </c>
      <c r="B4" s="272"/>
      <c r="C4" s="272"/>
      <c r="D4" s="272"/>
      <c r="E4" s="272"/>
      <c r="F4" s="272"/>
      <c r="G4" s="272"/>
      <c r="H4" s="272"/>
      <c r="I4" s="272"/>
      <c r="J4" s="272"/>
      <c r="K4" s="272"/>
      <c r="L4" s="272"/>
      <c r="M4" s="272"/>
    </row>
    <row r="5" spans="1:14" ht="15.75" customHeight="1">
      <c r="A5" s="25"/>
      <c r="B5" s="25"/>
      <c r="C5" s="25"/>
      <c r="D5" s="25"/>
      <c r="E5" s="25"/>
      <c r="F5" s="25"/>
      <c r="G5" s="25"/>
      <c r="H5" s="25"/>
      <c r="I5" s="25"/>
      <c r="J5" s="25"/>
      <c r="K5" s="25"/>
      <c r="N5" s="26" t="s">
        <v>59</v>
      </c>
    </row>
    <row r="6" spans="1:14" ht="17.25" customHeight="1">
      <c r="A6" s="246" t="s">
        <v>21</v>
      </c>
      <c r="B6" s="247" t="s">
        <v>48</v>
      </c>
      <c r="C6" s="246" t="s">
        <v>218</v>
      </c>
      <c r="D6" s="246"/>
      <c r="E6" s="246"/>
      <c r="F6" s="246"/>
      <c r="G6" s="246" t="s">
        <v>224</v>
      </c>
      <c r="H6" s="246"/>
      <c r="I6" s="246"/>
      <c r="J6" s="246"/>
      <c r="K6" s="273" t="s">
        <v>220</v>
      </c>
      <c r="L6" s="273"/>
      <c r="M6" s="273"/>
      <c r="N6" s="273"/>
    </row>
    <row r="7" spans="1:14" ht="55.5" customHeight="1">
      <c r="A7" s="246"/>
      <c r="B7" s="248"/>
      <c r="C7" s="27" t="s">
        <v>2</v>
      </c>
      <c r="D7" s="27" t="s">
        <v>44</v>
      </c>
      <c r="E7" s="28" t="s">
        <v>85</v>
      </c>
      <c r="F7" s="28" t="s">
        <v>41</v>
      </c>
      <c r="G7" s="27" t="s">
        <v>2</v>
      </c>
      <c r="H7" s="27" t="s">
        <v>44</v>
      </c>
      <c r="I7" s="28" t="s">
        <v>85</v>
      </c>
      <c r="J7" s="28" t="s">
        <v>42</v>
      </c>
      <c r="K7" s="154" t="s">
        <v>2</v>
      </c>
      <c r="L7" s="154" t="s">
        <v>44</v>
      </c>
      <c r="M7" s="155" t="s">
        <v>85</v>
      </c>
      <c r="N7" s="155" t="s">
        <v>43</v>
      </c>
    </row>
    <row r="8" spans="1:14" ht="14.25" customHeight="1">
      <c r="A8" s="13">
        <v>1</v>
      </c>
      <c r="B8" s="13">
        <v>2</v>
      </c>
      <c r="C8" s="13">
        <v>3</v>
      </c>
      <c r="D8" s="13">
        <v>4</v>
      </c>
      <c r="E8" s="13">
        <v>5</v>
      </c>
      <c r="F8" s="13">
        <v>6</v>
      </c>
      <c r="G8" s="13">
        <v>7</v>
      </c>
      <c r="H8" s="13">
        <v>8</v>
      </c>
      <c r="I8" s="13">
        <v>9</v>
      </c>
      <c r="J8" s="13">
        <v>10</v>
      </c>
      <c r="K8" s="156">
        <v>11</v>
      </c>
      <c r="L8" s="156">
        <v>12</v>
      </c>
      <c r="M8" s="156">
        <v>13</v>
      </c>
      <c r="N8" s="156">
        <v>14</v>
      </c>
    </row>
    <row r="9" spans="1:14" ht="53.25" customHeight="1">
      <c r="A9" s="115" t="s">
        <v>117</v>
      </c>
      <c r="B9" s="146" t="s">
        <v>156</v>
      </c>
      <c r="C9" s="226">
        <f>190000-150000</f>
        <v>40000</v>
      </c>
      <c r="D9" s="144" t="s">
        <v>114</v>
      </c>
      <c r="E9" s="144" t="s">
        <v>114</v>
      </c>
      <c r="F9" s="144">
        <f>C9</f>
        <v>40000</v>
      </c>
      <c r="G9" s="144">
        <v>190000</v>
      </c>
      <c r="H9" s="144" t="s">
        <v>114</v>
      </c>
      <c r="I9" s="144" t="s">
        <v>114</v>
      </c>
      <c r="J9" s="144">
        <f>G9</f>
        <v>190000</v>
      </c>
      <c r="K9" s="227">
        <v>300000</v>
      </c>
      <c r="L9" s="144" t="s">
        <v>114</v>
      </c>
      <c r="M9" s="144" t="s">
        <v>114</v>
      </c>
      <c r="N9" s="227">
        <f>K9</f>
        <v>300000</v>
      </c>
    </row>
    <row r="10" spans="1:14" ht="55.5" customHeight="1">
      <c r="A10" s="115" t="s">
        <v>118</v>
      </c>
      <c r="B10" s="146" t="s">
        <v>159</v>
      </c>
      <c r="C10" s="226">
        <f>190000-7050</f>
        <v>182950</v>
      </c>
      <c r="D10" s="144" t="s">
        <v>114</v>
      </c>
      <c r="E10" s="144" t="s">
        <v>114</v>
      </c>
      <c r="F10" s="144">
        <f aca="true" t="shared" si="0" ref="F10:F15">C10</f>
        <v>182950</v>
      </c>
      <c r="G10" s="144" t="s">
        <v>114</v>
      </c>
      <c r="H10" s="144" t="s">
        <v>114</v>
      </c>
      <c r="I10" s="144" t="s">
        <v>114</v>
      </c>
      <c r="J10" s="144" t="s">
        <v>114</v>
      </c>
      <c r="K10" s="144" t="s">
        <v>114</v>
      </c>
      <c r="L10" s="144" t="s">
        <v>114</v>
      </c>
      <c r="M10" s="144" t="s">
        <v>114</v>
      </c>
      <c r="N10" s="227" t="str">
        <f aca="true" t="shared" si="1" ref="N10:N20">K10</f>
        <v>-</v>
      </c>
    </row>
    <row r="11" spans="1:14" ht="82.5" customHeight="1">
      <c r="A11" s="115" t="s">
        <v>119</v>
      </c>
      <c r="B11" s="146" t="s">
        <v>160</v>
      </c>
      <c r="C11" s="226">
        <v>49980</v>
      </c>
      <c r="D11" s="144" t="s">
        <v>114</v>
      </c>
      <c r="E11" s="144" t="s">
        <v>114</v>
      </c>
      <c r="F11" s="144">
        <f t="shared" si="0"/>
        <v>49980</v>
      </c>
      <c r="G11" s="144">
        <v>50000</v>
      </c>
      <c r="H11" s="144" t="s">
        <v>114</v>
      </c>
      <c r="I11" s="144" t="s">
        <v>114</v>
      </c>
      <c r="J11" s="144">
        <f>G11</f>
        <v>50000</v>
      </c>
      <c r="K11" s="144" t="s">
        <v>114</v>
      </c>
      <c r="L11" s="144" t="s">
        <v>114</v>
      </c>
      <c r="M11" s="144" t="s">
        <v>114</v>
      </c>
      <c r="N11" s="227" t="str">
        <f t="shared" si="1"/>
        <v>-</v>
      </c>
    </row>
    <row r="12" spans="1:14" ht="119.25" customHeight="1">
      <c r="A12" s="115" t="s">
        <v>120</v>
      </c>
      <c r="B12" s="146" t="s">
        <v>152</v>
      </c>
      <c r="C12" s="226">
        <f>50000-200</f>
        <v>49800</v>
      </c>
      <c r="D12" s="144" t="s">
        <v>114</v>
      </c>
      <c r="E12" s="144" t="s">
        <v>114</v>
      </c>
      <c r="F12" s="144">
        <f t="shared" si="0"/>
        <v>49800</v>
      </c>
      <c r="G12" s="144">
        <v>50000</v>
      </c>
      <c r="H12" s="144" t="s">
        <v>114</v>
      </c>
      <c r="I12" s="144" t="s">
        <v>114</v>
      </c>
      <c r="J12" s="144">
        <f>G12</f>
        <v>50000</v>
      </c>
      <c r="K12" s="144">
        <v>50000</v>
      </c>
      <c r="L12" s="144" t="s">
        <v>114</v>
      </c>
      <c r="M12" s="144" t="s">
        <v>114</v>
      </c>
      <c r="N12" s="227">
        <f t="shared" si="1"/>
        <v>50000</v>
      </c>
    </row>
    <row r="13" spans="1:14" ht="114.75" customHeight="1">
      <c r="A13" s="115" t="s">
        <v>121</v>
      </c>
      <c r="B13" s="146" t="s">
        <v>153</v>
      </c>
      <c r="C13" s="226">
        <f>50000-50</f>
        <v>49950</v>
      </c>
      <c r="D13" s="144" t="s">
        <v>114</v>
      </c>
      <c r="E13" s="144" t="s">
        <v>114</v>
      </c>
      <c r="F13" s="144">
        <f t="shared" si="0"/>
        <v>49950</v>
      </c>
      <c r="G13" s="144">
        <v>50000</v>
      </c>
      <c r="H13" s="144" t="s">
        <v>114</v>
      </c>
      <c r="I13" s="144" t="s">
        <v>114</v>
      </c>
      <c r="J13" s="144">
        <f>G13</f>
        <v>50000</v>
      </c>
      <c r="K13" s="144">
        <v>50000</v>
      </c>
      <c r="L13" s="144" t="s">
        <v>114</v>
      </c>
      <c r="M13" s="144" t="s">
        <v>114</v>
      </c>
      <c r="N13" s="227">
        <f t="shared" si="1"/>
        <v>50000</v>
      </c>
    </row>
    <row r="14" spans="1:14" ht="69" customHeight="1">
      <c r="A14" s="225" t="s">
        <v>122</v>
      </c>
      <c r="B14" s="147" t="s">
        <v>154</v>
      </c>
      <c r="C14" s="228">
        <f>50000-100</f>
        <v>49900</v>
      </c>
      <c r="D14" s="229" t="s">
        <v>114</v>
      </c>
      <c r="E14" s="229" t="s">
        <v>114</v>
      </c>
      <c r="F14" s="229">
        <f t="shared" si="0"/>
        <v>49900</v>
      </c>
      <c r="G14" s="229">
        <v>50000</v>
      </c>
      <c r="H14" s="229" t="s">
        <v>114</v>
      </c>
      <c r="I14" s="229" t="s">
        <v>114</v>
      </c>
      <c r="J14" s="229">
        <f>G14</f>
        <v>50000</v>
      </c>
      <c r="K14" s="229">
        <v>5000</v>
      </c>
      <c r="L14" s="229" t="s">
        <v>114</v>
      </c>
      <c r="M14" s="229" t="s">
        <v>114</v>
      </c>
      <c r="N14" s="230">
        <f t="shared" si="1"/>
        <v>5000</v>
      </c>
    </row>
    <row r="15" spans="1:14" ht="83.25" customHeight="1">
      <c r="A15" s="115" t="s">
        <v>123</v>
      </c>
      <c r="B15" s="148" t="s">
        <v>155</v>
      </c>
      <c r="C15" s="231">
        <f>10000-10</f>
        <v>9990</v>
      </c>
      <c r="D15" s="144" t="s">
        <v>114</v>
      </c>
      <c r="E15" s="144" t="s">
        <v>114</v>
      </c>
      <c r="F15" s="144">
        <f t="shared" si="0"/>
        <v>9990</v>
      </c>
      <c r="G15" s="144">
        <v>10000</v>
      </c>
      <c r="H15" s="144" t="s">
        <v>114</v>
      </c>
      <c r="I15" s="144" t="s">
        <v>114</v>
      </c>
      <c r="J15" s="144">
        <f>G15</f>
        <v>10000</v>
      </c>
      <c r="K15" s="144" t="s">
        <v>114</v>
      </c>
      <c r="L15" s="144" t="s">
        <v>114</v>
      </c>
      <c r="M15" s="144" t="s">
        <v>114</v>
      </c>
      <c r="N15" s="227" t="str">
        <f t="shared" si="1"/>
        <v>-</v>
      </c>
    </row>
    <row r="16" spans="1:14" ht="147.75" customHeight="1">
      <c r="A16" s="115" t="s">
        <v>124</v>
      </c>
      <c r="B16" s="148" t="s">
        <v>230</v>
      </c>
      <c r="C16" s="144" t="s">
        <v>114</v>
      </c>
      <c r="D16" s="144">
        <v>236337.8</v>
      </c>
      <c r="E16" s="144">
        <f>D16</f>
        <v>236337.8</v>
      </c>
      <c r="F16" s="144">
        <f>D16</f>
        <v>236337.8</v>
      </c>
      <c r="G16" s="144" t="s">
        <v>114</v>
      </c>
      <c r="H16" s="144" t="s">
        <v>114</v>
      </c>
      <c r="I16" s="144" t="s">
        <v>114</v>
      </c>
      <c r="J16" s="144" t="s">
        <v>114</v>
      </c>
      <c r="K16" s="144" t="s">
        <v>114</v>
      </c>
      <c r="L16" s="144" t="s">
        <v>114</v>
      </c>
      <c r="M16" s="144" t="s">
        <v>114</v>
      </c>
      <c r="N16" s="227" t="str">
        <f t="shared" si="1"/>
        <v>-</v>
      </c>
    </row>
    <row r="17" spans="1:14" ht="64.5" customHeight="1">
      <c r="A17" s="115" t="s">
        <v>125</v>
      </c>
      <c r="B17" s="146" t="s">
        <v>157</v>
      </c>
      <c r="C17" s="144" t="s">
        <v>114</v>
      </c>
      <c r="D17" s="144" t="s">
        <v>114</v>
      </c>
      <c r="E17" s="144" t="s">
        <v>114</v>
      </c>
      <c r="F17" s="144" t="s">
        <v>114</v>
      </c>
      <c r="G17" s="144">
        <v>190000</v>
      </c>
      <c r="H17" s="144" t="s">
        <v>114</v>
      </c>
      <c r="I17" s="144" t="s">
        <v>114</v>
      </c>
      <c r="J17" s="144">
        <f>G17</f>
        <v>190000</v>
      </c>
      <c r="K17" s="144">
        <v>195000</v>
      </c>
      <c r="L17" s="144"/>
      <c r="M17" s="144"/>
      <c r="N17" s="227">
        <f t="shared" si="1"/>
        <v>195000</v>
      </c>
    </row>
    <row r="18" spans="1:14" ht="63.75" customHeight="1">
      <c r="A18" s="115" t="s">
        <v>161</v>
      </c>
      <c r="B18" s="146" t="s">
        <v>158</v>
      </c>
      <c r="C18" s="144" t="s">
        <v>114</v>
      </c>
      <c r="D18" s="144" t="s">
        <v>114</v>
      </c>
      <c r="E18" s="144" t="s">
        <v>114</v>
      </c>
      <c r="F18" s="144" t="s">
        <v>114</v>
      </c>
      <c r="G18" s="144">
        <v>60000</v>
      </c>
      <c r="H18" s="144" t="s">
        <v>114</v>
      </c>
      <c r="I18" s="144" t="s">
        <v>114</v>
      </c>
      <c r="J18" s="144">
        <f>G18</f>
        <v>60000</v>
      </c>
      <c r="K18" s="144" t="s">
        <v>114</v>
      </c>
      <c r="L18" s="144" t="s">
        <v>114</v>
      </c>
      <c r="M18" s="144" t="s">
        <v>114</v>
      </c>
      <c r="N18" s="227" t="str">
        <f t="shared" si="1"/>
        <v>-</v>
      </c>
    </row>
    <row r="19" spans="1:14" ht="99" customHeight="1">
      <c r="A19" s="115" t="s">
        <v>232</v>
      </c>
      <c r="B19" s="148" t="s">
        <v>231</v>
      </c>
      <c r="C19" s="144" t="s">
        <v>114</v>
      </c>
      <c r="D19" s="144" t="s">
        <v>114</v>
      </c>
      <c r="E19" s="144" t="s">
        <v>114</v>
      </c>
      <c r="F19" s="144" t="s">
        <v>114</v>
      </c>
      <c r="G19" s="144" t="s">
        <v>114</v>
      </c>
      <c r="H19" s="144">
        <v>340000</v>
      </c>
      <c r="I19" s="144">
        <v>340000</v>
      </c>
      <c r="J19" s="144">
        <f>I19</f>
        <v>340000</v>
      </c>
      <c r="K19" s="144" t="s">
        <v>114</v>
      </c>
      <c r="L19" s="144" t="s">
        <v>114</v>
      </c>
      <c r="M19" s="144" t="s">
        <v>114</v>
      </c>
      <c r="N19" s="227" t="str">
        <f t="shared" si="1"/>
        <v>-</v>
      </c>
    </row>
    <row r="20" spans="1:14" ht="125.25" customHeight="1">
      <c r="A20" s="115" t="s">
        <v>233</v>
      </c>
      <c r="B20" s="153" t="s">
        <v>275</v>
      </c>
      <c r="C20" s="144" t="s">
        <v>114</v>
      </c>
      <c r="D20" s="144" t="s">
        <v>114</v>
      </c>
      <c r="E20" s="144" t="s">
        <v>114</v>
      </c>
      <c r="F20" s="144" t="s">
        <v>114</v>
      </c>
      <c r="G20" s="144" t="s">
        <v>114</v>
      </c>
      <c r="H20" s="144" t="s">
        <v>114</v>
      </c>
      <c r="I20" s="144" t="s">
        <v>114</v>
      </c>
      <c r="J20" s="144" t="s">
        <v>114</v>
      </c>
      <c r="K20" s="144">
        <v>50000</v>
      </c>
      <c r="L20" s="144" t="s">
        <v>114</v>
      </c>
      <c r="M20" s="144" t="s">
        <v>114</v>
      </c>
      <c r="N20" s="227">
        <f t="shared" si="1"/>
        <v>50000</v>
      </c>
    </row>
    <row r="21" spans="1:14" ht="14.25">
      <c r="A21" s="115" t="s">
        <v>234</v>
      </c>
      <c r="B21" s="14"/>
      <c r="C21" s="144"/>
      <c r="D21" s="144"/>
      <c r="E21" s="144"/>
      <c r="F21" s="144"/>
      <c r="G21" s="144"/>
      <c r="H21" s="144"/>
      <c r="I21" s="144"/>
      <c r="J21" s="144"/>
      <c r="K21" s="144"/>
      <c r="L21" s="144"/>
      <c r="M21" s="144"/>
      <c r="N21" s="144"/>
    </row>
    <row r="22" spans="1:14" ht="14.25">
      <c r="A22" s="13"/>
      <c r="B22" s="14" t="s">
        <v>45</v>
      </c>
      <c r="C22" s="144">
        <f>SUM(C9:C15)</f>
        <v>432570</v>
      </c>
      <c r="D22" s="144">
        <f>D16</f>
        <v>236337.8</v>
      </c>
      <c r="E22" s="144">
        <f>E16</f>
        <v>236337.8</v>
      </c>
      <c r="F22" s="144">
        <f>C22+D22</f>
        <v>668907.8</v>
      </c>
      <c r="G22" s="144">
        <f>SUM(G9:G20)</f>
        <v>650000</v>
      </c>
      <c r="H22" s="144">
        <f>H19</f>
        <v>340000</v>
      </c>
      <c r="I22" s="144">
        <f>I19</f>
        <v>340000</v>
      </c>
      <c r="J22" s="144">
        <f>SUM(J9:J21)</f>
        <v>990000</v>
      </c>
      <c r="K22" s="144">
        <f>SUM(K9:K21)</f>
        <v>650000</v>
      </c>
      <c r="L22" s="144">
        <f>L21</f>
        <v>0</v>
      </c>
      <c r="M22" s="144">
        <f>M21</f>
        <v>0</v>
      </c>
      <c r="N22" s="144">
        <f>SUM(N9:N21)</f>
        <v>650000</v>
      </c>
    </row>
    <row r="23" spans="1:8" ht="15.75">
      <c r="A23" s="25"/>
      <c r="B23" s="25"/>
      <c r="C23" s="25"/>
      <c r="D23" s="25"/>
      <c r="E23" s="25"/>
      <c r="F23" s="25"/>
      <c r="G23" s="25"/>
      <c r="H23" s="25"/>
    </row>
    <row r="24" spans="1:14" ht="14.25">
      <c r="A24" s="15"/>
      <c r="B24" s="16"/>
      <c r="C24" s="15"/>
      <c r="D24" s="15"/>
      <c r="E24" s="15"/>
      <c r="F24" s="15"/>
      <c r="G24" s="15"/>
      <c r="H24" s="15"/>
      <c r="I24" s="15"/>
      <c r="J24" s="15"/>
      <c r="K24" s="15"/>
      <c r="L24" s="15"/>
      <c r="M24" s="15"/>
      <c r="N24" s="15"/>
    </row>
    <row r="25" spans="1:13" ht="17.25" customHeight="1">
      <c r="A25" s="272" t="s">
        <v>229</v>
      </c>
      <c r="B25" s="272"/>
      <c r="C25" s="272"/>
      <c r="D25" s="272"/>
      <c r="E25" s="272"/>
      <c r="F25" s="272"/>
      <c r="G25" s="272"/>
      <c r="H25" s="272"/>
      <c r="I25" s="272"/>
      <c r="J25" s="272"/>
      <c r="K25" s="272"/>
      <c r="L25" s="272"/>
      <c r="M25" s="272"/>
    </row>
    <row r="26" spans="1:11" ht="15.75">
      <c r="A26" s="25"/>
      <c r="B26" s="25"/>
      <c r="C26" s="25"/>
      <c r="D26" s="25"/>
      <c r="E26" s="25"/>
      <c r="F26" s="25"/>
      <c r="G26" s="25"/>
      <c r="H26" s="25"/>
      <c r="I26" s="25"/>
      <c r="J26" s="26" t="s">
        <v>59</v>
      </c>
      <c r="K26" s="25"/>
    </row>
    <row r="27" spans="1:10" ht="17.25" customHeight="1">
      <c r="A27" s="246" t="s">
        <v>21</v>
      </c>
      <c r="B27" s="247" t="s">
        <v>48</v>
      </c>
      <c r="C27" s="246" t="s">
        <v>113</v>
      </c>
      <c r="D27" s="246"/>
      <c r="E27" s="246"/>
      <c r="F27" s="246"/>
      <c r="G27" s="246" t="s">
        <v>222</v>
      </c>
      <c r="H27" s="246"/>
      <c r="I27" s="246"/>
      <c r="J27" s="246"/>
    </row>
    <row r="28" spans="1:10" ht="57" customHeight="1">
      <c r="A28" s="246"/>
      <c r="B28" s="248"/>
      <c r="C28" s="27" t="s">
        <v>2</v>
      </c>
      <c r="D28" s="27" t="s">
        <v>44</v>
      </c>
      <c r="E28" s="28" t="s">
        <v>85</v>
      </c>
      <c r="F28" s="28" t="s">
        <v>41</v>
      </c>
      <c r="G28" s="27" t="s">
        <v>2</v>
      </c>
      <c r="H28" s="27" t="s">
        <v>44</v>
      </c>
      <c r="I28" s="28" t="s">
        <v>85</v>
      </c>
      <c r="J28" s="28" t="s">
        <v>42</v>
      </c>
    </row>
    <row r="29" spans="1:10" ht="14.25">
      <c r="A29" s="17">
        <v>1</v>
      </c>
      <c r="B29" s="35">
        <v>2</v>
      </c>
      <c r="C29" s="17">
        <v>3</v>
      </c>
      <c r="D29" s="35">
        <v>4</v>
      </c>
      <c r="E29" s="17">
        <v>5</v>
      </c>
      <c r="F29" s="35">
        <v>6</v>
      </c>
      <c r="G29" s="17">
        <v>7</v>
      </c>
      <c r="H29" s="35">
        <v>8</v>
      </c>
      <c r="I29" s="17">
        <v>9</v>
      </c>
      <c r="J29" s="35">
        <v>10</v>
      </c>
    </row>
    <row r="30" spans="1:10" ht="47.25">
      <c r="A30" s="158">
        <v>1</v>
      </c>
      <c r="B30" s="147" t="s">
        <v>156</v>
      </c>
      <c r="C30" s="230">
        <v>200000</v>
      </c>
      <c r="D30" s="229" t="s">
        <v>114</v>
      </c>
      <c r="E30" s="229" t="s">
        <v>114</v>
      </c>
      <c r="F30" s="229">
        <f aca="true" t="shared" si="2" ref="F30:F39">C30</f>
        <v>200000</v>
      </c>
      <c r="G30" s="230">
        <v>200000</v>
      </c>
      <c r="H30" s="229" t="s">
        <v>114</v>
      </c>
      <c r="I30" s="229" t="s">
        <v>114</v>
      </c>
      <c r="J30" s="230">
        <f>G30</f>
        <v>200000</v>
      </c>
    </row>
    <row r="31" spans="1:10" ht="59.25" customHeight="1">
      <c r="A31" s="116">
        <v>2</v>
      </c>
      <c r="B31" s="148" t="s">
        <v>159</v>
      </c>
      <c r="C31" s="144" t="s">
        <v>114</v>
      </c>
      <c r="D31" s="144" t="s">
        <v>114</v>
      </c>
      <c r="E31" s="144" t="s">
        <v>114</v>
      </c>
      <c r="F31" s="144" t="str">
        <f t="shared" si="2"/>
        <v>-</v>
      </c>
      <c r="G31" s="144">
        <f>36586+50300-24000</f>
        <v>62886</v>
      </c>
      <c r="H31" s="144" t="s">
        <v>114</v>
      </c>
      <c r="I31" s="144" t="s">
        <v>114</v>
      </c>
      <c r="J31" s="227">
        <f aca="true" t="shared" si="3" ref="J31:J38">G31</f>
        <v>62886</v>
      </c>
    </row>
    <row r="32" spans="1:10" ht="127.5" customHeight="1">
      <c r="A32" s="116">
        <v>3</v>
      </c>
      <c r="B32" s="148" t="s">
        <v>152</v>
      </c>
      <c r="C32" s="144">
        <v>50000</v>
      </c>
      <c r="D32" s="144" t="s">
        <v>114</v>
      </c>
      <c r="E32" s="144" t="s">
        <v>114</v>
      </c>
      <c r="F32" s="144">
        <f t="shared" si="2"/>
        <v>50000</v>
      </c>
      <c r="G32" s="144">
        <v>50000</v>
      </c>
      <c r="H32" s="144" t="s">
        <v>114</v>
      </c>
      <c r="I32" s="144" t="s">
        <v>114</v>
      </c>
      <c r="J32" s="227">
        <f t="shared" si="3"/>
        <v>50000</v>
      </c>
    </row>
    <row r="33" spans="1:10" ht="124.5" customHeight="1">
      <c r="A33" s="235">
        <v>4</v>
      </c>
      <c r="B33" s="159" t="s">
        <v>153</v>
      </c>
      <c r="C33" s="232">
        <v>50000</v>
      </c>
      <c r="D33" s="232" t="s">
        <v>114</v>
      </c>
      <c r="E33" s="232" t="s">
        <v>114</v>
      </c>
      <c r="F33" s="232">
        <f t="shared" si="2"/>
        <v>50000</v>
      </c>
      <c r="G33" s="232">
        <v>50000</v>
      </c>
      <c r="H33" s="232" t="s">
        <v>114</v>
      </c>
      <c r="I33" s="232" t="s">
        <v>114</v>
      </c>
      <c r="J33" s="233">
        <f t="shared" si="3"/>
        <v>50000</v>
      </c>
    </row>
    <row r="34" spans="1:10" ht="82.5" customHeight="1">
      <c r="A34" s="158">
        <v>5</v>
      </c>
      <c r="B34" s="146" t="s">
        <v>154</v>
      </c>
      <c r="C34" s="144">
        <v>45000</v>
      </c>
      <c r="D34" s="144" t="s">
        <v>114</v>
      </c>
      <c r="E34" s="144" t="s">
        <v>114</v>
      </c>
      <c r="F34" s="144">
        <f t="shared" si="2"/>
        <v>45000</v>
      </c>
      <c r="G34" s="144">
        <v>45000</v>
      </c>
      <c r="H34" s="144" t="s">
        <v>114</v>
      </c>
      <c r="I34" s="144" t="s">
        <v>114</v>
      </c>
      <c r="J34" s="227">
        <f t="shared" si="3"/>
        <v>45000</v>
      </c>
    </row>
    <row r="35" spans="1:10" ht="75.75" customHeight="1">
      <c r="A35" s="116">
        <v>6</v>
      </c>
      <c r="B35" s="146" t="s">
        <v>157</v>
      </c>
      <c r="C35" s="144">
        <v>195000</v>
      </c>
      <c r="D35" s="144" t="s">
        <v>114</v>
      </c>
      <c r="E35" s="144" t="s">
        <v>114</v>
      </c>
      <c r="F35" s="144">
        <f t="shared" si="2"/>
        <v>195000</v>
      </c>
      <c r="G35" s="144">
        <v>195000</v>
      </c>
      <c r="H35" s="144" t="s">
        <v>114</v>
      </c>
      <c r="I35" s="144" t="s">
        <v>114</v>
      </c>
      <c r="J35" s="227">
        <f t="shared" si="3"/>
        <v>195000</v>
      </c>
    </row>
    <row r="36" spans="1:10" ht="123" customHeight="1">
      <c r="A36" s="158">
        <v>7</v>
      </c>
      <c r="B36" s="234" t="s">
        <v>372</v>
      </c>
      <c r="C36" s="144">
        <v>50000</v>
      </c>
      <c r="D36" s="144" t="s">
        <v>114</v>
      </c>
      <c r="E36" s="144" t="s">
        <v>114</v>
      </c>
      <c r="F36" s="144">
        <f t="shared" si="2"/>
        <v>50000</v>
      </c>
      <c r="G36" s="144">
        <v>50000</v>
      </c>
      <c r="H36" s="144" t="s">
        <v>114</v>
      </c>
      <c r="I36" s="144" t="s">
        <v>114</v>
      </c>
      <c r="J36" s="227">
        <f t="shared" si="3"/>
        <v>50000</v>
      </c>
    </row>
    <row r="37" spans="1:10" ht="47.25" customHeight="1">
      <c r="A37" s="116">
        <v>8</v>
      </c>
      <c r="B37" s="152" t="s">
        <v>371</v>
      </c>
      <c r="C37" s="144">
        <v>50000</v>
      </c>
      <c r="D37" s="144" t="s">
        <v>114</v>
      </c>
      <c r="E37" s="144" t="s">
        <v>114</v>
      </c>
      <c r="F37" s="144">
        <f t="shared" si="2"/>
        <v>50000</v>
      </c>
      <c r="G37" s="144">
        <v>50000</v>
      </c>
      <c r="H37" s="144" t="s">
        <v>114</v>
      </c>
      <c r="I37" s="144" t="s">
        <v>114</v>
      </c>
      <c r="J37" s="227">
        <f t="shared" si="3"/>
        <v>50000</v>
      </c>
    </row>
    <row r="38" spans="1:10" ht="68.25" customHeight="1">
      <c r="A38" s="116">
        <v>9</v>
      </c>
      <c r="B38" s="152" t="s">
        <v>155</v>
      </c>
      <c r="C38" s="144">
        <v>24000</v>
      </c>
      <c r="D38" s="144" t="s">
        <v>114</v>
      </c>
      <c r="E38" s="144" t="s">
        <v>114</v>
      </c>
      <c r="F38" s="144">
        <f t="shared" si="2"/>
        <v>24000</v>
      </c>
      <c r="G38" s="144">
        <v>24000</v>
      </c>
      <c r="H38" s="144" t="s">
        <v>114</v>
      </c>
      <c r="I38" s="144" t="s">
        <v>114</v>
      </c>
      <c r="J38" s="227">
        <f t="shared" si="3"/>
        <v>24000</v>
      </c>
    </row>
    <row r="39" spans="1:10" ht="50.25" customHeight="1">
      <c r="A39" s="116">
        <v>10</v>
      </c>
      <c r="B39" s="152" t="s">
        <v>158</v>
      </c>
      <c r="C39" s="144">
        <f>22300+4000</f>
        <v>26300</v>
      </c>
      <c r="D39" s="144" t="s">
        <v>114</v>
      </c>
      <c r="E39" s="144" t="s">
        <v>114</v>
      </c>
      <c r="F39" s="144">
        <f t="shared" si="2"/>
        <v>26300</v>
      </c>
      <c r="G39" s="144" t="s">
        <v>114</v>
      </c>
      <c r="H39" s="144" t="s">
        <v>114</v>
      </c>
      <c r="I39" s="144" t="s">
        <v>114</v>
      </c>
      <c r="J39" s="144" t="s">
        <v>114</v>
      </c>
    </row>
    <row r="40" spans="1:10" ht="14.25">
      <c r="A40" s="19"/>
      <c r="B40" s="14" t="s">
        <v>45</v>
      </c>
      <c r="C40" s="144">
        <f>SUM(C30:C39)</f>
        <v>690300</v>
      </c>
      <c r="D40" s="144">
        <f aca="true" t="shared" si="4" ref="D40:I40">SUM(D30:D37)</f>
        <v>0</v>
      </c>
      <c r="E40" s="144">
        <f t="shared" si="4"/>
        <v>0</v>
      </c>
      <c r="F40" s="144">
        <f>SUM(F30:F39)</f>
        <v>690300</v>
      </c>
      <c r="G40" s="144">
        <f>SUM(G30:G39)</f>
        <v>726886</v>
      </c>
      <c r="H40" s="144">
        <f t="shared" si="4"/>
        <v>0</v>
      </c>
      <c r="I40" s="144">
        <f t="shared" si="4"/>
        <v>0</v>
      </c>
      <c r="J40" s="144">
        <f>SUM(J30:J38)</f>
        <v>726886</v>
      </c>
    </row>
    <row r="41" spans="1:14" ht="14.25">
      <c r="A41" s="15"/>
      <c r="B41" s="16"/>
      <c r="C41" s="164"/>
      <c r="D41" s="15"/>
      <c r="E41" s="15"/>
      <c r="F41" s="15"/>
      <c r="G41" s="164"/>
      <c r="H41" s="15"/>
      <c r="I41" s="15"/>
      <c r="J41" s="15"/>
      <c r="K41" s="15"/>
      <c r="L41" s="15"/>
      <c r="M41" s="15"/>
      <c r="N41" s="15"/>
    </row>
  </sheetData>
  <sheetProtection/>
  <mergeCells count="12">
    <mergeCell ref="A2:K2"/>
    <mergeCell ref="A6:A7"/>
    <mergeCell ref="B6:B7"/>
    <mergeCell ref="A27:A28"/>
    <mergeCell ref="A25:M25"/>
    <mergeCell ref="K6:N6"/>
    <mergeCell ref="A4:M4"/>
    <mergeCell ref="B27:B28"/>
    <mergeCell ref="C27:F27"/>
    <mergeCell ref="G27:J27"/>
    <mergeCell ref="C6:F6"/>
    <mergeCell ref="G6:J6"/>
  </mergeCells>
  <printOptions/>
  <pageMargins left="0.1968503937007874" right="0.2362204724409449" top="0.2362204724409449" bottom="0.1968503937007874" header="0.1968503937007874" footer="0.1968503937007874"/>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rgb="FFFFFF00"/>
  </sheetPr>
  <dimension ref="A1:O89"/>
  <sheetViews>
    <sheetView showGridLines="0" zoomScale="70" zoomScaleNormal="70" zoomScaleSheetLayoutView="80" zoomScalePageLayoutView="0" workbookViewId="0" topLeftCell="A1">
      <selection activeCell="M28" sqref="M28"/>
    </sheetView>
  </sheetViews>
  <sheetFormatPr defaultColWidth="9.00390625" defaultRowHeight="12.75"/>
  <cols>
    <col min="1" max="1" width="9.125" style="23" customWidth="1"/>
    <col min="2" max="2" width="21.75390625" style="23" customWidth="1"/>
    <col min="3" max="3" width="14.125" style="23" customWidth="1"/>
    <col min="4" max="4" width="14.875" style="23" customWidth="1"/>
    <col min="5" max="7" width="15.375" style="23" customWidth="1"/>
    <col min="8" max="12" width="15.125" style="23" customWidth="1"/>
    <col min="13" max="13" width="15.00390625" style="23" customWidth="1"/>
    <col min="14" max="16384" width="9.125" style="23" customWidth="1"/>
  </cols>
  <sheetData>
    <row r="1" spans="1:15" ht="43.5" customHeight="1">
      <c r="A1" s="283" t="s">
        <v>86</v>
      </c>
      <c r="B1" s="283"/>
      <c r="C1" s="283"/>
      <c r="D1" s="283"/>
      <c r="E1" s="283"/>
      <c r="F1" s="283"/>
      <c r="G1" s="283"/>
      <c r="H1" s="283"/>
      <c r="I1" s="283"/>
      <c r="J1" s="88"/>
      <c r="K1" s="31"/>
      <c r="L1" s="31"/>
      <c r="M1" s="31"/>
      <c r="N1" s="31"/>
      <c r="O1" s="31"/>
    </row>
    <row r="2" spans="1:15" ht="16.5" customHeight="1">
      <c r="A2" s="272" t="s">
        <v>235</v>
      </c>
      <c r="B2" s="272"/>
      <c r="C2" s="272"/>
      <c r="D2" s="272"/>
      <c r="E2" s="272"/>
      <c r="F2" s="272"/>
      <c r="G2" s="272"/>
      <c r="H2" s="272"/>
      <c r="I2" s="272"/>
      <c r="J2" s="25"/>
      <c r="K2" s="25"/>
      <c r="L2" s="25"/>
      <c r="M2" s="25"/>
      <c r="N2" s="30"/>
      <c r="O2" s="30"/>
    </row>
    <row r="3" ht="12.75">
      <c r="M3" s="90" t="s">
        <v>59</v>
      </c>
    </row>
    <row r="4" spans="1:13" ht="55.5" customHeight="1">
      <c r="A4" s="277" t="s">
        <v>21</v>
      </c>
      <c r="B4" s="277" t="s">
        <v>13</v>
      </c>
      <c r="C4" s="277" t="s">
        <v>20</v>
      </c>
      <c r="D4" s="277" t="s">
        <v>14</v>
      </c>
      <c r="E4" s="284" t="s">
        <v>236</v>
      </c>
      <c r="F4" s="285"/>
      <c r="G4" s="286"/>
      <c r="H4" s="284" t="s">
        <v>237</v>
      </c>
      <c r="I4" s="285"/>
      <c r="J4" s="286"/>
      <c r="K4" s="282" t="s">
        <v>238</v>
      </c>
      <c r="L4" s="282"/>
      <c r="M4" s="282"/>
    </row>
    <row r="5" spans="1:13" s="58" customFormat="1" ht="28.5" customHeight="1">
      <c r="A5" s="278"/>
      <c r="B5" s="278"/>
      <c r="C5" s="278"/>
      <c r="D5" s="278"/>
      <c r="E5" s="34" t="s">
        <v>2</v>
      </c>
      <c r="F5" s="34" t="s">
        <v>36</v>
      </c>
      <c r="G5" s="17" t="s">
        <v>64</v>
      </c>
      <c r="H5" s="34" t="s">
        <v>2</v>
      </c>
      <c r="I5" s="34" t="s">
        <v>36</v>
      </c>
      <c r="J5" s="17" t="s">
        <v>65</v>
      </c>
      <c r="K5" s="34" t="s">
        <v>2</v>
      </c>
      <c r="L5" s="34" t="s">
        <v>36</v>
      </c>
      <c r="M5" s="17" t="s">
        <v>43</v>
      </c>
    </row>
    <row r="6" spans="1:13" s="58" customFormat="1" ht="12.75">
      <c r="A6" s="34">
        <v>1</v>
      </c>
      <c r="B6" s="34">
        <v>2</v>
      </c>
      <c r="C6" s="34">
        <v>3</v>
      </c>
      <c r="D6" s="34">
        <v>4</v>
      </c>
      <c r="E6" s="34">
        <v>5</v>
      </c>
      <c r="F6" s="34">
        <v>6</v>
      </c>
      <c r="G6" s="34">
        <v>7</v>
      </c>
      <c r="H6" s="34">
        <v>8</v>
      </c>
      <c r="I6" s="34">
        <v>9</v>
      </c>
      <c r="J6" s="34">
        <v>10</v>
      </c>
      <c r="K6" s="34">
        <v>11</v>
      </c>
      <c r="L6" s="34">
        <v>12</v>
      </c>
      <c r="M6" s="34">
        <v>13</v>
      </c>
    </row>
    <row r="7" spans="1:13" s="58" customFormat="1" ht="46.5" customHeight="1">
      <c r="A7" s="34"/>
      <c r="B7" s="279" t="s">
        <v>162</v>
      </c>
      <c r="C7" s="280"/>
      <c r="D7" s="281"/>
      <c r="E7" s="34"/>
      <c r="F7" s="34"/>
      <c r="G7" s="34"/>
      <c r="H7" s="34"/>
      <c r="I7" s="34"/>
      <c r="J7" s="34"/>
      <c r="K7" s="34"/>
      <c r="L7" s="34"/>
      <c r="M7" s="34"/>
    </row>
    <row r="8" spans="1:13" s="59" customFormat="1" ht="12.75">
      <c r="A8" s="116" t="s">
        <v>117</v>
      </c>
      <c r="B8" s="61" t="s">
        <v>3</v>
      </c>
      <c r="C8" s="60"/>
      <c r="D8" s="60"/>
      <c r="E8" s="60"/>
      <c r="F8" s="60"/>
      <c r="G8" s="60"/>
      <c r="H8" s="60"/>
      <c r="I8" s="60"/>
      <c r="J8" s="60"/>
      <c r="K8" s="60"/>
      <c r="L8" s="60"/>
      <c r="M8" s="60"/>
    </row>
    <row r="9" spans="1:13" s="59" customFormat="1" ht="144.75" customHeight="1">
      <c r="A9" s="116" t="s">
        <v>133</v>
      </c>
      <c r="B9" s="119" t="s">
        <v>163</v>
      </c>
      <c r="C9" s="116" t="s">
        <v>141</v>
      </c>
      <c r="D9" s="116" t="s">
        <v>400</v>
      </c>
      <c r="E9" s="236">
        <v>332680</v>
      </c>
      <c r="F9" s="134" t="s">
        <v>114</v>
      </c>
      <c r="G9" s="236">
        <f>E9</f>
        <v>332680</v>
      </c>
      <c r="H9" s="134">
        <v>210000</v>
      </c>
      <c r="I9" s="134" t="s">
        <v>114</v>
      </c>
      <c r="J9" s="134">
        <f>H9</f>
        <v>210000</v>
      </c>
      <c r="K9" s="134">
        <f>150000</f>
        <v>150000</v>
      </c>
      <c r="L9" s="134" t="s">
        <v>114</v>
      </c>
      <c r="M9" s="134">
        <f>K9</f>
        <v>150000</v>
      </c>
    </row>
    <row r="10" spans="1:13" s="59" customFormat="1" ht="12.75">
      <c r="A10" s="116" t="s">
        <v>118</v>
      </c>
      <c r="B10" s="61" t="s">
        <v>4</v>
      </c>
      <c r="C10" s="60"/>
      <c r="D10" s="60"/>
      <c r="E10" s="60"/>
      <c r="F10" s="60"/>
      <c r="G10" s="60"/>
      <c r="H10" s="60"/>
      <c r="I10" s="60"/>
      <c r="J10" s="60"/>
      <c r="K10" s="60"/>
      <c r="L10" s="60"/>
      <c r="M10" s="134"/>
    </row>
    <row r="11" spans="1:13" s="59" customFormat="1" ht="93.75" customHeight="1">
      <c r="A11" s="117" t="s">
        <v>134</v>
      </c>
      <c r="B11" s="119" t="s">
        <v>164</v>
      </c>
      <c r="C11" s="117" t="s">
        <v>135</v>
      </c>
      <c r="D11" s="116" t="s">
        <v>165</v>
      </c>
      <c r="E11" s="114">
        <v>3</v>
      </c>
      <c r="F11" s="116" t="s">
        <v>114</v>
      </c>
      <c r="G11" s="114">
        <f>E11</f>
        <v>3</v>
      </c>
      <c r="H11" s="116">
        <v>8</v>
      </c>
      <c r="I11" s="116" t="s">
        <v>114</v>
      </c>
      <c r="J11" s="116">
        <f>H11</f>
        <v>8</v>
      </c>
      <c r="K11" s="116">
        <v>3</v>
      </c>
      <c r="L11" s="134" t="s">
        <v>114</v>
      </c>
      <c r="M11" s="134">
        <f aca="true" t="shared" si="0" ref="M11:M37">K11</f>
        <v>3</v>
      </c>
    </row>
    <row r="12" spans="1:13" s="59" customFormat="1" ht="12.75">
      <c r="A12" s="120" t="s">
        <v>119</v>
      </c>
      <c r="B12" s="64" t="s">
        <v>5</v>
      </c>
      <c r="C12" s="65"/>
      <c r="D12" s="65"/>
      <c r="E12" s="62"/>
      <c r="F12" s="62"/>
      <c r="G12" s="62"/>
      <c r="H12" s="62"/>
      <c r="I12" s="62"/>
      <c r="J12" s="62"/>
      <c r="K12" s="62"/>
      <c r="L12" s="62"/>
      <c r="M12" s="134"/>
    </row>
    <row r="13" spans="1:13" s="59" customFormat="1" ht="47.25" customHeight="1">
      <c r="A13" s="157">
        <v>43833</v>
      </c>
      <c r="B13" s="119" t="s">
        <v>166</v>
      </c>
      <c r="C13" s="116" t="s">
        <v>141</v>
      </c>
      <c r="D13" s="116" t="s">
        <v>137</v>
      </c>
      <c r="E13" s="149">
        <f>E9/E11</f>
        <v>110893.33333333333</v>
      </c>
      <c r="F13" s="134" t="s">
        <v>114</v>
      </c>
      <c r="G13" s="149">
        <f>E13</f>
        <v>110893.33333333333</v>
      </c>
      <c r="H13" s="134">
        <f>H9/H11</f>
        <v>26250</v>
      </c>
      <c r="I13" s="134"/>
      <c r="J13" s="134">
        <f>H13</f>
        <v>26250</v>
      </c>
      <c r="K13" s="134">
        <f>K9/K11</f>
        <v>50000</v>
      </c>
      <c r="L13" s="134" t="s">
        <v>114</v>
      </c>
      <c r="M13" s="134">
        <f t="shared" si="0"/>
        <v>50000</v>
      </c>
    </row>
    <row r="14" spans="1:13" s="59" customFormat="1" ht="12.75">
      <c r="A14" s="117" t="s">
        <v>120</v>
      </c>
      <c r="B14" s="61" t="s">
        <v>6</v>
      </c>
      <c r="C14" s="66"/>
      <c r="D14" s="66"/>
      <c r="E14" s="67"/>
      <c r="F14" s="67"/>
      <c r="G14" s="67"/>
      <c r="H14" s="67"/>
      <c r="I14" s="67"/>
      <c r="J14" s="67"/>
      <c r="K14" s="67"/>
      <c r="L14" s="67"/>
      <c r="M14" s="134"/>
    </row>
    <row r="15" spans="1:13" s="59" customFormat="1" ht="84.75" customHeight="1">
      <c r="A15" s="117" t="s">
        <v>138</v>
      </c>
      <c r="B15" s="119" t="s">
        <v>167</v>
      </c>
      <c r="C15" s="116" t="s">
        <v>139</v>
      </c>
      <c r="D15" s="116" t="s">
        <v>140</v>
      </c>
      <c r="E15" s="129">
        <v>100</v>
      </c>
      <c r="F15" s="128" t="s">
        <v>114</v>
      </c>
      <c r="G15" s="129">
        <f>E15</f>
        <v>100</v>
      </c>
      <c r="H15" s="128">
        <v>100</v>
      </c>
      <c r="I15" s="116" t="s">
        <v>114</v>
      </c>
      <c r="J15" s="128">
        <f>H15</f>
        <v>100</v>
      </c>
      <c r="K15" s="128">
        <v>100</v>
      </c>
      <c r="L15" s="128" t="s">
        <v>114</v>
      </c>
      <c r="M15" s="128">
        <f t="shared" si="0"/>
        <v>100</v>
      </c>
    </row>
    <row r="16" spans="1:13" s="59" customFormat="1" ht="33" customHeight="1">
      <c r="A16" s="63"/>
      <c r="B16" s="274" t="s">
        <v>168</v>
      </c>
      <c r="C16" s="275"/>
      <c r="D16" s="276"/>
      <c r="E16" s="67"/>
      <c r="F16" s="67"/>
      <c r="G16" s="67"/>
      <c r="H16" s="67"/>
      <c r="I16" s="67"/>
      <c r="J16" s="67"/>
      <c r="K16" s="67"/>
      <c r="L16" s="67"/>
      <c r="M16" s="134"/>
    </row>
    <row r="17" spans="1:13" s="59" customFormat="1" ht="12.75">
      <c r="A17" s="116" t="s">
        <v>117</v>
      </c>
      <c r="B17" s="61" t="s">
        <v>3</v>
      </c>
      <c r="C17" s="60"/>
      <c r="D17" s="60"/>
      <c r="E17" s="67"/>
      <c r="F17" s="67"/>
      <c r="G17" s="67"/>
      <c r="H17" s="67"/>
      <c r="I17" s="67"/>
      <c r="J17" s="67"/>
      <c r="K17" s="67"/>
      <c r="L17" s="67"/>
      <c r="M17" s="134"/>
    </row>
    <row r="18" spans="1:13" s="59" customFormat="1" ht="165.75" customHeight="1">
      <c r="A18" s="116" t="s">
        <v>133</v>
      </c>
      <c r="B18" s="119" t="s">
        <v>169</v>
      </c>
      <c r="C18" s="116" t="s">
        <v>143</v>
      </c>
      <c r="D18" s="116" t="s">
        <v>401</v>
      </c>
      <c r="E18" s="134">
        <v>59890</v>
      </c>
      <c r="F18" s="134" t="s">
        <v>114</v>
      </c>
      <c r="G18" s="135">
        <f>E18</f>
        <v>59890</v>
      </c>
      <c r="H18" s="134">
        <v>60000</v>
      </c>
      <c r="I18" s="134" t="s">
        <v>114</v>
      </c>
      <c r="J18" s="134">
        <f>H18</f>
        <v>60000</v>
      </c>
      <c r="K18" s="134">
        <v>5000</v>
      </c>
      <c r="L18" s="134" t="s">
        <v>114</v>
      </c>
      <c r="M18" s="134">
        <f t="shared" si="0"/>
        <v>5000</v>
      </c>
    </row>
    <row r="19" spans="1:13" s="59" customFormat="1" ht="12.75">
      <c r="A19" s="116" t="s">
        <v>118</v>
      </c>
      <c r="B19" s="61" t="s">
        <v>4</v>
      </c>
      <c r="C19" s="60"/>
      <c r="D19" s="60"/>
      <c r="E19" s="67"/>
      <c r="F19" s="67"/>
      <c r="G19" s="67"/>
      <c r="H19" s="67"/>
      <c r="I19" s="67"/>
      <c r="J19" s="67"/>
      <c r="K19" s="67"/>
      <c r="L19" s="67"/>
      <c r="M19" s="134"/>
    </row>
    <row r="20" spans="1:13" s="59" customFormat="1" ht="57.75" customHeight="1">
      <c r="A20" s="116" t="s">
        <v>134</v>
      </c>
      <c r="B20" s="84" t="s">
        <v>171</v>
      </c>
      <c r="C20" s="17" t="s">
        <v>135</v>
      </c>
      <c r="D20" s="17" t="s">
        <v>165</v>
      </c>
      <c r="E20" s="21" t="s">
        <v>114</v>
      </c>
      <c r="F20" s="116" t="s">
        <v>114</v>
      </c>
      <c r="G20" s="116" t="s">
        <v>114</v>
      </c>
      <c r="H20" s="114">
        <v>1</v>
      </c>
      <c r="I20" s="116" t="s">
        <v>114</v>
      </c>
      <c r="J20" s="114">
        <f>H20</f>
        <v>1</v>
      </c>
      <c r="K20" s="114">
        <v>1</v>
      </c>
      <c r="L20" s="134" t="s">
        <v>114</v>
      </c>
      <c r="M20" s="134">
        <f t="shared" si="0"/>
        <v>1</v>
      </c>
    </row>
    <row r="21" spans="1:13" s="59" customFormat="1" ht="71.25" customHeight="1">
      <c r="A21" s="117" t="s">
        <v>170</v>
      </c>
      <c r="B21" s="119" t="s">
        <v>192</v>
      </c>
      <c r="C21" s="117" t="s">
        <v>135</v>
      </c>
      <c r="D21" s="116" t="s">
        <v>193</v>
      </c>
      <c r="E21" s="117">
        <v>4</v>
      </c>
      <c r="F21" s="116" t="s">
        <v>114</v>
      </c>
      <c r="G21" s="117">
        <f>E21</f>
        <v>4</v>
      </c>
      <c r="H21" s="116">
        <v>3</v>
      </c>
      <c r="I21" s="116" t="s">
        <v>114</v>
      </c>
      <c r="J21" s="116">
        <f>H21</f>
        <v>3</v>
      </c>
      <c r="K21" s="116">
        <v>1</v>
      </c>
      <c r="L21" s="134" t="s">
        <v>114</v>
      </c>
      <c r="M21" s="134">
        <f t="shared" si="0"/>
        <v>1</v>
      </c>
    </row>
    <row r="22" spans="1:13" s="59" customFormat="1" ht="12.75">
      <c r="A22" s="120" t="s">
        <v>119</v>
      </c>
      <c r="B22" s="64" t="s">
        <v>5</v>
      </c>
      <c r="C22" s="65"/>
      <c r="D22" s="65"/>
      <c r="E22" s="67"/>
      <c r="F22" s="67"/>
      <c r="G22" s="67"/>
      <c r="H22" s="67"/>
      <c r="I22" s="67"/>
      <c r="J22" s="67"/>
      <c r="K22" s="67"/>
      <c r="L22" s="67"/>
      <c r="M22" s="134"/>
    </row>
    <row r="23" spans="1:13" s="59" customFormat="1" ht="43.5" customHeight="1">
      <c r="A23" s="117" t="s">
        <v>136</v>
      </c>
      <c r="B23" s="119" t="s">
        <v>173</v>
      </c>
      <c r="C23" s="116" t="s">
        <v>174</v>
      </c>
      <c r="D23" s="116" t="s">
        <v>241</v>
      </c>
      <c r="E23" s="116" t="s">
        <v>114</v>
      </c>
      <c r="F23" s="116" t="s">
        <v>114</v>
      </c>
      <c r="G23" s="116" t="s">
        <v>114</v>
      </c>
      <c r="H23" s="114">
        <v>1.3</v>
      </c>
      <c r="I23" s="116" t="s">
        <v>114</v>
      </c>
      <c r="J23" s="114">
        <f>H23</f>
        <v>1.3</v>
      </c>
      <c r="K23" s="114">
        <v>1.3</v>
      </c>
      <c r="L23" s="134" t="s">
        <v>114</v>
      </c>
      <c r="M23" s="128">
        <f t="shared" si="0"/>
        <v>1.3</v>
      </c>
    </row>
    <row r="24" spans="1:13" s="59" customFormat="1" ht="51.75" customHeight="1">
      <c r="A24" s="117" t="s">
        <v>172</v>
      </c>
      <c r="B24" s="119" t="s">
        <v>194</v>
      </c>
      <c r="C24" s="116" t="s">
        <v>196</v>
      </c>
      <c r="D24" s="116" t="s">
        <v>195</v>
      </c>
      <c r="E24" s="131">
        <v>0.8</v>
      </c>
      <c r="F24" s="128" t="s">
        <v>114</v>
      </c>
      <c r="G24" s="131">
        <f>E24</f>
        <v>0.8</v>
      </c>
      <c r="H24" s="128">
        <v>0.8</v>
      </c>
      <c r="I24" s="116" t="s">
        <v>114</v>
      </c>
      <c r="J24" s="128">
        <f>H24</f>
        <v>0.8</v>
      </c>
      <c r="K24" s="128">
        <v>0.8</v>
      </c>
      <c r="L24" s="134" t="s">
        <v>114</v>
      </c>
      <c r="M24" s="128">
        <f>K24</f>
        <v>0.8</v>
      </c>
    </row>
    <row r="25" spans="1:13" s="59" customFormat="1" ht="18.75" customHeight="1">
      <c r="A25" s="117" t="s">
        <v>120</v>
      </c>
      <c r="B25" s="61" t="s">
        <v>6</v>
      </c>
      <c r="C25" s="66"/>
      <c r="D25" s="66"/>
      <c r="E25" s="67"/>
      <c r="F25" s="67"/>
      <c r="G25" s="67"/>
      <c r="H25" s="67"/>
      <c r="I25" s="67"/>
      <c r="J25" s="67"/>
      <c r="K25" s="67"/>
      <c r="L25" s="67"/>
      <c r="M25" s="134"/>
    </row>
    <row r="26" spans="1:13" s="59" customFormat="1" ht="142.5" customHeight="1">
      <c r="A26" s="117" t="s">
        <v>138</v>
      </c>
      <c r="B26" s="150" t="s">
        <v>176</v>
      </c>
      <c r="C26" s="151" t="s">
        <v>139</v>
      </c>
      <c r="D26" s="151" t="s">
        <v>242</v>
      </c>
      <c r="E26" s="116" t="s">
        <v>114</v>
      </c>
      <c r="F26" s="116" t="s">
        <v>114</v>
      </c>
      <c r="G26" s="116" t="s">
        <v>114</v>
      </c>
      <c r="H26" s="114">
        <v>76.2</v>
      </c>
      <c r="I26" s="116" t="s">
        <v>114</v>
      </c>
      <c r="J26" s="114">
        <f>H26</f>
        <v>76.2</v>
      </c>
      <c r="K26" s="114">
        <v>76.2</v>
      </c>
      <c r="L26" s="134" t="s">
        <v>114</v>
      </c>
      <c r="M26" s="128">
        <f t="shared" si="0"/>
        <v>76.2</v>
      </c>
    </row>
    <row r="27" spans="1:13" s="59" customFormat="1" ht="54.75" customHeight="1">
      <c r="A27" s="117" t="s">
        <v>178</v>
      </c>
      <c r="B27" s="150" t="s">
        <v>179</v>
      </c>
      <c r="C27" s="151" t="s">
        <v>139</v>
      </c>
      <c r="D27" s="151" t="s">
        <v>180</v>
      </c>
      <c r="E27" s="116" t="s">
        <v>114</v>
      </c>
      <c r="F27" s="116" t="s">
        <v>114</v>
      </c>
      <c r="G27" s="116" t="s">
        <v>114</v>
      </c>
      <c r="H27" s="129">
        <v>100</v>
      </c>
      <c r="I27" s="116" t="s">
        <v>114</v>
      </c>
      <c r="J27" s="129">
        <v>100</v>
      </c>
      <c r="K27" s="129">
        <v>100</v>
      </c>
      <c r="L27" s="134" t="s">
        <v>114</v>
      </c>
      <c r="M27" s="128">
        <f t="shared" si="0"/>
        <v>100</v>
      </c>
    </row>
    <row r="28" spans="1:13" s="59" customFormat="1" ht="116.25" customHeight="1">
      <c r="A28" s="117" t="s">
        <v>198</v>
      </c>
      <c r="B28" s="119" t="s">
        <v>197</v>
      </c>
      <c r="C28" s="116" t="s">
        <v>139</v>
      </c>
      <c r="D28" s="116" t="s">
        <v>199</v>
      </c>
      <c r="E28" s="130">
        <v>120.9</v>
      </c>
      <c r="F28" s="116" t="s">
        <v>114</v>
      </c>
      <c r="G28" s="121">
        <f>E28</f>
        <v>120.9</v>
      </c>
      <c r="H28" s="123">
        <v>120.9</v>
      </c>
      <c r="I28" s="116" t="s">
        <v>114</v>
      </c>
      <c r="J28" s="123">
        <f>H28</f>
        <v>120.9</v>
      </c>
      <c r="K28" s="130">
        <v>120.9</v>
      </c>
      <c r="L28" s="134" t="s">
        <v>114</v>
      </c>
      <c r="M28" s="128">
        <f t="shared" si="0"/>
        <v>120.9</v>
      </c>
    </row>
    <row r="29" spans="1:13" s="59" customFormat="1" ht="49.5" customHeight="1">
      <c r="A29" s="63"/>
      <c r="B29" s="274" t="s">
        <v>181</v>
      </c>
      <c r="C29" s="275"/>
      <c r="D29" s="276"/>
      <c r="E29" s="67"/>
      <c r="F29" s="67"/>
      <c r="G29" s="67"/>
      <c r="H29" s="67"/>
      <c r="I29" s="67"/>
      <c r="J29" s="67"/>
      <c r="K29" s="67"/>
      <c r="L29" s="67"/>
      <c r="M29" s="134"/>
    </row>
    <row r="30" spans="1:13" s="59" customFormat="1" ht="12.75">
      <c r="A30" s="116" t="s">
        <v>117</v>
      </c>
      <c r="B30" s="61" t="s">
        <v>3</v>
      </c>
      <c r="C30" s="60"/>
      <c r="D30" s="60"/>
      <c r="E30" s="67"/>
      <c r="F30" s="67"/>
      <c r="G30" s="67"/>
      <c r="H30" s="67"/>
      <c r="I30" s="67"/>
      <c r="J30" s="67"/>
      <c r="K30" s="67"/>
      <c r="L30" s="67"/>
      <c r="M30" s="134"/>
    </row>
    <row r="31" spans="1:13" s="59" customFormat="1" ht="158.25" customHeight="1">
      <c r="A31" s="116" t="s">
        <v>133</v>
      </c>
      <c r="B31" s="119" t="s">
        <v>182</v>
      </c>
      <c r="C31" s="116" t="s">
        <v>143</v>
      </c>
      <c r="D31" s="116" t="s">
        <v>400</v>
      </c>
      <c r="E31" s="149">
        <v>40000</v>
      </c>
      <c r="F31" s="134" t="s">
        <v>114</v>
      </c>
      <c r="G31" s="135">
        <f>E31</f>
        <v>40000</v>
      </c>
      <c r="H31" s="135">
        <v>380000</v>
      </c>
      <c r="I31" s="134" t="s">
        <v>114</v>
      </c>
      <c r="J31" s="135">
        <f>H31</f>
        <v>380000</v>
      </c>
      <c r="K31" s="135">
        <f>300000+195000</f>
        <v>495000</v>
      </c>
      <c r="L31" s="134" t="s">
        <v>114</v>
      </c>
      <c r="M31" s="134">
        <f t="shared" si="0"/>
        <v>495000</v>
      </c>
    </row>
    <row r="32" spans="1:13" s="59" customFormat="1" ht="12.75">
      <c r="A32" s="116" t="s">
        <v>118</v>
      </c>
      <c r="B32" s="61" t="s">
        <v>4</v>
      </c>
      <c r="C32" s="60"/>
      <c r="D32" s="60"/>
      <c r="E32" s="67"/>
      <c r="F32" s="67"/>
      <c r="G32" s="67"/>
      <c r="H32" s="67"/>
      <c r="I32" s="67"/>
      <c r="J32" s="67"/>
      <c r="K32" s="67"/>
      <c r="L32" s="67"/>
      <c r="M32" s="134"/>
    </row>
    <row r="33" spans="1:13" s="59" customFormat="1" ht="48" customHeight="1">
      <c r="A33" s="117" t="s">
        <v>134</v>
      </c>
      <c r="B33" s="119" t="s">
        <v>184</v>
      </c>
      <c r="C33" s="117" t="s">
        <v>135</v>
      </c>
      <c r="D33" s="116" t="s">
        <v>185</v>
      </c>
      <c r="E33" s="117">
        <v>1</v>
      </c>
      <c r="F33" s="116" t="s">
        <v>114</v>
      </c>
      <c r="G33" s="114">
        <f>E33</f>
        <v>1</v>
      </c>
      <c r="H33" s="114">
        <v>1</v>
      </c>
      <c r="I33" s="116" t="s">
        <v>114</v>
      </c>
      <c r="J33" s="114">
        <f>H33</f>
        <v>1</v>
      </c>
      <c r="K33" s="114">
        <v>1</v>
      </c>
      <c r="L33" s="134" t="s">
        <v>114</v>
      </c>
      <c r="M33" s="134">
        <f t="shared" si="0"/>
        <v>1</v>
      </c>
    </row>
    <row r="34" spans="1:13" s="59" customFormat="1" ht="12.75">
      <c r="A34" s="120" t="s">
        <v>119</v>
      </c>
      <c r="B34" s="64" t="s">
        <v>5</v>
      </c>
      <c r="C34" s="65"/>
      <c r="D34" s="65"/>
      <c r="E34" s="67"/>
      <c r="F34" s="67"/>
      <c r="G34" s="67"/>
      <c r="H34" s="67"/>
      <c r="I34" s="67"/>
      <c r="J34" s="67"/>
      <c r="K34" s="67"/>
      <c r="L34" s="67"/>
      <c r="M34" s="134"/>
    </row>
    <row r="35" spans="1:13" s="59" customFormat="1" ht="57" customHeight="1">
      <c r="A35" s="117" t="s">
        <v>136</v>
      </c>
      <c r="B35" s="119" t="s">
        <v>186</v>
      </c>
      <c r="C35" s="117" t="s">
        <v>187</v>
      </c>
      <c r="D35" s="116" t="s">
        <v>188</v>
      </c>
      <c r="E35" s="149">
        <v>20</v>
      </c>
      <c r="F35" s="134" t="s">
        <v>114</v>
      </c>
      <c r="G35" s="135">
        <f>E35</f>
        <v>20</v>
      </c>
      <c r="H35" s="122">
        <v>10</v>
      </c>
      <c r="I35" s="116" t="s">
        <v>114</v>
      </c>
      <c r="J35" s="122">
        <f>H35</f>
        <v>10</v>
      </c>
      <c r="K35" s="122">
        <v>10</v>
      </c>
      <c r="L35" s="134" t="s">
        <v>114</v>
      </c>
      <c r="M35" s="134">
        <f t="shared" si="0"/>
        <v>10</v>
      </c>
    </row>
    <row r="36" spans="1:13" s="59" customFormat="1" ht="12.75">
      <c r="A36" s="117" t="s">
        <v>120</v>
      </c>
      <c r="B36" s="61" t="s">
        <v>6</v>
      </c>
      <c r="C36" s="66"/>
      <c r="D36" s="66"/>
      <c r="E36" s="67"/>
      <c r="F36" s="67"/>
      <c r="G36" s="67"/>
      <c r="H36" s="67"/>
      <c r="I36" s="67"/>
      <c r="J36" s="67"/>
      <c r="K36" s="67"/>
      <c r="L36" s="67"/>
      <c r="M36" s="134"/>
    </row>
    <row r="37" spans="1:13" s="59" customFormat="1" ht="30.75" customHeight="1">
      <c r="A37" s="117" t="s">
        <v>138</v>
      </c>
      <c r="B37" s="119" t="s">
        <v>189</v>
      </c>
      <c r="C37" s="116" t="s">
        <v>190</v>
      </c>
      <c r="D37" s="116" t="s">
        <v>140</v>
      </c>
      <c r="E37" s="130">
        <v>20</v>
      </c>
      <c r="F37" s="116" t="s">
        <v>114</v>
      </c>
      <c r="G37" s="130">
        <f>E37</f>
        <v>20</v>
      </c>
      <c r="H37" s="121">
        <v>10</v>
      </c>
      <c r="I37" s="116" t="s">
        <v>114</v>
      </c>
      <c r="J37" s="121">
        <f>H37</f>
        <v>10</v>
      </c>
      <c r="K37" s="121">
        <v>10</v>
      </c>
      <c r="L37" s="116"/>
      <c r="M37" s="128">
        <f t="shared" si="0"/>
        <v>10</v>
      </c>
    </row>
    <row r="38" spans="1:13" s="59" customFormat="1" ht="38.25" customHeight="1">
      <c r="A38" s="63"/>
      <c r="B38" s="274" t="s">
        <v>200</v>
      </c>
      <c r="C38" s="275"/>
      <c r="D38" s="276"/>
      <c r="E38" s="67"/>
      <c r="F38" s="67"/>
      <c r="G38" s="67"/>
      <c r="H38" s="67"/>
      <c r="I38" s="67"/>
      <c r="J38" s="67"/>
      <c r="K38" s="67"/>
      <c r="L38" s="134"/>
      <c r="M38" s="134"/>
    </row>
    <row r="39" spans="1:13" s="59" customFormat="1" ht="12.75">
      <c r="A39" s="116" t="s">
        <v>117</v>
      </c>
      <c r="B39" s="61" t="s">
        <v>3</v>
      </c>
      <c r="C39" s="60"/>
      <c r="D39" s="60"/>
      <c r="E39" s="67"/>
      <c r="F39" s="67"/>
      <c r="G39" s="67"/>
      <c r="H39" s="67"/>
      <c r="I39" s="67"/>
      <c r="J39" s="67"/>
      <c r="K39" s="67"/>
      <c r="L39" s="67"/>
      <c r="M39" s="134"/>
    </row>
    <row r="40" spans="1:13" s="59" customFormat="1" ht="86.25" customHeight="1">
      <c r="A40" s="116" t="s">
        <v>133</v>
      </c>
      <c r="B40" s="119" t="s">
        <v>169</v>
      </c>
      <c r="C40" s="116" t="s">
        <v>141</v>
      </c>
      <c r="D40" s="116" t="s">
        <v>183</v>
      </c>
      <c r="E40" s="149" t="s">
        <v>114</v>
      </c>
      <c r="F40" s="134">
        <v>236337.8</v>
      </c>
      <c r="G40" s="135">
        <f>F40</f>
        <v>236337.8</v>
      </c>
      <c r="H40" s="149" t="s">
        <v>114</v>
      </c>
      <c r="I40" s="134">
        <v>340000</v>
      </c>
      <c r="J40" s="134">
        <f>I40</f>
        <v>340000</v>
      </c>
      <c r="K40" s="134" t="s">
        <v>114</v>
      </c>
      <c r="L40" s="134" t="s">
        <v>114</v>
      </c>
      <c r="M40" s="134" t="str">
        <f>K40</f>
        <v>-</v>
      </c>
    </row>
    <row r="41" spans="1:13" s="59" customFormat="1" ht="12.75">
      <c r="A41" s="116" t="s">
        <v>118</v>
      </c>
      <c r="B41" s="61" t="s">
        <v>4</v>
      </c>
      <c r="C41" s="60"/>
      <c r="D41" s="60"/>
      <c r="E41" s="67"/>
      <c r="F41" s="67"/>
      <c r="G41" s="67"/>
      <c r="H41" s="67"/>
      <c r="I41" s="67"/>
      <c r="J41" s="67"/>
      <c r="K41" s="67"/>
      <c r="L41" s="67"/>
      <c r="M41" s="134"/>
    </row>
    <row r="42" spans="1:13" s="59" customFormat="1" ht="69" customHeight="1">
      <c r="A42" s="117" t="s">
        <v>134</v>
      </c>
      <c r="B42" s="119" t="s">
        <v>201</v>
      </c>
      <c r="C42" s="117" t="s">
        <v>135</v>
      </c>
      <c r="D42" s="116" t="s">
        <v>193</v>
      </c>
      <c r="E42" s="117" t="s">
        <v>114</v>
      </c>
      <c r="F42" s="116">
        <v>5</v>
      </c>
      <c r="G42" s="117">
        <f>F42</f>
        <v>5</v>
      </c>
      <c r="H42" s="130" t="s">
        <v>114</v>
      </c>
      <c r="I42" s="116">
        <v>14</v>
      </c>
      <c r="J42" s="116">
        <f>I42</f>
        <v>14</v>
      </c>
      <c r="K42" s="128" t="s">
        <v>114</v>
      </c>
      <c r="L42" s="128" t="s">
        <v>114</v>
      </c>
      <c r="M42" s="134" t="str">
        <f aca="true" t="shared" si="1" ref="M42:M49">K42</f>
        <v>-</v>
      </c>
    </row>
    <row r="43" spans="1:13" s="59" customFormat="1" ht="76.5" customHeight="1">
      <c r="A43" s="117" t="s">
        <v>170</v>
      </c>
      <c r="B43" s="119" t="s">
        <v>202</v>
      </c>
      <c r="C43" s="117" t="s">
        <v>135</v>
      </c>
      <c r="D43" s="116" t="s">
        <v>193</v>
      </c>
      <c r="E43" s="117" t="s">
        <v>114</v>
      </c>
      <c r="F43" s="117">
        <v>10</v>
      </c>
      <c r="G43" s="117">
        <f>F43</f>
        <v>10</v>
      </c>
      <c r="H43" s="130" t="s">
        <v>114</v>
      </c>
      <c r="I43" s="116">
        <v>14</v>
      </c>
      <c r="J43" s="116">
        <f>I43</f>
        <v>14</v>
      </c>
      <c r="K43" s="128" t="s">
        <v>114</v>
      </c>
      <c r="L43" s="128" t="s">
        <v>114</v>
      </c>
      <c r="M43" s="134" t="str">
        <f t="shared" si="1"/>
        <v>-</v>
      </c>
    </row>
    <row r="44" spans="1:13" s="59" customFormat="1" ht="78.75" customHeight="1">
      <c r="A44" s="117" t="s">
        <v>191</v>
      </c>
      <c r="B44" s="119" t="s">
        <v>203</v>
      </c>
      <c r="C44" s="117" t="s">
        <v>135</v>
      </c>
      <c r="D44" s="116" t="s">
        <v>193</v>
      </c>
      <c r="E44" s="117" t="s">
        <v>114</v>
      </c>
      <c r="F44" s="117">
        <v>2</v>
      </c>
      <c r="G44" s="117">
        <f>F44</f>
        <v>2</v>
      </c>
      <c r="H44" s="116" t="s">
        <v>114</v>
      </c>
      <c r="I44" s="116" t="s">
        <v>114</v>
      </c>
      <c r="J44" s="116" t="s">
        <v>114</v>
      </c>
      <c r="K44" s="128" t="s">
        <v>114</v>
      </c>
      <c r="L44" s="128" t="s">
        <v>114</v>
      </c>
      <c r="M44" s="134" t="str">
        <f t="shared" si="1"/>
        <v>-</v>
      </c>
    </row>
    <row r="45" spans="1:13" s="59" customFormat="1" ht="12.75">
      <c r="A45" s="120" t="s">
        <v>119</v>
      </c>
      <c r="B45" s="64" t="s">
        <v>5</v>
      </c>
      <c r="C45" s="65"/>
      <c r="D45" s="65"/>
      <c r="E45" s="67"/>
      <c r="F45" s="67"/>
      <c r="G45" s="67"/>
      <c r="H45" s="67"/>
      <c r="I45" s="67"/>
      <c r="J45" s="67"/>
      <c r="K45" s="128"/>
      <c r="L45" s="128"/>
      <c r="M45" s="134"/>
    </row>
    <row r="46" spans="1:13" s="59" customFormat="1" ht="58.5" customHeight="1">
      <c r="A46" s="117" t="s">
        <v>136</v>
      </c>
      <c r="B46" s="119" t="s">
        <v>204</v>
      </c>
      <c r="C46" s="117" t="s">
        <v>142</v>
      </c>
      <c r="D46" s="116" t="s">
        <v>243</v>
      </c>
      <c r="E46" s="130" t="s">
        <v>114</v>
      </c>
      <c r="F46" s="116">
        <v>2.3</v>
      </c>
      <c r="G46" s="121">
        <f>F46</f>
        <v>2.3</v>
      </c>
      <c r="H46" s="130" t="s">
        <v>114</v>
      </c>
      <c r="I46" s="116">
        <v>2.6</v>
      </c>
      <c r="J46" s="116">
        <f>I46</f>
        <v>2.6</v>
      </c>
      <c r="K46" s="128" t="s">
        <v>114</v>
      </c>
      <c r="L46" s="128" t="s">
        <v>114</v>
      </c>
      <c r="M46" s="134" t="str">
        <f t="shared" si="1"/>
        <v>-</v>
      </c>
    </row>
    <row r="47" spans="1:13" s="59" customFormat="1" ht="12.75">
      <c r="A47" s="117" t="s">
        <v>120</v>
      </c>
      <c r="B47" s="61" t="s">
        <v>6</v>
      </c>
      <c r="C47" s="66"/>
      <c r="D47" s="66"/>
      <c r="E47" s="67"/>
      <c r="F47" s="67"/>
      <c r="G47" s="67"/>
      <c r="H47" s="67"/>
      <c r="I47" s="67"/>
      <c r="J47" s="67"/>
      <c r="K47" s="128"/>
      <c r="L47" s="128"/>
      <c r="M47" s="134"/>
    </row>
    <row r="48" spans="1:13" s="59" customFormat="1" ht="59.25" customHeight="1">
      <c r="A48" s="117" t="s">
        <v>138</v>
      </c>
      <c r="B48" s="119" t="s">
        <v>368</v>
      </c>
      <c r="C48" s="116" t="s">
        <v>139</v>
      </c>
      <c r="D48" s="116" t="s">
        <v>206</v>
      </c>
      <c r="E48" s="130" t="s">
        <v>114</v>
      </c>
      <c r="F48" s="130">
        <v>59</v>
      </c>
      <c r="G48" s="130">
        <f>F48</f>
        <v>59</v>
      </c>
      <c r="H48" s="130" t="s">
        <v>114</v>
      </c>
      <c r="I48" s="130" t="s">
        <v>114</v>
      </c>
      <c r="J48" s="130" t="s">
        <v>114</v>
      </c>
      <c r="K48" s="128" t="s">
        <v>114</v>
      </c>
      <c r="L48" s="128" t="s">
        <v>114</v>
      </c>
      <c r="M48" s="134" t="str">
        <f t="shared" si="1"/>
        <v>-</v>
      </c>
    </row>
    <row r="49" spans="1:13" s="59" customFormat="1" ht="68.25" customHeight="1">
      <c r="A49" s="157">
        <v>43865</v>
      </c>
      <c r="B49" s="119" t="s">
        <v>214</v>
      </c>
      <c r="C49" s="116" t="s">
        <v>139</v>
      </c>
      <c r="D49" s="116" t="s">
        <v>207</v>
      </c>
      <c r="E49" s="130" t="s">
        <v>114</v>
      </c>
      <c r="F49" s="116">
        <v>29.1</v>
      </c>
      <c r="G49" s="121">
        <f>F49</f>
        <v>29.1</v>
      </c>
      <c r="H49" s="130" t="s">
        <v>114</v>
      </c>
      <c r="I49" s="128">
        <v>29.1</v>
      </c>
      <c r="J49" s="128">
        <f>I49</f>
        <v>29.1</v>
      </c>
      <c r="K49" s="128" t="s">
        <v>114</v>
      </c>
      <c r="L49" s="128" t="s">
        <v>114</v>
      </c>
      <c r="M49" s="134" t="str">
        <f t="shared" si="1"/>
        <v>-</v>
      </c>
    </row>
    <row r="50" spans="1:13" ht="12.75">
      <c r="A50" s="8"/>
      <c r="B50" s="9"/>
      <c r="C50" s="10"/>
      <c r="D50" s="10"/>
      <c r="E50" s="11"/>
      <c r="F50" s="11"/>
      <c r="G50" s="11"/>
      <c r="H50" s="11"/>
      <c r="K50" s="11"/>
      <c r="L50" s="11"/>
      <c r="M50" s="11"/>
    </row>
    <row r="52" spans="1:15" ht="36" customHeight="1">
      <c r="A52" s="272" t="s">
        <v>239</v>
      </c>
      <c r="B52" s="272"/>
      <c r="C52" s="272"/>
      <c r="D52" s="272"/>
      <c r="E52" s="272"/>
      <c r="F52" s="272"/>
      <c r="G52" s="272"/>
      <c r="H52" s="272"/>
      <c r="I52" s="272"/>
      <c r="J52" s="25"/>
      <c r="K52" s="25"/>
      <c r="L52" s="25"/>
      <c r="M52" s="25"/>
      <c r="N52" s="30"/>
      <c r="O52" s="30"/>
    </row>
    <row r="53" ht="12.75">
      <c r="J53" s="90" t="s">
        <v>59</v>
      </c>
    </row>
    <row r="54" spans="1:10" ht="16.5" customHeight="1">
      <c r="A54" s="277" t="s">
        <v>21</v>
      </c>
      <c r="B54" s="277" t="s">
        <v>13</v>
      </c>
      <c r="C54" s="277" t="s">
        <v>20</v>
      </c>
      <c r="D54" s="277" t="s">
        <v>14</v>
      </c>
      <c r="E54" s="284" t="s">
        <v>126</v>
      </c>
      <c r="F54" s="285"/>
      <c r="G54" s="286"/>
      <c r="H54" s="282" t="s">
        <v>240</v>
      </c>
      <c r="I54" s="282"/>
      <c r="J54" s="282"/>
    </row>
    <row r="55" spans="1:10" ht="25.5">
      <c r="A55" s="278"/>
      <c r="B55" s="278"/>
      <c r="C55" s="278"/>
      <c r="D55" s="278"/>
      <c r="E55" s="17" t="s">
        <v>2</v>
      </c>
      <c r="F55" s="17" t="s">
        <v>36</v>
      </c>
      <c r="G55" s="17" t="s">
        <v>64</v>
      </c>
      <c r="H55" s="17" t="s">
        <v>2</v>
      </c>
      <c r="I55" s="17" t="s">
        <v>36</v>
      </c>
      <c r="J55" s="17" t="s">
        <v>65</v>
      </c>
    </row>
    <row r="56" spans="1:10" s="59" customFormat="1" ht="12.75" customHeight="1">
      <c r="A56" s="34">
        <v>1</v>
      </c>
      <c r="B56" s="34">
        <v>2</v>
      </c>
      <c r="C56" s="34">
        <v>3</v>
      </c>
      <c r="D56" s="34">
        <v>4</v>
      </c>
      <c r="E56" s="34">
        <v>5</v>
      </c>
      <c r="F56" s="34">
        <v>6</v>
      </c>
      <c r="G56" s="34">
        <v>7</v>
      </c>
      <c r="H56" s="34">
        <v>8</v>
      </c>
      <c r="I56" s="34">
        <v>9</v>
      </c>
      <c r="J56" s="34">
        <v>10</v>
      </c>
    </row>
    <row r="57" spans="1:10" s="59" customFormat="1" ht="40.5" customHeight="1">
      <c r="A57" s="34"/>
      <c r="B57" s="279" t="s">
        <v>162</v>
      </c>
      <c r="C57" s="280"/>
      <c r="D57" s="281"/>
      <c r="E57" s="34"/>
      <c r="F57" s="34"/>
      <c r="G57" s="34"/>
      <c r="H57" s="34"/>
      <c r="I57" s="34"/>
      <c r="J57" s="34"/>
    </row>
    <row r="58" spans="1:10" s="59" customFormat="1" ht="16.5" customHeight="1">
      <c r="A58" s="116" t="s">
        <v>117</v>
      </c>
      <c r="B58" s="61" t="s">
        <v>3</v>
      </c>
      <c r="C58" s="60"/>
      <c r="D58" s="60"/>
      <c r="E58" s="34"/>
      <c r="F58" s="34"/>
      <c r="G58" s="34"/>
      <c r="H58" s="34"/>
      <c r="I58" s="34"/>
      <c r="J58" s="34"/>
    </row>
    <row r="59" spans="1:10" s="59" customFormat="1" ht="162.75" customHeight="1">
      <c r="A59" s="116" t="s">
        <v>133</v>
      </c>
      <c r="B59" s="119" t="s">
        <v>163</v>
      </c>
      <c r="C59" s="116" t="s">
        <v>141</v>
      </c>
      <c r="D59" s="116" t="s">
        <v>398</v>
      </c>
      <c r="E59" s="136">
        <f>50000+50000+50000+50000+22300+4000</f>
        <v>226300</v>
      </c>
      <c r="F59" s="128" t="s">
        <v>114</v>
      </c>
      <c r="G59" s="128">
        <f>E59</f>
        <v>226300</v>
      </c>
      <c r="H59" s="133">
        <f>286886-24000</f>
        <v>262886</v>
      </c>
      <c r="I59" s="128" t="s">
        <v>114</v>
      </c>
      <c r="J59" s="128">
        <f>H59</f>
        <v>262886</v>
      </c>
    </row>
    <row r="60" spans="1:10" s="59" customFormat="1" ht="20.25" customHeight="1">
      <c r="A60" s="116" t="s">
        <v>118</v>
      </c>
      <c r="B60" s="61" t="s">
        <v>4</v>
      </c>
      <c r="C60" s="60"/>
      <c r="D60" s="60"/>
      <c r="E60" s="34"/>
      <c r="F60" s="34"/>
      <c r="G60" s="34"/>
      <c r="H60" s="34"/>
      <c r="I60" s="34"/>
      <c r="J60" s="34"/>
    </row>
    <row r="61" spans="1:10" s="59" customFormat="1" ht="93.75" customHeight="1">
      <c r="A61" s="117" t="s">
        <v>134</v>
      </c>
      <c r="B61" s="119" t="s">
        <v>164</v>
      </c>
      <c r="C61" s="117" t="s">
        <v>135</v>
      </c>
      <c r="D61" s="116" t="s">
        <v>399</v>
      </c>
      <c r="E61" s="136">
        <v>504</v>
      </c>
      <c r="F61" s="134" t="s">
        <v>114</v>
      </c>
      <c r="G61" s="134">
        <f>E61</f>
        <v>504</v>
      </c>
      <c r="H61" s="136">
        <v>4</v>
      </c>
      <c r="I61" s="134" t="s">
        <v>114</v>
      </c>
      <c r="J61" s="134">
        <f>H61</f>
        <v>4</v>
      </c>
    </row>
    <row r="62" spans="1:10" s="59" customFormat="1" ht="12.75" customHeight="1">
      <c r="A62" s="120" t="s">
        <v>119</v>
      </c>
      <c r="B62" s="64" t="s">
        <v>5</v>
      </c>
      <c r="C62" s="65"/>
      <c r="D62" s="65"/>
      <c r="E62" s="34"/>
      <c r="F62" s="34"/>
      <c r="G62" s="34"/>
      <c r="H62" s="34"/>
      <c r="I62" s="34"/>
      <c r="J62" s="34"/>
    </row>
    <row r="63" spans="1:10" s="59" customFormat="1" ht="57.75" customHeight="1">
      <c r="A63" s="117" t="s">
        <v>136</v>
      </c>
      <c r="B63" s="119" t="s">
        <v>166</v>
      </c>
      <c r="C63" s="116" t="s">
        <v>143</v>
      </c>
      <c r="D63" s="116" t="s">
        <v>137</v>
      </c>
      <c r="E63" s="136">
        <f>E59/E61</f>
        <v>449.0079365079365</v>
      </c>
      <c r="F63" s="134" t="s">
        <v>114</v>
      </c>
      <c r="G63" s="134">
        <f>E63</f>
        <v>449.0079365079365</v>
      </c>
      <c r="H63" s="136">
        <f>H59/H61</f>
        <v>65721.5</v>
      </c>
      <c r="I63" s="134" t="s">
        <v>114</v>
      </c>
      <c r="J63" s="134">
        <f>H63</f>
        <v>65721.5</v>
      </c>
    </row>
    <row r="64" spans="1:10" s="59" customFormat="1" ht="18" customHeight="1">
      <c r="A64" s="117" t="s">
        <v>120</v>
      </c>
      <c r="B64" s="61" t="s">
        <v>6</v>
      </c>
      <c r="C64" s="66"/>
      <c r="D64" s="66"/>
      <c r="E64" s="34"/>
      <c r="F64" s="34"/>
      <c r="G64" s="34"/>
      <c r="H64" s="34"/>
      <c r="I64" s="34"/>
      <c r="J64" s="34"/>
    </row>
    <row r="65" spans="1:10" s="59" customFormat="1" ht="74.25" customHeight="1">
      <c r="A65" s="117" t="s">
        <v>138</v>
      </c>
      <c r="B65" s="119" t="s">
        <v>167</v>
      </c>
      <c r="C65" s="116" t="s">
        <v>139</v>
      </c>
      <c r="D65" s="116" t="s">
        <v>140</v>
      </c>
      <c r="E65" s="237">
        <v>100</v>
      </c>
      <c r="F65" s="123" t="s">
        <v>114</v>
      </c>
      <c r="G65" s="123">
        <f>E65</f>
        <v>100</v>
      </c>
      <c r="H65" s="237">
        <v>100</v>
      </c>
      <c r="I65" s="123" t="s">
        <v>114</v>
      </c>
      <c r="J65" s="123">
        <f>H65</f>
        <v>100</v>
      </c>
    </row>
    <row r="66" spans="1:10" s="59" customFormat="1" ht="36.75" customHeight="1">
      <c r="A66" s="63"/>
      <c r="B66" s="274" t="s">
        <v>168</v>
      </c>
      <c r="C66" s="275"/>
      <c r="D66" s="276"/>
      <c r="E66" s="34"/>
      <c r="F66" s="34"/>
      <c r="G66" s="34"/>
      <c r="H66" s="34"/>
      <c r="I66" s="34"/>
      <c r="J66" s="34"/>
    </row>
    <row r="67" spans="1:10" s="59" customFormat="1" ht="15.75" customHeight="1">
      <c r="A67" s="116" t="s">
        <v>117</v>
      </c>
      <c r="B67" s="61" t="s">
        <v>3</v>
      </c>
      <c r="C67" s="60"/>
      <c r="D67" s="60"/>
      <c r="E67" s="34"/>
      <c r="F67" s="34"/>
      <c r="G67" s="34"/>
      <c r="H67" s="34"/>
      <c r="I67" s="34"/>
      <c r="J67" s="34"/>
    </row>
    <row r="68" spans="1:10" s="59" customFormat="1" ht="165" customHeight="1">
      <c r="A68" s="116" t="s">
        <v>133</v>
      </c>
      <c r="B68" s="119" t="s">
        <v>169</v>
      </c>
      <c r="C68" s="116" t="s">
        <v>143</v>
      </c>
      <c r="D68" s="116" t="s">
        <v>398</v>
      </c>
      <c r="E68" s="136">
        <f>73000-4000</f>
        <v>69000</v>
      </c>
      <c r="F68" s="134" t="s">
        <v>114</v>
      </c>
      <c r="G68" s="134">
        <f>E68</f>
        <v>69000</v>
      </c>
      <c r="H68" s="144">
        <v>69000</v>
      </c>
      <c r="I68" s="134" t="s">
        <v>114</v>
      </c>
      <c r="J68" s="134">
        <f>H68</f>
        <v>69000</v>
      </c>
    </row>
    <row r="69" spans="1:10" s="59" customFormat="1" ht="17.25" customHeight="1">
      <c r="A69" s="116" t="s">
        <v>118</v>
      </c>
      <c r="B69" s="61" t="s">
        <v>4</v>
      </c>
      <c r="C69" s="60"/>
      <c r="D69" s="60"/>
      <c r="E69" s="34"/>
      <c r="F69" s="34"/>
      <c r="G69" s="34"/>
      <c r="H69" s="34"/>
      <c r="I69" s="34"/>
      <c r="J69" s="34"/>
    </row>
    <row r="70" spans="1:10" s="59" customFormat="1" ht="30" customHeight="1">
      <c r="A70" s="117" t="s">
        <v>134</v>
      </c>
      <c r="B70" s="119" t="s">
        <v>171</v>
      </c>
      <c r="C70" s="117" t="s">
        <v>135</v>
      </c>
      <c r="D70" s="116" t="s">
        <v>165</v>
      </c>
      <c r="E70" s="135">
        <v>1</v>
      </c>
      <c r="F70" s="134" t="s">
        <v>114</v>
      </c>
      <c r="G70" s="134">
        <f>E70</f>
        <v>1</v>
      </c>
      <c r="H70" s="135">
        <v>1</v>
      </c>
      <c r="I70" s="134" t="s">
        <v>114</v>
      </c>
      <c r="J70" s="134">
        <f>H70</f>
        <v>1</v>
      </c>
    </row>
    <row r="71" spans="1:10" s="59" customFormat="1" ht="84" customHeight="1">
      <c r="A71" s="117" t="s">
        <v>170</v>
      </c>
      <c r="B71" s="119" t="s">
        <v>192</v>
      </c>
      <c r="C71" s="117" t="s">
        <v>135</v>
      </c>
      <c r="D71" s="116" t="s">
        <v>193</v>
      </c>
      <c r="E71" s="238">
        <v>1</v>
      </c>
      <c r="F71" s="238" t="s">
        <v>114</v>
      </c>
      <c r="G71" s="238">
        <f>E71</f>
        <v>1</v>
      </c>
      <c r="H71" s="238">
        <v>1</v>
      </c>
      <c r="I71" s="238" t="s">
        <v>114</v>
      </c>
      <c r="J71" s="238">
        <f>H71</f>
        <v>1</v>
      </c>
    </row>
    <row r="72" spans="1:10" s="79" customFormat="1" ht="19.5" customHeight="1">
      <c r="A72" s="117" t="s">
        <v>119</v>
      </c>
      <c r="B72" s="61" t="s">
        <v>5</v>
      </c>
      <c r="C72" s="60"/>
      <c r="D72" s="60"/>
      <c r="E72" s="67"/>
      <c r="F72" s="34"/>
      <c r="G72" s="34"/>
      <c r="H72" s="67"/>
      <c r="I72" s="34"/>
      <c r="J72" s="34"/>
    </row>
    <row r="73" spans="1:10" s="59" customFormat="1" ht="71.25" customHeight="1">
      <c r="A73" s="117" t="s">
        <v>136</v>
      </c>
      <c r="B73" s="119" t="s">
        <v>173</v>
      </c>
      <c r="C73" s="117" t="s">
        <v>174</v>
      </c>
      <c r="D73" s="116" t="s">
        <v>175</v>
      </c>
      <c r="E73" s="121">
        <v>1.3</v>
      </c>
      <c r="F73" s="123" t="s">
        <v>114</v>
      </c>
      <c r="G73" s="123">
        <f>E73</f>
        <v>1.3</v>
      </c>
      <c r="H73" s="121">
        <v>1.3</v>
      </c>
      <c r="I73" s="123" t="s">
        <v>114</v>
      </c>
      <c r="J73" s="123">
        <f>H73</f>
        <v>1.3</v>
      </c>
    </row>
    <row r="74" spans="1:10" s="59" customFormat="1" ht="50.25" customHeight="1">
      <c r="A74" s="117" t="s">
        <v>172</v>
      </c>
      <c r="B74" s="119" t="s">
        <v>194</v>
      </c>
      <c r="C74" s="116" t="s">
        <v>196</v>
      </c>
      <c r="D74" s="116" t="s">
        <v>195</v>
      </c>
      <c r="E74" s="123">
        <v>0.8</v>
      </c>
      <c r="F74" s="123" t="s">
        <v>114</v>
      </c>
      <c r="G74" s="123">
        <f>E74</f>
        <v>0.8</v>
      </c>
      <c r="H74" s="123">
        <v>0.8</v>
      </c>
      <c r="I74" s="123" t="s">
        <v>114</v>
      </c>
      <c r="J74" s="123">
        <f>H74</f>
        <v>0.8</v>
      </c>
    </row>
    <row r="75" spans="1:10" s="59" customFormat="1" ht="17.25" customHeight="1">
      <c r="A75" s="117" t="s">
        <v>120</v>
      </c>
      <c r="B75" s="61" t="s">
        <v>6</v>
      </c>
      <c r="C75" s="66"/>
      <c r="D75" s="66"/>
      <c r="E75" s="67"/>
      <c r="F75" s="34"/>
      <c r="G75" s="34"/>
      <c r="H75" s="67"/>
      <c r="I75" s="34"/>
      <c r="J75" s="34"/>
    </row>
    <row r="76" spans="1:10" s="59" customFormat="1" ht="109.5" customHeight="1">
      <c r="A76" s="117" t="s">
        <v>138</v>
      </c>
      <c r="B76" s="119" t="s">
        <v>176</v>
      </c>
      <c r="C76" s="116" t="s">
        <v>139</v>
      </c>
      <c r="D76" s="116" t="s">
        <v>177</v>
      </c>
      <c r="E76" s="114">
        <v>76.2</v>
      </c>
      <c r="F76" s="128" t="s">
        <v>114</v>
      </c>
      <c r="G76" s="128">
        <f>E76</f>
        <v>76.2</v>
      </c>
      <c r="H76" s="114">
        <v>76.2</v>
      </c>
      <c r="I76" s="128" t="s">
        <v>114</v>
      </c>
      <c r="J76" s="128">
        <f>H76</f>
        <v>76.2</v>
      </c>
    </row>
    <row r="77" spans="1:10" s="59" customFormat="1" ht="42" customHeight="1">
      <c r="A77" s="117" t="s">
        <v>178</v>
      </c>
      <c r="B77" s="119" t="s">
        <v>179</v>
      </c>
      <c r="C77" s="116" t="s">
        <v>139</v>
      </c>
      <c r="D77" s="116" t="s">
        <v>180</v>
      </c>
      <c r="E77" s="129">
        <v>100</v>
      </c>
      <c r="F77" s="128" t="s">
        <v>114</v>
      </c>
      <c r="G77" s="128">
        <f>E77</f>
        <v>100</v>
      </c>
      <c r="H77" s="129">
        <v>100</v>
      </c>
      <c r="I77" s="128" t="s">
        <v>114</v>
      </c>
      <c r="J77" s="128">
        <f>H77</f>
        <v>100</v>
      </c>
    </row>
    <row r="78" spans="1:10" s="59" customFormat="1" ht="116.25" customHeight="1">
      <c r="A78" s="117" t="s">
        <v>198</v>
      </c>
      <c r="B78" s="119" t="s">
        <v>197</v>
      </c>
      <c r="C78" s="116" t="s">
        <v>139</v>
      </c>
      <c r="D78" s="116" t="s">
        <v>199</v>
      </c>
      <c r="E78" s="130">
        <v>120.9</v>
      </c>
      <c r="F78" s="128" t="s">
        <v>114</v>
      </c>
      <c r="G78" s="128">
        <f>E78</f>
        <v>120.9</v>
      </c>
      <c r="H78" s="130">
        <v>120.9</v>
      </c>
      <c r="I78" s="128" t="s">
        <v>114</v>
      </c>
      <c r="J78" s="128">
        <f>H78</f>
        <v>120.9</v>
      </c>
    </row>
    <row r="79" spans="1:10" s="59" customFormat="1" ht="48" customHeight="1">
      <c r="A79" s="63"/>
      <c r="B79" s="274" t="s">
        <v>181</v>
      </c>
      <c r="C79" s="275"/>
      <c r="D79" s="276"/>
      <c r="E79" s="34"/>
      <c r="F79" s="34"/>
      <c r="G79" s="34"/>
      <c r="H79" s="34"/>
      <c r="I79" s="34"/>
      <c r="J79" s="34"/>
    </row>
    <row r="80" spans="1:10" s="59" customFormat="1" ht="22.5" customHeight="1">
      <c r="A80" s="116" t="s">
        <v>117</v>
      </c>
      <c r="B80" s="61" t="s">
        <v>3</v>
      </c>
      <c r="C80" s="60"/>
      <c r="D80" s="60"/>
      <c r="E80" s="34"/>
      <c r="F80" s="34"/>
      <c r="G80" s="34"/>
      <c r="H80" s="34"/>
      <c r="I80" s="34"/>
      <c r="J80" s="34"/>
    </row>
    <row r="81" spans="1:10" s="59" customFormat="1" ht="156.75" customHeight="1">
      <c r="A81" s="116" t="s">
        <v>133</v>
      </c>
      <c r="B81" s="119" t="s">
        <v>182</v>
      </c>
      <c r="C81" s="116" t="s">
        <v>143</v>
      </c>
      <c r="D81" s="116" t="s">
        <v>398</v>
      </c>
      <c r="E81" s="136">
        <f>200000+195000</f>
        <v>395000</v>
      </c>
      <c r="F81" s="134" t="s">
        <v>114</v>
      </c>
      <c r="G81" s="134">
        <f>E81</f>
        <v>395000</v>
      </c>
      <c r="H81" s="136">
        <f>200000+195000</f>
        <v>395000</v>
      </c>
      <c r="I81" s="134" t="s">
        <v>114</v>
      </c>
      <c r="J81" s="134">
        <f>H81</f>
        <v>395000</v>
      </c>
    </row>
    <row r="82" spans="1:10" s="59" customFormat="1" ht="12.75" customHeight="1">
      <c r="A82" s="116" t="s">
        <v>118</v>
      </c>
      <c r="B82" s="61" t="s">
        <v>4</v>
      </c>
      <c r="C82" s="60"/>
      <c r="D82" s="60"/>
      <c r="E82" s="34"/>
      <c r="F82" s="34"/>
      <c r="G82" s="34"/>
      <c r="H82" s="34"/>
      <c r="I82" s="34"/>
      <c r="J82" s="34"/>
    </row>
    <row r="83" spans="1:10" s="59" customFormat="1" ht="43.5" customHeight="1">
      <c r="A83" s="117" t="s">
        <v>134</v>
      </c>
      <c r="B83" s="119" t="s">
        <v>184</v>
      </c>
      <c r="C83" s="117" t="s">
        <v>135</v>
      </c>
      <c r="D83" s="116" t="s">
        <v>185</v>
      </c>
      <c r="E83" s="34">
        <v>2</v>
      </c>
      <c r="F83" s="128" t="s">
        <v>114</v>
      </c>
      <c r="G83" s="238">
        <f>E83</f>
        <v>2</v>
      </c>
      <c r="H83" s="34">
        <v>2</v>
      </c>
      <c r="I83" s="128" t="s">
        <v>114</v>
      </c>
      <c r="J83" s="238">
        <f>H83</f>
        <v>2</v>
      </c>
    </row>
    <row r="84" spans="1:10" s="59" customFormat="1" ht="12.75" customHeight="1">
      <c r="A84" s="120" t="s">
        <v>119</v>
      </c>
      <c r="B84" s="64" t="s">
        <v>5</v>
      </c>
      <c r="C84" s="65"/>
      <c r="D84" s="65"/>
      <c r="E84" s="34"/>
      <c r="F84" s="34"/>
      <c r="G84" s="239"/>
      <c r="H84" s="34"/>
      <c r="I84" s="34"/>
      <c r="J84" s="239"/>
    </row>
    <row r="85" spans="1:10" s="59" customFormat="1" ht="33.75" customHeight="1">
      <c r="A85" s="117" t="s">
        <v>136</v>
      </c>
      <c r="B85" s="119" t="s">
        <v>208</v>
      </c>
      <c r="C85" s="117" t="s">
        <v>187</v>
      </c>
      <c r="D85" s="116" t="s">
        <v>188</v>
      </c>
      <c r="E85" s="34">
        <v>100</v>
      </c>
      <c r="F85" s="128" t="s">
        <v>114</v>
      </c>
      <c r="G85" s="238">
        <f>E85</f>
        <v>100</v>
      </c>
      <c r="H85" s="34">
        <v>100</v>
      </c>
      <c r="I85" s="128" t="s">
        <v>114</v>
      </c>
      <c r="J85" s="238">
        <f>H85</f>
        <v>100</v>
      </c>
    </row>
    <row r="86" spans="1:10" s="59" customFormat="1" ht="12.75" customHeight="1">
      <c r="A86" s="117" t="s">
        <v>120</v>
      </c>
      <c r="B86" s="61" t="s">
        <v>6</v>
      </c>
      <c r="C86" s="66"/>
      <c r="D86" s="66"/>
      <c r="E86" s="34"/>
      <c r="F86" s="34"/>
      <c r="G86" s="34"/>
      <c r="H86" s="34"/>
      <c r="I86" s="34"/>
      <c r="J86" s="34"/>
    </row>
    <row r="87" spans="1:10" s="59" customFormat="1" ht="35.25" customHeight="1">
      <c r="A87" s="21" t="s">
        <v>138</v>
      </c>
      <c r="B87" s="84" t="s">
        <v>189</v>
      </c>
      <c r="C87" s="17" t="s">
        <v>190</v>
      </c>
      <c r="D87" s="17" t="s">
        <v>140</v>
      </c>
      <c r="E87" s="132">
        <v>10</v>
      </c>
      <c r="F87" s="128" t="s">
        <v>114</v>
      </c>
      <c r="G87" s="128">
        <f>E87</f>
        <v>10</v>
      </c>
      <c r="H87" s="132">
        <v>10</v>
      </c>
      <c r="I87" s="128" t="s">
        <v>114</v>
      </c>
      <c r="J87" s="128">
        <f>H87</f>
        <v>10</v>
      </c>
    </row>
    <row r="89" ht="12.75">
      <c r="E89" s="163"/>
    </row>
  </sheetData>
  <sheetProtection/>
  <mergeCells count="23">
    <mergeCell ref="E54:G54"/>
    <mergeCell ref="H54:J54"/>
    <mergeCell ref="A52:I52"/>
    <mergeCell ref="A4:A5"/>
    <mergeCell ref="B4:B5"/>
    <mergeCell ref="C4:C5"/>
    <mergeCell ref="D4:D5"/>
    <mergeCell ref="H4:J4"/>
    <mergeCell ref="B7:D7"/>
    <mergeCell ref="B16:D16"/>
    <mergeCell ref="B29:D29"/>
    <mergeCell ref="B38:D38"/>
    <mergeCell ref="K4:M4"/>
    <mergeCell ref="A1:I1"/>
    <mergeCell ref="A2:I2"/>
    <mergeCell ref="E4:G4"/>
    <mergeCell ref="B79:D79"/>
    <mergeCell ref="A54:A55"/>
    <mergeCell ref="B54:B55"/>
    <mergeCell ref="C54:C55"/>
    <mergeCell ref="D54:D55"/>
    <mergeCell ref="B57:D57"/>
    <mergeCell ref="B66:D66"/>
  </mergeCells>
  <printOptions/>
  <pageMargins left="0.2" right="0.2" top="0.2" bottom="0.5" header="0.19" footer="0.19"/>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60" zoomScalePageLayoutView="0" workbookViewId="0" topLeftCell="A1">
      <selection activeCell="K30" sqref="K30"/>
    </sheetView>
  </sheetViews>
  <sheetFormatPr defaultColWidth="9.00390625" defaultRowHeight="12.75"/>
  <cols>
    <col min="1" max="1" width="14.125" style="78" customWidth="1"/>
    <col min="2" max="2" width="67.75390625" style="78" customWidth="1"/>
    <col min="3" max="3" width="13.00390625" style="78" customWidth="1"/>
    <col min="4" max="4" width="13.25390625" style="78" customWidth="1"/>
    <col min="5" max="5" width="14.375" style="108" customWidth="1"/>
    <col min="6" max="6" width="16.375" style="108" customWidth="1"/>
    <col min="7" max="12" width="13.75390625" style="78" customWidth="1"/>
    <col min="13" max="13" width="9.125" style="78" customWidth="1"/>
    <col min="14" max="14" width="11.00390625" style="78" customWidth="1"/>
    <col min="15" max="16384" width="9.125" style="78" customWidth="1"/>
  </cols>
  <sheetData>
    <row r="1" spans="1:8" s="71" customFormat="1" ht="15.75">
      <c r="A1" s="68"/>
      <c r="B1" s="256" t="s">
        <v>66</v>
      </c>
      <c r="C1" s="256"/>
      <c r="D1" s="256"/>
      <c r="E1" s="256"/>
      <c r="F1" s="256"/>
      <c r="G1" s="256"/>
      <c r="H1" s="256"/>
    </row>
    <row r="2" spans="5:12" s="71" customFormat="1" ht="12.75">
      <c r="E2" s="103"/>
      <c r="F2" s="103"/>
      <c r="L2" s="83" t="s">
        <v>59</v>
      </c>
    </row>
    <row r="3" spans="1:12" s="71" customFormat="1" ht="21" customHeight="1">
      <c r="A3" s="287"/>
      <c r="B3" s="277" t="s">
        <v>30</v>
      </c>
      <c r="C3" s="282" t="s">
        <v>236</v>
      </c>
      <c r="D3" s="282"/>
      <c r="E3" s="288" t="s">
        <v>237</v>
      </c>
      <c r="F3" s="288"/>
      <c r="G3" s="282" t="s">
        <v>238</v>
      </c>
      <c r="H3" s="282"/>
      <c r="I3" s="282" t="s">
        <v>126</v>
      </c>
      <c r="J3" s="282"/>
      <c r="K3" s="282" t="s">
        <v>240</v>
      </c>
      <c r="L3" s="282"/>
    </row>
    <row r="4" spans="1:12" s="71" customFormat="1" ht="60" customHeight="1">
      <c r="A4" s="287"/>
      <c r="B4" s="278"/>
      <c r="C4" s="73" t="s">
        <v>35</v>
      </c>
      <c r="D4" s="73" t="s">
        <v>36</v>
      </c>
      <c r="E4" s="104" t="s">
        <v>35</v>
      </c>
      <c r="F4" s="105" t="s">
        <v>36</v>
      </c>
      <c r="G4" s="73" t="s">
        <v>35</v>
      </c>
      <c r="H4" s="73" t="s">
        <v>36</v>
      </c>
      <c r="I4" s="73" t="s">
        <v>35</v>
      </c>
      <c r="J4" s="73" t="s">
        <v>36</v>
      </c>
      <c r="K4" s="73" t="s">
        <v>35</v>
      </c>
      <c r="L4" s="73" t="s">
        <v>36</v>
      </c>
    </row>
    <row r="5" spans="1:12" s="71" customFormat="1" ht="12.75">
      <c r="A5" s="77"/>
      <c r="B5" s="72">
        <v>1</v>
      </c>
      <c r="C5" s="73">
        <v>2</v>
      </c>
      <c r="D5" s="72">
        <v>3</v>
      </c>
      <c r="E5" s="105">
        <v>4</v>
      </c>
      <c r="F5" s="105">
        <v>5</v>
      </c>
      <c r="G5" s="72">
        <v>6</v>
      </c>
      <c r="H5" s="73">
        <v>7</v>
      </c>
      <c r="I5" s="72">
        <v>8</v>
      </c>
      <c r="J5" s="73">
        <v>9</v>
      </c>
      <c r="K5" s="72">
        <v>10</v>
      </c>
      <c r="L5" s="73">
        <v>11</v>
      </c>
    </row>
    <row r="6" spans="1:12" s="71" customFormat="1" ht="12.75">
      <c r="A6" s="77"/>
      <c r="B6" s="72"/>
      <c r="C6" s="111"/>
      <c r="D6" s="72"/>
      <c r="E6" s="105"/>
      <c r="F6" s="105"/>
      <c r="G6" s="72"/>
      <c r="H6" s="73"/>
      <c r="I6" s="72"/>
      <c r="J6" s="73"/>
      <c r="K6" s="72"/>
      <c r="L6" s="73"/>
    </row>
    <row r="7" spans="1:12" s="71" customFormat="1" ht="12.75">
      <c r="A7" s="77"/>
      <c r="B7" s="72"/>
      <c r="C7" s="111"/>
      <c r="D7" s="72"/>
      <c r="E7" s="105"/>
      <c r="F7" s="105"/>
      <c r="G7" s="72"/>
      <c r="H7" s="73"/>
      <c r="I7" s="72"/>
      <c r="J7" s="73"/>
      <c r="K7" s="72"/>
      <c r="L7" s="73"/>
    </row>
    <row r="8" spans="1:12" s="75" customFormat="1" ht="12.75">
      <c r="A8" s="77"/>
      <c r="B8" s="82" t="s">
        <v>45</v>
      </c>
      <c r="C8" s="74">
        <v>0</v>
      </c>
      <c r="D8" s="60">
        <v>0</v>
      </c>
      <c r="E8" s="106">
        <v>0</v>
      </c>
      <c r="F8" s="106">
        <v>0</v>
      </c>
      <c r="G8" s="60">
        <v>0</v>
      </c>
      <c r="H8" s="60">
        <v>0</v>
      </c>
      <c r="I8" s="60">
        <v>0</v>
      </c>
      <c r="J8" s="60">
        <v>0</v>
      </c>
      <c r="K8" s="60">
        <v>0</v>
      </c>
      <c r="L8" s="60">
        <v>0</v>
      </c>
    </row>
    <row r="9" spans="1:12" s="75" customFormat="1" ht="125.25" customHeight="1">
      <c r="A9" s="81"/>
      <c r="B9" s="91" t="s">
        <v>67</v>
      </c>
      <c r="C9" s="60" t="s">
        <v>15</v>
      </c>
      <c r="D9" s="60"/>
      <c r="E9" s="106" t="s">
        <v>15</v>
      </c>
      <c r="F9" s="106"/>
      <c r="G9" s="60" t="s">
        <v>15</v>
      </c>
      <c r="H9" s="60"/>
      <c r="I9" s="60" t="s">
        <v>15</v>
      </c>
      <c r="J9" s="60"/>
      <c r="K9" s="60" t="s">
        <v>15</v>
      </c>
      <c r="L9" s="60"/>
    </row>
    <row r="10" spans="1:8" s="71" customFormat="1" ht="12.75">
      <c r="A10" s="75"/>
      <c r="B10" s="41"/>
      <c r="C10" s="41"/>
      <c r="D10" s="41"/>
      <c r="E10" s="107"/>
      <c r="F10" s="107"/>
      <c r="G10" s="41"/>
      <c r="H10" s="41"/>
    </row>
    <row r="11" spans="2:8" s="71" customFormat="1" ht="12.75">
      <c r="B11" s="41"/>
      <c r="C11" s="41"/>
      <c r="D11" s="41"/>
      <c r="E11" s="107"/>
      <c r="F11" s="107"/>
      <c r="G11" s="41"/>
      <c r="H11" s="41"/>
    </row>
    <row r="12" spans="2:8" s="71" customFormat="1" ht="12.75">
      <c r="B12" s="41"/>
      <c r="C12" s="41"/>
      <c r="D12" s="41"/>
      <c r="E12" s="107"/>
      <c r="F12" s="107"/>
      <c r="G12" s="41"/>
      <c r="H12" s="41"/>
    </row>
    <row r="13" spans="2:8" s="71" customFormat="1" ht="12.75">
      <c r="B13" s="41"/>
      <c r="C13" s="41"/>
      <c r="D13" s="41"/>
      <c r="E13" s="107"/>
      <c r="F13" s="107"/>
      <c r="G13" s="41"/>
      <c r="H13" s="41"/>
    </row>
    <row r="14" ht="12.75">
      <c r="A14" s="92"/>
    </row>
    <row r="15" ht="12.75">
      <c r="A15" s="92"/>
    </row>
    <row r="16" ht="12.75">
      <c r="A16" s="92"/>
    </row>
    <row r="17" ht="12.75">
      <c r="A17" s="92"/>
    </row>
    <row r="18" ht="12.75">
      <c r="A18" s="92"/>
    </row>
    <row r="19" ht="12.75">
      <c r="A19" s="92"/>
    </row>
    <row r="20" ht="12.75">
      <c r="A20" s="92"/>
    </row>
    <row r="21" ht="12.75">
      <c r="A21" s="92"/>
    </row>
    <row r="22" ht="12.75">
      <c r="A22" s="92"/>
    </row>
    <row r="23" ht="12.75">
      <c r="A23" s="92"/>
    </row>
    <row r="24" ht="12.75">
      <c r="A24" s="92"/>
    </row>
    <row r="25" ht="12.75">
      <c r="A25" s="92"/>
    </row>
    <row r="26" ht="12.75">
      <c r="A26" s="92"/>
    </row>
    <row r="27" ht="12.75">
      <c r="A27" s="92"/>
    </row>
    <row r="28" ht="12.75">
      <c r="A28" s="92"/>
    </row>
    <row r="29" ht="12.75">
      <c r="A29" s="92"/>
    </row>
    <row r="30" ht="12.75">
      <c r="A30" s="92"/>
    </row>
    <row r="31" ht="12.75">
      <c r="A31" s="92"/>
    </row>
    <row r="32" ht="12.75">
      <c r="A32" s="92"/>
    </row>
    <row r="33" ht="12.75">
      <c r="A33" s="92"/>
    </row>
    <row r="34" ht="12.75">
      <c r="A34" s="92"/>
    </row>
    <row r="35" ht="12.75">
      <c r="A35" s="92"/>
    </row>
    <row r="36" ht="12.75">
      <c r="A36" s="92"/>
    </row>
    <row r="37" ht="12.75">
      <c r="A37" s="92"/>
    </row>
    <row r="38" ht="12.75">
      <c r="A38" s="92"/>
    </row>
    <row r="39" ht="12.75">
      <c r="A39" s="92"/>
    </row>
    <row r="40" ht="12.75">
      <c r="A40" s="92"/>
    </row>
    <row r="41" ht="12.75">
      <c r="A41" s="92"/>
    </row>
    <row r="42" ht="12.75">
      <c r="A42" s="92"/>
    </row>
    <row r="43" ht="12.75">
      <c r="A43" s="92"/>
    </row>
    <row r="44" ht="12.75">
      <c r="A44" s="92"/>
    </row>
    <row r="45" ht="12.75">
      <c r="A45" s="92"/>
    </row>
    <row r="46" ht="12.75">
      <c r="A46" s="92"/>
    </row>
    <row r="47" ht="12.75">
      <c r="A47" s="92"/>
    </row>
    <row r="48" ht="12.75">
      <c r="A48" s="92"/>
    </row>
    <row r="49" ht="12.75">
      <c r="A49" s="92"/>
    </row>
    <row r="50" ht="12.75">
      <c r="A50" s="92"/>
    </row>
    <row r="51" ht="12.75">
      <c r="A51" s="92"/>
    </row>
    <row r="52" ht="12.75">
      <c r="A52" s="92"/>
    </row>
    <row r="53" ht="12.75">
      <c r="A53" s="92"/>
    </row>
    <row r="54" ht="12.75">
      <c r="A54" s="92"/>
    </row>
    <row r="55" ht="12.75">
      <c r="A55" s="92"/>
    </row>
    <row r="56" ht="12.75">
      <c r="A56" s="92"/>
    </row>
    <row r="57" ht="12.75">
      <c r="A57" s="92"/>
    </row>
    <row r="58" ht="12.75">
      <c r="A58" s="92"/>
    </row>
    <row r="59" ht="12.75">
      <c r="A59" s="92"/>
    </row>
    <row r="60" ht="12.75">
      <c r="A60" s="92"/>
    </row>
    <row r="61" ht="12.75">
      <c r="A61" s="92"/>
    </row>
    <row r="62" ht="12.75">
      <c r="A62" s="92"/>
    </row>
    <row r="63" ht="12.75">
      <c r="A63" s="92"/>
    </row>
    <row r="64" ht="12.75">
      <c r="A64" s="92"/>
    </row>
    <row r="65" ht="12.75">
      <c r="A65" s="92"/>
    </row>
    <row r="66" ht="12.75">
      <c r="A66" s="92"/>
    </row>
    <row r="67" ht="12.75">
      <c r="A67" s="92"/>
    </row>
    <row r="68" ht="12.75">
      <c r="A68" s="92"/>
    </row>
    <row r="69" ht="12.75">
      <c r="A69" s="92"/>
    </row>
    <row r="70" ht="12.75">
      <c r="A70" s="92"/>
    </row>
    <row r="71" ht="12.75">
      <c r="A71" s="92"/>
    </row>
    <row r="72" ht="12.75">
      <c r="A72" s="92"/>
    </row>
    <row r="73" ht="12.75">
      <c r="A73" s="92"/>
    </row>
    <row r="74" ht="12.75">
      <c r="A74" s="92"/>
    </row>
    <row r="75" ht="12.75">
      <c r="A75" s="92"/>
    </row>
    <row r="76" ht="12.75">
      <c r="A76" s="92"/>
    </row>
    <row r="77" ht="12.75">
      <c r="A77" s="92"/>
    </row>
    <row r="78" ht="12.75">
      <c r="A78" s="92"/>
    </row>
    <row r="79" ht="12.75">
      <c r="A79" s="92"/>
    </row>
    <row r="80" ht="12.75">
      <c r="A80" s="92"/>
    </row>
    <row r="81" ht="12.75">
      <c r="A81" s="92"/>
    </row>
    <row r="82" ht="12.75">
      <c r="A82" s="92"/>
    </row>
    <row r="83" ht="12.75">
      <c r="A83" s="92"/>
    </row>
    <row r="84" ht="12.75">
      <c r="A84" s="92"/>
    </row>
    <row r="85" ht="12.75">
      <c r="A85" s="92"/>
    </row>
    <row r="86" ht="12.75">
      <c r="A86" s="92"/>
    </row>
    <row r="87" ht="12.75">
      <c r="A87" s="92"/>
    </row>
    <row r="88" ht="12.75">
      <c r="A88" s="92"/>
    </row>
    <row r="89" ht="12.75">
      <c r="A89" s="92"/>
    </row>
    <row r="90" ht="12.75">
      <c r="A90" s="92"/>
    </row>
    <row r="91" ht="12.75">
      <c r="A91" s="92"/>
    </row>
    <row r="92" ht="12.75">
      <c r="A92" s="92"/>
    </row>
    <row r="93" ht="12.75">
      <c r="A93" s="92"/>
    </row>
    <row r="94" ht="12.75">
      <c r="A94" s="92"/>
    </row>
    <row r="95" ht="12.75">
      <c r="A95" s="92"/>
    </row>
    <row r="96" ht="12.75">
      <c r="A96" s="92"/>
    </row>
    <row r="97" ht="12.75">
      <c r="A97" s="92"/>
    </row>
    <row r="98" ht="12.75">
      <c r="A98" s="92"/>
    </row>
    <row r="99" ht="12.75">
      <c r="A99" s="92"/>
    </row>
    <row r="100" ht="12.75">
      <c r="A100" s="92"/>
    </row>
    <row r="101" ht="12.75">
      <c r="A101" s="92"/>
    </row>
    <row r="102" ht="12.75">
      <c r="A102" s="92"/>
    </row>
    <row r="103" ht="12.75">
      <c r="A103" s="92"/>
    </row>
    <row r="104" ht="12.75">
      <c r="A104" s="92"/>
    </row>
    <row r="105" ht="12.75">
      <c r="A105" s="92"/>
    </row>
    <row r="106" ht="12.75">
      <c r="A106" s="92"/>
    </row>
    <row r="107" ht="12.75">
      <c r="A107" s="92"/>
    </row>
    <row r="108" ht="12.75">
      <c r="A108" s="92"/>
    </row>
    <row r="109" ht="12.75">
      <c r="A109" s="92"/>
    </row>
    <row r="110" ht="12.75">
      <c r="A110" s="92"/>
    </row>
    <row r="111" ht="12.75">
      <c r="A111" s="92"/>
    </row>
    <row r="112" ht="12.75">
      <c r="A112" s="92"/>
    </row>
    <row r="113" ht="12.75">
      <c r="A113" s="92"/>
    </row>
    <row r="114" ht="12.75">
      <c r="A114" s="92"/>
    </row>
    <row r="115" ht="12.75">
      <c r="A115" s="92"/>
    </row>
    <row r="116" ht="12.75">
      <c r="A116" s="92"/>
    </row>
    <row r="117" ht="12.75">
      <c r="A117" s="92"/>
    </row>
    <row r="118" ht="12.75">
      <c r="A118" s="92"/>
    </row>
  </sheetData>
  <sheetProtection/>
  <mergeCells count="8">
    <mergeCell ref="K3:L3"/>
    <mergeCell ref="I3:J3"/>
    <mergeCell ref="A3:A4"/>
    <mergeCell ref="B3:B4"/>
    <mergeCell ref="B1:H1"/>
    <mergeCell ref="C3:D3"/>
    <mergeCell ref="E3:F3"/>
    <mergeCell ref="G3:H3"/>
  </mergeCells>
  <printOptions horizontalCentered="1"/>
  <pageMargins left="0.1968503937007874" right="0.1968503937007874" top="0.31496062992125984" bottom="0.35433070866141736"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B1">
      <selection activeCell="D10" sqref="D10"/>
    </sheetView>
  </sheetViews>
  <sheetFormatPr defaultColWidth="9.00390625" defaultRowHeight="12.75"/>
  <cols>
    <col min="1" max="1" width="8.375" style="80" customWidth="1"/>
    <col min="2" max="2" width="38.625" style="80" customWidth="1"/>
    <col min="3" max="4" width="13.75390625" style="80" customWidth="1"/>
    <col min="5" max="5" width="13.25390625" style="80" customWidth="1"/>
    <col min="6" max="6" width="10.375" style="80" customWidth="1"/>
    <col min="7" max="7" width="12.625" style="80" customWidth="1"/>
    <col min="8" max="8" width="11.375" style="80" customWidth="1"/>
    <col min="9" max="9" width="12.875" style="80" customWidth="1"/>
    <col min="10" max="10" width="11.125" style="80" customWidth="1"/>
    <col min="11" max="16" width="11.375" style="80" customWidth="1"/>
    <col min="17" max="16384" width="9.125" style="80" customWidth="1"/>
  </cols>
  <sheetData>
    <row r="1" ht="62.25" customHeight="1"/>
    <row r="2" spans="1:16" s="79" customFormat="1" ht="15.75">
      <c r="A2" s="289" t="s">
        <v>68</v>
      </c>
      <c r="B2" s="289"/>
      <c r="C2" s="289"/>
      <c r="D2" s="289"/>
      <c r="E2" s="289"/>
      <c r="F2" s="289"/>
      <c r="G2" s="289"/>
      <c r="H2" s="289"/>
      <c r="I2" s="289"/>
      <c r="J2" s="289"/>
      <c r="K2" s="289"/>
      <c r="L2" s="289"/>
      <c r="M2" s="289"/>
      <c r="N2" s="289"/>
      <c r="O2" s="289"/>
      <c r="P2" s="289"/>
    </row>
    <row r="4" spans="1:16" s="79" customFormat="1" ht="18" customHeight="1">
      <c r="A4" s="290" t="s">
        <v>21</v>
      </c>
      <c r="B4" s="291" t="s">
        <v>37</v>
      </c>
      <c r="C4" s="292" t="s">
        <v>236</v>
      </c>
      <c r="D4" s="291"/>
      <c r="E4" s="291"/>
      <c r="F4" s="291"/>
      <c r="G4" s="292" t="s">
        <v>244</v>
      </c>
      <c r="H4" s="291"/>
      <c r="I4" s="291"/>
      <c r="J4" s="291"/>
      <c r="K4" s="295" t="s">
        <v>128</v>
      </c>
      <c r="L4" s="296"/>
      <c r="M4" s="295" t="s">
        <v>129</v>
      </c>
      <c r="N4" s="296"/>
      <c r="O4" s="295" t="s">
        <v>245</v>
      </c>
      <c r="P4" s="296"/>
    </row>
    <row r="5" spans="1:16" s="79" customFormat="1" ht="42.75" customHeight="1">
      <c r="A5" s="291"/>
      <c r="B5" s="291"/>
      <c r="C5" s="291" t="s">
        <v>39</v>
      </c>
      <c r="D5" s="291"/>
      <c r="E5" s="291" t="s">
        <v>19</v>
      </c>
      <c r="F5" s="291"/>
      <c r="G5" s="291" t="s">
        <v>39</v>
      </c>
      <c r="H5" s="291"/>
      <c r="I5" s="291" t="s">
        <v>19</v>
      </c>
      <c r="J5" s="291"/>
      <c r="K5" s="293" t="s">
        <v>49</v>
      </c>
      <c r="L5" s="293" t="s">
        <v>50</v>
      </c>
      <c r="M5" s="293" t="s">
        <v>51</v>
      </c>
      <c r="N5" s="293" t="s">
        <v>52</v>
      </c>
      <c r="O5" s="293" t="s">
        <v>51</v>
      </c>
      <c r="P5" s="293" t="s">
        <v>52</v>
      </c>
    </row>
    <row r="6" spans="1:16" s="79" customFormat="1" ht="42.75" customHeight="1">
      <c r="A6" s="291"/>
      <c r="B6" s="291"/>
      <c r="C6" s="60" t="s">
        <v>22</v>
      </c>
      <c r="D6" s="60" t="s">
        <v>38</v>
      </c>
      <c r="E6" s="60" t="s">
        <v>22</v>
      </c>
      <c r="F6" s="60" t="s">
        <v>38</v>
      </c>
      <c r="G6" s="60" t="s">
        <v>22</v>
      </c>
      <c r="H6" s="60" t="s">
        <v>1</v>
      </c>
      <c r="I6" s="60" t="s">
        <v>22</v>
      </c>
      <c r="J6" s="60" t="s">
        <v>1</v>
      </c>
      <c r="K6" s="294"/>
      <c r="L6" s="294"/>
      <c r="M6" s="294"/>
      <c r="N6" s="294"/>
      <c r="O6" s="294"/>
      <c r="P6" s="294"/>
    </row>
    <row r="7" spans="1:16" s="79" customFormat="1" ht="12.75">
      <c r="A7" s="60">
        <v>1</v>
      </c>
      <c r="B7" s="60">
        <v>2</v>
      </c>
      <c r="C7" s="60">
        <v>3</v>
      </c>
      <c r="D7" s="60">
        <v>4</v>
      </c>
      <c r="E7" s="60">
        <v>5</v>
      </c>
      <c r="F7" s="60">
        <v>6</v>
      </c>
      <c r="G7" s="60">
        <v>7</v>
      </c>
      <c r="H7" s="60">
        <v>8</v>
      </c>
      <c r="I7" s="60">
        <v>9</v>
      </c>
      <c r="J7" s="60">
        <v>10</v>
      </c>
      <c r="K7" s="60">
        <v>11</v>
      </c>
      <c r="L7" s="60">
        <v>12</v>
      </c>
      <c r="M7" s="60">
        <v>13</v>
      </c>
      <c r="N7" s="60">
        <v>14</v>
      </c>
      <c r="O7" s="60">
        <v>15</v>
      </c>
      <c r="P7" s="60">
        <v>16</v>
      </c>
    </row>
    <row r="8" spans="1:16" s="79" customFormat="1" ht="12.75">
      <c r="A8" s="60"/>
      <c r="B8" s="38"/>
      <c r="C8" s="60"/>
      <c r="D8" s="60"/>
      <c r="E8" s="60"/>
      <c r="F8" s="60"/>
      <c r="G8" s="60"/>
      <c r="H8" s="60"/>
      <c r="I8" s="60"/>
      <c r="J8" s="60"/>
      <c r="K8" s="60"/>
      <c r="L8" s="60"/>
      <c r="M8" s="60"/>
      <c r="N8" s="60"/>
      <c r="O8" s="60"/>
      <c r="P8" s="60"/>
    </row>
    <row r="9" spans="1:16" s="39" customFormat="1" ht="12.75">
      <c r="A9" s="4"/>
      <c r="B9" s="5" t="s">
        <v>53</v>
      </c>
      <c r="C9" s="4">
        <v>0</v>
      </c>
      <c r="D9" s="4">
        <v>0</v>
      </c>
      <c r="E9" s="4">
        <v>0</v>
      </c>
      <c r="F9" s="4">
        <v>0</v>
      </c>
      <c r="G9" s="4">
        <v>0</v>
      </c>
      <c r="H9" s="4">
        <v>0</v>
      </c>
      <c r="I9" s="4">
        <v>0</v>
      </c>
      <c r="J9" s="4">
        <v>0</v>
      </c>
      <c r="K9" s="4">
        <v>0</v>
      </c>
      <c r="L9" s="4">
        <v>0</v>
      </c>
      <c r="M9" s="4">
        <v>0</v>
      </c>
      <c r="N9" s="4">
        <v>0</v>
      </c>
      <c r="O9" s="4">
        <v>0</v>
      </c>
      <c r="P9" s="4">
        <v>0</v>
      </c>
    </row>
    <row r="10" spans="1:16" s="79" customFormat="1" ht="33.75" customHeight="1">
      <c r="A10" s="73"/>
      <c r="B10" s="76" t="s">
        <v>16</v>
      </c>
      <c r="C10" s="1" t="s">
        <v>15</v>
      </c>
      <c r="D10" s="1" t="s">
        <v>15</v>
      </c>
      <c r="E10" s="40"/>
      <c r="F10" s="40"/>
      <c r="G10" s="1" t="s">
        <v>15</v>
      </c>
      <c r="H10" s="1" t="s">
        <v>15</v>
      </c>
      <c r="I10" s="40"/>
      <c r="J10" s="40"/>
      <c r="K10" s="1" t="s">
        <v>15</v>
      </c>
      <c r="L10" s="40"/>
      <c r="M10" s="1" t="s">
        <v>15</v>
      </c>
      <c r="N10" s="40"/>
      <c r="O10" s="1" t="s">
        <v>15</v>
      </c>
      <c r="P10" s="40"/>
    </row>
  </sheetData>
  <sheetProtection/>
  <mergeCells count="18">
    <mergeCell ref="C5:D5"/>
    <mergeCell ref="E5:F5"/>
    <mergeCell ref="N5:N6"/>
    <mergeCell ref="O5:O6"/>
    <mergeCell ref="P5:P6"/>
    <mergeCell ref="K5:K6"/>
    <mergeCell ref="L5:L6"/>
    <mergeCell ref="G5:H5"/>
    <mergeCell ref="A2:P2"/>
    <mergeCell ref="A4:A6"/>
    <mergeCell ref="B4:B6"/>
    <mergeCell ref="C4:F4"/>
    <mergeCell ref="G4:J4"/>
    <mergeCell ref="I5:J5"/>
    <mergeCell ref="M5:M6"/>
    <mergeCell ref="K4:L4"/>
    <mergeCell ref="M4:N4"/>
    <mergeCell ref="O4:P4"/>
  </mergeCells>
  <printOptions horizontalCentered="1"/>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2:P40"/>
  <sheetViews>
    <sheetView showGridLines="0" view="pageBreakPreview" zoomScale="85" zoomScaleNormal="85" zoomScaleSheetLayoutView="85" zoomScalePageLayoutView="0" workbookViewId="0" topLeftCell="A19">
      <selection activeCell="K23" sqref="K23"/>
    </sheetView>
  </sheetViews>
  <sheetFormatPr defaultColWidth="9.00390625" defaultRowHeight="12.75"/>
  <cols>
    <col min="1" max="1" width="7.75390625" style="24" customWidth="1"/>
    <col min="2" max="2" width="28.75390625" style="24" customWidth="1"/>
    <col min="3" max="3" width="15.25390625" style="24" customWidth="1"/>
    <col min="4" max="5" width="12.625" style="24" customWidth="1"/>
    <col min="6" max="6" width="14.125" style="24" customWidth="1"/>
    <col min="7" max="8" width="14.00390625" style="24" customWidth="1"/>
    <col min="9" max="11" width="11.75390625" style="24" customWidth="1"/>
    <col min="12" max="12" width="14.00390625" style="24" customWidth="1"/>
    <col min="13" max="13" width="11.75390625" style="24" customWidth="1"/>
    <col min="14" max="14" width="13.25390625" style="24" customWidth="1"/>
    <col min="15" max="16384" width="9.125" style="24" customWidth="1"/>
  </cols>
  <sheetData>
    <row r="2" spans="1:16" ht="12.75">
      <c r="A2" s="297" t="s">
        <v>106</v>
      </c>
      <c r="B2" s="297"/>
      <c r="C2" s="297"/>
      <c r="D2" s="297"/>
      <c r="E2" s="297"/>
      <c r="F2" s="297"/>
      <c r="G2" s="297"/>
      <c r="H2" s="297"/>
      <c r="I2" s="297"/>
      <c r="J2" s="297"/>
      <c r="K2" s="297"/>
      <c r="L2" s="297"/>
      <c r="M2" s="297"/>
      <c r="N2" s="297"/>
      <c r="O2" s="297"/>
      <c r="P2" s="297"/>
    </row>
    <row r="4" spans="1:16" ht="20.25" customHeight="1">
      <c r="A4" s="297" t="s">
        <v>246</v>
      </c>
      <c r="B4" s="297"/>
      <c r="C4" s="297"/>
      <c r="D4" s="297"/>
      <c r="E4" s="297"/>
      <c r="F4" s="297"/>
      <c r="G4" s="297"/>
      <c r="H4" s="297"/>
      <c r="I4" s="297"/>
      <c r="J4" s="297"/>
      <c r="K4" s="297"/>
      <c r="L4" s="297"/>
      <c r="M4" s="297"/>
      <c r="N4" s="297"/>
      <c r="O4" s="297"/>
      <c r="P4" s="297"/>
    </row>
    <row r="5" ht="18" customHeight="1">
      <c r="N5" s="24" t="s">
        <v>59</v>
      </c>
    </row>
    <row r="6" spans="1:14" ht="39.75" customHeight="1">
      <c r="A6" s="298" t="s">
        <v>21</v>
      </c>
      <c r="B6" s="298" t="s">
        <v>89</v>
      </c>
      <c r="C6" s="304" t="s">
        <v>23</v>
      </c>
      <c r="D6" s="305"/>
      <c r="E6" s="306"/>
      <c r="F6" s="316" t="s">
        <v>236</v>
      </c>
      <c r="G6" s="317"/>
      <c r="H6" s="334"/>
      <c r="I6" s="316" t="s">
        <v>237</v>
      </c>
      <c r="J6" s="317"/>
      <c r="K6" s="317"/>
      <c r="L6" s="333" t="s">
        <v>238</v>
      </c>
      <c r="M6" s="333"/>
      <c r="N6" s="333"/>
    </row>
    <row r="7" spans="1:14" ht="25.5">
      <c r="A7" s="299"/>
      <c r="B7" s="300"/>
      <c r="C7" s="307"/>
      <c r="D7" s="308"/>
      <c r="E7" s="309"/>
      <c r="F7" s="2" t="s">
        <v>35</v>
      </c>
      <c r="G7" s="2" t="s">
        <v>36</v>
      </c>
      <c r="H7" s="2" t="s">
        <v>71</v>
      </c>
      <c r="I7" s="2" t="s">
        <v>35</v>
      </c>
      <c r="J7" s="2" t="s">
        <v>36</v>
      </c>
      <c r="K7" s="2" t="s">
        <v>42</v>
      </c>
      <c r="L7" s="2" t="s">
        <v>35</v>
      </c>
      <c r="M7" s="2" t="s">
        <v>36</v>
      </c>
      <c r="N7" s="2" t="s">
        <v>72</v>
      </c>
    </row>
    <row r="8" spans="1:14" ht="12.75">
      <c r="A8" s="1">
        <v>1</v>
      </c>
      <c r="B8" s="1">
        <v>2</v>
      </c>
      <c r="C8" s="313">
        <v>3</v>
      </c>
      <c r="D8" s="314"/>
      <c r="E8" s="315"/>
      <c r="F8" s="1">
        <v>4</v>
      </c>
      <c r="G8" s="1">
        <v>5</v>
      </c>
      <c r="H8" s="1">
        <v>6</v>
      </c>
      <c r="I8" s="1">
        <v>7</v>
      </c>
      <c r="J8" s="1">
        <v>8</v>
      </c>
      <c r="K8" s="1">
        <v>9</v>
      </c>
      <c r="L8" s="1">
        <v>10</v>
      </c>
      <c r="M8" s="1">
        <v>11</v>
      </c>
      <c r="N8" s="1">
        <v>12</v>
      </c>
    </row>
    <row r="9" spans="1:14" ht="87.75" customHeight="1">
      <c r="A9" s="1" t="s">
        <v>117</v>
      </c>
      <c r="B9" s="6" t="s">
        <v>149</v>
      </c>
      <c r="C9" s="313" t="s">
        <v>150</v>
      </c>
      <c r="D9" s="314"/>
      <c r="E9" s="315"/>
      <c r="F9" s="137">
        <v>432570</v>
      </c>
      <c r="G9" s="137">
        <v>236337.8</v>
      </c>
      <c r="H9" s="137">
        <f>F9+G9</f>
        <v>668907.8</v>
      </c>
      <c r="I9" s="137">
        <v>650000</v>
      </c>
      <c r="J9" s="137">
        <v>340000</v>
      </c>
      <c r="K9" s="137">
        <f>I9+J9</f>
        <v>990000</v>
      </c>
      <c r="L9" s="137" t="s">
        <v>114</v>
      </c>
      <c r="M9" s="137" t="s">
        <v>114</v>
      </c>
      <c r="N9" s="137" t="s">
        <v>114</v>
      </c>
    </row>
    <row r="10" spans="1:14" ht="87.75" customHeight="1">
      <c r="A10" s="1" t="s">
        <v>118</v>
      </c>
      <c r="B10" s="6" t="s">
        <v>402</v>
      </c>
      <c r="C10" s="313" t="s">
        <v>215</v>
      </c>
      <c r="D10" s="314"/>
      <c r="E10" s="315"/>
      <c r="F10" s="137" t="s">
        <v>114</v>
      </c>
      <c r="G10" s="137" t="s">
        <v>114</v>
      </c>
      <c r="H10" s="137" t="s">
        <v>114</v>
      </c>
      <c r="I10" s="137" t="s">
        <v>114</v>
      </c>
      <c r="J10" s="137" t="s">
        <v>114</v>
      </c>
      <c r="K10" s="137" t="s">
        <v>114</v>
      </c>
      <c r="L10" s="137">
        <v>650000</v>
      </c>
      <c r="M10" s="137" t="s">
        <v>114</v>
      </c>
      <c r="N10" s="137">
        <f>L10</f>
        <v>650000</v>
      </c>
    </row>
    <row r="11" spans="1:14" ht="12.75">
      <c r="A11" s="2"/>
      <c r="B11" s="7" t="s">
        <v>17</v>
      </c>
      <c r="C11" s="313"/>
      <c r="D11" s="314"/>
      <c r="E11" s="315"/>
      <c r="F11" s="138"/>
      <c r="G11" s="138"/>
      <c r="H11" s="138"/>
      <c r="I11" s="138"/>
      <c r="J11" s="138"/>
      <c r="K11" s="138"/>
      <c r="L11" s="138"/>
      <c r="M11" s="138"/>
      <c r="N11" s="138"/>
    </row>
    <row r="12" spans="1:14" ht="12.75">
      <c r="A12" s="7"/>
      <c r="B12" s="3" t="s">
        <v>45</v>
      </c>
      <c r="C12" s="313"/>
      <c r="D12" s="314"/>
      <c r="E12" s="315"/>
      <c r="F12" s="138">
        <f aca="true" t="shared" si="0" ref="F12:M12">SUM(F9:F9)</f>
        <v>432570</v>
      </c>
      <c r="G12" s="138">
        <f t="shared" si="0"/>
        <v>236337.8</v>
      </c>
      <c r="H12" s="138">
        <f t="shared" si="0"/>
        <v>668907.8</v>
      </c>
      <c r="I12" s="138">
        <f t="shared" si="0"/>
        <v>650000</v>
      </c>
      <c r="J12" s="138">
        <f t="shared" si="0"/>
        <v>340000</v>
      </c>
      <c r="K12" s="138">
        <f t="shared" si="0"/>
        <v>990000</v>
      </c>
      <c r="L12" s="138">
        <f>L10</f>
        <v>650000</v>
      </c>
      <c r="M12" s="138">
        <f t="shared" si="0"/>
        <v>0</v>
      </c>
      <c r="N12" s="138">
        <f>N10</f>
        <v>650000</v>
      </c>
    </row>
    <row r="14" spans="1:16" s="44" customFormat="1" ht="19.5" customHeight="1">
      <c r="A14" s="70"/>
      <c r="B14" s="43"/>
      <c r="C14" s="43"/>
      <c r="D14" s="43"/>
      <c r="E14" s="43"/>
      <c r="F14" s="43"/>
      <c r="G14" s="43"/>
      <c r="H14" s="43"/>
      <c r="I14" s="43"/>
      <c r="J14" s="43"/>
      <c r="K14" s="43"/>
      <c r="L14" s="43"/>
      <c r="M14" s="43"/>
      <c r="N14" s="43"/>
      <c r="O14" s="24"/>
      <c r="P14" s="24"/>
    </row>
    <row r="15" spans="1:16" s="44" customFormat="1" ht="19.5" customHeight="1">
      <c r="A15" s="70"/>
      <c r="B15" s="43"/>
      <c r="C15" s="43"/>
      <c r="D15" s="43"/>
      <c r="E15" s="43"/>
      <c r="F15" s="43"/>
      <c r="G15" s="43"/>
      <c r="H15" s="43"/>
      <c r="I15" s="43"/>
      <c r="J15" s="43"/>
      <c r="K15" s="43"/>
      <c r="L15" s="43"/>
      <c r="M15" s="43"/>
      <c r="N15" s="43"/>
      <c r="O15" s="24"/>
      <c r="P15" s="24"/>
    </row>
    <row r="16" spans="1:16" s="44" customFormat="1" ht="19.5" customHeight="1">
      <c r="A16" s="70"/>
      <c r="B16" s="43"/>
      <c r="C16" s="43"/>
      <c r="D16" s="43"/>
      <c r="E16" s="43"/>
      <c r="F16" s="43"/>
      <c r="G16" s="43"/>
      <c r="H16" s="43"/>
      <c r="I16" s="43"/>
      <c r="J16" s="43"/>
      <c r="K16" s="43"/>
      <c r="L16" s="43"/>
      <c r="M16" s="43"/>
      <c r="N16" s="43"/>
      <c r="O16" s="24"/>
      <c r="P16" s="24"/>
    </row>
    <row r="17" spans="1:16" s="93" customFormat="1" ht="21.75" customHeight="1">
      <c r="A17" s="335" t="s">
        <v>247</v>
      </c>
      <c r="B17" s="335"/>
      <c r="C17" s="335"/>
      <c r="D17" s="335"/>
      <c r="E17" s="335"/>
      <c r="F17" s="335"/>
      <c r="G17" s="335"/>
      <c r="H17" s="335"/>
      <c r="I17" s="335"/>
      <c r="J17" s="335"/>
      <c r="K17" s="335"/>
      <c r="L17" s="335"/>
      <c r="M17" s="335"/>
      <c r="N17" s="335"/>
      <c r="O17" s="100"/>
      <c r="P17" s="100"/>
    </row>
    <row r="18" spans="1:16" s="93" customFormat="1" ht="12.75">
      <c r="A18" s="94"/>
      <c r="B18" s="94"/>
      <c r="C18" s="94"/>
      <c r="D18" s="94"/>
      <c r="E18" s="94"/>
      <c r="F18" s="94"/>
      <c r="G18" s="94"/>
      <c r="H18" s="94"/>
      <c r="I18" s="94"/>
      <c r="J18" s="94"/>
      <c r="K18" s="94" t="s">
        <v>59</v>
      </c>
      <c r="L18" s="94"/>
      <c r="M18" s="94"/>
      <c r="N18" s="94"/>
      <c r="O18" s="94"/>
      <c r="P18" s="94"/>
    </row>
    <row r="19" spans="1:14" s="94" customFormat="1" ht="18.75" customHeight="1">
      <c r="A19" s="331" t="s">
        <v>21</v>
      </c>
      <c r="B19" s="298" t="s">
        <v>89</v>
      </c>
      <c r="C19" s="325" t="s">
        <v>23</v>
      </c>
      <c r="D19" s="326"/>
      <c r="E19" s="327"/>
      <c r="F19" s="310" t="s">
        <v>126</v>
      </c>
      <c r="G19" s="311"/>
      <c r="H19" s="312"/>
      <c r="I19" s="310" t="s">
        <v>240</v>
      </c>
      <c r="J19" s="311"/>
      <c r="K19" s="312"/>
      <c r="L19" s="97"/>
      <c r="M19" s="97"/>
      <c r="N19" s="97"/>
    </row>
    <row r="20" spans="1:14" s="94" customFormat="1" ht="28.5" customHeight="1">
      <c r="A20" s="332"/>
      <c r="B20" s="300"/>
      <c r="C20" s="328"/>
      <c r="D20" s="329"/>
      <c r="E20" s="330"/>
      <c r="F20" s="95" t="s">
        <v>35</v>
      </c>
      <c r="G20" s="95" t="s">
        <v>36</v>
      </c>
      <c r="H20" s="2" t="s">
        <v>71</v>
      </c>
      <c r="I20" s="95" t="s">
        <v>35</v>
      </c>
      <c r="J20" s="95" t="s">
        <v>36</v>
      </c>
      <c r="K20" s="2" t="s">
        <v>42</v>
      </c>
      <c r="L20" s="98"/>
      <c r="M20" s="98"/>
      <c r="N20" s="98"/>
    </row>
    <row r="21" spans="1:14" s="94" customFormat="1" ht="12.75">
      <c r="A21" s="101">
        <v>1</v>
      </c>
      <c r="B21" s="101">
        <v>2</v>
      </c>
      <c r="C21" s="301">
        <v>3</v>
      </c>
      <c r="D21" s="302"/>
      <c r="E21" s="303"/>
      <c r="F21" s="101">
        <v>4</v>
      </c>
      <c r="G21" s="101">
        <v>5</v>
      </c>
      <c r="H21" s="101">
        <v>6</v>
      </c>
      <c r="I21" s="101">
        <v>7</v>
      </c>
      <c r="J21" s="101">
        <v>8</v>
      </c>
      <c r="K21" s="101">
        <v>9</v>
      </c>
      <c r="L21" s="99"/>
      <c r="M21" s="99"/>
      <c r="N21" s="99"/>
    </row>
    <row r="22" spans="1:14" s="94" customFormat="1" ht="51">
      <c r="A22" s="124" t="s">
        <v>117</v>
      </c>
      <c r="B22" s="6" t="s">
        <v>402</v>
      </c>
      <c r="C22" s="313" t="s">
        <v>215</v>
      </c>
      <c r="D22" s="314"/>
      <c r="E22" s="315"/>
      <c r="F22" s="139">
        <f>L10*106.2%</f>
        <v>690300</v>
      </c>
      <c r="G22" s="139" t="s">
        <v>114</v>
      </c>
      <c r="H22" s="139">
        <f>F22</f>
        <v>690300</v>
      </c>
      <c r="I22" s="139">
        <f>F22*105.3%</f>
        <v>726885.8999999999</v>
      </c>
      <c r="J22" s="139" t="s">
        <v>114</v>
      </c>
      <c r="K22" s="139">
        <f>I22</f>
        <v>726885.8999999999</v>
      </c>
      <c r="L22" s="99"/>
      <c r="M22" s="99"/>
      <c r="N22" s="99"/>
    </row>
    <row r="23" spans="1:14" s="94" customFormat="1" ht="12.75">
      <c r="A23" s="101"/>
      <c r="B23" s="102" t="s">
        <v>17</v>
      </c>
      <c r="C23" s="301"/>
      <c r="D23" s="302"/>
      <c r="E23" s="303"/>
      <c r="F23" s="139"/>
      <c r="G23" s="139"/>
      <c r="H23" s="139"/>
      <c r="I23" s="139"/>
      <c r="J23" s="139"/>
      <c r="K23" s="139"/>
      <c r="L23" s="99"/>
      <c r="M23" s="99"/>
      <c r="N23" s="99"/>
    </row>
    <row r="24" spans="1:14" s="94" customFormat="1" ht="12.75">
      <c r="A24" s="95"/>
      <c r="B24" s="96" t="s">
        <v>45</v>
      </c>
      <c r="C24" s="301"/>
      <c r="D24" s="302"/>
      <c r="E24" s="303"/>
      <c r="F24" s="140">
        <f aca="true" t="shared" si="1" ref="F24:K24">SUM(F22:F22)</f>
        <v>690300</v>
      </c>
      <c r="G24" s="140">
        <f t="shared" si="1"/>
        <v>0</v>
      </c>
      <c r="H24" s="140">
        <f t="shared" si="1"/>
        <v>690300</v>
      </c>
      <c r="I24" s="140">
        <f t="shared" si="1"/>
        <v>726885.8999999999</v>
      </c>
      <c r="J24" s="140">
        <f t="shared" si="1"/>
        <v>0</v>
      </c>
      <c r="K24" s="140">
        <f t="shared" si="1"/>
        <v>726885.8999999999</v>
      </c>
      <c r="L24" s="98"/>
      <c r="M24" s="98"/>
      <c r="N24" s="98"/>
    </row>
    <row r="27" spans="1:16" ht="12.75">
      <c r="A27" s="320" t="s">
        <v>248</v>
      </c>
      <c r="B27" s="320"/>
      <c r="C27" s="320"/>
      <c r="D27" s="320"/>
      <c r="E27" s="320"/>
      <c r="F27" s="320"/>
      <c r="G27" s="320"/>
      <c r="H27" s="320"/>
      <c r="I27" s="320"/>
      <c r="J27" s="320"/>
      <c r="K27" s="320"/>
      <c r="L27" s="320"/>
      <c r="M27" s="320"/>
      <c r="N27" s="320"/>
      <c r="O27" s="44"/>
      <c r="P27" s="44"/>
    </row>
    <row r="28" spans="1:16" ht="12.75">
      <c r="A28" s="320"/>
      <c r="B28" s="320"/>
      <c r="C28" s="320"/>
      <c r="D28" s="320"/>
      <c r="E28" s="320"/>
      <c r="F28" s="320"/>
      <c r="G28" s="320"/>
      <c r="H28" s="320"/>
      <c r="I28" s="320"/>
      <c r="J28" s="320"/>
      <c r="K28" s="320"/>
      <c r="L28" s="320"/>
      <c r="M28" s="320"/>
      <c r="N28" s="320"/>
      <c r="O28" s="44"/>
      <c r="P28" s="44"/>
    </row>
    <row r="29" spans="1:16" ht="12.75" customHeight="1">
      <c r="A29" s="43"/>
      <c r="B29" s="43"/>
      <c r="C29" s="43"/>
      <c r="D29" s="43"/>
      <c r="E29" s="43"/>
      <c r="F29" s="43"/>
      <c r="G29" s="43"/>
      <c r="H29" s="43"/>
      <c r="I29" s="43"/>
      <c r="J29" s="43"/>
      <c r="K29" s="43"/>
      <c r="L29" s="43"/>
      <c r="M29" s="43"/>
      <c r="N29" s="24" t="s">
        <v>59</v>
      </c>
      <c r="O29" s="44"/>
      <c r="P29" s="44"/>
    </row>
    <row r="30" spans="1:14" s="94" customFormat="1" ht="27" customHeight="1">
      <c r="A30" s="321"/>
      <c r="B30" s="322" t="s">
        <v>54</v>
      </c>
      <c r="C30" s="323" t="s">
        <v>69</v>
      </c>
      <c r="D30" s="323" t="s">
        <v>70</v>
      </c>
      <c r="E30" s="318" t="s">
        <v>236</v>
      </c>
      <c r="F30" s="319"/>
      <c r="G30" s="301" t="s">
        <v>237</v>
      </c>
      <c r="H30" s="303"/>
      <c r="I30" s="318" t="s">
        <v>238</v>
      </c>
      <c r="J30" s="319"/>
      <c r="K30" s="301" t="s">
        <v>126</v>
      </c>
      <c r="L30" s="303"/>
      <c r="M30" s="301" t="s">
        <v>240</v>
      </c>
      <c r="N30" s="303"/>
    </row>
    <row r="31" spans="1:14" s="94" customFormat="1" ht="95.25" customHeight="1">
      <c r="A31" s="321"/>
      <c r="B31" s="322"/>
      <c r="C31" s="324"/>
      <c r="D31" s="324"/>
      <c r="E31" s="109" t="s">
        <v>87</v>
      </c>
      <c r="F31" s="101" t="s">
        <v>55</v>
      </c>
      <c r="G31" s="109" t="s">
        <v>88</v>
      </c>
      <c r="H31" s="101" t="s">
        <v>55</v>
      </c>
      <c r="I31" s="109" t="s">
        <v>88</v>
      </c>
      <c r="J31" s="101" t="s">
        <v>55</v>
      </c>
      <c r="K31" s="109" t="s">
        <v>88</v>
      </c>
      <c r="L31" s="101" t="s">
        <v>55</v>
      </c>
      <c r="M31" s="109" t="s">
        <v>88</v>
      </c>
      <c r="N31" s="101" t="s">
        <v>55</v>
      </c>
    </row>
    <row r="32" spans="1:14" ht="12.75">
      <c r="A32" s="86"/>
      <c r="B32" s="1">
        <v>1</v>
      </c>
      <c r="C32" s="1">
        <v>2</v>
      </c>
      <c r="D32" s="1">
        <v>3</v>
      </c>
      <c r="E32" s="1">
        <v>4</v>
      </c>
      <c r="F32" s="1">
        <v>5</v>
      </c>
      <c r="G32" s="1">
        <v>6</v>
      </c>
      <c r="H32" s="1">
        <v>7</v>
      </c>
      <c r="I32" s="1">
        <v>8</v>
      </c>
      <c r="J32" s="1">
        <v>9</v>
      </c>
      <c r="K32" s="1">
        <v>10</v>
      </c>
      <c r="L32" s="1">
        <v>11</v>
      </c>
      <c r="M32" s="1">
        <v>12</v>
      </c>
      <c r="N32" s="1">
        <v>13</v>
      </c>
    </row>
    <row r="33" spans="1:14" ht="12.75">
      <c r="A33" s="86"/>
      <c r="B33" s="38"/>
      <c r="C33" s="38"/>
      <c r="D33" s="38"/>
      <c r="E33" s="38"/>
      <c r="F33" s="1"/>
      <c r="G33" s="1"/>
      <c r="H33" s="1"/>
      <c r="I33" s="1"/>
      <c r="J33" s="1"/>
      <c r="K33" s="1"/>
      <c r="L33" s="1"/>
      <c r="M33" s="1"/>
      <c r="N33" s="1"/>
    </row>
    <row r="34" spans="1:14" ht="12.75">
      <c r="A34" s="86"/>
      <c r="B34" s="38"/>
      <c r="C34" s="38"/>
      <c r="D34" s="38"/>
      <c r="E34" s="38"/>
      <c r="F34" s="1"/>
      <c r="G34" s="1"/>
      <c r="H34" s="1"/>
      <c r="I34" s="1"/>
      <c r="J34" s="1"/>
      <c r="K34" s="1"/>
      <c r="L34" s="1"/>
      <c r="M34" s="1"/>
      <c r="N34" s="1"/>
    </row>
    <row r="35" spans="1:14" ht="12.75">
      <c r="A35" s="86"/>
      <c r="B35" s="38"/>
      <c r="C35" s="38"/>
      <c r="D35" s="38"/>
      <c r="E35" s="38"/>
      <c r="F35" s="1"/>
      <c r="G35" s="1"/>
      <c r="H35" s="1"/>
      <c r="I35" s="1"/>
      <c r="J35" s="1"/>
      <c r="K35" s="1"/>
      <c r="L35" s="1"/>
      <c r="M35" s="1"/>
      <c r="N35" s="1"/>
    </row>
    <row r="36" spans="1:14" ht="12.75">
      <c r="A36" s="86"/>
      <c r="B36" s="38"/>
      <c r="C36" s="38"/>
      <c r="D36" s="38"/>
      <c r="E36" s="38"/>
      <c r="F36" s="1"/>
      <c r="G36" s="1"/>
      <c r="H36" s="1"/>
      <c r="I36" s="1"/>
      <c r="J36" s="1"/>
      <c r="K36" s="1"/>
      <c r="L36" s="1"/>
      <c r="M36" s="1"/>
      <c r="N36" s="1"/>
    </row>
    <row r="37" spans="1:14" ht="12.75">
      <c r="A37" s="86"/>
      <c r="B37" s="38"/>
      <c r="C37" s="38"/>
      <c r="D37" s="38"/>
      <c r="E37" s="38"/>
      <c r="F37" s="1"/>
      <c r="G37" s="1"/>
      <c r="H37" s="1"/>
      <c r="I37" s="1"/>
      <c r="J37" s="1"/>
      <c r="K37" s="1"/>
      <c r="L37" s="1"/>
      <c r="M37" s="1"/>
      <c r="N37" s="1"/>
    </row>
    <row r="38" spans="1:14" ht="12.75">
      <c r="A38" s="86"/>
      <c r="B38" s="38"/>
      <c r="C38" s="38"/>
      <c r="D38" s="38"/>
      <c r="E38" s="38"/>
      <c r="F38" s="1"/>
      <c r="G38" s="1"/>
      <c r="H38" s="1"/>
      <c r="I38" s="1"/>
      <c r="J38" s="1"/>
      <c r="K38" s="1"/>
      <c r="L38" s="1"/>
      <c r="M38" s="1"/>
      <c r="N38" s="1"/>
    </row>
    <row r="39" spans="1:14" ht="12.75">
      <c r="A39" s="86"/>
      <c r="B39" s="38" t="s">
        <v>7</v>
      </c>
      <c r="C39" s="38"/>
      <c r="D39" s="38"/>
      <c r="E39" s="38"/>
      <c r="F39" s="1"/>
      <c r="G39" s="1"/>
      <c r="H39" s="1"/>
      <c r="I39" s="1"/>
      <c r="J39" s="1"/>
      <c r="K39" s="1"/>
      <c r="L39" s="1"/>
      <c r="M39" s="1"/>
      <c r="N39" s="1"/>
    </row>
    <row r="40" spans="1:14" ht="12.75">
      <c r="A40" s="86"/>
      <c r="B40" s="3" t="s">
        <v>45</v>
      </c>
      <c r="C40" s="1">
        <v>0</v>
      </c>
      <c r="D40" s="1">
        <v>0</v>
      </c>
      <c r="E40" s="1">
        <v>0</v>
      </c>
      <c r="F40" s="1">
        <v>0</v>
      </c>
      <c r="G40" s="1">
        <v>0</v>
      </c>
      <c r="H40" s="1">
        <v>0</v>
      </c>
      <c r="I40" s="1">
        <v>0</v>
      </c>
      <c r="J40" s="1">
        <v>0</v>
      </c>
      <c r="K40" s="1">
        <v>0</v>
      </c>
      <c r="L40" s="1">
        <v>0</v>
      </c>
      <c r="M40" s="1">
        <v>0</v>
      </c>
      <c r="N40" s="1">
        <v>0</v>
      </c>
    </row>
  </sheetData>
  <sheetProtection/>
  <mergeCells count="34">
    <mergeCell ref="A19:A20"/>
    <mergeCell ref="L6:N6"/>
    <mergeCell ref="C9:E9"/>
    <mergeCell ref="C11:E11"/>
    <mergeCell ref="C8:E8"/>
    <mergeCell ref="F6:H6"/>
    <mergeCell ref="A17:N17"/>
    <mergeCell ref="C10:E10"/>
    <mergeCell ref="D30:D31"/>
    <mergeCell ref="C19:E20"/>
    <mergeCell ref="C21:E21"/>
    <mergeCell ref="C22:E22"/>
    <mergeCell ref="B19:B20"/>
    <mergeCell ref="E30:F30"/>
    <mergeCell ref="G30:H30"/>
    <mergeCell ref="I30:J30"/>
    <mergeCell ref="K30:L30"/>
    <mergeCell ref="M30:N30"/>
    <mergeCell ref="C24:E24"/>
    <mergeCell ref="A27:N27"/>
    <mergeCell ref="A28:N28"/>
    <mergeCell ref="A30:A31"/>
    <mergeCell ref="B30:B31"/>
    <mergeCell ref="C30:C31"/>
    <mergeCell ref="A2:P2"/>
    <mergeCell ref="A4:P4"/>
    <mergeCell ref="A6:A7"/>
    <mergeCell ref="B6:B7"/>
    <mergeCell ref="C23:E23"/>
    <mergeCell ref="C6:E7"/>
    <mergeCell ref="F19:H19"/>
    <mergeCell ref="I19:K19"/>
    <mergeCell ref="C12:E12"/>
    <mergeCell ref="I6:K6"/>
  </mergeCells>
  <printOptions horizontalCentered="1"/>
  <pageMargins left="0.2362204724409449" right="0.2362204724409449" top="0.35433070866141736" bottom="0.7480314960629921" header="0.31496062992125984" footer="0.31496062992125984"/>
  <pageSetup horizontalDpi="600" verticalDpi="600" orientation="landscape" paperSize="9" scale="75" r:id="rId1"/>
  <rowBreaks count="1" manualBreakCount="1">
    <brk id="25" max="13" man="1"/>
  </rowBreaks>
</worksheet>
</file>

<file path=xl/worksheets/sheet8.xml><?xml version="1.0" encoding="utf-8"?>
<worksheet xmlns="http://schemas.openxmlformats.org/spreadsheetml/2006/main" xmlns:r="http://schemas.openxmlformats.org/officeDocument/2006/relationships">
  <sheetPr>
    <tabColor rgb="FFFFFF00"/>
  </sheetPr>
  <dimension ref="A2:P47"/>
  <sheetViews>
    <sheetView showGridLines="0" view="pageBreakPreview" zoomScale="75" zoomScaleNormal="75" zoomScaleSheetLayoutView="75" zoomScalePageLayoutView="0" workbookViewId="0" topLeftCell="A4">
      <selection activeCell="C12" sqref="C12"/>
    </sheetView>
  </sheetViews>
  <sheetFormatPr defaultColWidth="9.00390625" defaultRowHeight="12.75"/>
  <cols>
    <col min="1" max="1" width="20.75390625" style="37" customWidth="1"/>
    <col min="2" max="2" width="22.125" style="37" customWidth="1"/>
    <col min="3" max="3" width="17.625" style="37" customWidth="1"/>
    <col min="4" max="4" width="20.625" style="37" customWidth="1"/>
    <col min="5" max="5" width="20.125" style="37" customWidth="1"/>
    <col min="6" max="6" width="19.375" style="37" customWidth="1"/>
    <col min="7" max="7" width="27.375" style="37" customWidth="1"/>
    <col min="8" max="8" width="19.625" style="37" customWidth="1"/>
    <col min="9" max="9" width="18.75390625" style="37" customWidth="1"/>
    <col min="10" max="10" width="16.625" style="37" customWidth="1"/>
    <col min="11" max="11" width="17.00390625" style="37" customWidth="1"/>
    <col min="12" max="12" width="14.25390625" style="37" customWidth="1"/>
    <col min="13" max="13" width="13.125" style="37" customWidth="1"/>
    <col min="14" max="16384" width="9.125" style="37" customWidth="1"/>
  </cols>
  <sheetData>
    <row r="2" spans="1:16" ht="40.5" customHeight="1">
      <c r="A2" s="343" t="s">
        <v>257</v>
      </c>
      <c r="B2" s="343"/>
      <c r="C2" s="343"/>
      <c r="D2" s="343"/>
      <c r="E2" s="343"/>
      <c r="F2" s="343"/>
      <c r="G2" s="343"/>
      <c r="H2" s="343"/>
      <c r="I2" s="343"/>
      <c r="J2" s="343"/>
      <c r="K2" s="45"/>
      <c r="L2" s="45"/>
      <c r="M2" s="45"/>
      <c r="N2" s="45"/>
      <c r="O2" s="45"/>
      <c r="P2" s="45"/>
    </row>
    <row r="3" spans="1:11" ht="101.25" customHeight="1">
      <c r="A3" s="336" t="s">
        <v>369</v>
      </c>
      <c r="B3" s="336"/>
      <c r="C3" s="336"/>
      <c r="D3" s="336"/>
      <c r="E3" s="336"/>
      <c r="F3" s="336"/>
      <c r="G3" s="336"/>
      <c r="H3" s="336"/>
      <c r="I3" s="336"/>
      <c r="J3" s="336"/>
      <c r="K3" s="336"/>
    </row>
    <row r="4" ht="15.75">
      <c r="A4" s="33" t="s">
        <v>256</v>
      </c>
    </row>
    <row r="5" ht="12.75">
      <c r="A5" s="69"/>
    </row>
    <row r="6" spans="1:16" ht="15.75">
      <c r="A6" s="343" t="s">
        <v>255</v>
      </c>
      <c r="B6" s="343"/>
      <c r="C6" s="343"/>
      <c r="D6" s="343"/>
      <c r="E6" s="343"/>
      <c r="F6" s="343"/>
      <c r="G6" s="343"/>
      <c r="H6" s="343"/>
      <c r="I6" s="343"/>
      <c r="J6" s="343"/>
      <c r="K6" s="343"/>
      <c r="L6" s="343"/>
      <c r="M6" s="343"/>
      <c r="N6" s="343"/>
      <c r="O6" s="343"/>
      <c r="P6" s="343"/>
    </row>
    <row r="7" ht="12.75">
      <c r="J7" s="46" t="s">
        <v>59</v>
      </c>
    </row>
    <row r="8" spans="1:16" ht="48" customHeight="1">
      <c r="A8" s="277" t="s">
        <v>73</v>
      </c>
      <c r="B8" s="282" t="s">
        <v>0</v>
      </c>
      <c r="C8" s="282" t="s">
        <v>24</v>
      </c>
      <c r="D8" s="282" t="s">
        <v>81</v>
      </c>
      <c r="E8" s="282" t="s">
        <v>76</v>
      </c>
      <c r="F8" s="282" t="s">
        <v>74</v>
      </c>
      <c r="G8" s="282" t="s">
        <v>75</v>
      </c>
      <c r="H8" s="282" t="s">
        <v>56</v>
      </c>
      <c r="I8" s="290"/>
      <c r="J8" s="282" t="s">
        <v>57</v>
      </c>
      <c r="L8" s="20"/>
      <c r="M8" s="20"/>
      <c r="N8" s="20"/>
      <c r="O8" s="20"/>
      <c r="P8" s="20"/>
    </row>
    <row r="9" spans="1:16" ht="39" customHeight="1">
      <c r="A9" s="278"/>
      <c r="B9" s="347"/>
      <c r="C9" s="282"/>
      <c r="D9" s="282"/>
      <c r="E9" s="282"/>
      <c r="F9" s="282"/>
      <c r="G9" s="282"/>
      <c r="H9" s="4" t="s">
        <v>9</v>
      </c>
      <c r="I9" s="4" t="s">
        <v>26</v>
      </c>
      <c r="J9" s="282"/>
      <c r="L9" s="20"/>
      <c r="M9" s="20"/>
      <c r="N9" s="20"/>
      <c r="O9" s="20"/>
      <c r="P9" s="20"/>
    </row>
    <row r="10" spans="1:16" ht="12.75">
      <c r="A10" s="21">
        <v>1</v>
      </c>
      <c r="B10" s="21">
        <v>2</v>
      </c>
      <c r="C10" s="21">
        <v>3</v>
      </c>
      <c r="D10" s="21">
        <v>4</v>
      </c>
      <c r="E10" s="21">
        <v>5</v>
      </c>
      <c r="F10" s="21">
        <v>6</v>
      </c>
      <c r="G10" s="21">
        <v>7</v>
      </c>
      <c r="H10" s="21">
        <v>8</v>
      </c>
      <c r="I10" s="21">
        <v>9</v>
      </c>
      <c r="J10" s="21">
        <v>10</v>
      </c>
      <c r="L10" s="20"/>
      <c r="M10" s="20"/>
      <c r="N10" s="20"/>
      <c r="O10" s="20"/>
      <c r="P10" s="20"/>
    </row>
    <row r="11" spans="1:16" ht="34.5" customHeight="1">
      <c r="A11" s="21">
        <v>2240</v>
      </c>
      <c r="B11" s="119" t="s">
        <v>115</v>
      </c>
      <c r="C11" s="143">
        <v>432570</v>
      </c>
      <c r="D11" s="143">
        <v>432570</v>
      </c>
      <c r="E11" s="143">
        <v>0</v>
      </c>
      <c r="F11" s="143">
        <v>0</v>
      </c>
      <c r="G11" s="143">
        <v>0</v>
      </c>
      <c r="H11" s="143">
        <v>0</v>
      </c>
      <c r="I11" s="143">
        <v>0</v>
      </c>
      <c r="J11" s="143">
        <f>D11+F11</f>
        <v>432570</v>
      </c>
      <c r="L11" s="20"/>
      <c r="M11" s="20"/>
      <c r="N11" s="20"/>
      <c r="O11" s="20"/>
      <c r="P11" s="20"/>
    </row>
    <row r="12" spans="1:16" ht="72.75" customHeight="1">
      <c r="A12" s="21">
        <v>3110</v>
      </c>
      <c r="B12" s="119" t="s">
        <v>151</v>
      </c>
      <c r="C12" s="143">
        <v>236337.8</v>
      </c>
      <c r="D12" s="143">
        <f>C12</f>
        <v>236337.8</v>
      </c>
      <c r="E12" s="143">
        <v>0</v>
      </c>
      <c r="F12" s="143">
        <v>0</v>
      </c>
      <c r="G12" s="143">
        <v>0</v>
      </c>
      <c r="H12" s="143">
        <v>0</v>
      </c>
      <c r="I12" s="143">
        <v>0</v>
      </c>
      <c r="J12" s="143">
        <f>D12+F12</f>
        <v>236337.8</v>
      </c>
      <c r="L12" s="20"/>
      <c r="M12" s="20"/>
      <c r="N12" s="20"/>
      <c r="O12" s="20"/>
      <c r="P12" s="20"/>
    </row>
    <row r="13" spans="1:16" ht="12.75">
      <c r="A13" s="22"/>
      <c r="B13" s="12" t="s">
        <v>45</v>
      </c>
      <c r="C13" s="160">
        <f>SUM(C11:C12)</f>
        <v>668907.8</v>
      </c>
      <c r="D13" s="160">
        <f>SUM(D11:D12)</f>
        <v>668907.8</v>
      </c>
      <c r="E13" s="160">
        <f aca="true" t="shared" si="0" ref="E13:J13">SUM(E11:E12)</f>
        <v>0</v>
      </c>
      <c r="F13" s="160">
        <f t="shared" si="0"/>
        <v>0</v>
      </c>
      <c r="G13" s="160">
        <f t="shared" si="0"/>
        <v>0</v>
      </c>
      <c r="H13" s="160">
        <f t="shared" si="0"/>
        <v>0</v>
      </c>
      <c r="I13" s="160">
        <f t="shared" si="0"/>
        <v>0</v>
      </c>
      <c r="J13" s="160">
        <f t="shared" si="0"/>
        <v>668907.8</v>
      </c>
      <c r="L13" s="20"/>
      <c r="M13" s="20"/>
      <c r="N13" s="20"/>
      <c r="O13" s="20"/>
      <c r="P13" s="20"/>
    </row>
    <row r="16" spans="1:16" ht="15.75" customHeight="1">
      <c r="A16" s="343" t="s">
        <v>254</v>
      </c>
      <c r="B16" s="343"/>
      <c r="C16" s="343"/>
      <c r="D16" s="343"/>
      <c r="E16" s="343"/>
      <c r="F16" s="343"/>
      <c r="G16" s="343"/>
      <c r="H16" s="343"/>
      <c r="I16" s="343"/>
      <c r="J16" s="343"/>
      <c r="K16" s="343"/>
      <c r="L16" s="343"/>
      <c r="M16" s="343"/>
      <c r="N16" s="343"/>
      <c r="O16" s="343"/>
      <c r="P16" s="343"/>
    </row>
    <row r="17" ht="12.75">
      <c r="L17" s="46" t="s">
        <v>59</v>
      </c>
    </row>
    <row r="18" spans="1:12" ht="16.5" customHeight="1">
      <c r="A18" s="277" t="s">
        <v>73</v>
      </c>
      <c r="B18" s="277" t="s">
        <v>12</v>
      </c>
      <c r="C18" s="344" t="s">
        <v>127</v>
      </c>
      <c r="D18" s="345"/>
      <c r="E18" s="345"/>
      <c r="F18" s="345"/>
      <c r="G18" s="346"/>
      <c r="H18" s="344" t="s">
        <v>128</v>
      </c>
      <c r="I18" s="345"/>
      <c r="J18" s="345"/>
      <c r="K18" s="345"/>
      <c r="L18" s="346"/>
    </row>
    <row r="19" spans="1:12" ht="63" customHeight="1">
      <c r="A19" s="342"/>
      <c r="B19" s="342"/>
      <c r="C19" s="277" t="s">
        <v>10</v>
      </c>
      <c r="D19" s="277" t="s">
        <v>77</v>
      </c>
      <c r="E19" s="282" t="s">
        <v>78</v>
      </c>
      <c r="F19" s="282"/>
      <c r="G19" s="277" t="s">
        <v>83</v>
      </c>
      <c r="H19" s="277" t="s">
        <v>11</v>
      </c>
      <c r="I19" s="277" t="s">
        <v>79</v>
      </c>
      <c r="J19" s="282" t="s">
        <v>78</v>
      </c>
      <c r="K19" s="282"/>
      <c r="L19" s="282" t="s">
        <v>84</v>
      </c>
    </row>
    <row r="20" spans="1:12" ht="60" customHeight="1">
      <c r="A20" s="278"/>
      <c r="B20" s="278"/>
      <c r="C20" s="278"/>
      <c r="D20" s="278"/>
      <c r="E20" s="4" t="s">
        <v>25</v>
      </c>
      <c r="F20" s="4" t="s">
        <v>26</v>
      </c>
      <c r="G20" s="278"/>
      <c r="H20" s="278"/>
      <c r="I20" s="278"/>
      <c r="J20" s="4" t="s">
        <v>25</v>
      </c>
      <c r="K20" s="4" t="s">
        <v>26</v>
      </c>
      <c r="L20" s="282"/>
    </row>
    <row r="21" spans="1:16" ht="12.75">
      <c r="A21" s="21">
        <v>1</v>
      </c>
      <c r="B21" s="21">
        <v>2</v>
      </c>
      <c r="C21" s="21">
        <v>3</v>
      </c>
      <c r="D21" s="21">
        <v>4</v>
      </c>
      <c r="E21" s="21">
        <v>5</v>
      </c>
      <c r="F21" s="21">
        <v>6</v>
      </c>
      <c r="G21" s="21">
        <v>7</v>
      </c>
      <c r="H21" s="21">
        <v>8</v>
      </c>
      <c r="I21" s="21">
        <v>9</v>
      </c>
      <c r="J21" s="21">
        <v>10</v>
      </c>
      <c r="K21" s="21">
        <v>11</v>
      </c>
      <c r="L21" s="21">
        <v>12</v>
      </c>
      <c r="M21" s="47"/>
      <c r="N21" s="47"/>
      <c r="O21" s="47"/>
      <c r="P21" s="47"/>
    </row>
    <row r="22" spans="1:16" ht="35.25" customHeight="1">
      <c r="A22" s="21">
        <v>2240</v>
      </c>
      <c r="B22" s="127" t="s">
        <v>115</v>
      </c>
      <c r="C22" s="142">
        <v>650000</v>
      </c>
      <c r="D22" s="141">
        <v>0</v>
      </c>
      <c r="E22" s="142">
        <v>0</v>
      </c>
      <c r="F22" s="141">
        <v>0</v>
      </c>
      <c r="G22" s="142">
        <f>C22-E22</f>
        <v>650000</v>
      </c>
      <c r="H22" s="141">
        <v>650000</v>
      </c>
      <c r="I22" s="142">
        <v>0</v>
      </c>
      <c r="J22" s="141">
        <v>0</v>
      </c>
      <c r="K22" s="142">
        <v>0</v>
      </c>
      <c r="L22" s="142">
        <f>H22-J22</f>
        <v>650000</v>
      </c>
      <c r="M22" s="47"/>
      <c r="N22" s="47"/>
      <c r="O22" s="47"/>
      <c r="P22" s="47"/>
    </row>
    <row r="23" spans="1:16" ht="81" customHeight="1">
      <c r="A23" s="21">
        <v>3110</v>
      </c>
      <c r="B23" s="119" t="s">
        <v>151</v>
      </c>
      <c r="C23" s="143">
        <v>340000</v>
      </c>
      <c r="D23" s="143">
        <v>0</v>
      </c>
      <c r="E23" s="143">
        <v>0</v>
      </c>
      <c r="F23" s="143">
        <v>0</v>
      </c>
      <c r="G23" s="143">
        <f>C23-E23</f>
        <v>340000</v>
      </c>
      <c r="H23" s="143">
        <v>0</v>
      </c>
      <c r="I23" s="143">
        <v>0</v>
      </c>
      <c r="J23" s="143">
        <v>0</v>
      </c>
      <c r="K23" s="143">
        <v>0</v>
      </c>
      <c r="L23" s="143">
        <f>H23-J23</f>
        <v>0</v>
      </c>
      <c r="M23" s="47"/>
      <c r="N23" s="47"/>
      <c r="O23" s="47"/>
      <c r="P23" s="47"/>
    </row>
    <row r="24" spans="1:12" ht="32.25" customHeight="1">
      <c r="A24" s="21"/>
      <c r="B24" s="12" t="s">
        <v>45</v>
      </c>
      <c r="C24" s="143">
        <f aca="true" t="shared" si="1" ref="C24:K24">SUM(C22:C23)</f>
        <v>990000</v>
      </c>
      <c r="D24" s="143">
        <f t="shared" si="1"/>
        <v>0</v>
      </c>
      <c r="E24" s="143">
        <f t="shared" si="1"/>
        <v>0</v>
      </c>
      <c r="F24" s="143">
        <f t="shared" si="1"/>
        <v>0</v>
      </c>
      <c r="G24" s="143">
        <f t="shared" si="1"/>
        <v>990000</v>
      </c>
      <c r="H24" s="143">
        <f t="shared" si="1"/>
        <v>650000</v>
      </c>
      <c r="I24" s="143">
        <f t="shared" si="1"/>
        <v>0</v>
      </c>
      <c r="J24" s="143">
        <f t="shared" si="1"/>
        <v>0</v>
      </c>
      <c r="K24" s="143">
        <f t="shared" si="1"/>
        <v>0</v>
      </c>
      <c r="L24" s="143">
        <f>H24-J24</f>
        <v>650000</v>
      </c>
    </row>
    <row r="26" spans="1:16" ht="15.75" customHeight="1">
      <c r="A26" s="343" t="s">
        <v>249</v>
      </c>
      <c r="B26" s="343"/>
      <c r="C26" s="343"/>
      <c r="D26" s="343"/>
      <c r="E26" s="343"/>
      <c r="F26" s="343"/>
      <c r="G26" s="343"/>
      <c r="H26" s="343"/>
      <c r="I26" s="343"/>
      <c r="J26" s="343"/>
      <c r="K26" s="343"/>
      <c r="L26" s="343"/>
      <c r="M26" s="343"/>
      <c r="N26" s="343"/>
      <c r="O26" s="343"/>
      <c r="P26" s="343"/>
    </row>
    <row r="27" ht="12.75">
      <c r="I27" s="46" t="s">
        <v>59</v>
      </c>
    </row>
    <row r="28" spans="1:9" ht="39" customHeight="1">
      <c r="A28" s="277" t="s">
        <v>73</v>
      </c>
      <c r="B28" s="277" t="s">
        <v>12</v>
      </c>
      <c r="C28" s="282" t="s">
        <v>24</v>
      </c>
      <c r="D28" s="282" t="s">
        <v>82</v>
      </c>
      <c r="E28" s="277" t="s">
        <v>130</v>
      </c>
      <c r="F28" s="277" t="s">
        <v>250</v>
      </c>
      <c r="G28" s="277" t="s">
        <v>251</v>
      </c>
      <c r="H28" s="277" t="s">
        <v>27</v>
      </c>
      <c r="I28" s="277" t="s">
        <v>40</v>
      </c>
    </row>
    <row r="29" spans="1:9" ht="48" customHeight="1">
      <c r="A29" s="278"/>
      <c r="B29" s="278"/>
      <c r="C29" s="282"/>
      <c r="D29" s="282"/>
      <c r="E29" s="278"/>
      <c r="F29" s="278"/>
      <c r="G29" s="278"/>
      <c r="H29" s="278"/>
      <c r="I29" s="278"/>
    </row>
    <row r="30" spans="1:9" ht="12.75">
      <c r="A30" s="21">
        <v>1</v>
      </c>
      <c r="B30" s="4">
        <v>2</v>
      </c>
      <c r="C30" s="21">
        <v>3</v>
      </c>
      <c r="D30" s="4">
        <v>4</v>
      </c>
      <c r="E30" s="21">
        <v>5</v>
      </c>
      <c r="F30" s="4">
        <v>6</v>
      </c>
      <c r="G30" s="21">
        <v>7</v>
      </c>
      <c r="H30" s="4">
        <v>8</v>
      </c>
      <c r="I30" s="21">
        <v>9</v>
      </c>
    </row>
    <row r="31" spans="1:9" ht="46.5" customHeight="1">
      <c r="A31" s="21">
        <v>2240</v>
      </c>
      <c r="B31" s="119" t="s">
        <v>115</v>
      </c>
      <c r="C31" s="161">
        <f>C11</f>
        <v>432570</v>
      </c>
      <c r="D31" s="161">
        <f>C31</f>
        <v>432570</v>
      </c>
      <c r="E31" s="161">
        <v>0</v>
      </c>
      <c r="F31" s="162">
        <v>0</v>
      </c>
      <c r="G31" s="161">
        <v>0</v>
      </c>
      <c r="H31" s="162"/>
      <c r="I31" s="21"/>
    </row>
    <row r="32" spans="1:9" ht="76.5" customHeight="1">
      <c r="A32" s="21">
        <v>3110</v>
      </c>
      <c r="B32" s="119" t="s">
        <v>151</v>
      </c>
      <c r="C32" s="161">
        <f>C12</f>
        <v>236337.8</v>
      </c>
      <c r="D32" s="161">
        <f>C32</f>
        <v>236337.8</v>
      </c>
      <c r="E32" s="161">
        <v>0</v>
      </c>
      <c r="F32" s="162">
        <v>0</v>
      </c>
      <c r="G32" s="161">
        <v>0</v>
      </c>
      <c r="H32" s="162"/>
      <c r="I32" s="125"/>
    </row>
    <row r="33" spans="1:9" ht="24.75" customHeight="1">
      <c r="A33" s="12"/>
      <c r="B33" s="12" t="s">
        <v>45</v>
      </c>
      <c r="C33" s="162">
        <f>SUM(C31:C32)</f>
        <v>668907.8</v>
      </c>
      <c r="D33" s="162">
        <f>SUM(D31:D32)</f>
        <v>668907.8</v>
      </c>
      <c r="E33" s="162">
        <f>SUM(E31:E32)</f>
        <v>0</v>
      </c>
      <c r="F33" s="162">
        <f>SUM(F31:F32)</f>
        <v>0</v>
      </c>
      <c r="G33" s="162">
        <f>SUM(G31:G32)</f>
        <v>0</v>
      </c>
      <c r="H33" s="162"/>
      <c r="I33" s="126"/>
    </row>
    <row r="37" spans="1:9" ht="46.5" customHeight="1">
      <c r="A37" s="350" t="s">
        <v>252</v>
      </c>
      <c r="B37" s="350"/>
      <c r="C37" s="350"/>
      <c r="D37" s="350"/>
      <c r="E37" s="350"/>
      <c r="F37" s="350"/>
      <c r="G37" s="350"/>
      <c r="H37" s="350"/>
      <c r="I37" s="350"/>
    </row>
    <row r="38" spans="1:11" ht="69.75" customHeight="1">
      <c r="A38" s="348" t="s">
        <v>370</v>
      </c>
      <c r="B38" s="348"/>
      <c r="C38" s="348"/>
      <c r="D38" s="348"/>
      <c r="E38" s="348"/>
      <c r="F38" s="348"/>
      <c r="G38" s="348"/>
      <c r="H38" s="348"/>
      <c r="I38" s="348"/>
      <c r="J38" s="348"/>
      <c r="K38" s="349"/>
    </row>
    <row r="39" spans="1:11" ht="40.5" customHeight="1">
      <c r="A39" s="350" t="s">
        <v>253</v>
      </c>
      <c r="B39" s="350"/>
      <c r="C39" s="350"/>
      <c r="D39" s="350"/>
      <c r="E39" s="350"/>
      <c r="F39" s="350"/>
      <c r="G39" s="350"/>
      <c r="H39" s="350"/>
      <c r="I39" s="350"/>
      <c r="J39" s="350"/>
      <c r="K39" s="350"/>
    </row>
    <row r="40" spans="1:12" ht="55.5" customHeight="1">
      <c r="A40" s="337"/>
      <c r="B40" s="337"/>
      <c r="C40" s="337"/>
      <c r="D40" s="337"/>
      <c r="E40" s="337"/>
      <c r="F40" s="337"/>
      <c r="G40" s="337"/>
      <c r="H40" s="337"/>
      <c r="I40" s="337"/>
      <c r="J40" s="337"/>
      <c r="K40" s="337"/>
      <c r="L40" s="337"/>
    </row>
    <row r="41" spans="1:9" ht="44.25" customHeight="1">
      <c r="A41" s="85"/>
      <c r="B41" s="85"/>
      <c r="C41" s="85"/>
      <c r="D41" s="85"/>
      <c r="E41" s="85"/>
      <c r="F41" s="85"/>
      <c r="G41" s="85"/>
      <c r="H41" s="85"/>
      <c r="I41" s="85"/>
    </row>
    <row r="42" spans="1:7" ht="15.75">
      <c r="A42" s="340" t="s">
        <v>33</v>
      </c>
      <c r="B42" s="340"/>
      <c r="C42" s="340"/>
      <c r="D42" s="50"/>
      <c r="F42" s="118" t="s">
        <v>131</v>
      </c>
      <c r="G42" s="50"/>
    </row>
    <row r="43" spans="1:7" ht="18.75" customHeight="1">
      <c r="A43" s="340"/>
      <c r="B43" s="341"/>
      <c r="C43" s="341"/>
      <c r="D43" s="52" t="s">
        <v>28</v>
      </c>
      <c r="F43" s="338" t="s">
        <v>92</v>
      </c>
      <c r="G43" s="339"/>
    </row>
    <row r="44" spans="1:4" ht="18.75" customHeight="1">
      <c r="A44" s="340"/>
      <c r="B44" s="341"/>
      <c r="C44" s="341"/>
      <c r="D44" s="42"/>
    </row>
    <row r="45" spans="1:7" ht="15.75">
      <c r="A45" s="340" t="s">
        <v>8</v>
      </c>
      <c r="B45" s="340"/>
      <c r="C45" s="340"/>
      <c r="D45" s="53"/>
      <c r="F45" s="118" t="s">
        <v>132</v>
      </c>
      <c r="G45" s="50"/>
    </row>
    <row r="46" spans="1:7" ht="15.75" customHeight="1">
      <c r="A46" s="49"/>
      <c r="B46" s="51"/>
      <c r="C46" s="51"/>
      <c r="D46" s="52" t="s">
        <v>28</v>
      </c>
      <c r="F46" s="338" t="s">
        <v>92</v>
      </c>
      <c r="G46" s="339"/>
    </row>
    <row r="47" ht="15.75">
      <c r="A47" s="48"/>
    </row>
  </sheetData>
  <sheetProtection/>
  <mergeCells count="46">
    <mergeCell ref="A38:K38"/>
    <mergeCell ref="A39:K39"/>
    <mergeCell ref="A2:J2"/>
    <mergeCell ref="A37:I37"/>
    <mergeCell ref="J19:K19"/>
    <mergeCell ref="A26:P26"/>
    <mergeCell ref="A28:A29"/>
    <mergeCell ref="B28:B29"/>
    <mergeCell ref="C28:C29"/>
    <mergeCell ref="D28:D29"/>
    <mergeCell ref="H28:H29"/>
    <mergeCell ref="E19:F19"/>
    <mergeCell ref="G19:G20"/>
    <mergeCell ref="H19:H20"/>
    <mergeCell ref="I28:I29"/>
    <mergeCell ref="G28:G29"/>
    <mergeCell ref="I19:I20"/>
    <mergeCell ref="E28:E29"/>
    <mergeCell ref="F28:F29"/>
    <mergeCell ref="A6:P6"/>
    <mergeCell ref="A8:A9"/>
    <mergeCell ref="B8:B9"/>
    <mergeCell ref="C8:C9"/>
    <mergeCell ref="D8:D9"/>
    <mergeCell ref="E8:E9"/>
    <mergeCell ref="F8:F9"/>
    <mergeCell ref="G8:G9"/>
    <mergeCell ref="H8:I8"/>
    <mergeCell ref="J8:J9"/>
    <mergeCell ref="A16:P16"/>
    <mergeCell ref="B18:B20"/>
    <mergeCell ref="C18:G18"/>
    <mergeCell ref="H18:L18"/>
    <mergeCell ref="C19:C20"/>
    <mergeCell ref="D19:D20"/>
    <mergeCell ref="L19:L20"/>
    <mergeCell ref="A3:K3"/>
    <mergeCell ref="A40:L40"/>
    <mergeCell ref="F46:G46"/>
    <mergeCell ref="A42:C42"/>
    <mergeCell ref="A43:A44"/>
    <mergeCell ref="B43:B44"/>
    <mergeCell ref="C43:C44"/>
    <mergeCell ref="F43:G43"/>
    <mergeCell ref="A45:C45"/>
    <mergeCell ref="A18:A20"/>
  </mergeCells>
  <printOptions/>
  <pageMargins left="0.1968503937007874" right="0.1968503937007874" top="0.2362204724409449" bottom="0.2362204724409449" header="0.1968503937007874" footer="0.1968503937007874"/>
  <pageSetup horizontalDpi="600" verticalDpi="600" orientation="landscape" paperSize="9" scale="62" r:id="rId1"/>
  <rowBreaks count="2" manualBreakCount="2">
    <brk id="24" max="11" man="1"/>
    <brk id="46" max="12"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292"/>
  <sheetViews>
    <sheetView showGridLines="0" tabSelected="1" view="pageBreakPreview" zoomScaleSheetLayoutView="100" zoomScalePageLayoutView="0" workbookViewId="0" topLeftCell="A13">
      <selection activeCell="F67" sqref="F67"/>
    </sheetView>
  </sheetViews>
  <sheetFormatPr defaultColWidth="9.00390625" defaultRowHeight="12.75"/>
  <cols>
    <col min="1" max="1" width="10.75390625" style="168" customWidth="1"/>
    <col min="2" max="2" width="37.625" style="168" customWidth="1"/>
    <col min="3" max="3" width="23.875" style="168" customWidth="1"/>
    <col min="4" max="4" width="16.75390625" style="168" customWidth="1"/>
    <col min="5" max="5" width="17.375" style="168" customWidth="1"/>
    <col min="6" max="6" width="19.75390625" style="168" customWidth="1"/>
    <col min="7" max="7" width="22.875" style="168" customWidth="1"/>
    <col min="8" max="8" width="24.375" style="168" customWidth="1"/>
    <col min="9" max="16384" width="9.125" style="168" customWidth="1"/>
  </cols>
  <sheetData>
    <row r="1" spans="1:8" ht="15.75">
      <c r="A1" s="374" t="s">
        <v>258</v>
      </c>
      <c r="B1" s="374"/>
      <c r="C1" s="374"/>
      <c r="D1" s="374"/>
      <c r="E1" s="374"/>
      <c r="F1" s="374"/>
      <c r="G1" s="374"/>
      <c r="H1" s="374"/>
    </row>
    <row r="3" spans="1:11" ht="28.5" customHeight="1">
      <c r="A3" s="283" t="s">
        <v>375</v>
      </c>
      <c r="B3" s="360"/>
      <c r="C3" s="360"/>
      <c r="D3" s="360"/>
      <c r="E3" s="361"/>
      <c r="F3" s="351" t="s">
        <v>373</v>
      </c>
      <c r="G3" s="351"/>
      <c r="J3" s="359" t="s">
        <v>110</v>
      </c>
      <c r="K3" s="359"/>
    </row>
    <row r="4" spans="1:11" ht="26.25" customHeight="1">
      <c r="A4" s="354" t="s">
        <v>94</v>
      </c>
      <c r="B4" s="354"/>
      <c r="C4" s="354"/>
      <c r="D4" s="354"/>
      <c r="E4" s="354"/>
      <c r="F4" s="351" t="s">
        <v>95</v>
      </c>
      <c r="G4" s="351"/>
      <c r="J4" s="357" t="s">
        <v>90</v>
      </c>
      <c r="K4" s="357"/>
    </row>
    <row r="5" spans="1:11" ht="15">
      <c r="A5" s="112"/>
      <c r="B5" s="112"/>
      <c r="C5" s="112"/>
      <c r="D5" s="112"/>
      <c r="E5" s="112"/>
      <c r="F5" s="112"/>
      <c r="G5" s="112"/>
      <c r="H5" s="112"/>
      <c r="I5" s="112"/>
      <c r="J5" s="112"/>
      <c r="K5" s="112"/>
    </row>
    <row r="6" spans="1:11" ht="15.75" customHeight="1">
      <c r="A6" s="352" t="s">
        <v>376</v>
      </c>
      <c r="B6" s="352"/>
      <c r="C6" s="352"/>
      <c r="D6" s="352"/>
      <c r="E6" s="353"/>
      <c r="F6" s="351" t="s">
        <v>374</v>
      </c>
      <c r="G6" s="351"/>
      <c r="H6" s="112"/>
      <c r="I6" s="112"/>
      <c r="J6" s="359" t="s">
        <v>110</v>
      </c>
      <c r="K6" s="359"/>
    </row>
    <row r="7" spans="1:11" ht="15">
      <c r="A7" s="354" t="s">
        <v>60</v>
      </c>
      <c r="B7" s="354"/>
      <c r="C7" s="354"/>
      <c r="D7" s="354"/>
      <c r="E7" s="354"/>
      <c r="F7" s="351" t="s">
        <v>96</v>
      </c>
      <c r="G7" s="351"/>
      <c r="H7" s="112"/>
      <c r="I7" s="112"/>
      <c r="J7" s="357" t="s">
        <v>90</v>
      </c>
      <c r="K7" s="357"/>
    </row>
    <row r="8" spans="1:11" ht="15">
      <c r="A8" s="166"/>
      <c r="B8" s="166"/>
      <c r="C8" s="166"/>
      <c r="D8" s="166"/>
      <c r="E8" s="166"/>
      <c r="F8" s="165"/>
      <c r="G8" s="165"/>
      <c r="H8" s="165"/>
      <c r="I8" s="165"/>
      <c r="J8" s="112"/>
      <c r="K8" s="112"/>
    </row>
    <row r="9" spans="1:11" ht="42.75" customHeight="1">
      <c r="A9" s="45" t="s">
        <v>97</v>
      </c>
      <c r="B9" s="112" t="s">
        <v>210</v>
      </c>
      <c r="C9" s="351" t="s">
        <v>211</v>
      </c>
      <c r="D9" s="351"/>
      <c r="E9" s="351" t="s">
        <v>212</v>
      </c>
      <c r="F9" s="351"/>
      <c r="G9" s="268" t="s">
        <v>147</v>
      </c>
      <c r="H9" s="268"/>
      <c r="I9" s="165"/>
      <c r="J9" s="269" t="s">
        <v>205</v>
      </c>
      <c r="K9" s="269"/>
    </row>
    <row r="10" spans="2:11" s="112" customFormat="1" ht="45">
      <c r="B10" s="169" t="s">
        <v>98</v>
      </c>
      <c r="C10" s="356" t="s">
        <v>99</v>
      </c>
      <c r="D10" s="356"/>
      <c r="E10" s="356" t="s">
        <v>100</v>
      </c>
      <c r="F10" s="356"/>
      <c r="G10" s="357" t="s">
        <v>101</v>
      </c>
      <c r="H10" s="357"/>
      <c r="I10" s="169"/>
      <c r="J10" s="356" t="s">
        <v>91</v>
      </c>
      <c r="K10" s="356"/>
    </row>
    <row r="12" spans="1:8" s="30" customFormat="1" ht="12.75" customHeight="1">
      <c r="A12" s="373" t="s">
        <v>107</v>
      </c>
      <c r="B12" s="373"/>
      <c r="C12" s="373"/>
      <c r="D12" s="373"/>
      <c r="E12" s="373"/>
      <c r="F12" s="373"/>
      <c r="G12" s="373"/>
      <c r="H12" s="373"/>
    </row>
    <row r="13" spans="1:8" s="30" customFormat="1" ht="15.75">
      <c r="A13" s="374"/>
      <c r="B13" s="374"/>
      <c r="C13" s="374"/>
      <c r="D13" s="374"/>
      <c r="E13" s="374"/>
      <c r="F13" s="375"/>
      <c r="G13" s="375"/>
      <c r="H13" s="375"/>
    </row>
    <row r="14" spans="1:8" s="30" customFormat="1" ht="27.75" customHeight="1">
      <c r="A14" s="373" t="s">
        <v>377</v>
      </c>
      <c r="B14" s="373"/>
      <c r="C14" s="373"/>
      <c r="D14" s="373"/>
      <c r="E14" s="373"/>
      <c r="F14" s="373"/>
      <c r="G14" s="373"/>
      <c r="H14" s="170"/>
    </row>
    <row r="15" spans="6:8" ht="18" customHeight="1">
      <c r="F15" s="171"/>
      <c r="G15" s="172"/>
      <c r="H15" s="172" t="s">
        <v>59</v>
      </c>
    </row>
    <row r="16" spans="2:8" ht="88.5" customHeight="1">
      <c r="B16" s="355" t="s">
        <v>73</v>
      </c>
      <c r="C16" s="355" t="s">
        <v>12</v>
      </c>
      <c r="D16" s="362" t="s">
        <v>378</v>
      </c>
      <c r="E16" s="362" t="s">
        <v>237</v>
      </c>
      <c r="F16" s="355" t="s">
        <v>379</v>
      </c>
      <c r="G16" s="355"/>
      <c r="H16" s="376" t="s">
        <v>393</v>
      </c>
    </row>
    <row r="17" spans="2:8" ht="114.75" customHeight="1">
      <c r="B17" s="355"/>
      <c r="C17" s="355"/>
      <c r="D17" s="363"/>
      <c r="E17" s="363"/>
      <c r="F17" s="173" t="s">
        <v>34</v>
      </c>
      <c r="G17" s="173" t="s">
        <v>58</v>
      </c>
      <c r="H17" s="377"/>
    </row>
    <row r="18" spans="2:8" s="171" customFormat="1" ht="15">
      <c r="B18" s="174">
        <v>1</v>
      </c>
      <c r="C18" s="174">
        <v>2</v>
      </c>
      <c r="D18" s="174">
        <v>3</v>
      </c>
      <c r="E18" s="174">
        <v>4</v>
      </c>
      <c r="F18" s="174">
        <v>5</v>
      </c>
      <c r="G18" s="174">
        <v>6</v>
      </c>
      <c r="H18" s="174">
        <v>7</v>
      </c>
    </row>
    <row r="19" spans="2:8" s="171" customFormat="1" ht="15">
      <c r="B19" s="175" t="s">
        <v>18</v>
      </c>
      <c r="C19" s="175"/>
      <c r="D19" s="176">
        <f>D20</f>
        <v>432570</v>
      </c>
      <c r="E19" s="176">
        <f>E20</f>
        <v>650000</v>
      </c>
      <c r="F19" s="176">
        <f>F20</f>
        <v>650000</v>
      </c>
      <c r="G19" s="176">
        <f>G20</f>
        <v>1934000</v>
      </c>
      <c r="H19" s="174"/>
    </row>
    <row r="20" spans="2:8" s="171" customFormat="1" ht="50.25" customHeight="1">
      <c r="B20" s="177">
        <v>2240</v>
      </c>
      <c r="C20" s="178" t="s">
        <v>115</v>
      </c>
      <c r="D20" s="180">
        <v>432570</v>
      </c>
      <c r="E20" s="180">
        <v>650000</v>
      </c>
      <c r="F20" s="180">
        <v>650000</v>
      </c>
      <c r="G20" s="180">
        <f>3384000-650000-300000-500000</f>
        <v>1934000</v>
      </c>
      <c r="H20" s="177"/>
    </row>
    <row r="21" spans="2:8" s="171" customFormat="1" ht="15">
      <c r="B21" s="174"/>
      <c r="C21" s="175"/>
      <c r="D21" s="176"/>
      <c r="E21" s="176"/>
      <c r="F21" s="176"/>
      <c r="G21" s="176"/>
      <c r="H21" s="174"/>
    </row>
    <row r="22" spans="2:8" s="171" customFormat="1" ht="15">
      <c r="B22" s="175" t="s">
        <v>19</v>
      </c>
      <c r="C22" s="175"/>
      <c r="D22" s="176">
        <f>D23</f>
        <v>236338</v>
      </c>
      <c r="E22" s="176">
        <f>E23</f>
        <v>340000</v>
      </c>
      <c r="F22" s="176">
        <f>F23</f>
        <v>0</v>
      </c>
      <c r="G22" s="176">
        <f>G23</f>
        <v>300000</v>
      </c>
      <c r="H22" s="174"/>
    </row>
    <row r="23" spans="2:8" s="171" customFormat="1" ht="140.25" customHeight="1">
      <c r="B23" s="177">
        <v>3110</v>
      </c>
      <c r="C23" s="178" t="s">
        <v>151</v>
      </c>
      <c r="D23" s="180">
        <v>236338</v>
      </c>
      <c r="E23" s="180">
        <v>340000</v>
      </c>
      <c r="F23" s="180">
        <v>0</v>
      </c>
      <c r="G23" s="180">
        <v>300000</v>
      </c>
      <c r="H23" s="245" t="s">
        <v>367</v>
      </c>
    </row>
    <row r="24" spans="1:8" ht="15.75" customHeight="1">
      <c r="A24" s="373"/>
      <c r="B24" s="373"/>
      <c r="C24" s="373"/>
      <c r="D24" s="373"/>
      <c r="E24" s="373"/>
      <c r="F24" s="373"/>
      <c r="G24" s="373"/>
      <c r="H24" s="373"/>
    </row>
    <row r="25" spans="1:8" ht="28.5" customHeight="1">
      <c r="A25" s="358" t="s">
        <v>108</v>
      </c>
      <c r="B25" s="358"/>
      <c r="C25" s="358"/>
      <c r="D25" s="358"/>
      <c r="E25" s="358"/>
      <c r="F25" s="358"/>
      <c r="G25" s="181"/>
      <c r="H25" s="170"/>
    </row>
    <row r="26" spans="1:8" ht="15.75" customHeight="1">
      <c r="A26" s="355" t="s">
        <v>21</v>
      </c>
      <c r="B26" s="355" t="s">
        <v>12</v>
      </c>
      <c r="C26" s="355" t="s">
        <v>20</v>
      </c>
      <c r="D26" s="355" t="s">
        <v>14</v>
      </c>
      <c r="E26" s="362" t="s">
        <v>380</v>
      </c>
      <c r="F26" s="362" t="s">
        <v>381</v>
      </c>
      <c r="G26" s="182"/>
      <c r="H26" s="182"/>
    </row>
    <row r="27" spans="1:8" ht="60" customHeight="1">
      <c r="A27" s="355"/>
      <c r="B27" s="355"/>
      <c r="C27" s="355"/>
      <c r="D27" s="355"/>
      <c r="E27" s="363"/>
      <c r="F27" s="363"/>
      <c r="G27" s="182"/>
      <c r="H27" s="182"/>
    </row>
    <row r="28" spans="1:8" ht="14.25" customHeight="1">
      <c r="A28" s="173">
        <v>1</v>
      </c>
      <c r="B28" s="173">
        <v>2</v>
      </c>
      <c r="C28" s="173">
        <v>3</v>
      </c>
      <c r="D28" s="173">
        <v>4</v>
      </c>
      <c r="E28" s="173">
        <v>5</v>
      </c>
      <c r="F28" s="173">
        <v>6</v>
      </c>
      <c r="G28" s="182"/>
      <c r="H28" s="182"/>
    </row>
    <row r="29" spans="1:8" ht="14.25" customHeight="1">
      <c r="A29" s="177" t="s">
        <v>117</v>
      </c>
      <c r="B29" s="178" t="s">
        <v>3</v>
      </c>
      <c r="C29" s="177"/>
      <c r="D29" s="177"/>
      <c r="E29" s="183"/>
      <c r="F29" s="183"/>
      <c r="G29" s="184"/>
      <c r="H29" s="184"/>
    </row>
    <row r="30" spans="1:8" ht="90">
      <c r="A30" s="177">
        <v>1</v>
      </c>
      <c r="B30" s="198" t="s">
        <v>261</v>
      </c>
      <c r="C30" s="199" t="s">
        <v>260</v>
      </c>
      <c r="D30" s="177" t="s">
        <v>391</v>
      </c>
      <c r="E30" s="200">
        <v>0</v>
      </c>
      <c r="F30" s="201">
        <v>45</v>
      </c>
      <c r="G30" s="184"/>
      <c r="H30" s="184"/>
    </row>
    <row r="31" spans="1:8" ht="75">
      <c r="A31" s="177">
        <v>2</v>
      </c>
      <c r="B31" s="198" t="s">
        <v>262</v>
      </c>
      <c r="C31" s="199" t="s">
        <v>260</v>
      </c>
      <c r="D31" s="177" t="s">
        <v>391</v>
      </c>
      <c r="E31" s="200">
        <v>0</v>
      </c>
      <c r="F31" s="201">
        <v>0</v>
      </c>
      <c r="G31" s="184"/>
      <c r="H31" s="184"/>
    </row>
    <row r="32" spans="1:8" ht="45">
      <c r="A32" s="177">
        <v>3</v>
      </c>
      <c r="B32" s="198" t="s">
        <v>263</v>
      </c>
      <c r="C32" s="199" t="s">
        <v>260</v>
      </c>
      <c r="D32" s="177" t="s">
        <v>391</v>
      </c>
      <c r="E32" s="200">
        <v>0</v>
      </c>
      <c r="F32" s="202">
        <v>0</v>
      </c>
      <c r="G32" s="184"/>
      <c r="H32" s="184"/>
    </row>
    <row r="33" spans="1:8" ht="60">
      <c r="A33" s="177">
        <v>4</v>
      </c>
      <c r="B33" s="198" t="s">
        <v>259</v>
      </c>
      <c r="C33" s="199" t="s">
        <v>260</v>
      </c>
      <c r="D33" s="177" t="s">
        <v>391</v>
      </c>
      <c r="E33" s="200">
        <v>300</v>
      </c>
      <c r="F33" s="201">
        <v>400</v>
      </c>
      <c r="G33" s="184"/>
      <c r="H33" s="184"/>
    </row>
    <row r="34" spans="1:8" ht="60">
      <c r="A34" s="177">
        <v>5</v>
      </c>
      <c r="B34" s="198" t="s">
        <v>264</v>
      </c>
      <c r="C34" s="199" t="s">
        <v>260</v>
      </c>
      <c r="D34" s="177" t="s">
        <v>391</v>
      </c>
      <c r="E34" s="200">
        <v>0</v>
      </c>
      <c r="F34" s="201">
        <v>50</v>
      </c>
      <c r="G34" s="184"/>
      <c r="H34" s="184"/>
    </row>
    <row r="35" spans="1:8" ht="30">
      <c r="A35" s="177">
        <v>6</v>
      </c>
      <c r="B35" s="198" t="s">
        <v>265</v>
      </c>
      <c r="C35" s="199" t="s">
        <v>260</v>
      </c>
      <c r="D35" s="177" t="s">
        <v>391</v>
      </c>
      <c r="E35" s="200">
        <v>0</v>
      </c>
      <c r="F35" s="201">
        <v>400</v>
      </c>
      <c r="G35" s="184"/>
      <c r="H35" s="184"/>
    </row>
    <row r="36" spans="1:8" ht="45">
      <c r="A36" s="177">
        <v>7</v>
      </c>
      <c r="B36" s="198" t="s">
        <v>266</v>
      </c>
      <c r="C36" s="199" t="s">
        <v>260</v>
      </c>
      <c r="D36" s="177" t="s">
        <v>391</v>
      </c>
      <c r="E36" s="200">
        <v>0</v>
      </c>
      <c r="F36" s="201">
        <v>200</v>
      </c>
      <c r="G36" s="184"/>
      <c r="H36" s="184"/>
    </row>
    <row r="37" spans="1:8" ht="30">
      <c r="A37" s="177">
        <v>8</v>
      </c>
      <c r="B37" s="198" t="s">
        <v>267</v>
      </c>
      <c r="C37" s="199" t="s">
        <v>260</v>
      </c>
      <c r="D37" s="177" t="s">
        <v>391</v>
      </c>
      <c r="E37" s="200">
        <v>0</v>
      </c>
      <c r="F37" s="202">
        <v>150</v>
      </c>
      <c r="G37" s="184"/>
      <c r="H37" s="184"/>
    </row>
    <row r="38" spans="1:8" ht="45">
      <c r="A38" s="177">
        <v>9</v>
      </c>
      <c r="B38" s="198" t="s">
        <v>268</v>
      </c>
      <c r="C38" s="199" t="s">
        <v>260</v>
      </c>
      <c r="D38" s="177" t="s">
        <v>391</v>
      </c>
      <c r="E38" s="200">
        <v>0</v>
      </c>
      <c r="F38" s="202">
        <v>50</v>
      </c>
      <c r="G38" s="184"/>
      <c r="H38" s="184"/>
    </row>
    <row r="39" spans="1:8" ht="75">
      <c r="A39" s="177">
        <v>10</v>
      </c>
      <c r="B39" s="198" t="s">
        <v>269</v>
      </c>
      <c r="C39" s="199" t="s">
        <v>260</v>
      </c>
      <c r="D39" s="177" t="s">
        <v>391</v>
      </c>
      <c r="E39" s="200">
        <v>0</v>
      </c>
      <c r="F39" s="201">
        <v>0</v>
      </c>
      <c r="G39" s="184"/>
      <c r="H39" s="184"/>
    </row>
    <row r="40" spans="1:8" ht="60">
      <c r="A40" s="177">
        <v>11</v>
      </c>
      <c r="B40" s="198" t="s">
        <v>270</v>
      </c>
      <c r="C40" s="199" t="s">
        <v>260</v>
      </c>
      <c r="D40" s="177" t="s">
        <v>391</v>
      </c>
      <c r="E40" s="200">
        <v>0</v>
      </c>
      <c r="F40" s="201">
        <v>0</v>
      </c>
      <c r="G40" s="184"/>
      <c r="H40" s="184"/>
    </row>
    <row r="41" spans="1:8" ht="90">
      <c r="A41" s="177">
        <v>12</v>
      </c>
      <c r="B41" s="198" t="s">
        <v>271</v>
      </c>
      <c r="C41" s="199" t="s">
        <v>260</v>
      </c>
      <c r="D41" s="177" t="s">
        <v>391</v>
      </c>
      <c r="E41" s="200">
        <v>0</v>
      </c>
      <c r="F41" s="203">
        <v>45</v>
      </c>
      <c r="G41" s="184"/>
      <c r="H41" s="184"/>
    </row>
    <row r="42" spans="1:8" ht="45">
      <c r="A42" s="177">
        <v>13</v>
      </c>
      <c r="B42" s="198" t="s">
        <v>272</v>
      </c>
      <c r="C42" s="199" t="s">
        <v>260</v>
      </c>
      <c r="D42" s="177" t="s">
        <v>391</v>
      </c>
      <c r="E42" s="200">
        <v>195</v>
      </c>
      <c r="F42" s="203">
        <v>195</v>
      </c>
      <c r="G42" s="184"/>
      <c r="H42" s="184"/>
    </row>
    <row r="43" spans="1:8" ht="45">
      <c r="A43" s="177">
        <v>14</v>
      </c>
      <c r="B43" s="198" t="s">
        <v>273</v>
      </c>
      <c r="C43" s="199" t="s">
        <v>260</v>
      </c>
      <c r="D43" s="177" t="s">
        <v>391</v>
      </c>
      <c r="E43" s="200">
        <v>50</v>
      </c>
      <c r="F43" s="201">
        <v>50</v>
      </c>
      <c r="G43" s="184"/>
      <c r="H43" s="184"/>
    </row>
    <row r="44" spans="1:8" ht="60">
      <c r="A44" s="177">
        <v>15</v>
      </c>
      <c r="B44" s="198" t="s">
        <v>274</v>
      </c>
      <c r="C44" s="199" t="s">
        <v>260</v>
      </c>
      <c r="D44" s="177" t="s">
        <v>391</v>
      </c>
      <c r="E44" s="200">
        <v>50</v>
      </c>
      <c r="F44" s="201">
        <v>50</v>
      </c>
      <c r="G44" s="184"/>
      <c r="H44" s="184"/>
    </row>
    <row r="45" spans="1:8" ht="75">
      <c r="A45" s="177">
        <v>16</v>
      </c>
      <c r="B45" s="198" t="s">
        <v>275</v>
      </c>
      <c r="C45" s="199" t="s">
        <v>260</v>
      </c>
      <c r="D45" s="177" t="s">
        <v>391</v>
      </c>
      <c r="E45" s="200">
        <v>50</v>
      </c>
      <c r="F45" s="201">
        <v>50</v>
      </c>
      <c r="G45" s="184"/>
      <c r="H45" s="184"/>
    </row>
    <row r="46" spans="1:8" ht="60">
      <c r="A46" s="177">
        <v>17</v>
      </c>
      <c r="B46" s="198" t="s">
        <v>276</v>
      </c>
      <c r="C46" s="199" t="s">
        <v>260</v>
      </c>
      <c r="D46" s="177" t="s">
        <v>391</v>
      </c>
      <c r="E46" s="200">
        <v>0</v>
      </c>
      <c r="F46" s="201">
        <v>0</v>
      </c>
      <c r="G46" s="184"/>
      <c r="H46" s="184"/>
    </row>
    <row r="47" spans="1:8" ht="60">
      <c r="A47" s="177">
        <v>18</v>
      </c>
      <c r="B47" s="198" t="s">
        <v>277</v>
      </c>
      <c r="C47" s="199" t="s">
        <v>260</v>
      </c>
      <c r="D47" s="177" t="s">
        <v>391</v>
      </c>
      <c r="E47" s="200">
        <v>0</v>
      </c>
      <c r="F47" s="201">
        <v>50</v>
      </c>
      <c r="G47" s="184"/>
      <c r="H47" s="184"/>
    </row>
    <row r="48" spans="1:8" ht="75">
      <c r="A48" s="177">
        <v>19</v>
      </c>
      <c r="B48" s="198" t="s">
        <v>278</v>
      </c>
      <c r="C48" s="199" t="s">
        <v>260</v>
      </c>
      <c r="D48" s="177" t="s">
        <v>391</v>
      </c>
      <c r="E48" s="200">
        <v>0</v>
      </c>
      <c r="F48" s="201">
        <v>300</v>
      </c>
      <c r="G48" s="184"/>
      <c r="H48" s="184"/>
    </row>
    <row r="49" spans="1:8" ht="30">
      <c r="A49" s="177">
        <v>20</v>
      </c>
      <c r="B49" s="198" t="s">
        <v>279</v>
      </c>
      <c r="C49" s="199" t="s">
        <v>260</v>
      </c>
      <c r="D49" s="177" t="s">
        <v>391</v>
      </c>
      <c r="E49" s="200">
        <v>5</v>
      </c>
      <c r="F49" s="201">
        <v>45</v>
      </c>
      <c r="G49" s="184"/>
      <c r="H49" s="184"/>
    </row>
    <row r="50" spans="1:8" ht="45">
      <c r="A50" s="177">
        <v>21</v>
      </c>
      <c r="B50" s="198" t="s">
        <v>280</v>
      </c>
      <c r="C50" s="199" t="s">
        <v>260</v>
      </c>
      <c r="D50" s="177" t="s">
        <v>391</v>
      </c>
      <c r="E50" s="200">
        <v>0</v>
      </c>
      <c r="F50" s="201">
        <v>24</v>
      </c>
      <c r="G50" s="184"/>
      <c r="H50" s="184"/>
    </row>
    <row r="51" spans="1:8" ht="60">
      <c r="A51" s="177">
        <v>22</v>
      </c>
      <c r="B51" s="198" t="s">
        <v>281</v>
      </c>
      <c r="C51" s="199" t="s">
        <v>260</v>
      </c>
      <c r="D51" s="177" t="s">
        <v>391</v>
      </c>
      <c r="E51" s="200">
        <v>0</v>
      </c>
      <c r="F51" s="201">
        <v>50</v>
      </c>
      <c r="G51" s="184"/>
      <c r="H51" s="184"/>
    </row>
    <row r="52" spans="1:8" ht="75">
      <c r="A52" s="177">
        <v>23</v>
      </c>
      <c r="B52" s="198" t="s">
        <v>282</v>
      </c>
      <c r="C52" s="199" t="s">
        <v>260</v>
      </c>
      <c r="D52" s="177" t="s">
        <v>391</v>
      </c>
      <c r="E52" s="200">
        <v>0</v>
      </c>
      <c r="F52" s="201">
        <v>100</v>
      </c>
      <c r="G52" s="184"/>
      <c r="H52" s="184"/>
    </row>
    <row r="53" spans="1:8" ht="60">
      <c r="A53" s="177">
        <v>24</v>
      </c>
      <c r="B53" s="198" t="s">
        <v>283</v>
      </c>
      <c r="C53" s="199" t="s">
        <v>260</v>
      </c>
      <c r="D53" s="177" t="s">
        <v>391</v>
      </c>
      <c r="E53" s="200">
        <v>0</v>
      </c>
      <c r="F53" s="201">
        <v>300</v>
      </c>
      <c r="G53" s="184"/>
      <c r="H53" s="184"/>
    </row>
    <row r="54" spans="1:8" ht="75">
      <c r="A54" s="177">
        <v>25</v>
      </c>
      <c r="B54" s="198" t="s">
        <v>284</v>
      </c>
      <c r="C54" s="199" t="s">
        <v>260</v>
      </c>
      <c r="D54" s="177" t="s">
        <v>391</v>
      </c>
      <c r="E54" s="200">
        <v>0</v>
      </c>
      <c r="F54" s="201">
        <v>30</v>
      </c>
      <c r="G54" s="184"/>
      <c r="H54" s="184"/>
    </row>
    <row r="55" spans="1:8" ht="30">
      <c r="A55" s="177">
        <v>26</v>
      </c>
      <c r="B55" s="198" t="s">
        <v>285</v>
      </c>
      <c r="C55" s="199" t="s">
        <v>260</v>
      </c>
      <c r="D55" s="177" t="s">
        <v>391</v>
      </c>
      <c r="E55" s="200">
        <v>0</v>
      </c>
      <c r="F55" s="202">
        <v>300</v>
      </c>
      <c r="G55" s="184"/>
      <c r="H55" s="184"/>
    </row>
    <row r="56" spans="1:8" ht="15">
      <c r="A56" s="185" t="s">
        <v>118</v>
      </c>
      <c r="B56" s="186" t="s">
        <v>4</v>
      </c>
      <c r="C56" s="185"/>
      <c r="D56" s="185"/>
      <c r="E56" s="204"/>
      <c r="F56" s="204"/>
      <c r="G56" s="184"/>
      <c r="H56" s="184"/>
    </row>
    <row r="57" spans="1:8" ht="90">
      <c r="A57" s="205">
        <v>1</v>
      </c>
      <c r="B57" s="198" t="s">
        <v>286</v>
      </c>
      <c r="C57" s="199" t="s">
        <v>312</v>
      </c>
      <c r="D57" s="177" t="s">
        <v>391</v>
      </c>
      <c r="E57" s="240">
        <v>0</v>
      </c>
      <c r="F57" s="241">
        <v>5</v>
      </c>
      <c r="G57" s="184"/>
      <c r="H57" s="184"/>
    </row>
    <row r="58" spans="1:8" ht="90">
      <c r="A58" s="205">
        <v>2</v>
      </c>
      <c r="B58" s="198" t="s">
        <v>287</v>
      </c>
      <c r="C58" s="199" t="s">
        <v>312</v>
      </c>
      <c r="D58" s="177" t="s">
        <v>391</v>
      </c>
      <c r="E58" s="240">
        <v>0</v>
      </c>
      <c r="F58" s="241">
        <v>1</v>
      </c>
      <c r="G58" s="184"/>
      <c r="H58" s="184"/>
    </row>
    <row r="59" spans="1:8" ht="45">
      <c r="A59" s="205">
        <v>3</v>
      </c>
      <c r="B59" s="206" t="s">
        <v>288</v>
      </c>
      <c r="C59" s="199" t="s">
        <v>312</v>
      </c>
      <c r="D59" s="177" t="s">
        <v>391</v>
      </c>
      <c r="E59" s="240">
        <v>0</v>
      </c>
      <c r="F59" s="241">
        <v>5</v>
      </c>
      <c r="G59" s="184"/>
      <c r="H59" s="184"/>
    </row>
    <row r="60" spans="1:8" ht="30">
      <c r="A60" s="205">
        <v>4</v>
      </c>
      <c r="B60" s="198" t="s">
        <v>289</v>
      </c>
      <c r="C60" s="199" t="s">
        <v>312</v>
      </c>
      <c r="D60" s="177" t="s">
        <v>391</v>
      </c>
      <c r="E60" s="240">
        <v>1</v>
      </c>
      <c r="F60" s="241">
        <v>2</v>
      </c>
      <c r="G60" s="184"/>
      <c r="H60" s="184"/>
    </row>
    <row r="61" spans="1:8" ht="30">
      <c r="A61" s="205">
        <v>5</v>
      </c>
      <c r="B61" s="198" t="s">
        <v>290</v>
      </c>
      <c r="C61" s="199" t="s">
        <v>312</v>
      </c>
      <c r="D61" s="177" t="s">
        <v>391</v>
      </c>
      <c r="E61" s="240">
        <v>0</v>
      </c>
      <c r="F61" s="241">
        <v>1</v>
      </c>
      <c r="G61" s="184"/>
      <c r="H61" s="184"/>
    </row>
    <row r="62" spans="1:8" ht="30">
      <c r="A62" s="205">
        <v>6</v>
      </c>
      <c r="B62" s="198" t="s">
        <v>291</v>
      </c>
      <c r="C62" s="199" t="s">
        <v>312</v>
      </c>
      <c r="D62" s="177" t="s">
        <v>391</v>
      </c>
      <c r="E62" s="240">
        <v>0</v>
      </c>
      <c r="F62" s="241">
        <v>8</v>
      </c>
      <c r="G62" s="184"/>
      <c r="H62" s="184"/>
    </row>
    <row r="63" spans="1:8" ht="45">
      <c r="A63" s="205">
        <v>7</v>
      </c>
      <c r="B63" s="198" t="s">
        <v>292</v>
      </c>
      <c r="C63" s="199" t="s">
        <v>312</v>
      </c>
      <c r="D63" s="177" t="s">
        <v>391</v>
      </c>
      <c r="E63" s="240">
        <v>0</v>
      </c>
      <c r="F63" s="241">
        <v>5</v>
      </c>
      <c r="G63" s="184"/>
      <c r="H63" s="184"/>
    </row>
    <row r="64" spans="1:8" ht="45">
      <c r="A64" s="205">
        <v>8</v>
      </c>
      <c r="B64" s="198" t="s">
        <v>293</v>
      </c>
      <c r="C64" s="199" t="s">
        <v>312</v>
      </c>
      <c r="D64" s="177" t="s">
        <v>391</v>
      </c>
      <c r="E64" s="240">
        <v>0</v>
      </c>
      <c r="F64" s="241">
        <v>15</v>
      </c>
      <c r="G64" s="184"/>
      <c r="H64" s="184"/>
    </row>
    <row r="65" spans="1:8" ht="60">
      <c r="A65" s="205">
        <v>9</v>
      </c>
      <c r="B65" s="198" t="s">
        <v>294</v>
      </c>
      <c r="C65" s="199" t="s">
        <v>312</v>
      </c>
      <c r="D65" s="177" t="s">
        <v>391</v>
      </c>
      <c r="E65" s="240">
        <v>0</v>
      </c>
      <c r="F65" s="241">
        <v>5</v>
      </c>
      <c r="G65" s="184"/>
      <c r="H65" s="184"/>
    </row>
    <row r="66" spans="1:8" ht="75">
      <c r="A66" s="205">
        <v>10</v>
      </c>
      <c r="B66" s="198" t="s">
        <v>295</v>
      </c>
      <c r="C66" s="199" t="s">
        <v>312</v>
      </c>
      <c r="D66" s="177" t="s">
        <v>391</v>
      </c>
      <c r="E66" s="240">
        <v>0</v>
      </c>
      <c r="F66" s="241">
        <v>1</v>
      </c>
      <c r="G66" s="184"/>
      <c r="H66" s="184"/>
    </row>
    <row r="67" spans="1:8" ht="45">
      <c r="A67" s="205">
        <v>11</v>
      </c>
      <c r="B67" s="206" t="s">
        <v>296</v>
      </c>
      <c r="C67" s="199" t="s">
        <v>312</v>
      </c>
      <c r="D67" s="177" t="s">
        <v>391</v>
      </c>
      <c r="E67" s="240">
        <v>0</v>
      </c>
      <c r="F67" s="241">
        <v>20</v>
      </c>
      <c r="G67" s="184"/>
      <c r="H67" s="184"/>
    </row>
    <row r="68" spans="1:8" ht="90">
      <c r="A68" s="205">
        <v>12</v>
      </c>
      <c r="B68" s="198" t="s">
        <v>297</v>
      </c>
      <c r="C68" s="199" t="s">
        <v>312</v>
      </c>
      <c r="D68" s="177" t="s">
        <v>391</v>
      </c>
      <c r="E68" s="240">
        <v>0</v>
      </c>
      <c r="F68" s="242">
        <v>9</v>
      </c>
      <c r="G68" s="184"/>
      <c r="H68" s="184"/>
    </row>
    <row r="69" spans="1:8" ht="45">
      <c r="A69" s="205">
        <v>13</v>
      </c>
      <c r="B69" s="198" t="s">
        <v>298</v>
      </c>
      <c r="C69" s="199" t="s">
        <v>312</v>
      </c>
      <c r="D69" s="177" t="s">
        <v>391</v>
      </c>
      <c r="E69" s="240">
        <v>1</v>
      </c>
      <c r="F69" s="241">
        <v>1</v>
      </c>
      <c r="G69" s="184"/>
      <c r="H69" s="184"/>
    </row>
    <row r="70" spans="1:8" ht="60">
      <c r="A70" s="205">
        <v>14</v>
      </c>
      <c r="B70" s="198" t="s">
        <v>299</v>
      </c>
      <c r="C70" s="199" t="s">
        <v>312</v>
      </c>
      <c r="D70" s="177" t="s">
        <v>391</v>
      </c>
      <c r="E70" s="240">
        <v>1</v>
      </c>
      <c r="F70" s="241">
        <v>1</v>
      </c>
      <c r="G70" s="184"/>
      <c r="H70" s="184"/>
    </row>
    <row r="71" spans="1:8" ht="60">
      <c r="A71" s="205">
        <v>15</v>
      </c>
      <c r="B71" s="198" t="s">
        <v>300</v>
      </c>
      <c r="C71" s="199" t="s">
        <v>312</v>
      </c>
      <c r="D71" s="177" t="s">
        <v>391</v>
      </c>
      <c r="E71" s="240">
        <v>1</v>
      </c>
      <c r="F71" s="241">
        <v>1</v>
      </c>
      <c r="G71" s="184"/>
      <c r="H71" s="184"/>
    </row>
    <row r="72" spans="1:8" ht="75">
      <c r="A72" s="205">
        <v>16</v>
      </c>
      <c r="B72" s="207" t="s">
        <v>301</v>
      </c>
      <c r="C72" s="199" t="s">
        <v>312</v>
      </c>
      <c r="D72" s="177" t="s">
        <v>391</v>
      </c>
      <c r="E72" s="240">
        <v>1</v>
      </c>
      <c r="F72" s="241">
        <v>1</v>
      </c>
      <c r="G72" s="184"/>
      <c r="H72" s="184"/>
    </row>
    <row r="73" spans="1:8" ht="60">
      <c r="A73" s="205">
        <v>17</v>
      </c>
      <c r="B73" s="198" t="s">
        <v>302</v>
      </c>
      <c r="C73" s="199" t="s">
        <v>312</v>
      </c>
      <c r="D73" s="177" t="s">
        <v>391</v>
      </c>
      <c r="E73" s="240">
        <v>0</v>
      </c>
      <c r="F73" s="241">
        <v>1</v>
      </c>
      <c r="G73" s="184"/>
      <c r="H73" s="184"/>
    </row>
    <row r="74" spans="1:8" ht="75">
      <c r="A74" s="205">
        <v>18</v>
      </c>
      <c r="B74" s="198" t="s">
        <v>303</v>
      </c>
      <c r="C74" s="199" t="s">
        <v>312</v>
      </c>
      <c r="D74" s="177" t="s">
        <v>391</v>
      </c>
      <c r="E74" s="240">
        <v>0</v>
      </c>
      <c r="F74" s="241">
        <v>1</v>
      </c>
      <c r="G74" s="184"/>
      <c r="H74" s="184"/>
    </row>
    <row r="75" spans="1:8" ht="30">
      <c r="A75" s="205">
        <v>19</v>
      </c>
      <c r="B75" s="198" t="s">
        <v>304</v>
      </c>
      <c r="C75" s="199" t="s">
        <v>312</v>
      </c>
      <c r="D75" s="177" t="s">
        <v>391</v>
      </c>
      <c r="E75" s="240">
        <v>0</v>
      </c>
      <c r="F75" s="241">
        <v>10</v>
      </c>
      <c r="G75" s="184"/>
      <c r="H75" s="184"/>
    </row>
    <row r="76" spans="1:8" ht="30">
      <c r="A76" s="205">
        <v>20</v>
      </c>
      <c r="B76" s="198" t="s">
        <v>305</v>
      </c>
      <c r="C76" s="199" t="s">
        <v>312</v>
      </c>
      <c r="D76" s="177" t="s">
        <v>391</v>
      </c>
      <c r="E76" s="240">
        <v>0</v>
      </c>
      <c r="F76" s="241">
        <v>1</v>
      </c>
      <c r="G76" s="184"/>
      <c r="H76" s="184"/>
    </row>
    <row r="77" spans="1:8" ht="30">
      <c r="A77" s="205">
        <v>21</v>
      </c>
      <c r="B77" s="198" t="s">
        <v>306</v>
      </c>
      <c r="C77" s="199" t="s">
        <v>312</v>
      </c>
      <c r="D77" s="177" t="s">
        <v>391</v>
      </c>
      <c r="E77" s="240">
        <v>0</v>
      </c>
      <c r="F77" s="241">
        <v>2</v>
      </c>
      <c r="G77" s="184"/>
      <c r="H77" s="184"/>
    </row>
    <row r="78" spans="1:8" ht="30">
      <c r="A78" s="205">
        <v>22</v>
      </c>
      <c r="B78" s="198" t="s">
        <v>307</v>
      </c>
      <c r="C78" s="199" t="s">
        <v>312</v>
      </c>
      <c r="D78" s="177" t="s">
        <v>391</v>
      </c>
      <c r="E78" s="240">
        <v>0</v>
      </c>
      <c r="F78" s="241">
        <v>1</v>
      </c>
      <c r="G78" s="184"/>
      <c r="H78" s="184"/>
    </row>
    <row r="79" spans="1:8" ht="45">
      <c r="A79" s="205">
        <v>23</v>
      </c>
      <c r="B79" s="198" t="s">
        <v>308</v>
      </c>
      <c r="C79" s="199" t="s">
        <v>312</v>
      </c>
      <c r="D79" s="177" t="s">
        <v>391</v>
      </c>
      <c r="E79" s="240">
        <v>0</v>
      </c>
      <c r="F79" s="241">
        <v>1</v>
      </c>
      <c r="G79" s="184"/>
      <c r="H79" s="184"/>
    </row>
    <row r="80" spans="1:8" ht="45">
      <c r="A80" s="205">
        <v>24</v>
      </c>
      <c r="B80" s="198" t="s">
        <v>309</v>
      </c>
      <c r="C80" s="199" t="s">
        <v>312</v>
      </c>
      <c r="D80" s="177" t="s">
        <v>391</v>
      </c>
      <c r="E80" s="240">
        <v>0</v>
      </c>
      <c r="F80" s="241">
        <v>1</v>
      </c>
      <c r="G80" s="184"/>
      <c r="H80" s="184"/>
    </row>
    <row r="81" spans="1:8" ht="45">
      <c r="A81" s="205">
        <v>25</v>
      </c>
      <c r="B81" s="198" t="s">
        <v>310</v>
      </c>
      <c r="C81" s="199" t="s">
        <v>312</v>
      </c>
      <c r="D81" s="177" t="s">
        <v>391</v>
      </c>
      <c r="E81" s="240">
        <v>0</v>
      </c>
      <c r="F81" s="241">
        <v>30</v>
      </c>
      <c r="G81" s="184"/>
      <c r="H81" s="184"/>
    </row>
    <row r="82" spans="1:8" ht="30">
      <c r="A82" s="205">
        <v>26</v>
      </c>
      <c r="B82" s="198" t="s">
        <v>311</v>
      </c>
      <c r="C82" s="199" t="s">
        <v>312</v>
      </c>
      <c r="D82" s="177" t="s">
        <v>391</v>
      </c>
      <c r="E82" s="240">
        <v>0</v>
      </c>
      <c r="F82" s="241">
        <v>500</v>
      </c>
      <c r="G82" s="184"/>
      <c r="H82" s="184"/>
    </row>
    <row r="83" spans="1:8" ht="15">
      <c r="A83" s="185" t="s">
        <v>119</v>
      </c>
      <c r="B83" s="186" t="s">
        <v>5</v>
      </c>
      <c r="C83" s="185"/>
      <c r="D83" s="185"/>
      <c r="E83" s="204"/>
      <c r="F83" s="204"/>
      <c r="G83" s="184"/>
      <c r="H83" s="184"/>
    </row>
    <row r="84" spans="1:8" ht="45">
      <c r="A84" s="208">
        <v>1</v>
      </c>
      <c r="B84" s="198" t="s">
        <v>313</v>
      </c>
      <c r="C84" s="199" t="s">
        <v>260</v>
      </c>
      <c r="D84" s="177" t="s">
        <v>392</v>
      </c>
      <c r="E84" s="201" t="s">
        <v>114</v>
      </c>
      <c r="F84" s="201">
        <f aca="true" t="shared" si="0" ref="E84:F108">F30/F57</f>
        <v>9</v>
      </c>
      <c r="G84" s="184"/>
      <c r="H84" s="184"/>
    </row>
    <row r="85" spans="1:8" ht="90">
      <c r="A85" s="208">
        <v>2</v>
      </c>
      <c r="B85" s="198" t="s">
        <v>314</v>
      </c>
      <c r="C85" s="199" t="s">
        <v>260</v>
      </c>
      <c r="D85" s="177" t="s">
        <v>392</v>
      </c>
      <c r="E85" s="201" t="s">
        <v>114</v>
      </c>
      <c r="F85" s="201">
        <f t="shared" si="0"/>
        <v>0</v>
      </c>
      <c r="G85" s="184"/>
      <c r="H85" s="184"/>
    </row>
    <row r="86" spans="1:8" ht="45">
      <c r="A86" s="208">
        <v>3</v>
      </c>
      <c r="B86" s="198" t="s">
        <v>315</v>
      </c>
      <c r="C86" s="199" t="s">
        <v>260</v>
      </c>
      <c r="D86" s="177" t="s">
        <v>392</v>
      </c>
      <c r="E86" s="201" t="s">
        <v>114</v>
      </c>
      <c r="F86" s="201">
        <f t="shared" si="0"/>
        <v>0</v>
      </c>
      <c r="G86" s="184"/>
      <c r="H86" s="184"/>
    </row>
    <row r="87" spans="1:8" ht="30">
      <c r="A87" s="208">
        <v>4</v>
      </c>
      <c r="B87" s="198" t="s">
        <v>316</v>
      </c>
      <c r="C87" s="199" t="s">
        <v>260</v>
      </c>
      <c r="D87" s="177" t="s">
        <v>392</v>
      </c>
      <c r="E87" s="201">
        <f t="shared" si="0"/>
        <v>300</v>
      </c>
      <c r="F87" s="201">
        <f t="shared" si="0"/>
        <v>200</v>
      </c>
      <c r="G87" s="184"/>
      <c r="H87" s="184"/>
    </row>
    <row r="88" spans="1:8" ht="30">
      <c r="A88" s="208">
        <v>5</v>
      </c>
      <c r="B88" s="198" t="s">
        <v>317</v>
      </c>
      <c r="C88" s="199" t="s">
        <v>260</v>
      </c>
      <c r="D88" s="177" t="s">
        <v>392</v>
      </c>
      <c r="E88" s="201" t="s">
        <v>114</v>
      </c>
      <c r="F88" s="201">
        <f t="shared" si="0"/>
        <v>50</v>
      </c>
      <c r="G88" s="184"/>
      <c r="H88" s="184"/>
    </row>
    <row r="89" spans="1:8" ht="30">
      <c r="A89" s="208">
        <v>6</v>
      </c>
      <c r="B89" s="198" t="s">
        <v>318</v>
      </c>
      <c r="C89" s="199" t="s">
        <v>260</v>
      </c>
      <c r="D89" s="177" t="s">
        <v>392</v>
      </c>
      <c r="E89" s="201" t="s">
        <v>114</v>
      </c>
      <c r="F89" s="201">
        <f t="shared" si="0"/>
        <v>50</v>
      </c>
      <c r="G89" s="184"/>
      <c r="H89" s="184"/>
    </row>
    <row r="90" spans="1:8" ht="60">
      <c r="A90" s="208">
        <v>7</v>
      </c>
      <c r="B90" s="198" t="s">
        <v>319</v>
      </c>
      <c r="C90" s="199" t="s">
        <v>260</v>
      </c>
      <c r="D90" s="177" t="s">
        <v>392</v>
      </c>
      <c r="E90" s="201" t="s">
        <v>114</v>
      </c>
      <c r="F90" s="201">
        <f t="shared" si="0"/>
        <v>40</v>
      </c>
      <c r="G90" s="184"/>
      <c r="H90" s="184"/>
    </row>
    <row r="91" spans="1:8" ht="45">
      <c r="A91" s="208">
        <v>8</v>
      </c>
      <c r="B91" s="198" t="s">
        <v>320</v>
      </c>
      <c r="C91" s="199" t="s">
        <v>260</v>
      </c>
      <c r="D91" s="177" t="s">
        <v>392</v>
      </c>
      <c r="E91" s="201" t="s">
        <v>114</v>
      </c>
      <c r="F91" s="201">
        <f t="shared" si="0"/>
        <v>10</v>
      </c>
      <c r="G91" s="184"/>
      <c r="H91" s="184"/>
    </row>
    <row r="92" spans="1:8" ht="45">
      <c r="A92" s="208">
        <v>9</v>
      </c>
      <c r="B92" s="198" t="s">
        <v>321</v>
      </c>
      <c r="C92" s="199" t="s">
        <v>260</v>
      </c>
      <c r="D92" s="177" t="s">
        <v>392</v>
      </c>
      <c r="E92" s="201" t="s">
        <v>114</v>
      </c>
      <c r="F92" s="201">
        <f t="shared" si="0"/>
        <v>10</v>
      </c>
      <c r="G92" s="184"/>
      <c r="H92" s="184"/>
    </row>
    <row r="93" spans="1:8" ht="90">
      <c r="A93" s="208">
        <v>10</v>
      </c>
      <c r="B93" s="198" t="s">
        <v>322</v>
      </c>
      <c r="C93" s="199" t="s">
        <v>260</v>
      </c>
      <c r="D93" s="177" t="s">
        <v>392</v>
      </c>
      <c r="E93" s="201" t="s">
        <v>114</v>
      </c>
      <c r="F93" s="201">
        <f t="shared" si="0"/>
        <v>0</v>
      </c>
      <c r="G93" s="184"/>
      <c r="H93" s="184"/>
    </row>
    <row r="94" spans="1:8" ht="30">
      <c r="A94" s="208">
        <v>11</v>
      </c>
      <c r="B94" s="198" t="s">
        <v>323</v>
      </c>
      <c r="C94" s="199" t="s">
        <v>260</v>
      </c>
      <c r="D94" s="177" t="s">
        <v>392</v>
      </c>
      <c r="E94" s="201" t="s">
        <v>114</v>
      </c>
      <c r="F94" s="201">
        <f t="shared" si="0"/>
        <v>0</v>
      </c>
      <c r="G94" s="184"/>
      <c r="H94" s="184"/>
    </row>
    <row r="95" spans="1:8" ht="75">
      <c r="A95" s="208">
        <v>12</v>
      </c>
      <c r="B95" s="198" t="s">
        <v>324</v>
      </c>
      <c r="C95" s="199" t="s">
        <v>260</v>
      </c>
      <c r="D95" s="177" t="s">
        <v>392</v>
      </c>
      <c r="E95" s="201" t="s">
        <v>114</v>
      </c>
      <c r="F95" s="201">
        <f t="shared" si="0"/>
        <v>5</v>
      </c>
      <c r="G95" s="184"/>
      <c r="H95" s="184"/>
    </row>
    <row r="96" spans="1:8" ht="45">
      <c r="A96" s="208">
        <v>13</v>
      </c>
      <c r="B96" s="198" t="s">
        <v>325</v>
      </c>
      <c r="C96" s="199" t="s">
        <v>260</v>
      </c>
      <c r="D96" s="177" t="s">
        <v>392</v>
      </c>
      <c r="E96" s="201">
        <f t="shared" si="0"/>
        <v>195</v>
      </c>
      <c r="F96" s="201">
        <f t="shared" si="0"/>
        <v>195</v>
      </c>
      <c r="G96" s="184"/>
      <c r="H96" s="184"/>
    </row>
    <row r="97" spans="1:8" ht="45">
      <c r="A97" s="208">
        <v>14</v>
      </c>
      <c r="B97" s="198" t="s">
        <v>326</v>
      </c>
      <c r="C97" s="199" t="s">
        <v>260</v>
      </c>
      <c r="D97" s="177" t="s">
        <v>392</v>
      </c>
      <c r="E97" s="201">
        <f t="shared" si="0"/>
        <v>50</v>
      </c>
      <c r="F97" s="201">
        <f t="shared" si="0"/>
        <v>50</v>
      </c>
      <c r="G97" s="184"/>
      <c r="H97" s="184"/>
    </row>
    <row r="98" spans="1:8" ht="45">
      <c r="A98" s="208">
        <v>15</v>
      </c>
      <c r="B98" s="198" t="s">
        <v>327</v>
      </c>
      <c r="C98" s="199" t="s">
        <v>260</v>
      </c>
      <c r="D98" s="177" t="s">
        <v>392</v>
      </c>
      <c r="E98" s="201">
        <f t="shared" si="0"/>
        <v>50</v>
      </c>
      <c r="F98" s="201">
        <f t="shared" si="0"/>
        <v>50</v>
      </c>
      <c r="G98" s="184"/>
      <c r="H98" s="184"/>
    </row>
    <row r="99" spans="1:8" ht="60">
      <c r="A99" s="208">
        <v>16</v>
      </c>
      <c r="B99" s="198" t="s">
        <v>328</v>
      </c>
      <c r="C99" s="199" t="s">
        <v>260</v>
      </c>
      <c r="D99" s="177" t="s">
        <v>392</v>
      </c>
      <c r="E99" s="201">
        <f t="shared" si="0"/>
        <v>50</v>
      </c>
      <c r="F99" s="201">
        <f t="shared" si="0"/>
        <v>50</v>
      </c>
      <c r="G99" s="184"/>
      <c r="H99" s="184"/>
    </row>
    <row r="100" spans="1:8" ht="45">
      <c r="A100" s="208">
        <v>17</v>
      </c>
      <c r="B100" s="198" t="s">
        <v>329</v>
      </c>
      <c r="C100" s="199" t="s">
        <v>260</v>
      </c>
      <c r="D100" s="177" t="s">
        <v>392</v>
      </c>
      <c r="E100" s="201" t="s">
        <v>114</v>
      </c>
      <c r="F100" s="201">
        <f t="shared" si="0"/>
        <v>0</v>
      </c>
      <c r="G100" s="184"/>
      <c r="H100" s="184"/>
    </row>
    <row r="101" spans="1:8" ht="60">
      <c r="A101" s="208">
        <v>18</v>
      </c>
      <c r="B101" s="198" t="s">
        <v>330</v>
      </c>
      <c r="C101" s="199" t="s">
        <v>260</v>
      </c>
      <c r="D101" s="177" t="s">
        <v>392</v>
      </c>
      <c r="E101" s="201" t="s">
        <v>114</v>
      </c>
      <c r="F101" s="201">
        <f t="shared" si="0"/>
        <v>50</v>
      </c>
      <c r="G101" s="184"/>
      <c r="H101" s="184"/>
    </row>
    <row r="102" spans="1:8" ht="30">
      <c r="A102" s="208">
        <v>19</v>
      </c>
      <c r="B102" s="198" t="s">
        <v>331</v>
      </c>
      <c r="C102" s="199" t="s">
        <v>260</v>
      </c>
      <c r="D102" s="177" t="s">
        <v>392</v>
      </c>
      <c r="E102" s="201" t="s">
        <v>114</v>
      </c>
      <c r="F102" s="201">
        <f t="shared" si="0"/>
        <v>30</v>
      </c>
      <c r="G102" s="184"/>
      <c r="H102" s="184"/>
    </row>
    <row r="103" spans="1:8" ht="45">
      <c r="A103" s="208">
        <v>20</v>
      </c>
      <c r="B103" s="198" t="s">
        <v>332</v>
      </c>
      <c r="C103" s="199" t="s">
        <v>260</v>
      </c>
      <c r="D103" s="177" t="s">
        <v>392</v>
      </c>
      <c r="E103" s="201" t="s">
        <v>114</v>
      </c>
      <c r="F103" s="201">
        <f t="shared" si="0"/>
        <v>45</v>
      </c>
      <c r="G103" s="184"/>
      <c r="H103" s="184"/>
    </row>
    <row r="104" spans="1:8" ht="45">
      <c r="A104" s="209">
        <v>21</v>
      </c>
      <c r="B104" s="210" t="s">
        <v>333</v>
      </c>
      <c r="C104" s="211" t="s">
        <v>260</v>
      </c>
      <c r="D104" s="177" t="s">
        <v>392</v>
      </c>
      <c r="E104" s="201" t="s">
        <v>114</v>
      </c>
      <c r="F104" s="201">
        <f t="shared" si="0"/>
        <v>12</v>
      </c>
      <c r="G104" s="184"/>
      <c r="H104" s="184"/>
    </row>
    <row r="105" spans="1:8" ht="30">
      <c r="A105" s="208">
        <v>22</v>
      </c>
      <c r="B105" s="198" t="s">
        <v>334</v>
      </c>
      <c r="C105" s="199" t="s">
        <v>260</v>
      </c>
      <c r="D105" s="177" t="s">
        <v>392</v>
      </c>
      <c r="E105" s="201" t="s">
        <v>114</v>
      </c>
      <c r="F105" s="201">
        <f t="shared" si="0"/>
        <v>50</v>
      </c>
      <c r="G105" s="184"/>
      <c r="H105" s="184"/>
    </row>
    <row r="106" spans="1:8" ht="60">
      <c r="A106" s="208">
        <v>23</v>
      </c>
      <c r="B106" s="198" t="s">
        <v>335</v>
      </c>
      <c r="C106" s="199" t="s">
        <v>260</v>
      </c>
      <c r="D106" s="177" t="s">
        <v>392</v>
      </c>
      <c r="E106" s="201" t="s">
        <v>114</v>
      </c>
      <c r="F106" s="201">
        <f t="shared" si="0"/>
        <v>100</v>
      </c>
      <c r="G106" s="184"/>
      <c r="H106" s="184"/>
    </row>
    <row r="107" spans="1:8" ht="45">
      <c r="A107" s="208">
        <v>24</v>
      </c>
      <c r="B107" s="198" t="s">
        <v>336</v>
      </c>
      <c r="C107" s="199" t="s">
        <v>260</v>
      </c>
      <c r="D107" s="177" t="s">
        <v>392</v>
      </c>
      <c r="E107" s="201" t="s">
        <v>114</v>
      </c>
      <c r="F107" s="201">
        <f t="shared" si="0"/>
        <v>300</v>
      </c>
      <c r="G107" s="184"/>
      <c r="H107" s="184"/>
    </row>
    <row r="108" spans="1:8" ht="60">
      <c r="A108" s="208">
        <v>25</v>
      </c>
      <c r="B108" s="198" t="s">
        <v>337</v>
      </c>
      <c r="C108" s="199" t="s">
        <v>260</v>
      </c>
      <c r="D108" s="177" t="s">
        <v>392</v>
      </c>
      <c r="E108" s="201" t="s">
        <v>114</v>
      </c>
      <c r="F108" s="201">
        <f t="shared" si="0"/>
        <v>1</v>
      </c>
      <c r="G108" s="184"/>
      <c r="H108" s="184"/>
    </row>
    <row r="109" spans="1:8" ht="45">
      <c r="A109" s="208">
        <v>26</v>
      </c>
      <c r="B109" s="198" t="s">
        <v>338</v>
      </c>
      <c r="C109" s="199" t="s">
        <v>260</v>
      </c>
      <c r="D109" s="177" t="s">
        <v>392</v>
      </c>
      <c r="E109" s="201" t="s">
        <v>114</v>
      </c>
      <c r="F109" s="201">
        <f>F55/F82</f>
        <v>0.6</v>
      </c>
      <c r="G109" s="184"/>
      <c r="H109" s="184"/>
    </row>
    <row r="110" spans="1:8" ht="14.25" customHeight="1">
      <c r="A110" s="185" t="s">
        <v>120</v>
      </c>
      <c r="B110" s="186" t="s">
        <v>6</v>
      </c>
      <c r="C110" s="185"/>
      <c r="D110" s="185"/>
      <c r="E110" s="204"/>
      <c r="F110" s="204"/>
      <c r="G110" s="184"/>
      <c r="H110" s="184"/>
    </row>
    <row r="111" spans="1:8" ht="60">
      <c r="A111" s="205">
        <v>1</v>
      </c>
      <c r="B111" s="198" t="s">
        <v>339</v>
      </c>
      <c r="C111" s="199" t="s">
        <v>142</v>
      </c>
      <c r="D111" s="177" t="s">
        <v>392</v>
      </c>
      <c r="E111" s="200">
        <v>0</v>
      </c>
      <c r="F111" s="201">
        <v>100</v>
      </c>
      <c r="G111" s="184"/>
      <c r="H111" s="184"/>
    </row>
    <row r="112" spans="1:8" ht="75">
      <c r="A112" s="205">
        <v>2</v>
      </c>
      <c r="B112" s="198" t="s">
        <v>340</v>
      </c>
      <c r="C112" s="199" t="s">
        <v>142</v>
      </c>
      <c r="D112" s="177" t="s">
        <v>392</v>
      </c>
      <c r="E112" s="200">
        <v>0</v>
      </c>
      <c r="F112" s="201">
        <v>100</v>
      </c>
      <c r="G112" s="184"/>
      <c r="H112" s="184"/>
    </row>
    <row r="113" spans="1:8" ht="45">
      <c r="A113" s="205">
        <v>3</v>
      </c>
      <c r="B113" s="206" t="s">
        <v>296</v>
      </c>
      <c r="C113" s="199" t="s">
        <v>364</v>
      </c>
      <c r="D113" s="177" t="s">
        <v>392</v>
      </c>
      <c r="E113" s="200">
        <v>0</v>
      </c>
      <c r="F113" s="201">
        <v>50</v>
      </c>
      <c r="G113" s="184"/>
      <c r="H113" s="184"/>
    </row>
    <row r="114" spans="1:8" ht="30">
      <c r="A114" s="205">
        <v>4</v>
      </c>
      <c r="B114" s="198" t="s">
        <v>341</v>
      </c>
      <c r="C114" s="199" t="s">
        <v>142</v>
      </c>
      <c r="D114" s="177" t="s">
        <v>392</v>
      </c>
      <c r="E114" s="200">
        <v>0</v>
      </c>
      <c r="F114" s="212">
        <v>2</v>
      </c>
      <c r="G114" s="184"/>
      <c r="H114" s="184"/>
    </row>
    <row r="115" spans="1:8" ht="45">
      <c r="A115" s="205">
        <v>5</v>
      </c>
      <c r="B115" s="198" t="s">
        <v>342</v>
      </c>
      <c r="C115" s="199" t="s">
        <v>142</v>
      </c>
      <c r="D115" s="177" t="s">
        <v>392</v>
      </c>
      <c r="E115" s="200">
        <v>0</v>
      </c>
      <c r="F115" s="201">
        <v>100</v>
      </c>
      <c r="G115" s="184"/>
      <c r="H115" s="184"/>
    </row>
    <row r="116" spans="1:8" ht="60">
      <c r="A116" s="205">
        <v>6</v>
      </c>
      <c r="B116" s="198" t="s">
        <v>343</v>
      </c>
      <c r="C116" s="199" t="s">
        <v>142</v>
      </c>
      <c r="D116" s="177" t="s">
        <v>392</v>
      </c>
      <c r="E116" s="200">
        <v>0</v>
      </c>
      <c r="F116" s="201">
        <v>2</v>
      </c>
      <c r="G116" s="184"/>
      <c r="H116" s="184"/>
    </row>
    <row r="117" spans="1:8" ht="30">
      <c r="A117" s="205">
        <v>7</v>
      </c>
      <c r="B117" s="198" t="s">
        <v>344</v>
      </c>
      <c r="C117" s="199" t="s">
        <v>142</v>
      </c>
      <c r="D117" s="177" t="s">
        <v>392</v>
      </c>
      <c r="E117" s="200">
        <v>0</v>
      </c>
      <c r="F117" s="201">
        <v>100</v>
      </c>
      <c r="G117" s="184"/>
      <c r="H117" s="184"/>
    </row>
    <row r="118" spans="1:8" ht="45">
      <c r="A118" s="205">
        <v>8</v>
      </c>
      <c r="B118" s="198" t="s">
        <v>345</v>
      </c>
      <c r="C118" s="199" t="s">
        <v>142</v>
      </c>
      <c r="D118" s="177" t="s">
        <v>392</v>
      </c>
      <c r="E118" s="200">
        <v>0</v>
      </c>
      <c r="F118" s="201">
        <v>100</v>
      </c>
      <c r="G118" s="184"/>
      <c r="H118" s="184"/>
    </row>
    <row r="119" spans="1:8" ht="45">
      <c r="A119" s="205">
        <v>9</v>
      </c>
      <c r="B119" s="198" t="s">
        <v>346</v>
      </c>
      <c r="C119" s="199" t="s">
        <v>142</v>
      </c>
      <c r="D119" s="177" t="s">
        <v>392</v>
      </c>
      <c r="E119" s="200">
        <v>0</v>
      </c>
      <c r="F119" s="201">
        <v>100</v>
      </c>
      <c r="G119" s="184"/>
      <c r="H119" s="184"/>
    </row>
    <row r="120" spans="1:8" ht="45">
      <c r="A120" s="205">
        <v>10</v>
      </c>
      <c r="B120" s="198" t="s">
        <v>347</v>
      </c>
      <c r="C120" s="199" t="s">
        <v>142</v>
      </c>
      <c r="D120" s="177" t="s">
        <v>392</v>
      </c>
      <c r="E120" s="200">
        <v>0</v>
      </c>
      <c r="F120" s="201">
        <v>100</v>
      </c>
      <c r="G120" s="184"/>
      <c r="H120" s="184"/>
    </row>
    <row r="121" spans="1:8" ht="45">
      <c r="A121" s="205">
        <v>11</v>
      </c>
      <c r="B121" s="206" t="s">
        <v>348</v>
      </c>
      <c r="C121" s="199" t="s">
        <v>142</v>
      </c>
      <c r="D121" s="177" t="s">
        <v>392</v>
      </c>
      <c r="E121" s="200">
        <v>0</v>
      </c>
      <c r="F121" s="202">
        <v>0.02021018593371059</v>
      </c>
      <c r="G121" s="184"/>
      <c r="H121" s="184"/>
    </row>
    <row r="122" spans="1:8" ht="30">
      <c r="A122" s="205">
        <v>12</v>
      </c>
      <c r="B122" s="198" t="s">
        <v>349</v>
      </c>
      <c r="C122" s="199" t="s">
        <v>142</v>
      </c>
      <c r="D122" s="177" t="s">
        <v>392</v>
      </c>
      <c r="E122" s="200">
        <v>0</v>
      </c>
      <c r="F122" s="201">
        <v>1.8</v>
      </c>
      <c r="G122" s="184"/>
      <c r="H122" s="184"/>
    </row>
    <row r="123" spans="1:8" ht="30">
      <c r="A123" s="213">
        <v>13</v>
      </c>
      <c r="B123" s="210" t="s">
        <v>350</v>
      </c>
      <c r="C123" s="211" t="s">
        <v>142</v>
      </c>
      <c r="D123" s="177" t="s">
        <v>392</v>
      </c>
      <c r="E123" s="200">
        <v>100</v>
      </c>
      <c r="F123" s="212">
        <v>0</v>
      </c>
      <c r="G123" s="184"/>
      <c r="H123" s="184"/>
    </row>
    <row r="124" spans="1:8" ht="30">
      <c r="A124" s="213">
        <v>14</v>
      </c>
      <c r="B124" s="198" t="s">
        <v>351</v>
      </c>
      <c r="C124" s="211" t="s">
        <v>142</v>
      </c>
      <c r="D124" s="177" t="s">
        <v>392</v>
      </c>
      <c r="E124" s="200">
        <v>100</v>
      </c>
      <c r="F124" s="212">
        <v>0</v>
      </c>
      <c r="G124" s="184"/>
      <c r="H124" s="184"/>
    </row>
    <row r="125" spans="1:8" ht="60">
      <c r="A125" s="205">
        <v>15</v>
      </c>
      <c r="B125" s="214" t="s">
        <v>352</v>
      </c>
      <c r="C125" s="215" t="s">
        <v>142</v>
      </c>
      <c r="D125" s="177" t="s">
        <v>392</v>
      </c>
      <c r="E125" s="200">
        <v>5</v>
      </c>
      <c r="F125" s="212">
        <v>5</v>
      </c>
      <c r="G125" s="184"/>
      <c r="H125" s="184"/>
    </row>
    <row r="126" spans="1:8" ht="60">
      <c r="A126" s="213">
        <v>16</v>
      </c>
      <c r="B126" s="210" t="s">
        <v>353</v>
      </c>
      <c r="C126" s="211" t="s">
        <v>142</v>
      </c>
      <c r="D126" s="177" t="s">
        <v>392</v>
      </c>
      <c r="E126" s="200">
        <v>100</v>
      </c>
      <c r="F126" s="212">
        <v>0</v>
      </c>
      <c r="G126" s="184"/>
      <c r="H126" s="184"/>
    </row>
    <row r="127" spans="1:8" ht="75">
      <c r="A127" s="213">
        <v>17</v>
      </c>
      <c r="B127" s="210" t="s">
        <v>354</v>
      </c>
      <c r="C127" s="211" t="s">
        <v>142</v>
      </c>
      <c r="D127" s="177" t="s">
        <v>392</v>
      </c>
      <c r="E127" s="200">
        <v>0</v>
      </c>
      <c r="F127" s="212">
        <v>0.5</v>
      </c>
      <c r="G127" s="184"/>
      <c r="H127" s="184"/>
    </row>
    <row r="128" spans="1:8" ht="30">
      <c r="A128" s="213">
        <v>18</v>
      </c>
      <c r="B128" s="210" t="s">
        <v>355</v>
      </c>
      <c r="C128" s="211" t="s">
        <v>142</v>
      </c>
      <c r="D128" s="177" t="s">
        <v>392</v>
      </c>
      <c r="E128" s="200">
        <v>0</v>
      </c>
      <c r="F128" s="212">
        <v>100</v>
      </c>
      <c r="G128" s="184"/>
      <c r="H128" s="184"/>
    </row>
    <row r="129" spans="1:8" ht="30">
      <c r="A129" s="205">
        <v>19</v>
      </c>
      <c r="B129" s="216" t="s">
        <v>356</v>
      </c>
      <c r="C129" s="199" t="s">
        <v>142</v>
      </c>
      <c r="D129" s="177" t="s">
        <v>392</v>
      </c>
      <c r="E129" s="200">
        <v>0</v>
      </c>
      <c r="F129" s="201">
        <v>60.862230552952205</v>
      </c>
      <c r="G129" s="184"/>
      <c r="H129" s="184"/>
    </row>
    <row r="130" spans="1:8" ht="45">
      <c r="A130" s="213">
        <v>20</v>
      </c>
      <c r="B130" s="210" t="s">
        <v>357</v>
      </c>
      <c r="C130" s="211" t="s">
        <v>142</v>
      </c>
      <c r="D130" s="177" t="s">
        <v>392</v>
      </c>
      <c r="E130" s="200">
        <v>91.2</v>
      </c>
      <c r="F130" s="201">
        <v>91.66666666666666</v>
      </c>
      <c r="G130" s="184"/>
      <c r="H130" s="184"/>
    </row>
    <row r="131" spans="1:8" ht="30">
      <c r="A131" s="205">
        <v>21</v>
      </c>
      <c r="B131" s="198" t="s">
        <v>358</v>
      </c>
      <c r="C131" s="199" t="s">
        <v>142</v>
      </c>
      <c r="D131" s="177" t="s">
        <v>392</v>
      </c>
      <c r="E131" s="200">
        <v>0</v>
      </c>
      <c r="F131" s="212">
        <v>52.18181818181819</v>
      </c>
      <c r="G131" s="184"/>
      <c r="H131" s="184"/>
    </row>
    <row r="132" spans="1:8" ht="30">
      <c r="A132" s="213">
        <v>22</v>
      </c>
      <c r="B132" s="210" t="s">
        <v>359</v>
      </c>
      <c r="C132" s="211" t="s">
        <v>142</v>
      </c>
      <c r="D132" s="177" t="s">
        <v>392</v>
      </c>
      <c r="E132" s="200">
        <v>0</v>
      </c>
      <c r="F132" s="212">
        <v>100</v>
      </c>
      <c r="G132" s="184"/>
      <c r="H132" s="184"/>
    </row>
    <row r="133" spans="1:8" ht="45">
      <c r="A133" s="213">
        <v>23</v>
      </c>
      <c r="B133" s="210" t="s">
        <v>360</v>
      </c>
      <c r="C133" s="211" t="s">
        <v>142</v>
      </c>
      <c r="D133" s="177" t="s">
        <v>392</v>
      </c>
      <c r="E133" s="200">
        <v>0</v>
      </c>
      <c r="F133" s="212">
        <v>100</v>
      </c>
      <c r="G133" s="184"/>
      <c r="H133" s="184"/>
    </row>
    <row r="134" spans="1:8" ht="45">
      <c r="A134" s="213">
        <v>24</v>
      </c>
      <c r="B134" s="210" t="s">
        <v>361</v>
      </c>
      <c r="C134" s="211" t="s">
        <v>142</v>
      </c>
      <c r="D134" s="177" t="s">
        <v>392</v>
      </c>
      <c r="E134" s="200">
        <v>0</v>
      </c>
      <c r="F134" s="212">
        <v>100</v>
      </c>
      <c r="G134" s="184"/>
      <c r="H134" s="184"/>
    </row>
    <row r="135" spans="1:8" ht="45">
      <c r="A135" s="213">
        <v>25</v>
      </c>
      <c r="B135" s="210" t="s">
        <v>362</v>
      </c>
      <c r="C135" s="211" t="s">
        <v>142</v>
      </c>
      <c r="D135" s="177" t="s">
        <v>392</v>
      </c>
      <c r="E135" s="200">
        <v>0</v>
      </c>
      <c r="F135" s="212">
        <v>100</v>
      </c>
      <c r="G135" s="184"/>
      <c r="H135" s="184"/>
    </row>
    <row r="136" spans="1:8" ht="30">
      <c r="A136" s="213">
        <v>26</v>
      </c>
      <c r="B136" s="210" t="s">
        <v>363</v>
      </c>
      <c r="C136" s="211" t="s">
        <v>142</v>
      </c>
      <c r="D136" s="177" t="s">
        <v>392</v>
      </c>
      <c r="E136" s="200">
        <v>0</v>
      </c>
      <c r="F136" s="212">
        <v>100</v>
      </c>
      <c r="G136" s="184"/>
      <c r="H136" s="184"/>
    </row>
    <row r="137" spans="1:8" ht="12.75" customHeight="1">
      <c r="A137" s="187"/>
      <c r="B137" s="188"/>
      <c r="C137" s="187"/>
      <c r="D137" s="187"/>
      <c r="E137" s="188"/>
      <c r="F137" s="188"/>
      <c r="G137" s="188"/>
      <c r="H137" s="188"/>
    </row>
    <row r="138" spans="1:8" ht="66" customHeight="1">
      <c r="A138" s="373" t="s">
        <v>390</v>
      </c>
      <c r="B138" s="373"/>
      <c r="C138" s="373"/>
      <c r="D138" s="373"/>
      <c r="E138" s="373"/>
      <c r="F138" s="373"/>
      <c r="G138" s="354"/>
      <c r="H138" s="189"/>
    </row>
    <row r="139" spans="1:8" ht="12.75" customHeight="1">
      <c r="A139" s="378"/>
      <c r="B139" s="378"/>
      <c r="C139" s="378"/>
      <c r="D139" s="170"/>
      <c r="E139" s="170"/>
      <c r="F139" s="170"/>
      <c r="G139" s="190"/>
      <c r="H139" s="189"/>
    </row>
    <row r="140" spans="1:8" ht="17.25" customHeight="1">
      <c r="A140" s="191"/>
      <c r="B140" s="192"/>
      <c r="C140" s="192"/>
      <c r="D140" s="192"/>
      <c r="E140" s="192"/>
      <c r="F140" s="192"/>
      <c r="G140" s="192"/>
      <c r="H140" s="170"/>
    </row>
    <row r="141" spans="1:8" ht="28.5" customHeight="1">
      <c r="A141" s="373" t="s">
        <v>382</v>
      </c>
      <c r="B141" s="373"/>
      <c r="C141" s="373"/>
      <c r="D141" s="373"/>
      <c r="E141" s="373"/>
      <c r="F141" s="373"/>
      <c r="G141" s="373"/>
      <c r="H141" s="170"/>
    </row>
    <row r="142" spans="1:8" ht="16.5" customHeight="1">
      <c r="A142" s="170"/>
      <c r="B142" s="170"/>
      <c r="C142" s="170"/>
      <c r="D142" s="170"/>
      <c r="E142" s="170"/>
      <c r="F142" s="170"/>
      <c r="G142" s="190" t="s">
        <v>59</v>
      </c>
      <c r="H142" s="170"/>
    </row>
    <row r="143" spans="1:7" ht="21" customHeight="1">
      <c r="A143" s="355" t="s">
        <v>29</v>
      </c>
      <c r="B143" s="355" t="s">
        <v>12</v>
      </c>
      <c r="C143" s="368" t="s">
        <v>383</v>
      </c>
      <c r="D143" s="369"/>
      <c r="E143" s="355" t="s">
        <v>384</v>
      </c>
      <c r="F143" s="355"/>
      <c r="G143" s="376" t="s">
        <v>403</v>
      </c>
    </row>
    <row r="144" spans="1:7" ht="72" customHeight="1">
      <c r="A144" s="355"/>
      <c r="B144" s="355"/>
      <c r="C144" s="173" t="s">
        <v>31</v>
      </c>
      <c r="D144" s="173" t="s">
        <v>58</v>
      </c>
      <c r="E144" s="173" t="s">
        <v>31</v>
      </c>
      <c r="F144" s="173" t="s">
        <v>58</v>
      </c>
      <c r="G144" s="377"/>
    </row>
    <row r="145" spans="1:7" ht="14.25" customHeight="1">
      <c r="A145" s="174">
        <v>1</v>
      </c>
      <c r="B145" s="174">
        <v>2</v>
      </c>
      <c r="C145" s="174">
        <v>3</v>
      </c>
      <c r="D145" s="174">
        <v>4</v>
      </c>
      <c r="E145" s="174">
        <v>5</v>
      </c>
      <c r="F145" s="174">
        <v>6</v>
      </c>
      <c r="G145" s="174">
        <v>7</v>
      </c>
    </row>
    <row r="146" spans="1:7" ht="90">
      <c r="A146" s="174">
        <v>2240</v>
      </c>
      <c r="B146" s="217" t="s">
        <v>261</v>
      </c>
      <c r="C146" s="201">
        <v>0</v>
      </c>
      <c r="D146" s="201">
        <v>45000</v>
      </c>
      <c r="E146" s="222">
        <v>0</v>
      </c>
      <c r="F146" s="201">
        <v>45000</v>
      </c>
      <c r="G146" s="370" t="s">
        <v>367</v>
      </c>
    </row>
    <row r="147" spans="1:7" ht="75">
      <c r="A147" s="174">
        <v>2240</v>
      </c>
      <c r="B147" s="217" t="s">
        <v>262</v>
      </c>
      <c r="C147" s="201">
        <v>0</v>
      </c>
      <c r="D147" s="201">
        <v>0</v>
      </c>
      <c r="E147" s="222">
        <v>0</v>
      </c>
      <c r="F147" s="201">
        <v>0</v>
      </c>
      <c r="G147" s="371"/>
    </row>
    <row r="148" spans="1:7" ht="45">
      <c r="A148" s="174">
        <v>2240</v>
      </c>
      <c r="B148" s="216" t="s">
        <v>365</v>
      </c>
      <c r="C148" s="201">
        <v>0</v>
      </c>
      <c r="D148" s="201">
        <v>1333200</v>
      </c>
      <c r="E148" s="222">
        <v>0</v>
      </c>
      <c r="F148" s="201">
        <v>1333200</v>
      </c>
      <c r="G148" s="371"/>
    </row>
    <row r="149" spans="1:7" ht="60">
      <c r="A149" s="174">
        <v>2240</v>
      </c>
      <c r="B149" s="217" t="s">
        <v>259</v>
      </c>
      <c r="C149" s="201">
        <v>0</v>
      </c>
      <c r="D149" s="201">
        <v>0</v>
      </c>
      <c r="E149" s="222">
        <v>0</v>
      </c>
      <c r="F149" s="201">
        <v>0</v>
      </c>
      <c r="G149" s="371"/>
    </row>
    <row r="150" spans="1:7" ht="60">
      <c r="A150" s="174">
        <v>2240</v>
      </c>
      <c r="B150" s="217" t="s">
        <v>264</v>
      </c>
      <c r="C150" s="201">
        <v>0</v>
      </c>
      <c r="D150" s="201">
        <v>0</v>
      </c>
      <c r="E150" s="222">
        <v>0</v>
      </c>
      <c r="F150" s="201">
        <v>0</v>
      </c>
      <c r="G150" s="371"/>
    </row>
    <row r="151" spans="1:7" ht="30">
      <c r="A151" s="174">
        <v>2240</v>
      </c>
      <c r="B151" s="218" t="s">
        <v>265</v>
      </c>
      <c r="C151" s="201">
        <v>0</v>
      </c>
      <c r="D151" s="201">
        <v>50000</v>
      </c>
      <c r="E151" s="222">
        <v>0</v>
      </c>
      <c r="F151" s="201">
        <v>50000</v>
      </c>
      <c r="G151" s="371"/>
    </row>
    <row r="152" spans="1:7" ht="45">
      <c r="A152" s="174">
        <v>2240</v>
      </c>
      <c r="B152" s="216" t="s">
        <v>266</v>
      </c>
      <c r="C152" s="201">
        <v>200000</v>
      </c>
      <c r="D152" s="201">
        <v>200000</v>
      </c>
      <c r="E152" s="221">
        <v>200000</v>
      </c>
      <c r="F152" s="201">
        <v>200000</v>
      </c>
      <c r="G152" s="371"/>
    </row>
    <row r="153" spans="1:7" ht="30">
      <c r="A153" s="174">
        <v>2240</v>
      </c>
      <c r="B153" s="216" t="s">
        <v>267</v>
      </c>
      <c r="C153" s="201">
        <v>26300</v>
      </c>
      <c r="D153" s="201">
        <v>150000</v>
      </c>
      <c r="E153" s="221">
        <v>0</v>
      </c>
      <c r="F153" s="201">
        <v>150000</v>
      </c>
      <c r="G153" s="371"/>
    </row>
    <row r="154" spans="1:7" ht="45">
      <c r="A154" s="174">
        <v>2240</v>
      </c>
      <c r="B154" s="214" t="s">
        <v>268</v>
      </c>
      <c r="C154" s="212">
        <v>0</v>
      </c>
      <c r="D154" s="212">
        <v>0</v>
      </c>
      <c r="E154" s="221">
        <v>0</v>
      </c>
      <c r="F154" s="212">
        <v>50000</v>
      </c>
      <c r="G154" s="371"/>
    </row>
    <row r="155" spans="1:7" ht="75">
      <c r="A155" s="174">
        <v>2240</v>
      </c>
      <c r="B155" s="217" t="s">
        <v>269</v>
      </c>
      <c r="C155" s="201">
        <v>0</v>
      </c>
      <c r="D155" s="201">
        <v>0</v>
      </c>
      <c r="E155" s="221">
        <v>0</v>
      </c>
      <c r="F155" s="201">
        <v>0</v>
      </c>
      <c r="G155" s="371"/>
    </row>
    <row r="156" spans="1:7" ht="60">
      <c r="A156" s="174">
        <v>2240</v>
      </c>
      <c r="B156" s="219" t="s">
        <v>270</v>
      </c>
      <c r="C156" s="201">
        <v>0</v>
      </c>
      <c r="D156" s="201">
        <v>0</v>
      </c>
      <c r="E156" s="221">
        <v>0</v>
      </c>
      <c r="F156" s="201">
        <v>0</v>
      </c>
      <c r="G156" s="371"/>
    </row>
    <row r="157" spans="1:7" ht="90">
      <c r="A157" s="174">
        <v>2240</v>
      </c>
      <c r="B157" s="219" t="s">
        <v>271</v>
      </c>
      <c r="C157" s="203">
        <v>0</v>
      </c>
      <c r="D157" s="203">
        <v>45000</v>
      </c>
      <c r="E157" s="221">
        <v>0</v>
      </c>
      <c r="F157" s="203">
        <v>45000</v>
      </c>
      <c r="G157" s="371"/>
    </row>
    <row r="158" spans="1:7" ht="45">
      <c r="A158" s="174">
        <v>2240</v>
      </c>
      <c r="B158" s="220" t="s">
        <v>272</v>
      </c>
      <c r="C158" s="203">
        <v>195000</v>
      </c>
      <c r="D158" s="203">
        <v>195000</v>
      </c>
      <c r="E158" s="221">
        <v>195000</v>
      </c>
      <c r="F158" s="203">
        <v>195000</v>
      </c>
      <c r="G158" s="371"/>
    </row>
    <row r="159" spans="1:7" ht="45">
      <c r="A159" s="174">
        <v>2240</v>
      </c>
      <c r="B159" s="219" t="s">
        <v>273</v>
      </c>
      <c r="C159" s="201">
        <v>50000</v>
      </c>
      <c r="D159" s="201">
        <v>50000</v>
      </c>
      <c r="E159" s="221">
        <v>50000</v>
      </c>
      <c r="F159" s="201">
        <v>50000</v>
      </c>
      <c r="G159" s="371"/>
    </row>
    <row r="160" spans="1:7" ht="60">
      <c r="A160" s="174">
        <v>2240</v>
      </c>
      <c r="B160" s="219" t="s">
        <v>274</v>
      </c>
      <c r="C160" s="201">
        <v>50000</v>
      </c>
      <c r="D160" s="201">
        <v>50000</v>
      </c>
      <c r="E160" s="221">
        <v>50000</v>
      </c>
      <c r="F160" s="201">
        <v>50000</v>
      </c>
      <c r="G160" s="371"/>
    </row>
    <row r="161" spans="1:7" ht="75">
      <c r="A161" s="174">
        <v>2240</v>
      </c>
      <c r="B161" s="219" t="s">
        <v>275</v>
      </c>
      <c r="C161" s="201">
        <v>50000</v>
      </c>
      <c r="D161" s="201">
        <v>50000</v>
      </c>
      <c r="E161" s="221">
        <v>50000</v>
      </c>
      <c r="F161" s="201">
        <v>50000</v>
      </c>
      <c r="G161" s="371"/>
    </row>
    <row r="162" spans="1:7" ht="60">
      <c r="A162" s="174">
        <v>2240</v>
      </c>
      <c r="B162" s="219" t="s">
        <v>276</v>
      </c>
      <c r="C162" s="201">
        <v>50000</v>
      </c>
      <c r="D162" s="201">
        <v>50000</v>
      </c>
      <c r="E162" s="221">
        <v>50000</v>
      </c>
      <c r="F162" s="201">
        <v>50000</v>
      </c>
      <c r="G162" s="371"/>
    </row>
    <row r="163" spans="1:7" ht="60">
      <c r="A163" s="174">
        <v>2240</v>
      </c>
      <c r="B163" s="217" t="s">
        <v>277</v>
      </c>
      <c r="C163" s="201">
        <v>0</v>
      </c>
      <c r="D163" s="201">
        <v>50000</v>
      </c>
      <c r="E163" s="221">
        <v>0</v>
      </c>
      <c r="F163" s="201">
        <v>50000</v>
      </c>
      <c r="G163" s="371"/>
    </row>
    <row r="164" spans="1:7" ht="75">
      <c r="A164" s="174">
        <v>3310</v>
      </c>
      <c r="B164" s="216" t="s">
        <v>366</v>
      </c>
      <c r="C164" s="201">
        <v>0</v>
      </c>
      <c r="D164" s="201">
        <v>300000</v>
      </c>
      <c r="E164" s="221">
        <v>0</v>
      </c>
      <c r="F164" s="201">
        <v>300000</v>
      </c>
      <c r="G164" s="371"/>
    </row>
    <row r="165" spans="1:7" ht="30">
      <c r="A165" s="174">
        <v>2240</v>
      </c>
      <c r="B165" s="216" t="s">
        <v>279</v>
      </c>
      <c r="C165" s="201">
        <v>45000</v>
      </c>
      <c r="D165" s="201">
        <v>45000</v>
      </c>
      <c r="E165" s="221">
        <v>45000</v>
      </c>
      <c r="F165" s="201">
        <v>45000</v>
      </c>
      <c r="G165" s="371"/>
    </row>
    <row r="166" spans="1:7" ht="45">
      <c r="A166" s="174">
        <v>2240</v>
      </c>
      <c r="B166" s="216" t="s">
        <v>280</v>
      </c>
      <c r="C166" s="201">
        <v>24000</v>
      </c>
      <c r="D166" s="201">
        <v>24000</v>
      </c>
      <c r="E166" s="221">
        <v>24000</v>
      </c>
      <c r="F166" s="201">
        <v>24000</v>
      </c>
      <c r="G166" s="371"/>
    </row>
    <row r="167" spans="1:7" ht="60">
      <c r="A167" s="174">
        <v>2240</v>
      </c>
      <c r="B167" s="216" t="s">
        <v>281</v>
      </c>
      <c r="C167" s="201">
        <v>0</v>
      </c>
      <c r="D167" s="201">
        <v>50000</v>
      </c>
      <c r="E167" s="221">
        <v>0</v>
      </c>
      <c r="F167" s="201">
        <v>50000</v>
      </c>
      <c r="G167" s="371"/>
    </row>
    <row r="168" spans="1:7" ht="75">
      <c r="A168" s="174">
        <v>2240</v>
      </c>
      <c r="B168" s="219" t="s">
        <v>282</v>
      </c>
      <c r="C168" s="201">
        <v>0</v>
      </c>
      <c r="D168" s="201">
        <v>100000</v>
      </c>
      <c r="E168" s="221">
        <v>0</v>
      </c>
      <c r="F168" s="201">
        <v>100000</v>
      </c>
      <c r="G168" s="371"/>
    </row>
    <row r="169" spans="1:7" ht="60">
      <c r="A169" s="174">
        <v>2240</v>
      </c>
      <c r="B169" s="218" t="s">
        <v>283</v>
      </c>
      <c r="C169" s="201">
        <v>0</v>
      </c>
      <c r="D169" s="201">
        <v>300000</v>
      </c>
      <c r="E169" s="221">
        <v>0</v>
      </c>
      <c r="F169" s="201">
        <v>300000</v>
      </c>
      <c r="G169" s="371"/>
    </row>
    <row r="170" spans="1:7" ht="75">
      <c r="A170" s="174">
        <v>2240</v>
      </c>
      <c r="B170" s="218" t="s">
        <v>284</v>
      </c>
      <c r="C170" s="201">
        <v>0</v>
      </c>
      <c r="D170" s="201">
        <v>30000</v>
      </c>
      <c r="E170" s="221">
        <v>0</v>
      </c>
      <c r="F170" s="201">
        <v>30000</v>
      </c>
      <c r="G170" s="371"/>
    </row>
    <row r="171" spans="1:7" ht="30">
      <c r="A171" s="174">
        <v>2240</v>
      </c>
      <c r="B171" s="214" t="s">
        <v>285</v>
      </c>
      <c r="C171" s="212">
        <v>0</v>
      </c>
      <c r="D171" s="212">
        <v>0</v>
      </c>
      <c r="E171" s="221">
        <v>62886</v>
      </c>
      <c r="F171" s="212">
        <v>300000</v>
      </c>
      <c r="G171" s="372"/>
    </row>
    <row r="172" spans="1:8" ht="7.5" customHeight="1">
      <c r="A172" s="170"/>
      <c r="B172" s="170"/>
      <c r="C172" s="170"/>
      <c r="D172" s="170"/>
      <c r="E172" s="170"/>
      <c r="F172" s="170"/>
      <c r="G172" s="170"/>
      <c r="H172" s="170"/>
    </row>
    <row r="173" spans="1:8" ht="14.25" customHeight="1">
      <c r="A173" s="373" t="s">
        <v>109</v>
      </c>
      <c r="B173" s="373"/>
      <c r="C173" s="373"/>
      <c r="D173" s="373"/>
      <c r="E173" s="373"/>
      <c r="F173" s="373"/>
      <c r="G173" s="373"/>
      <c r="H173" s="373"/>
    </row>
    <row r="174" spans="1:8" ht="21" customHeight="1">
      <c r="A174" s="355" t="s">
        <v>21</v>
      </c>
      <c r="B174" s="355" t="s">
        <v>12</v>
      </c>
      <c r="C174" s="355" t="s">
        <v>20</v>
      </c>
      <c r="D174" s="355" t="s">
        <v>14</v>
      </c>
      <c r="E174" s="355" t="s">
        <v>385</v>
      </c>
      <c r="F174" s="355" t="s">
        <v>386</v>
      </c>
      <c r="G174" s="355" t="s">
        <v>387</v>
      </c>
      <c r="H174" s="355" t="s">
        <v>388</v>
      </c>
    </row>
    <row r="175" spans="1:8" ht="72.75" customHeight="1">
      <c r="A175" s="355"/>
      <c r="B175" s="355"/>
      <c r="C175" s="355"/>
      <c r="D175" s="355"/>
      <c r="E175" s="355"/>
      <c r="F175" s="355"/>
      <c r="G175" s="355"/>
      <c r="H175" s="355"/>
    </row>
    <row r="176" spans="1:8" s="171" customFormat="1" ht="15.75">
      <c r="A176" s="173">
        <v>1</v>
      </c>
      <c r="B176" s="173">
        <v>2</v>
      </c>
      <c r="C176" s="173">
        <v>3</v>
      </c>
      <c r="D176" s="173">
        <v>4</v>
      </c>
      <c r="E176" s="173">
        <v>5</v>
      </c>
      <c r="F176" s="173">
        <v>6</v>
      </c>
      <c r="G176" s="173">
        <v>7</v>
      </c>
      <c r="H176" s="173">
        <v>8</v>
      </c>
    </row>
    <row r="177" spans="1:8" ht="14.25" customHeight="1">
      <c r="A177" s="177" t="s">
        <v>117</v>
      </c>
      <c r="B177" s="178" t="s">
        <v>3</v>
      </c>
      <c r="C177" s="177"/>
      <c r="D177" s="177"/>
      <c r="E177" s="177"/>
      <c r="F177" s="177"/>
      <c r="G177" s="177"/>
      <c r="H177" s="177"/>
    </row>
    <row r="178" spans="1:8" ht="90">
      <c r="A178" s="177">
        <v>1</v>
      </c>
      <c r="B178" s="198" t="s">
        <v>261</v>
      </c>
      <c r="C178" s="199" t="s">
        <v>260</v>
      </c>
      <c r="D178" s="177" t="s">
        <v>391</v>
      </c>
      <c r="E178" s="201">
        <v>0</v>
      </c>
      <c r="F178" s="201">
        <v>45</v>
      </c>
      <c r="G178" s="221">
        <v>0</v>
      </c>
      <c r="H178" s="221">
        <v>45</v>
      </c>
    </row>
    <row r="179" spans="1:8" ht="75">
      <c r="A179" s="177">
        <v>2</v>
      </c>
      <c r="B179" s="198" t="s">
        <v>262</v>
      </c>
      <c r="C179" s="199" t="s">
        <v>260</v>
      </c>
      <c r="D179" s="177" t="s">
        <v>391</v>
      </c>
      <c r="E179" s="201">
        <v>0</v>
      </c>
      <c r="F179" s="201">
        <v>0</v>
      </c>
      <c r="G179" s="177">
        <v>0</v>
      </c>
      <c r="H179" s="177">
        <v>0</v>
      </c>
    </row>
    <row r="180" spans="1:8" ht="45">
      <c r="A180" s="177">
        <v>3</v>
      </c>
      <c r="B180" s="198" t="s">
        <v>263</v>
      </c>
      <c r="C180" s="199" t="s">
        <v>260</v>
      </c>
      <c r="D180" s="177" t="s">
        <v>391</v>
      </c>
      <c r="E180" s="201">
        <v>0</v>
      </c>
      <c r="F180" s="201">
        <v>1333.2</v>
      </c>
      <c r="G180" s="177">
        <v>0</v>
      </c>
      <c r="H180" s="177">
        <v>1333.2</v>
      </c>
    </row>
    <row r="181" spans="1:8" ht="60">
      <c r="A181" s="177">
        <v>4</v>
      </c>
      <c r="B181" s="198" t="s">
        <v>259</v>
      </c>
      <c r="C181" s="199" t="s">
        <v>260</v>
      </c>
      <c r="D181" s="177" t="s">
        <v>391</v>
      </c>
      <c r="E181" s="201">
        <v>0</v>
      </c>
      <c r="F181" s="201">
        <v>0</v>
      </c>
      <c r="G181" s="177">
        <v>0</v>
      </c>
      <c r="H181" s="177">
        <v>0</v>
      </c>
    </row>
    <row r="182" spans="1:8" ht="60">
      <c r="A182" s="177">
        <v>5</v>
      </c>
      <c r="B182" s="198" t="s">
        <v>264</v>
      </c>
      <c r="C182" s="199" t="s">
        <v>260</v>
      </c>
      <c r="D182" s="177" t="s">
        <v>391</v>
      </c>
      <c r="E182" s="201">
        <v>0</v>
      </c>
      <c r="F182" s="201">
        <v>50</v>
      </c>
      <c r="G182" s="177">
        <v>0</v>
      </c>
      <c r="H182" s="177">
        <v>50</v>
      </c>
    </row>
    <row r="183" spans="1:8" ht="30">
      <c r="A183" s="177">
        <v>6</v>
      </c>
      <c r="B183" s="198" t="s">
        <v>265</v>
      </c>
      <c r="C183" s="199" t="s">
        <v>260</v>
      </c>
      <c r="D183" s="177" t="s">
        <v>391</v>
      </c>
      <c r="E183" s="223">
        <v>0</v>
      </c>
      <c r="F183" s="201">
        <v>50</v>
      </c>
      <c r="G183" s="222">
        <v>0</v>
      </c>
      <c r="H183" s="177">
        <v>50</v>
      </c>
    </row>
    <row r="184" spans="1:8" ht="45">
      <c r="A184" s="177">
        <v>7</v>
      </c>
      <c r="B184" s="198" t="s">
        <v>266</v>
      </c>
      <c r="C184" s="199" t="s">
        <v>260</v>
      </c>
      <c r="D184" s="177" t="s">
        <v>391</v>
      </c>
      <c r="E184" s="223">
        <v>200</v>
      </c>
      <c r="F184" s="201">
        <v>0</v>
      </c>
      <c r="G184" s="222">
        <v>200</v>
      </c>
      <c r="H184" s="177">
        <v>200</v>
      </c>
    </row>
    <row r="185" spans="1:8" ht="30">
      <c r="A185" s="177">
        <v>8</v>
      </c>
      <c r="B185" s="198" t="s">
        <v>267</v>
      </c>
      <c r="C185" s="199" t="s">
        <v>260</v>
      </c>
      <c r="D185" s="177" t="s">
        <v>391</v>
      </c>
      <c r="E185" s="223">
        <v>26.3</v>
      </c>
      <c r="F185" s="202">
        <f>150-26.3</f>
        <v>123.7</v>
      </c>
      <c r="G185" s="222">
        <v>0</v>
      </c>
      <c r="H185" s="177">
        <v>150</v>
      </c>
    </row>
    <row r="186" spans="1:8" ht="45">
      <c r="A186" s="177">
        <v>9</v>
      </c>
      <c r="B186" s="198" t="s">
        <v>268</v>
      </c>
      <c r="C186" s="199" t="s">
        <v>260</v>
      </c>
      <c r="D186" s="177" t="s">
        <v>391</v>
      </c>
      <c r="E186" s="223">
        <v>0</v>
      </c>
      <c r="F186" s="202">
        <v>0</v>
      </c>
      <c r="G186" s="222">
        <v>0</v>
      </c>
      <c r="H186" s="177">
        <v>50</v>
      </c>
    </row>
    <row r="187" spans="1:8" ht="75">
      <c r="A187" s="177">
        <v>10</v>
      </c>
      <c r="B187" s="198" t="s">
        <v>269</v>
      </c>
      <c r="C187" s="199" t="s">
        <v>260</v>
      </c>
      <c r="D187" s="177" t="s">
        <v>391</v>
      </c>
      <c r="E187" s="223">
        <v>0</v>
      </c>
      <c r="F187" s="201">
        <v>0</v>
      </c>
      <c r="G187" s="222">
        <v>0</v>
      </c>
      <c r="H187" s="177">
        <v>0</v>
      </c>
    </row>
    <row r="188" spans="1:8" ht="60">
      <c r="A188" s="177">
        <v>11</v>
      </c>
      <c r="B188" s="198" t="s">
        <v>270</v>
      </c>
      <c r="C188" s="199" t="s">
        <v>260</v>
      </c>
      <c r="D188" s="177" t="s">
        <v>391</v>
      </c>
      <c r="E188" s="223">
        <v>0</v>
      </c>
      <c r="F188" s="201">
        <v>0</v>
      </c>
      <c r="G188" s="222">
        <v>0</v>
      </c>
      <c r="H188" s="177">
        <v>0</v>
      </c>
    </row>
    <row r="189" spans="1:8" ht="90">
      <c r="A189" s="177">
        <v>12</v>
      </c>
      <c r="B189" s="198" t="s">
        <v>271</v>
      </c>
      <c r="C189" s="199" t="s">
        <v>260</v>
      </c>
      <c r="D189" s="177" t="s">
        <v>391</v>
      </c>
      <c r="E189" s="223">
        <v>0</v>
      </c>
      <c r="F189" s="201">
        <v>45</v>
      </c>
      <c r="G189" s="222">
        <v>0</v>
      </c>
      <c r="H189" s="177">
        <v>45</v>
      </c>
    </row>
    <row r="190" spans="1:8" ht="45">
      <c r="A190" s="177">
        <v>13</v>
      </c>
      <c r="B190" s="198" t="s">
        <v>272</v>
      </c>
      <c r="C190" s="199" t="s">
        <v>260</v>
      </c>
      <c r="D190" s="177" t="s">
        <v>391</v>
      </c>
      <c r="E190" s="223">
        <v>195</v>
      </c>
      <c r="F190" s="201">
        <v>0</v>
      </c>
      <c r="G190" s="222">
        <v>195</v>
      </c>
      <c r="H190" s="177">
        <v>0</v>
      </c>
    </row>
    <row r="191" spans="1:8" ht="45">
      <c r="A191" s="177">
        <v>14</v>
      </c>
      <c r="B191" s="198" t="s">
        <v>273</v>
      </c>
      <c r="C191" s="199" t="s">
        <v>260</v>
      </c>
      <c r="D191" s="177" t="s">
        <v>391</v>
      </c>
      <c r="E191" s="223">
        <v>50</v>
      </c>
      <c r="F191" s="201">
        <v>0</v>
      </c>
      <c r="G191" s="222">
        <v>50</v>
      </c>
      <c r="H191" s="177">
        <v>0</v>
      </c>
    </row>
    <row r="192" spans="1:8" ht="60">
      <c r="A192" s="177">
        <v>15</v>
      </c>
      <c r="B192" s="198" t="s">
        <v>274</v>
      </c>
      <c r="C192" s="199" t="s">
        <v>260</v>
      </c>
      <c r="D192" s="177" t="s">
        <v>391</v>
      </c>
      <c r="E192" s="223">
        <v>50</v>
      </c>
      <c r="F192" s="201">
        <v>0</v>
      </c>
      <c r="G192" s="222">
        <v>50</v>
      </c>
      <c r="H192" s="177">
        <v>0</v>
      </c>
    </row>
    <row r="193" spans="1:8" ht="75">
      <c r="A193" s="177">
        <v>16</v>
      </c>
      <c r="B193" s="198" t="s">
        <v>275</v>
      </c>
      <c r="C193" s="199" t="s">
        <v>260</v>
      </c>
      <c r="D193" s="177" t="s">
        <v>391</v>
      </c>
      <c r="E193" s="223">
        <v>50</v>
      </c>
      <c r="F193" s="201">
        <v>0</v>
      </c>
      <c r="G193" s="222">
        <v>50</v>
      </c>
      <c r="H193" s="177">
        <v>0</v>
      </c>
    </row>
    <row r="194" spans="1:8" ht="60">
      <c r="A194" s="177">
        <v>17</v>
      </c>
      <c r="B194" s="198" t="s">
        <v>276</v>
      </c>
      <c r="C194" s="199" t="s">
        <v>260</v>
      </c>
      <c r="D194" s="177" t="s">
        <v>391</v>
      </c>
      <c r="E194" s="223">
        <v>50</v>
      </c>
      <c r="F194" s="201">
        <v>0</v>
      </c>
      <c r="G194" s="222">
        <v>50</v>
      </c>
      <c r="H194" s="177">
        <v>0</v>
      </c>
    </row>
    <row r="195" spans="1:8" ht="60">
      <c r="A195" s="177">
        <v>18</v>
      </c>
      <c r="B195" s="198" t="s">
        <v>277</v>
      </c>
      <c r="C195" s="199" t="s">
        <v>260</v>
      </c>
      <c r="D195" s="177" t="s">
        <v>391</v>
      </c>
      <c r="E195" s="223">
        <v>0</v>
      </c>
      <c r="F195" s="201">
        <v>50</v>
      </c>
      <c r="G195" s="222">
        <v>0</v>
      </c>
      <c r="H195" s="177">
        <v>50</v>
      </c>
    </row>
    <row r="196" spans="1:8" ht="75">
      <c r="A196" s="177">
        <v>19</v>
      </c>
      <c r="B196" s="198" t="s">
        <v>278</v>
      </c>
      <c r="C196" s="199" t="s">
        <v>260</v>
      </c>
      <c r="D196" s="177" t="s">
        <v>391</v>
      </c>
      <c r="E196" s="223">
        <v>0</v>
      </c>
      <c r="F196" s="201">
        <v>300</v>
      </c>
      <c r="G196" s="222">
        <v>0</v>
      </c>
      <c r="H196" s="177">
        <v>300</v>
      </c>
    </row>
    <row r="197" spans="1:8" ht="30">
      <c r="A197" s="177">
        <v>20</v>
      </c>
      <c r="B197" s="198" t="s">
        <v>279</v>
      </c>
      <c r="C197" s="199" t="s">
        <v>260</v>
      </c>
      <c r="D197" s="177" t="s">
        <v>391</v>
      </c>
      <c r="E197" s="223">
        <v>45</v>
      </c>
      <c r="F197" s="201">
        <v>0</v>
      </c>
      <c r="G197" s="222">
        <v>45</v>
      </c>
      <c r="H197" s="177">
        <v>0</v>
      </c>
    </row>
    <row r="198" spans="1:8" ht="45">
      <c r="A198" s="177">
        <v>21</v>
      </c>
      <c r="B198" s="198" t="s">
        <v>280</v>
      </c>
      <c r="C198" s="199" t="s">
        <v>260</v>
      </c>
      <c r="D198" s="177" t="s">
        <v>391</v>
      </c>
      <c r="E198" s="223">
        <v>24</v>
      </c>
      <c r="F198" s="201">
        <v>0</v>
      </c>
      <c r="G198" s="222">
        <v>24</v>
      </c>
      <c r="H198" s="177">
        <v>0</v>
      </c>
    </row>
    <row r="199" spans="1:8" ht="60">
      <c r="A199" s="177">
        <v>22</v>
      </c>
      <c r="B199" s="198" t="s">
        <v>281</v>
      </c>
      <c r="C199" s="199" t="s">
        <v>260</v>
      </c>
      <c r="D199" s="177" t="s">
        <v>391</v>
      </c>
      <c r="E199" s="223">
        <v>0</v>
      </c>
      <c r="F199" s="201">
        <v>50</v>
      </c>
      <c r="G199" s="222">
        <v>0</v>
      </c>
      <c r="H199" s="177">
        <v>50</v>
      </c>
    </row>
    <row r="200" spans="1:8" ht="75">
      <c r="A200" s="177">
        <v>23</v>
      </c>
      <c r="B200" s="198" t="s">
        <v>282</v>
      </c>
      <c r="C200" s="199" t="s">
        <v>260</v>
      </c>
      <c r="D200" s="177" t="s">
        <v>391</v>
      </c>
      <c r="E200" s="223">
        <v>0</v>
      </c>
      <c r="F200" s="201">
        <v>100</v>
      </c>
      <c r="G200" s="222">
        <v>0</v>
      </c>
      <c r="H200" s="177">
        <v>100</v>
      </c>
    </row>
    <row r="201" spans="1:8" ht="60">
      <c r="A201" s="177">
        <v>24</v>
      </c>
      <c r="B201" s="198" t="s">
        <v>283</v>
      </c>
      <c r="C201" s="199" t="s">
        <v>260</v>
      </c>
      <c r="D201" s="177" t="s">
        <v>391</v>
      </c>
      <c r="E201" s="223">
        <v>0</v>
      </c>
      <c r="F201" s="201">
        <v>300</v>
      </c>
      <c r="G201" s="222">
        <v>0</v>
      </c>
      <c r="H201" s="177">
        <v>300</v>
      </c>
    </row>
    <row r="202" spans="1:8" ht="75">
      <c r="A202" s="177">
        <v>25</v>
      </c>
      <c r="B202" s="198" t="s">
        <v>284</v>
      </c>
      <c r="C202" s="199" t="s">
        <v>260</v>
      </c>
      <c r="D202" s="177" t="s">
        <v>391</v>
      </c>
      <c r="E202" s="223">
        <v>0</v>
      </c>
      <c r="F202" s="201">
        <v>30</v>
      </c>
      <c r="G202" s="222">
        <v>0</v>
      </c>
      <c r="H202" s="177">
        <v>30</v>
      </c>
    </row>
    <row r="203" spans="1:8" ht="30">
      <c r="A203" s="177">
        <v>26</v>
      </c>
      <c r="B203" s="198" t="s">
        <v>285</v>
      </c>
      <c r="C203" s="199" t="s">
        <v>260</v>
      </c>
      <c r="D203" s="177" t="s">
        <v>391</v>
      </c>
      <c r="E203" s="223">
        <v>0</v>
      </c>
      <c r="F203" s="202">
        <v>0</v>
      </c>
      <c r="G203" s="222">
        <v>62.886</v>
      </c>
      <c r="H203" s="177">
        <v>300</v>
      </c>
    </row>
    <row r="204" spans="1:8" ht="15.75">
      <c r="A204" s="185" t="s">
        <v>118</v>
      </c>
      <c r="B204" s="186" t="s">
        <v>4</v>
      </c>
      <c r="C204" s="185"/>
      <c r="D204" s="185"/>
      <c r="E204" s="244"/>
      <c r="F204" s="244"/>
      <c r="G204" s="243"/>
      <c r="H204" s="243"/>
    </row>
    <row r="205" spans="1:8" ht="90">
      <c r="A205" s="205">
        <v>1</v>
      </c>
      <c r="B205" s="198" t="s">
        <v>286</v>
      </c>
      <c r="C205" s="199" t="s">
        <v>312</v>
      </c>
      <c r="D205" s="177" t="s">
        <v>392</v>
      </c>
      <c r="E205" s="201">
        <v>0</v>
      </c>
      <c r="F205" s="201">
        <v>5</v>
      </c>
      <c r="G205" s="177">
        <v>0</v>
      </c>
      <c r="H205" s="177">
        <v>5</v>
      </c>
    </row>
    <row r="206" spans="1:8" ht="90">
      <c r="A206" s="205">
        <v>2</v>
      </c>
      <c r="B206" s="198" t="s">
        <v>287</v>
      </c>
      <c r="C206" s="199" t="s">
        <v>312</v>
      </c>
      <c r="D206" s="177" t="s">
        <v>392</v>
      </c>
      <c r="E206" s="201">
        <v>0</v>
      </c>
      <c r="F206" s="201">
        <v>1</v>
      </c>
      <c r="G206" s="177">
        <v>0</v>
      </c>
      <c r="H206" s="177">
        <v>1</v>
      </c>
    </row>
    <row r="207" spans="1:8" ht="45">
      <c r="A207" s="205">
        <v>3</v>
      </c>
      <c r="B207" s="216" t="s">
        <v>288</v>
      </c>
      <c r="C207" s="199" t="s">
        <v>312</v>
      </c>
      <c r="D207" s="177" t="s">
        <v>392</v>
      </c>
      <c r="E207" s="201">
        <v>0</v>
      </c>
      <c r="F207" s="201">
        <v>7</v>
      </c>
      <c r="G207" s="177">
        <v>0</v>
      </c>
      <c r="H207" s="177">
        <v>10</v>
      </c>
    </row>
    <row r="208" spans="1:8" ht="30">
      <c r="A208" s="205">
        <v>4</v>
      </c>
      <c r="B208" s="198" t="s">
        <v>289</v>
      </c>
      <c r="C208" s="199" t="s">
        <v>312</v>
      </c>
      <c r="D208" s="177" t="s">
        <v>392</v>
      </c>
      <c r="E208" s="201">
        <v>0</v>
      </c>
      <c r="F208" s="201">
        <v>0</v>
      </c>
      <c r="G208" s="177">
        <v>0</v>
      </c>
      <c r="H208" s="177">
        <v>0</v>
      </c>
    </row>
    <row r="209" spans="1:8" ht="30">
      <c r="A209" s="205">
        <v>5</v>
      </c>
      <c r="B209" s="198" t="s">
        <v>290</v>
      </c>
      <c r="C209" s="199" t="s">
        <v>312</v>
      </c>
      <c r="D209" s="177" t="s">
        <v>392</v>
      </c>
      <c r="E209" s="201">
        <v>0</v>
      </c>
      <c r="F209" s="201">
        <v>0</v>
      </c>
      <c r="G209" s="177">
        <v>0</v>
      </c>
      <c r="H209" s="177">
        <v>0</v>
      </c>
    </row>
    <row r="210" spans="1:8" ht="30">
      <c r="A210" s="205">
        <v>6</v>
      </c>
      <c r="B210" s="198" t="s">
        <v>291</v>
      </c>
      <c r="C210" s="199" t="s">
        <v>312</v>
      </c>
      <c r="D210" s="177" t="s">
        <v>392</v>
      </c>
      <c r="E210" s="201">
        <v>0</v>
      </c>
      <c r="F210" s="201">
        <v>1</v>
      </c>
      <c r="G210" s="177">
        <v>0</v>
      </c>
      <c r="H210" s="177">
        <v>1</v>
      </c>
    </row>
    <row r="211" spans="1:8" ht="45">
      <c r="A211" s="205">
        <v>7</v>
      </c>
      <c r="B211" s="198" t="s">
        <v>292</v>
      </c>
      <c r="C211" s="199" t="s">
        <v>312</v>
      </c>
      <c r="D211" s="177" t="s">
        <v>392</v>
      </c>
      <c r="E211" s="201">
        <v>5</v>
      </c>
      <c r="F211" s="201">
        <v>0</v>
      </c>
      <c r="G211" s="177">
        <v>5</v>
      </c>
      <c r="H211" s="177">
        <v>0</v>
      </c>
    </row>
    <row r="212" spans="1:8" ht="45">
      <c r="A212" s="205">
        <v>8</v>
      </c>
      <c r="B212" s="198" t="s">
        <v>293</v>
      </c>
      <c r="C212" s="199" t="s">
        <v>312</v>
      </c>
      <c r="D212" s="177" t="s">
        <v>392</v>
      </c>
      <c r="E212" s="202">
        <v>2</v>
      </c>
      <c r="F212" s="202">
        <v>13</v>
      </c>
      <c r="G212" s="177">
        <v>0</v>
      </c>
      <c r="H212" s="177">
        <v>15</v>
      </c>
    </row>
    <row r="213" spans="1:8" ht="60">
      <c r="A213" s="205">
        <v>9</v>
      </c>
      <c r="B213" s="198" t="s">
        <v>294</v>
      </c>
      <c r="C213" s="199" t="s">
        <v>312</v>
      </c>
      <c r="D213" s="177" t="s">
        <v>392</v>
      </c>
      <c r="E213" s="202">
        <v>0</v>
      </c>
      <c r="F213" s="202">
        <v>5</v>
      </c>
      <c r="G213" s="177">
        <v>0</v>
      </c>
      <c r="H213" s="177">
        <v>5</v>
      </c>
    </row>
    <row r="214" spans="1:8" ht="75">
      <c r="A214" s="205">
        <v>10</v>
      </c>
      <c r="B214" s="198" t="s">
        <v>295</v>
      </c>
      <c r="C214" s="199" t="s">
        <v>312</v>
      </c>
      <c r="D214" s="177" t="s">
        <v>392</v>
      </c>
      <c r="E214" s="201">
        <v>0</v>
      </c>
      <c r="F214" s="201">
        <v>1</v>
      </c>
      <c r="G214" s="177">
        <v>0</v>
      </c>
      <c r="H214" s="177">
        <v>1</v>
      </c>
    </row>
    <row r="215" spans="1:8" ht="45">
      <c r="A215" s="205">
        <v>11</v>
      </c>
      <c r="B215" s="216" t="s">
        <v>296</v>
      </c>
      <c r="C215" s="199" t="s">
        <v>312</v>
      </c>
      <c r="D215" s="177" t="s">
        <v>392</v>
      </c>
      <c r="E215" s="201">
        <v>0</v>
      </c>
      <c r="F215" s="201">
        <v>50</v>
      </c>
      <c r="G215" s="177">
        <v>0</v>
      </c>
      <c r="H215" s="177">
        <v>100</v>
      </c>
    </row>
    <row r="216" spans="1:8" ht="90">
      <c r="A216" s="205">
        <v>12</v>
      </c>
      <c r="B216" s="198" t="s">
        <v>297</v>
      </c>
      <c r="C216" s="199" t="s">
        <v>312</v>
      </c>
      <c r="D216" s="177" t="s">
        <v>392</v>
      </c>
      <c r="E216" s="201">
        <v>0</v>
      </c>
      <c r="F216" s="201">
        <v>9</v>
      </c>
      <c r="G216" s="177">
        <v>0</v>
      </c>
      <c r="H216" s="177">
        <v>9</v>
      </c>
    </row>
    <row r="217" spans="1:8" ht="45">
      <c r="A217" s="205">
        <v>13</v>
      </c>
      <c r="B217" s="198" t="s">
        <v>298</v>
      </c>
      <c r="C217" s="199" t="s">
        <v>312</v>
      </c>
      <c r="D217" s="177" t="s">
        <v>392</v>
      </c>
      <c r="E217" s="201">
        <v>1</v>
      </c>
      <c r="F217" s="201">
        <v>0</v>
      </c>
      <c r="G217" s="177">
        <v>1</v>
      </c>
      <c r="H217" s="177">
        <v>0</v>
      </c>
    </row>
    <row r="218" spans="1:8" ht="60">
      <c r="A218" s="205">
        <v>14</v>
      </c>
      <c r="B218" s="198" t="s">
        <v>299</v>
      </c>
      <c r="C218" s="199" t="s">
        <v>312</v>
      </c>
      <c r="D218" s="177" t="s">
        <v>392</v>
      </c>
      <c r="E218" s="201">
        <v>1</v>
      </c>
      <c r="F218" s="201">
        <v>0</v>
      </c>
      <c r="G218" s="177">
        <v>1</v>
      </c>
      <c r="H218" s="177">
        <v>0</v>
      </c>
    </row>
    <row r="219" spans="1:8" ht="60">
      <c r="A219" s="205">
        <v>15</v>
      </c>
      <c r="B219" s="198" t="s">
        <v>300</v>
      </c>
      <c r="C219" s="199" t="s">
        <v>312</v>
      </c>
      <c r="D219" s="177" t="s">
        <v>392</v>
      </c>
      <c r="E219" s="201">
        <v>1</v>
      </c>
      <c r="F219" s="201">
        <v>0</v>
      </c>
      <c r="G219" s="177">
        <v>1</v>
      </c>
      <c r="H219" s="177">
        <v>0</v>
      </c>
    </row>
    <row r="220" spans="1:8" ht="75">
      <c r="A220" s="205">
        <v>16</v>
      </c>
      <c r="B220" s="207" t="s">
        <v>301</v>
      </c>
      <c r="C220" s="199" t="s">
        <v>312</v>
      </c>
      <c r="D220" s="177" t="s">
        <v>392</v>
      </c>
      <c r="E220" s="201">
        <v>1</v>
      </c>
      <c r="F220" s="201">
        <v>0</v>
      </c>
      <c r="G220" s="177">
        <v>1</v>
      </c>
      <c r="H220" s="177">
        <v>0</v>
      </c>
    </row>
    <row r="221" spans="1:8" ht="60">
      <c r="A221" s="205">
        <v>17</v>
      </c>
      <c r="B221" s="198" t="s">
        <v>302</v>
      </c>
      <c r="C221" s="199" t="s">
        <v>312</v>
      </c>
      <c r="D221" s="177" t="s">
        <v>392</v>
      </c>
      <c r="E221" s="201">
        <v>1</v>
      </c>
      <c r="F221" s="201">
        <v>0</v>
      </c>
      <c r="G221" s="177">
        <v>1</v>
      </c>
      <c r="H221" s="177">
        <v>0</v>
      </c>
    </row>
    <row r="222" spans="1:8" ht="75">
      <c r="A222" s="205">
        <v>18</v>
      </c>
      <c r="B222" s="198" t="s">
        <v>303</v>
      </c>
      <c r="C222" s="199" t="s">
        <v>312</v>
      </c>
      <c r="D222" s="177" t="s">
        <v>392</v>
      </c>
      <c r="E222" s="201">
        <v>0</v>
      </c>
      <c r="F222" s="201">
        <v>1</v>
      </c>
      <c r="G222" s="177">
        <v>0</v>
      </c>
      <c r="H222" s="177">
        <v>1</v>
      </c>
    </row>
    <row r="223" spans="1:8" ht="30">
      <c r="A223" s="205">
        <v>19</v>
      </c>
      <c r="B223" s="198" t="s">
        <v>304</v>
      </c>
      <c r="C223" s="199" t="s">
        <v>312</v>
      </c>
      <c r="D223" s="177" t="s">
        <v>392</v>
      </c>
      <c r="E223" s="201">
        <v>0</v>
      </c>
      <c r="F223" s="201">
        <v>10</v>
      </c>
      <c r="G223" s="177">
        <v>0</v>
      </c>
      <c r="H223" s="177">
        <v>10</v>
      </c>
    </row>
    <row r="224" spans="1:8" ht="30">
      <c r="A224" s="205">
        <v>20</v>
      </c>
      <c r="B224" s="198" t="s">
        <v>305</v>
      </c>
      <c r="C224" s="199" t="s">
        <v>312</v>
      </c>
      <c r="D224" s="177" t="s">
        <v>392</v>
      </c>
      <c r="E224" s="221">
        <v>1</v>
      </c>
      <c r="F224" s="221">
        <v>0</v>
      </c>
      <c r="G224" s="177">
        <v>1</v>
      </c>
      <c r="H224" s="177">
        <v>0</v>
      </c>
    </row>
    <row r="225" spans="1:8" ht="30">
      <c r="A225" s="205">
        <v>21</v>
      </c>
      <c r="B225" s="198" t="s">
        <v>306</v>
      </c>
      <c r="C225" s="199" t="s">
        <v>312</v>
      </c>
      <c r="D225" s="177" t="s">
        <v>392</v>
      </c>
      <c r="E225" s="221">
        <v>3</v>
      </c>
      <c r="F225" s="221">
        <v>0</v>
      </c>
      <c r="G225" s="177">
        <v>4</v>
      </c>
      <c r="H225" s="177">
        <v>0</v>
      </c>
    </row>
    <row r="226" spans="1:8" ht="30">
      <c r="A226" s="205">
        <v>22</v>
      </c>
      <c r="B226" s="198" t="s">
        <v>307</v>
      </c>
      <c r="C226" s="199" t="s">
        <v>312</v>
      </c>
      <c r="D226" s="177" t="s">
        <v>392</v>
      </c>
      <c r="E226" s="201">
        <v>1</v>
      </c>
      <c r="F226" s="201">
        <v>1</v>
      </c>
      <c r="G226" s="177">
        <v>1</v>
      </c>
      <c r="H226" s="177">
        <v>1</v>
      </c>
    </row>
    <row r="227" spans="1:8" ht="45">
      <c r="A227" s="205">
        <v>23</v>
      </c>
      <c r="B227" s="198" t="s">
        <v>308</v>
      </c>
      <c r="C227" s="199" t="s">
        <v>312</v>
      </c>
      <c r="D227" s="177" t="s">
        <v>392</v>
      </c>
      <c r="E227" s="201">
        <v>1</v>
      </c>
      <c r="F227" s="201">
        <v>1</v>
      </c>
      <c r="G227" s="177">
        <v>1</v>
      </c>
      <c r="H227" s="177">
        <v>1</v>
      </c>
    </row>
    <row r="228" spans="1:8" ht="45">
      <c r="A228" s="205">
        <v>24</v>
      </c>
      <c r="B228" s="198" t="s">
        <v>309</v>
      </c>
      <c r="C228" s="199" t="s">
        <v>312</v>
      </c>
      <c r="D228" s="177" t="s">
        <v>392</v>
      </c>
      <c r="E228" s="201">
        <v>1</v>
      </c>
      <c r="F228" s="201">
        <v>1</v>
      </c>
      <c r="G228" s="177">
        <v>1</v>
      </c>
      <c r="H228" s="177">
        <v>1</v>
      </c>
    </row>
    <row r="229" spans="1:8" ht="45">
      <c r="A229" s="205">
        <v>25</v>
      </c>
      <c r="B229" s="198" t="s">
        <v>310</v>
      </c>
      <c r="C229" s="199" t="s">
        <v>312</v>
      </c>
      <c r="D229" s="177" t="s">
        <v>392</v>
      </c>
      <c r="E229" s="201">
        <v>30</v>
      </c>
      <c r="F229" s="201">
        <v>30</v>
      </c>
      <c r="G229" s="177">
        <v>30</v>
      </c>
      <c r="H229" s="177">
        <v>30</v>
      </c>
    </row>
    <row r="230" spans="1:8" ht="30">
      <c r="A230" s="205">
        <v>26</v>
      </c>
      <c r="B230" s="198" t="s">
        <v>311</v>
      </c>
      <c r="C230" s="199" t="s">
        <v>312</v>
      </c>
      <c r="D230" s="177" t="s">
        <v>392</v>
      </c>
      <c r="E230" s="202">
        <v>0</v>
      </c>
      <c r="F230" s="202">
        <v>0</v>
      </c>
      <c r="G230" s="177">
        <v>104</v>
      </c>
      <c r="H230" s="177">
        <v>396</v>
      </c>
    </row>
    <row r="231" spans="1:8" ht="15.75">
      <c r="A231" s="185" t="s">
        <v>119</v>
      </c>
      <c r="B231" s="186" t="s">
        <v>5</v>
      </c>
      <c r="C231" s="185"/>
      <c r="D231" s="185"/>
      <c r="E231" s="244"/>
      <c r="F231" s="244"/>
      <c r="G231" s="243"/>
      <c r="H231" s="243"/>
    </row>
    <row r="232" spans="1:8" ht="45">
      <c r="A232" s="208">
        <v>1</v>
      </c>
      <c r="B232" s="198" t="s">
        <v>313</v>
      </c>
      <c r="C232" s="199" t="s">
        <v>260</v>
      </c>
      <c r="D232" s="177" t="s">
        <v>392</v>
      </c>
      <c r="E232" s="201">
        <v>0</v>
      </c>
      <c r="F232" s="221">
        <v>9</v>
      </c>
      <c r="G232" s="177">
        <v>0</v>
      </c>
      <c r="H232" s="177">
        <v>9</v>
      </c>
    </row>
    <row r="233" spans="1:8" ht="90">
      <c r="A233" s="208">
        <v>2</v>
      </c>
      <c r="B233" s="198" t="s">
        <v>314</v>
      </c>
      <c r="C233" s="199" t="s">
        <v>260</v>
      </c>
      <c r="D233" s="177" t="s">
        <v>392</v>
      </c>
      <c r="E233" s="201">
        <v>0</v>
      </c>
      <c r="F233" s="221">
        <v>0</v>
      </c>
      <c r="G233" s="177">
        <v>0</v>
      </c>
      <c r="H233" s="177">
        <v>0</v>
      </c>
    </row>
    <row r="234" spans="1:8" ht="45">
      <c r="A234" s="208">
        <v>3</v>
      </c>
      <c r="B234" s="198" t="s">
        <v>315</v>
      </c>
      <c r="C234" s="199" t="s">
        <v>260</v>
      </c>
      <c r="D234" s="177" t="s">
        <v>392</v>
      </c>
      <c r="E234" s="201">
        <v>0</v>
      </c>
      <c r="F234" s="221">
        <v>190.45714285714286</v>
      </c>
      <c r="G234" s="177">
        <v>0</v>
      </c>
      <c r="H234" s="177">
        <v>133.32</v>
      </c>
    </row>
    <row r="235" spans="1:8" ht="30">
      <c r="A235" s="208">
        <v>4</v>
      </c>
      <c r="B235" s="198" t="s">
        <v>316</v>
      </c>
      <c r="C235" s="199" t="s">
        <v>260</v>
      </c>
      <c r="D235" s="177" t="s">
        <v>392</v>
      </c>
      <c r="E235" s="201">
        <v>0</v>
      </c>
      <c r="F235" s="221">
        <v>0</v>
      </c>
      <c r="G235" s="177">
        <v>0</v>
      </c>
      <c r="H235" s="177">
        <v>0</v>
      </c>
    </row>
    <row r="236" spans="1:8" ht="30">
      <c r="A236" s="208">
        <v>5</v>
      </c>
      <c r="B236" s="198" t="s">
        <v>317</v>
      </c>
      <c r="C236" s="199" t="s">
        <v>260</v>
      </c>
      <c r="D236" s="177" t="s">
        <v>392</v>
      </c>
      <c r="E236" s="201">
        <v>0</v>
      </c>
      <c r="F236" s="221">
        <v>0</v>
      </c>
      <c r="G236" s="177">
        <v>0</v>
      </c>
      <c r="H236" s="177">
        <v>0</v>
      </c>
    </row>
    <row r="237" spans="1:8" ht="30">
      <c r="A237" s="208">
        <v>6</v>
      </c>
      <c r="B237" s="198" t="s">
        <v>318</v>
      </c>
      <c r="C237" s="199" t="s">
        <v>260</v>
      </c>
      <c r="D237" s="177" t="s">
        <v>392</v>
      </c>
      <c r="E237" s="201">
        <v>0</v>
      </c>
      <c r="F237" s="221">
        <v>50</v>
      </c>
      <c r="G237" s="177">
        <v>0</v>
      </c>
      <c r="H237" s="177">
        <v>50</v>
      </c>
    </row>
    <row r="238" spans="1:8" ht="60">
      <c r="A238" s="208">
        <v>7</v>
      </c>
      <c r="B238" s="198" t="s">
        <v>319</v>
      </c>
      <c r="C238" s="199" t="s">
        <v>260</v>
      </c>
      <c r="D238" s="177" t="s">
        <v>392</v>
      </c>
      <c r="E238" s="201">
        <v>40</v>
      </c>
      <c r="F238" s="221">
        <v>0</v>
      </c>
      <c r="G238" s="177">
        <v>40</v>
      </c>
      <c r="H238" s="177">
        <v>0</v>
      </c>
    </row>
    <row r="239" spans="1:8" ht="45">
      <c r="A239" s="208">
        <v>8</v>
      </c>
      <c r="B239" s="198" t="s">
        <v>320</v>
      </c>
      <c r="C239" s="199" t="s">
        <v>260</v>
      </c>
      <c r="D239" s="177" t="s">
        <v>392</v>
      </c>
      <c r="E239" s="201">
        <v>10</v>
      </c>
      <c r="F239" s="221">
        <v>0</v>
      </c>
      <c r="G239" s="177">
        <v>10</v>
      </c>
      <c r="H239" s="177">
        <v>0</v>
      </c>
    </row>
    <row r="240" spans="1:8" ht="45">
      <c r="A240" s="208">
        <v>9</v>
      </c>
      <c r="B240" s="198" t="s">
        <v>321</v>
      </c>
      <c r="C240" s="199" t="s">
        <v>260</v>
      </c>
      <c r="D240" s="177" t="s">
        <v>392</v>
      </c>
      <c r="E240" s="221">
        <v>0</v>
      </c>
      <c r="F240" s="221">
        <v>0</v>
      </c>
      <c r="G240" s="177">
        <v>0</v>
      </c>
      <c r="H240" s="177">
        <v>10</v>
      </c>
    </row>
    <row r="241" spans="1:8" ht="90">
      <c r="A241" s="208">
        <v>10</v>
      </c>
      <c r="B241" s="198" t="s">
        <v>322</v>
      </c>
      <c r="C241" s="199" t="s">
        <v>260</v>
      </c>
      <c r="D241" s="177" t="s">
        <v>392</v>
      </c>
      <c r="E241" s="221">
        <v>0</v>
      </c>
      <c r="F241" s="221">
        <v>0</v>
      </c>
      <c r="G241" s="177">
        <v>0</v>
      </c>
      <c r="H241" s="177">
        <v>0</v>
      </c>
    </row>
    <row r="242" spans="1:8" ht="30">
      <c r="A242" s="208">
        <v>11</v>
      </c>
      <c r="B242" s="198" t="s">
        <v>323</v>
      </c>
      <c r="C242" s="199" t="s">
        <v>260</v>
      </c>
      <c r="D242" s="177" t="s">
        <v>392</v>
      </c>
      <c r="E242" s="221">
        <v>0</v>
      </c>
      <c r="F242" s="221">
        <v>0</v>
      </c>
      <c r="G242" s="177">
        <v>0</v>
      </c>
      <c r="H242" s="177">
        <v>0</v>
      </c>
    </row>
    <row r="243" spans="1:8" ht="75">
      <c r="A243" s="208">
        <v>12</v>
      </c>
      <c r="B243" s="198" t="s">
        <v>324</v>
      </c>
      <c r="C243" s="199" t="s">
        <v>260</v>
      </c>
      <c r="D243" s="177" t="s">
        <v>392</v>
      </c>
      <c r="E243" s="221">
        <v>0</v>
      </c>
      <c r="F243" s="221">
        <v>5</v>
      </c>
      <c r="G243" s="177">
        <v>0</v>
      </c>
      <c r="H243" s="177">
        <v>5</v>
      </c>
    </row>
    <row r="244" spans="1:8" ht="45">
      <c r="A244" s="208">
        <v>13</v>
      </c>
      <c r="B244" s="198" t="s">
        <v>325</v>
      </c>
      <c r="C244" s="199" t="s">
        <v>260</v>
      </c>
      <c r="D244" s="177" t="s">
        <v>392</v>
      </c>
      <c r="E244" s="221">
        <v>195</v>
      </c>
      <c r="F244" s="221">
        <v>0</v>
      </c>
      <c r="G244" s="177">
        <v>195</v>
      </c>
      <c r="H244" s="177">
        <v>0</v>
      </c>
    </row>
    <row r="245" spans="1:8" ht="45">
      <c r="A245" s="208">
        <v>14</v>
      </c>
      <c r="B245" s="198" t="s">
        <v>326</v>
      </c>
      <c r="C245" s="199" t="s">
        <v>260</v>
      </c>
      <c r="D245" s="177" t="s">
        <v>392</v>
      </c>
      <c r="E245" s="221">
        <v>50</v>
      </c>
      <c r="F245" s="221">
        <v>0</v>
      </c>
      <c r="G245" s="177">
        <v>50</v>
      </c>
      <c r="H245" s="177">
        <v>0</v>
      </c>
    </row>
    <row r="246" spans="1:8" ht="45">
      <c r="A246" s="208">
        <v>15</v>
      </c>
      <c r="B246" s="198" t="s">
        <v>327</v>
      </c>
      <c r="C246" s="199" t="s">
        <v>260</v>
      </c>
      <c r="D246" s="177" t="s">
        <v>392</v>
      </c>
      <c r="E246" s="221">
        <v>50</v>
      </c>
      <c r="F246" s="221">
        <v>0</v>
      </c>
      <c r="G246" s="177">
        <v>50</v>
      </c>
      <c r="H246" s="177">
        <v>0</v>
      </c>
    </row>
    <row r="247" spans="1:8" ht="60">
      <c r="A247" s="208">
        <v>16</v>
      </c>
      <c r="B247" s="198" t="s">
        <v>328</v>
      </c>
      <c r="C247" s="199" t="s">
        <v>260</v>
      </c>
      <c r="D247" s="177" t="s">
        <v>392</v>
      </c>
      <c r="E247" s="221">
        <v>50</v>
      </c>
      <c r="F247" s="221">
        <v>0</v>
      </c>
      <c r="G247" s="177">
        <v>50</v>
      </c>
      <c r="H247" s="177">
        <v>0</v>
      </c>
    </row>
    <row r="248" spans="1:8" ht="45">
      <c r="A248" s="208">
        <v>17</v>
      </c>
      <c r="B248" s="198" t="s">
        <v>329</v>
      </c>
      <c r="C248" s="199" t="s">
        <v>260</v>
      </c>
      <c r="D248" s="177" t="s">
        <v>392</v>
      </c>
      <c r="E248" s="221">
        <v>50</v>
      </c>
      <c r="F248" s="221">
        <v>0</v>
      </c>
      <c r="G248" s="177">
        <v>50</v>
      </c>
      <c r="H248" s="177">
        <v>0</v>
      </c>
    </row>
    <row r="249" spans="1:8" ht="60">
      <c r="A249" s="208">
        <v>18</v>
      </c>
      <c r="B249" s="198" t="s">
        <v>330</v>
      </c>
      <c r="C249" s="199" t="s">
        <v>260</v>
      </c>
      <c r="D249" s="177" t="s">
        <v>392</v>
      </c>
      <c r="E249" s="201">
        <v>0</v>
      </c>
      <c r="F249" s="201">
        <v>50</v>
      </c>
      <c r="G249" s="177">
        <v>0</v>
      </c>
      <c r="H249" s="177">
        <v>50</v>
      </c>
    </row>
    <row r="250" spans="1:8" ht="30">
      <c r="A250" s="208">
        <v>19</v>
      </c>
      <c r="B250" s="198" t="s">
        <v>331</v>
      </c>
      <c r="C250" s="199" t="s">
        <v>260</v>
      </c>
      <c r="D250" s="177" t="s">
        <v>392</v>
      </c>
      <c r="E250" s="201">
        <v>0</v>
      </c>
      <c r="F250" s="201">
        <v>30</v>
      </c>
      <c r="G250" s="177">
        <v>0</v>
      </c>
      <c r="H250" s="177">
        <v>30</v>
      </c>
    </row>
    <row r="251" spans="1:8" ht="45">
      <c r="A251" s="208">
        <v>20</v>
      </c>
      <c r="B251" s="198" t="s">
        <v>332</v>
      </c>
      <c r="C251" s="199" t="s">
        <v>260</v>
      </c>
      <c r="D251" s="177" t="s">
        <v>392</v>
      </c>
      <c r="E251" s="201">
        <v>45</v>
      </c>
      <c r="F251" s="201">
        <v>0</v>
      </c>
      <c r="G251" s="177">
        <v>45</v>
      </c>
      <c r="H251" s="177">
        <v>0</v>
      </c>
    </row>
    <row r="252" spans="1:8" ht="45">
      <c r="A252" s="209">
        <v>21</v>
      </c>
      <c r="B252" s="210" t="s">
        <v>333</v>
      </c>
      <c r="C252" s="211" t="s">
        <v>260</v>
      </c>
      <c r="D252" s="177" t="s">
        <v>392</v>
      </c>
      <c r="E252" s="212">
        <v>8</v>
      </c>
      <c r="F252" s="212">
        <v>0</v>
      </c>
      <c r="G252" s="177">
        <v>6</v>
      </c>
      <c r="H252" s="177">
        <v>0</v>
      </c>
    </row>
    <row r="253" spans="1:8" ht="30">
      <c r="A253" s="208">
        <v>22</v>
      </c>
      <c r="B253" s="198" t="s">
        <v>334</v>
      </c>
      <c r="C253" s="199" t="s">
        <v>260</v>
      </c>
      <c r="D253" s="177" t="s">
        <v>392</v>
      </c>
      <c r="E253" s="201">
        <v>0</v>
      </c>
      <c r="F253" s="201">
        <v>50</v>
      </c>
      <c r="G253" s="177">
        <v>0</v>
      </c>
      <c r="H253" s="177">
        <v>50</v>
      </c>
    </row>
    <row r="254" spans="1:8" ht="60">
      <c r="A254" s="208">
        <v>23</v>
      </c>
      <c r="B254" s="198" t="s">
        <v>335</v>
      </c>
      <c r="C254" s="199" t="s">
        <v>260</v>
      </c>
      <c r="D254" s="177" t="s">
        <v>392</v>
      </c>
      <c r="E254" s="201">
        <v>0</v>
      </c>
      <c r="F254" s="201">
        <v>100</v>
      </c>
      <c r="G254" s="177">
        <v>0</v>
      </c>
      <c r="H254" s="177">
        <v>100</v>
      </c>
    </row>
    <row r="255" spans="1:8" ht="45">
      <c r="A255" s="208">
        <v>24</v>
      </c>
      <c r="B255" s="198" t="s">
        <v>336</v>
      </c>
      <c r="C255" s="199" t="s">
        <v>260</v>
      </c>
      <c r="D255" s="177" t="s">
        <v>392</v>
      </c>
      <c r="E255" s="201">
        <v>0</v>
      </c>
      <c r="F255" s="201">
        <v>300</v>
      </c>
      <c r="G255" s="177">
        <v>0</v>
      </c>
      <c r="H255" s="177">
        <v>300</v>
      </c>
    </row>
    <row r="256" spans="1:8" ht="60">
      <c r="A256" s="208">
        <v>25</v>
      </c>
      <c r="B256" s="198" t="s">
        <v>337</v>
      </c>
      <c r="C256" s="199" t="s">
        <v>260</v>
      </c>
      <c r="D256" s="177" t="s">
        <v>392</v>
      </c>
      <c r="E256" s="201">
        <v>0</v>
      </c>
      <c r="F256" s="201">
        <v>1</v>
      </c>
      <c r="G256" s="177">
        <v>0</v>
      </c>
      <c r="H256" s="177">
        <v>1</v>
      </c>
    </row>
    <row r="257" spans="1:8" ht="45">
      <c r="A257" s="208">
        <v>26</v>
      </c>
      <c r="B257" s="198" t="s">
        <v>338</v>
      </c>
      <c r="C257" s="199" t="s">
        <v>260</v>
      </c>
      <c r="D257" s="177" t="s">
        <v>392</v>
      </c>
      <c r="E257" s="201">
        <v>0</v>
      </c>
      <c r="F257" s="201">
        <v>0</v>
      </c>
      <c r="G257" s="177">
        <v>0.6</v>
      </c>
      <c r="H257" s="177">
        <v>0.6</v>
      </c>
    </row>
    <row r="258" spans="1:8" ht="14.25" customHeight="1">
      <c r="A258" s="185" t="s">
        <v>120</v>
      </c>
      <c r="B258" s="186" t="s">
        <v>6</v>
      </c>
      <c r="C258" s="185"/>
      <c r="D258" s="243"/>
      <c r="E258" s="244"/>
      <c r="F258" s="244"/>
      <c r="G258" s="243"/>
      <c r="H258" s="243"/>
    </row>
    <row r="259" spans="1:8" ht="60">
      <c r="A259" s="205">
        <v>1</v>
      </c>
      <c r="B259" s="198" t="s">
        <v>339</v>
      </c>
      <c r="C259" s="199" t="s">
        <v>142</v>
      </c>
      <c r="D259" s="177" t="s">
        <v>392</v>
      </c>
      <c r="E259" s="201">
        <v>0</v>
      </c>
      <c r="F259" s="201">
        <v>100</v>
      </c>
      <c r="G259" s="177">
        <v>0</v>
      </c>
      <c r="H259" s="177">
        <v>100</v>
      </c>
    </row>
    <row r="260" spans="1:8" ht="75">
      <c r="A260" s="205">
        <v>2</v>
      </c>
      <c r="B260" s="198" t="s">
        <v>340</v>
      </c>
      <c r="C260" s="199" t="s">
        <v>142</v>
      </c>
      <c r="D260" s="177" t="s">
        <v>392</v>
      </c>
      <c r="E260" s="201">
        <v>0</v>
      </c>
      <c r="F260" s="201">
        <v>100</v>
      </c>
      <c r="G260" s="177">
        <v>0</v>
      </c>
      <c r="H260" s="177">
        <v>100</v>
      </c>
    </row>
    <row r="261" spans="1:8" ht="50.25" customHeight="1">
      <c r="A261" s="205">
        <v>3</v>
      </c>
      <c r="B261" s="216" t="s">
        <v>296</v>
      </c>
      <c r="C261" s="199" t="s">
        <v>364</v>
      </c>
      <c r="D261" s="177" t="s">
        <v>392</v>
      </c>
      <c r="E261" s="201">
        <v>0</v>
      </c>
      <c r="F261" s="201">
        <v>100</v>
      </c>
      <c r="G261" s="177">
        <v>0</v>
      </c>
      <c r="H261" s="177">
        <v>200</v>
      </c>
    </row>
    <row r="262" spans="1:8" ht="30">
      <c r="A262" s="205">
        <v>4</v>
      </c>
      <c r="B262" s="198" t="s">
        <v>341</v>
      </c>
      <c r="C262" s="199" t="s">
        <v>142</v>
      </c>
      <c r="D262" s="177" t="s">
        <v>392</v>
      </c>
      <c r="E262" s="212">
        <v>0</v>
      </c>
      <c r="F262" s="212">
        <v>5</v>
      </c>
      <c r="G262" s="177">
        <v>0</v>
      </c>
      <c r="H262" s="177">
        <v>7</v>
      </c>
    </row>
    <row r="263" spans="1:8" ht="45">
      <c r="A263" s="205">
        <v>5</v>
      </c>
      <c r="B263" s="198" t="s">
        <v>342</v>
      </c>
      <c r="C263" s="199" t="s">
        <v>142</v>
      </c>
      <c r="D263" s="177" t="s">
        <v>392</v>
      </c>
      <c r="E263" s="201">
        <v>0</v>
      </c>
      <c r="F263" s="201">
        <v>0</v>
      </c>
      <c r="G263" s="177">
        <v>0</v>
      </c>
      <c r="H263" s="177">
        <v>0</v>
      </c>
    </row>
    <row r="264" spans="1:8" ht="60">
      <c r="A264" s="205">
        <v>6</v>
      </c>
      <c r="B264" s="198" t="s">
        <v>343</v>
      </c>
      <c r="C264" s="199" t="s">
        <v>142</v>
      </c>
      <c r="D264" s="177" t="s">
        <v>392</v>
      </c>
      <c r="E264" s="201">
        <v>0</v>
      </c>
      <c r="F264" s="201">
        <v>10</v>
      </c>
      <c r="G264" s="177">
        <v>0</v>
      </c>
      <c r="H264" s="177">
        <v>15</v>
      </c>
    </row>
    <row r="265" spans="1:8" ht="30">
      <c r="A265" s="205">
        <v>7</v>
      </c>
      <c r="B265" s="198" t="s">
        <v>344</v>
      </c>
      <c r="C265" s="199" t="s">
        <v>142</v>
      </c>
      <c r="D265" s="177" t="s">
        <v>392</v>
      </c>
      <c r="E265" s="201">
        <v>100</v>
      </c>
      <c r="F265" s="221">
        <v>0</v>
      </c>
      <c r="G265" s="177">
        <v>0</v>
      </c>
      <c r="H265" s="177">
        <v>0</v>
      </c>
    </row>
    <row r="266" spans="1:8" ht="45">
      <c r="A266" s="205">
        <v>8</v>
      </c>
      <c r="B266" s="198" t="s">
        <v>345</v>
      </c>
      <c r="C266" s="199" t="s">
        <v>142</v>
      </c>
      <c r="D266" s="177" t="s">
        <v>392</v>
      </c>
      <c r="E266" s="201">
        <v>100</v>
      </c>
      <c r="F266" s="221">
        <v>0</v>
      </c>
      <c r="G266" s="177">
        <v>0</v>
      </c>
      <c r="H266" s="177">
        <v>0</v>
      </c>
    </row>
    <row r="267" spans="1:8" ht="45">
      <c r="A267" s="205">
        <v>9</v>
      </c>
      <c r="B267" s="198" t="s">
        <v>346</v>
      </c>
      <c r="C267" s="199" t="s">
        <v>142</v>
      </c>
      <c r="D267" s="177" t="s">
        <v>392</v>
      </c>
      <c r="E267" s="201">
        <v>0</v>
      </c>
      <c r="F267" s="221">
        <v>100</v>
      </c>
      <c r="G267" s="177">
        <v>0</v>
      </c>
      <c r="H267" s="177">
        <v>100</v>
      </c>
    </row>
    <row r="268" spans="1:8" ht="45">
      <c r="A268" s="205">
        <v>10</v>
      </c>
      <c r="B268" s="198" t="s">
        <v>347</v>
      </c>
      <c r="C268" s="199" t="s">
        <v>142</v>
      </c>
      <c r="D268" s="177" t="s">
        <v>392</v>
      </c>
      <c r="E268" s="201">
        <v>0</v>
      </c>
      <c r="F268" s="221">
        <v>100</v>
      </c>
      <c r="G268" s="177">
        <v>0</v>
      </c>
      <c r="H268" s="177">
        <v>100</v>
      </c>
    </row>
    <row r="269" spans="1:8" ht="45">
      <c r="A269" s="205">
        <v>11</v>
      </c>
      <c r="B269" s="216" t="s">
        <v>348</v>
      </c>
      <c r="C269" s="199" t="s">
        <v>142</v>
      </c>
      <c r="D269" s="177" t="s">
        <v>392</v>
      </c>
      <c r="E269" s="202">
        <v>0</v>
      </c>
      <c r="F269" s="179">
        <v>0.04071661237785017</v>
      </c>
      <c r="G269" s="177">
        <v>0</v>
      </c>
      <c r="H269" s="224">
        <v>0.08200082000820008</v>
      </c>
    </row>
    <row r="270" spans="1:8" ht="30">
      <c r="A270" s="205">
        <v>12</v>
      </c>
      <c r="B270" s="198" t="s">
        <v>349</v>
      </c>
      <c r="C270" s="199" t="s">
        <v>142</v>
      </c>
      <c r="D270" s="177" t="s">
        <v>392</v>
      </c>
      <c r="E270" s="201">
        <v>0</v>
      </c>
      <c r="F270" s="221">
        <v>1.8</v>
      </c>
      <c r="G270" s="177">
        <v>0</v>
      </c>
      <c r="H270" s="177">
        <v>1.8</v>
      </c>
    </row>
    <row r="271" spans="1:8" ht="30">
      <c r="A271" s="213">
        <v>13</v>
      </c>
      <c r="B271" s="210" t="s">
        <v>350</v>
      </c>
      <c r="C271" s="211" t="s">
        <v>142</v>
      </c>
      <c r="D271" s="177" t="s">
        <v>392</v>
      </c>
      <c r="E271" s="212">
        <v>100</v>
      </c>
      <c r="F271" s="221">
        <v>0</v>
      </c>
      <c r="G271" s="177">
        <v>100</v>
      </c>
      <c r="H271" s="177">
        <v>0</v>
      </c>
    </row>
    <row r="272" spans="1:8" ht="30">
      <c r="A272" s="213">
        <v>14</v>
      </c>
      <c r="B272" s="198" t="s">
        <v>351</v>
      </c>
      <c r="C272" s="211" t="s">
        <v>142</v>
      </c>
      <c r="D272" s="177" t="s">
        <v>392</v>
      </c>
      <c r="E272" s="212">
        <v>100</v>
      </c>
      <c r="F272" s="221">
        <v>0</v>
      </c>
      <c r="G272" s="177">
        <v>100</v>
      </c>
      <c r="H272" s="177">
        <v>0</v>
      </c>
    </row>
    <row r="273" spans="1:8" ht="60">
      <c r="A273" s="205">
        <v>15</v>
      </c>
      <c r="B273" s="214" t="s">
        <v>352</v>
      </c>
      <c r="C273" s="215" t="s">
        <v>142</v>
      </c>
      <c r="D273" s="177" t="s">
        <v>392</v>
      </c>
      <c r="E273" s="212">
        <v>10</v>
      </c>
      <c r="F273" s="221">
        <v>0</v>
      </c>
      <c r="G273" s="177">
        <v>15</v>
      </c>
      <c r="H273" s="177">
        <v>0</v>
      </c>
    </row>
    <row r="274" spans="1:8" ht="60">
      <c r="A274" s="213">
        <v>16</v>
      </c>
      <c r="B274" s="210" t="s">
        <v>353</v>
      </c>
      <c r="C274" s="211" t="s">
        <v>142</v>
      </c>
      <c r="D274" s="177" t="s">
        <v>392</v>
      </c>
      <c r="E274" s="212">
        <v>100</v>
      </c>
      <c r="F274" s="221">
        <v>0</v>
      </c>
      <c r="G274" s="177">
        <v>100</v>
      </c>
      <c r="H274" s="177">
        <v>0</v>
      </c>
    </row>
    <row r="275" spans="1:8" ht="60">
      <c r="A275" s="213">
        <v>17</v>
      </c>
      <c r="B275" s="210" t="s">
        <v>389</v>
      </c>
      <c r="C275" s="211" t="s">
        <v>142</v>
      </c>
      <c r="D275" s="177" t="s">
        <v>392</v>
      </c>
      <c r="E275" s="212">
        <v>1</v>
      </c>
      <c r="F275" s="221">
        <v>0</v>
      </c>
      <c r="G275" s="177">
        <v>1.5</v>
      </c>
      <c r="H275" s="177">
        <v>0</v>
      </c>
    </row>
    <row r="276" spans="1:8" ht="30">
      <c r="A276" s="213">
        <v>18</v>
      </c>
      <c r="B276" s="210" t="s">
        <v>355</v>
      </c>
      <c r="C276" s="211" t="s">
        <v>142</v>
      </c>
      <c r="D276" s="177" t="s">
        <v>392</v>
      </c>
      <c r="E276" s="221">
        <v>0</v>
      </c>
      <c r="F276" s="221">
        <v>100</v>
      </c>
      <c r="G276" s="177">
        <v>0</v>
      </c>
      <c r="H276" s="177">
        <v>100</v>
      </c>
    </row>
    <row r="277" spans="1:8" ht="30">
      <c r="A277" s="205">
        <v>19</v>
      </c>
      <c r="B277" s="216" t="s">
        <v>356</v>
      </c>
      <c r="C277" s="199" t="s">
        <v>142</v>
      </c>
      <c r="D277" s="177" t="s">
        <v>392</v>
      </c>
      <c r="E277" s="221">
        <v>0</v>
      </c>
      <c r="F277" s="221">
        <v>62.680412371134025</v>
      </c>
      <c r="G277" s="177">
        <v>0</v>
      </c>
      <c r="H277" s="177">
        <v>64.49</v>
      </c>
    </row>
    <row r="278" spans="1:8" ht="45">
      <c r="A278" s="213">
        <v>20</v>
      </c>
      <c r="B278" s="210" t="s">
        <v>357</v>
      </c>
      <c r="C278" s="211" t="s">
        <v>142</v>
      </c>
      <c r="D278" s="177" t="s">
        <v>392</v>
      </c>
      <c r="E278" s="221">
        <v>100</v>
      </c>
      <c r="F278" s="221">
        <v>0</v>
      </c>
      <c r="G278" s="177">
        <v>100</v>
      </c>
      <c r="H278" s="177">
        <v>0</v>
      </c>
    </row>
    <row r="279" spans="1:8" ht="30">
      <c r="A279" s="205">
        <v>21</v>
      </c>
      <c r="B279" s="198" t="s">
        <v>358</v>
      </c>
      <c r="C279" s="199" t="s">
        <v>142</v>
      </c>
      <c r="D279" s="177" t="s">
        <v>392</v>
      </c>
      <c r="E279" s="221">
        <v>54</v>
      </c>
      <c r="F279" s="221">
        <v>0</v>
      </c>
      <c r="G279" s="177">
        <v>55.81</v>
      </c>
      <c r="H279" s="177">
        <v>0</v>
      </c>
    </row>
    <row r="280" spans="1:8" ht="30">
      <c r="A280" s="213">
        <v>22</v>
      </c>
      <c r="B280" s="210" t="s">
        <v>359</v>
      </c>
      <c r="C280" s="211" t="s">
        <v>142</v>
      </c>
      <c r="D280" s="177" t="s">
        <v>392</v>
      </c>
      <c r="E280" s="221">
        <v>0</v>
      </c>
      <c r="F280" s="221">
        <v>0.02</v>
      </c>
      <c r="G280" s="177">
        <v>0</v>
      </c>
      <c r="H280" s="177">
        <v>0.02</v>
      </c>
    </row>
    <row r="281" spans="1:8" ht="45">
      <c r="A281" s="213">
        <v>23</v>
      </c>
      <c r="B281" s="210" t="s">
        <v>360</v>
      </c>
      <c r="C281" s="211" t="s">
        <v>142</v>
      </c>
      <c r="D281" s="177" t="s">
        <v>392</v>
      </c>
      <c r="E281" s="221">
        <v>0</v>
      </c>
      <c r="F281" s="221">
        <v>100</v>
      </c>
      <c r="G281" s="177">
        <v>0</v>
      </c>
      <c r="H281" s="177">
        <v>100</v>
      </c>
    </row>
    <row r="282" spans="1:8" ht="45">
      <c r="A282" s="213">
        <v>24</v>
      </c>
      <c r="B282" s="210" t="s">
        <v>361</v>
      </c>
      <c r="C282" s="211" t="s">
        <v>142</v>
      </c>
      <c r="D282" s="177" t="s">
        <v>392</v>
      </c>
      <c r="E282" s="221">
        <v>0</v>
      </c>
      <c r="F282" s="221">
        <v>100</v>
      </c>
      <c r="G282" s="177">
        <v>0</v>
      </c>
      <c r="H282" s="177">
        <v>100</v>
      </c>
    </row>
    <row r="283" spans="1:8" ht="60" customHeight="1">
      <c r="A283" s="213">
        <v>25</v>
      </c>
      <c r="B283" s="210" t="s">
        <v>362</v>
      </c>
      <c r="C283" s="211" t="s">
        <v>142</v>
      </c>
      <c r="D283" s="177" t="s">
        <v>392</v>
      </c>
      <c r="E283" s="221">
        <v>0</v>
      </c>
      <c r="F283" s="221">
        <v>100</v>
      </c>
      <c r="G283" s="177">
        <v>0</v>
      </c>
      <c r="H283" s="177">
        <v>100</v>
      </c>
    </row>
    <row r="284" spans="1:8" ht="30">
      <c r="A284" s="213">
        <v>26</v>
      </c>
      <c r="B284" s="210" t="s">
        <v>363</v>
      </c>
      <c r="C284" s="211" t="s">
        <v>142</v>
      </c>
      <c r="D284" s="177" t="s">
        <v>392</v>
      </c>
      <c r="E284" s="221">
        <v>0</v>
      </c>
      <c r="F284" s="221">
        <v>100</v>
      </c>
      <c r="G284" s="177">
        <v>100</v>
      </c>
      <c r="H284" s="177">
        <v>100</v>
      </c>
    </row>
    <row r="285" spans="1:8" s="194" customFormat="1" ht="15.75">
      <c r="A285" s="184"/>
      <c r="B285" s="191"/>
      <c r="C285" s="184"/>
      <c r="D285" s="184"/>
      <c r="E285" s="182"/>
      <c r="F285" s="182"/>
      <c r="G285" s="182"/>
      <c r="H285" s="193"/>
    </row>
    <row r="286" spans="1:8" s="194" customFormat="1" ht="51" customHeight="1">
      <c r="A286" s="366" t="s">
        <v>394</v>
      </c>
      <c r="B286" s="366"/>
      <c r="C286" s="366"/>
      <c r="D286" s="366"/>
      <c r="E286" s="366"/>
      <c r="F286" s="366"/>
      <c r="G286" s="366"/>
      <c r="H286" s="367"/>
    </row>
    <row r="287" spans="1:8" ht="15">
      <c r="A287" s="171"/>
      <c r="B287" s="171"/>
      <c r="C287" s="171"/>
      <c r="D287" s="171"/>
      <c r="E287" s="171"/>
      <c r="F287" s="171"/>
      <c r="G287" s="171"/>
      <c r="H287" s="171"/>
    </row>
    <row r="288" spans="1:7" s="196" customFormat="1" ht="15.75">
      <c r="A288" s="365" t="s">
        <v>33</v>
      </c>
      <c r="B288" s="365"/>
      <c r="C288" s="365"/>
      <c r="D288" s="195"/>
      <c r="F288" s="195" t="s">
        <v>213</v>
      </c>
      <c r="G288" s="195"/>
    </row>
    <row r="289" spans="1:7" s="196" customFormat="1" ht="18.75" customHeight="1">
      <c r="A289" s="365"/>
      <c r="B289" s="351"/>
      <c r="C289" s="351"/>
      <c r="D289" s="165" t="s">
        <v>28</v>
      </c>
      <c r="F289" s="364" t="s">
        <v>92</v>
      </c>
      <c r="G289" s="364"/>
    </row>
    <row r="290" spans="1:4" s="196" customFormat="1" ht="15.75" customHeight="1">
      <c r="A290" s="365"/>
      <c r="B290" s="351"/>
      <c r="C290" s="351"/>
      <c r="D290" s="112"/>
    </row>
    <row r="291" spans="1:7" s="196" customFormat="1" ht="15.75">
      <c r="A291" s="365" t="s">
        <v>8</v>
      </c>
      <c r="B291" s="365"/>
      <c r="C291" s="365"/>
      <c r="D291" s="197"/>
      <c r="F291" s="195" t="s">
        <v>132</v>
      </c>
      <c r="G291" s="195"/>
    </row>
    <row r="292" spans="1:7" s="196" customFormat="1" ht="15.75">
      <c r="A292" s="167"/>
      <c r="B292" s="165"/>
      <c r="C292" s="165"/>
      <c r="D292" s="165" t="s">
        <v>28</v>
      </c>
      <c r="F292" s="364" t="s">
        <v>92</v>
      </c>
      <c r="G292" s="364"/>
    </row>
    <row r="294" ht="21" customHeight="1"/>
  </sheetData>
  <sheetProtection/>
  <mergeCells count="65">
    <mergeCell ref="B174:B175"/>
    <mergeCell ref="B143:B144"/>
    <mergeCell ref="B289:B290"/>
    <mergeCell ref="C289:C290"/>
    <mergeCell ref="A143:A144"/>
    <mergeCell ref="A173:H173"/>
    <mergeCell ref="A174:A175"/>
    <mergeCell ref="C174:C175"/>
    <mergeCell ref="H174:H175"/>
    <mergeCell ref="F174:F175"/>
    <mergeCell ref="G174:G175"/>
    <mergeCell ref="H16:H17"/>
    <mergeCell ref="A24:H24"/>
    <mergeCell ref="E16:E17"/>
    <mergeCell ref="E26:E27"/>
    <mergeCell ref="G143:G144"/>
    <mergeCell ref="F26:F27"/>
    <mergeCell ref="D26:D27"/>
    <mergeCell ref="D174:D175"/>
    <mergeCell ref="A139:C139"/>
    <mergeCell ref="A141:G141"/>
    <mergeCell ref="A1:H1"/>
    <mergeCell ref="A13:E13"/>
    <mergeCell ref="F13:H13"/>
    <mergeCell ref="A12:H12"/>
    <mergeCell ref="A14:G14"/>
    <mergeCell ref="B16:B17"/>
    <mergeCell ref="C16:C17"/>
    <mergeCell ref="F16:G16"/>
    <mergeCell ref="A138:G138"/>
    <mergeCell ref="F289:G289"/>
    <mergeCell ref="A291:C291"/>
    <mergeCell ref="F292:G292"/>
    <mergeCell ref="A288:C288"/>
    <mergeCell ref="A289:A290"/>
    <mergeCell ref="E143:F143"/>
    <mergeCell ref="A286:H286"/>
    <mergeCell ref="E174:E175"/>
    <mergeCell ref="C143:D143"/>
    <mergeCell ref="G146:G171"/>
    <mergeCell ref="J3:K3"/>
    <mergeCell ref="A4:E4"/>
    <mergeCell ref="F4:G4"/>
    <mergeCell ref="J4:K4"/>
    <mergeCell ref="A3:E3"/>
    <mergeCell ref="J6:K6"/>
    <mergeCell ref="F3:G3"/>
    <mergeCell ref="G9:H9"/>
    <mergeCell ref="J9:K9"/>
    <mergeCell ref="J10:K10"/>
    <mergeCell ref="C9:D9"/>
    <mergeCell ref="J7:K7"/>
    <mergeCell ref="A25:F25"/>
    <mergeCell ref="E10:F10"/>
    <mergeCell ref="D16:D17"/>
    <mergeCell ref="F6:G6"/>
    <mergeCell ref="F7:G7"/>
    <mergeCell ref="A6:E6"/>
    <mergeCell ref="A7:E7"/>
    <mergeCell ref="A26:A27"/>
    <mergeCell ref="B26:B27"/>
    <mergeCell ref="C26:C27"/>
    <mergeCell ref="C10:D10"/>
    <mergeCell ref="E9:F9"/>
    <mergeCell ref="G10:H10"/>
  </mergeCells>
  <printOptions horizontalCentered="1"/>
  <pageMargins left="0.25" right="0.25" top="0.75" bottom="0.75" header="0.3" footer="0.3"/>
  <pageSetup fitToHeight="0" fitToWidth="1" horizontalDpi="600" verticalDpi="600" orientation="landscape" paperSize="9" scale="69" r:id="rId1"/>
  <rowBreaks count="1" manualBreakCount="1">
    <brk id="28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2020-12-21T14:10:54Z</cp:lastPrinted>
  <dcterms:created xsi:type="dcterms:W3CDTF">2010-12-08T09:07:17Z</dcterms:created>
  <dcterms:modified xsi:type="dcterms:W3CDTF">2021-01-25T10:36:56Z</dcterms:modified>
  <cp:category/>
  <cp:version/>
  <cp:contentType/>
  <cp:contentStatus/>
</cp:coreProperties>
</file>