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1" r:id="rId1"/>
  </sheets>
  <definedNames>
    <definedName name="Z_0975E2BE_D5CA_4DDB_8E05_D2C911244A60_.wvu.PrintArea" localSheetId="0" hidden="1">Лист3!$A$2:$M$105</definedName>
    <definedName name="Z_0975E2BE_D5CA_4DDB_8E05_D2C911244A60_.wvu.PrintTitles" localSheetId="0" hidden="1">Лист3!$8:$11</definedName>
    <definedName name="Z_0975E2BE_D5CA_4DDB_8E05_D2C911244A60_.wvu.Rows" localSheetId="0" hidden="1">Лист3!$103:$103</definedName>
    <definedName name="Z_1F1F56A9_BA00_4973_95ED_0E6424B560A4_.wvu.PrintArea" localSheetId="0" hidden="1">Лист3!$A$2:$M$105</definedName>
    <definedName name="Z_1F1F56A9_BA00_4973_95ED_0E6424B560A4_.wvu.PrintTitles" localSheetId="0" hidden="1">Лист3!$8:$11</definedName>
    <definedName name="Z_1F1F56A9_BA00_4973_95ED_0E6424B560A4_.wvu.Rows" localSheetId="0" hidden="1">Лист3!$103:$103</definedName>
    <definedName name="Z_21DB0D47_AEF4_4AA4_A186_DE966A02E2DE_.wvu.PrintTitles" localSheetId="0" hidden="1">Лист3!$8:$11</definedName>
    <definedName name="Z_21DB0D47_AEF4_4AA4_A186_DE966A02E2DE_.wvu.Rows" localSheetId="0" hidden="1">Лист3!$103:$103</definedName>
    <definedName name="Z_571B61A6_1904_4FC2_A9E0_DBF436E3A184_.wvu.PrintArea" localSheetId="0" hidden="1">Лист3!$A$2:$M$105</definedName>
    <definedName name="Z_571B61A6_1904_4FC2_A9E0_DBF436E3A184_.wvu.PrintTitles" localSheetId="0" hidden="1">Лист3!$8:$11</definedName>
    <definedName name="Z_571B61A6_1904_4FC2_A9E0_DBF436E3A184_.wvu.Rows" localSheetId="0" hidden="1">Лист3!$103:$103</definedName>
    <definedName name="Z_6191942C_4D3B_47B9_986D_EB2524784E3A_.wvu.PrintTitles" localSheetId="0" hidden="1">Лист3!$8:$11</definedName>
    <definedName name="Z_6191942C_4D3B_47B9_986D_EB2524784E3A_.wvu.Rows" localSheetId="0" hidden="1">Лист3!$103:$103</definedName>
    <definedName name="Z_907AAE17_B701_4AD1_92CD_A0B4B5571C7A_.wvu.PrintTitles" localSheetId="0" hidden="1">Лист3!$8:$11</definedName>
    <definedName name="Z_907AAE17_B701_4AD1_92CD_A0B4B5571C7A_.wvu.Rows" localSheetId="0" hidden="1">Лист3!$103:$103</definedName>
    <definedName name="Z_CD175147_1AE1_4489_835A_3B5FE744F708_.wvu.PrintTitles" localSheetId="0" hidden="1">Лист3!$8:$11</definedName>
    <definedName name="Z_CD175147_1AE1_4489_835A_3B5FE744F708_.wvu.Rows" localSheetId="0" hidden="1">Лист3!$103:$103</definedName>
    <definedName name="Z_E4AFF5C9_3DFC_4607_9EDE_F8BFA129163D_.wvu.PrintArea" localSheetId="0" hidden="1">Лист3!$A$2:$M$105</definedName>
    <definedName name="Z_E4AFF5C9_3DFC_4607_9EDE_F8BFA129163D_.wvu.PrintTitles" localSheetId="0" hidden="1">Лист3!$8:$11</definedName>
    <definedName name="Z_E4AFF5C9_3DFC_4607_9EDE_F8BFA129163D_.wvu.Rows" localSheetId="0" hidden="1">Лист3!$103:$103</definedName>
    <definedName name="Z_F1F54A05_5B5E_4C6E_AAE8_48311ED03AC9_.wvu.PrintArea" localSheetId="0" hidden="1">Лист3!$A$2:$M$105</definedName>
    <definedName name="Z_F1F54A05_5B5E_4C6E_AAE8_48311ED03AC9_.wvu.PrintTitles" localSheetId="0" hidden="1">Лист3!$8:$11</definedName>
    <definedName name="Z_F1F54A05_5B5E_4C6E_AAE8_48311ED03AC9_.wvu.Rows" localSheetId="0" hidden="1">Лист3!$103:$103</definedName>
    <definedName name="_xlnm.Print_Titles" localSheetId="0">Лист3!$8:$11</definedName>
    <definedName name="_xlnm.Print_Area" localSheetId="0">Лист3!$A$2:$M$105</definedName>
  </definedNames>
  <calcPr calcId="125725"/>
  <customWorkbookViews>
    <customWorkbookView name="Пользователь Windows - Личное представление" guid="{F1F54A05-5B5E-4C6E-AAE8-48311ED03AC9}" mergeInterval="0" personalView="1" maximized="1" xWindow="1" yWindow="1" windowWidth="1916" windowHeight="826" activeSheetId="1"/>
    <customWorkbookView name="User - Личное представление" guid="{CD175147-1AE1-4489-835A-3B5FE744F708}" mergeInterval="0" personalView="1" maximized="1" xWindow="1" yWindow="1" windowWidth="1916" windowHeight="853" activeSheetId="1"/>
    <customWorkbookView name="Свіцельська Ірина - Личное представление" guid="{1F1F56A9-BA00-4973-95ED-0E6424B560A4}" mergeInterval="0" personalView="1" maximized="1" xWindow="1" yWindow="1" windowWidth="1280" windowHeight="797" activeSheetId="1"/>
    <customWorkbookView name="ukr - Личное представление" guid="{571B61A6-1904-4FC2-A9E0-DBF436E3A184}" mergeInterval="0" personalView="1" maximized="1" xWindow="1" yWindow="1" windowWidth="1362" windowHeight="518" activeSheetId="1"/>
    <customWorkbookView name="Лена Луцюк - Личное представление" guid="{6191942C-4D3B-47B9-986D-EB2524784E3A}" mergeInterval="0" personalView="1" maximized="1" xWindow="1" yWindow="1" windowWidth="1366" windowHeight="541" activeSheetId="1"/>
    <customWorkbookView name="031115-02 - Личное представление" guid="{21DB0D47-AEF4-4AA4-A186-DE966A02E2DE}" mergeInterval="0" personalView="1" maximized="1" xWindow="1" yWindow="1" windowWidth="1362" windowHeight="541" activeSheetId="1"/>
    <customWorkbookView name="Пользователь Windows - Личное представление (2)" guid="{907AAE17-B701-4AD1-92CD-A0B4B5571C7A}" mergeInterval="0" personalView="1" maximized="1" xWindow="1" yWindow="1" windowWidth="1362" windowHeight="541" activeSheetId="1"/>
    <customWorkbookView name="Пользователь - Личное представление" guid="{E4AFF5C9-3DFC-4607-9EDE-F8BFA129163D}" mergeInterval="0" personalView="1" maximized="1" xWindow="1" yWindow="1" windowWidth="1280" windowHeight="797" activeSheetId="1"/>
    <customWorkbookView name="Oleg - Личное представление" guid="{0975E2BE-D5CA-4DDB-8E05-D2C911244A60}" mergeInterval="0" personalView="1" maximized="1" xWindow="1" yWindow="1" windowWidth="1436" windowHeight="673" activeSheetId="1"/>
  </customWorkbookViews>
</workbook>
</file>

<file path=xl/calcChain.xml><?xml version="1.0" encoding="utf-8"?>
<calcChain xmlns="http://schemas.openxmlformats.org/spreadsheetml/2006/main">
  <c r="J22" i="1"/>
  <c r="I94"/>
  <c r="J34"/>
  <c r="I37"/>
  <c r="I36"/>
  <c r="I35"/>
  <c r="J94"/>
  <c r="L13"/>
  <c r="I78"/>
  <c r="I34" l="1"/>
  <c r="I92"/>
  <c r="I90"/>
  <c r="J84"/>
  <c r="J70" s="1"/>
  <c r="I85"/>
  <c r="I81"/>
  <c r="I80"/>
  <c r="I77"/>
  <c r="L70"/>
  <c r="I71"/>
  <c r="J46" l="1"/>
  <c r="I50"/>
  <c r="I51"/>
  <c r="I52"/>
  <c r="I49"/>
  <c r="I89"/>
  <c r="L46"/>
  <c r="L45" s="1"/>
  <c r="I47"/>
  <c r="I76"/>
  <c r="I87"/>
  <c r="I74"/>
  <c r="I88"/>
  <c r="I75"/>
  <c r="L69"/>
  <c r="M70"/>
  <c r="M69" s="1"/>
  <c r="L12"/>
  <c r="I14"/>
  <c r="I32"/>
  <c r="L24"/>
  <c r="L23" s="1"/>
  <c r="I26"/>
  <c r="I27"/>
  <c r="I28"/>
  <c r="I29"/>
  <c r="I30"/>
  <c r="I31"/>
  <c r="I25"/>
  <c r="J15"/>
  <c r="J13" s="1"/>
  <c r="I13" s="1"/>
  <c r="I15"/>
  <c r="L100" l="1"/>
  <c r="I70"/>
  <c r="I24"/>
  <c r="I23" s="1"/>
  <c r="J67"/>
  <c r="J62"/>
  <c r="J60"/>
  <c r="I95"/>
  <c r="I93"/>
  <c r="I86"/>
  <c r="I84"/>
  <c r="I79"/>
  <c r="I73"/>
  <c r="I72"/>
  <c r="I66"/>
  <c r="I65"/>
  <c r="I64"/>
  <c r="I61"/>
  <c r="I60" s="1"/>
  <c r="I58"/>
  <c r="J45"/>
  <c r="I55"/>
  <c r="I54"/>
  <c r="I53"/>
  <c r="J69" l="1"/>
  <c r="J57"/>
  <c r="I57" s="1"/>
  <c r="I46"/>
  <c r="I45" s="1"/>
  <c r="J39"/>
  <c r="J38" s="1"/>
  <c r="I40"/>
  <c r="I39" s="1"/>
  <c r="I38" s="1"/>
  <c r="I69" l="1"/>
  <c r="J12"/>
  <c r="J56"/>
  <c r="I97"/>
  <c r="I96" s="1"/>
  <c r="J99"/>
  <c r="J42"/>
  <c r="I42"/>
  <c r="J33"/>
  <c r="I33"/>
  <c r="I68"/>
  <c r="I67" s="1"/>
  <c r="I63"/>
  <c r="I62" s="1"/>
  <c r="J97" l="1"/>
  <c r="J96" s="1"/>
  <c r="J98"/>
  <c r="I98" s="1"/>
  <c r="I22"/>
  <c r="J41"/>
  <c r="I41"/>
  <c r="J100" l="1"/>
  <c r="I100" s="1"/>
  <c r="I12"/>
  <c r="I56"/>
</calcChain>
</file>

<file path=xl/sharedStrings.xml><?xml version="1.0" encoding="utf-8"?>
<sst xmlns="http://schemas.openxmlformats.org/spreadsheetml/2006/main" count="437" uniqueCount="213">
  <si>
    <t>Додаток 6</t>
  </si>
  <si>
    <t>Код Функціональної класифікації видатків та кредитування бюджету</t>
  </si>
  <si>
    <t xml:space="preserve">до рішення міської ради </t>
  </si>
  <si>
    <t>Х</t>
  </si>
  <si>
    <t>УСЬОГО</t>
  </si>
  <si>
    <t xml:space="preserve"> ( 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</si>
  <si>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</si>
  <si>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</si>
  <si>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Загальна тривалість будівництва 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</si>
  <si>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</si>
  <si>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</si>
  <si>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 які спрямовуються на будівництво об'єкта у бюджетному періоді, гривень</t>
  </si>
  <si>
    <t>Рівень готовності об'єкта на кінець бюджетного періоду,%</t>
  </si>
  <si>
    <t>06552000000</t>
  </si>
  <si>
    <t>Найменування  об'єкта будівництва/ вид будівельних робіт, у тому числі  проектні роботи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</si>
  <si>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</si>
  <si>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Управління  комунального господарства Житомирської міської ради</t>
  </si>
  <si>
    <t>1400000</t>
  </si>
  <si>
    <t>1410000</t>
  </si>
  <si>
    <t>0490</t>
  </si>
  <si>
    <t>всього</t>
  </si>
  <si>
    <t>гривень</t>
  </si>
  <si>
    <t>1100000</t>
  </si>
  <si>
    <t>1110000</t>
  </si>
  <si>
    <r>
      <t>Управління у справах сім</t>
    </r>
    <r>
      <rPr>
        <b/>
        <sz val="14"/>
        <rFont val="Arial Cyr"/>
        <charset val="204"/>
      </rPr>
      <t>’</t>
    </r>
    <r>
      <rPr>
        <b/>
        <sz val="14"/>
        <rFont val="Times New Roman"/>
        <family val="1"/>
        <charset val="204"/>
      </rPr>
      <t>ї,  молоді та спорту Житомирської міської ради</t>
    </r>
  </si>
  <si>
    <r>
      <t>Управління у справах сім</t>
    </r>
    <r>
      <rPr>
        <b/>
        <i/>
        <sz val="14"/>
        <rFont val="Arial Cyr"/>
        <charset val="204"/>
      </rPr>
      <t>’</t>
    </r>
    <r>
      <rPr>
        <b/>
        <i/>
        <sz val="14"/>
        <rFont val="Times New Roman"/>
        <family val="1"/>
        <charset val="204"/>
      </rPr>
      <t>ї,  молоді та спорту Житомирської міської ради</t>
    </r>
  </si>
  <si>
    <t>1117670</t>
  </si>
  <si>
    <t>7670</t>
  </si>
  <si>
    <t>Внески до статутного капіталу  суб'єктів господарювання</t>
  </si>
  <si>
    <r>
      <t>Внесок до статутного капіталу комунального підприємства "Футбольний клуб «Полісся» Житомирської міської ради</t>
    </r>
    <r>
      <rPr>
        <b/>
        <sz val="14"/>
        <rFont val="Times New Roman"/>
        <family val="1"/>
        <charset val="204"/>
      </rPr>
      <t xml:space="preserve"> </t>
    </r>
  </si>
  <si>
    <t>1417670</t>
  </si>
  <si>
    <t>Внески до статутного капіталу суб"єктів господарювання</t>
  </si>
  <si>
    <t>в тому числі за рахунок:</t>
  </si>
  <si>
    <t>субвенцій з державного бюджету</t>
  </si>
  <si>
    <t>субвенцій з обласного бюджету</t>
  </si>
  <si>
    <t>9а</t>
  </si>
  <si>
    <t>9б</t>
  </si>
  <si>
    <t>9в</t>
  </si>
  <si>
    <t xml:space="preserve"> - придбання техніки на умовах фінансового лізингу</t>
  </si>
  <si>
    <t>Внески до статутного капіталу комунального підприємства "Житомирводоканал" Житомирської міської ради, в т.ч.:</t>
  </si>
  <si>
    <t>Внески до статутного капіталу комунального підприємства "Житомиртеплокомуненерго" Житомирської міської ради, в т.ч.:</t>
  </si>
  <si>
    <t>Внески до статутного капіталу комунального підприємства "СККПО" Житомирської міської ради, в т.ч.:</t>
  </si>
  <si>
    <t>власних доходів бюджету громади</t>
  </si>
  <si>
    <t>Управління охорони здоров'я Житомирської міської ради</t>
  </si>
  <si>
    <t>0700000</t>
  </si>
  <si>
    <t>0710000</t>
  </si>
  <si>
    <t>0717670</t>
  </si>
  <si>
    <t>0712152</t>
  </si>
  <si>
    <t>2152</t>
  </si>
  <si>
    <t>Інші програми та заходи у сфері охорони здоров'я</t>
  </si>
  <si>
    <t>0763</t>
  </si>
  <si>
    <t>0200000</t>
  </si>
  <si>
    <t>0210000</t>
  </si>
  <si>
    <t>0217650</t>
  </si>
  <si>
    <t>Виконавчий комітет Житомирської міської ради</t>
  </si>
  <si>
    <t>7650</t>
  </si>
  <si>
    <t>Проведення експертної грошової оцінки земельної ділянки чи права на неї</t>
  </si>
  <si>
    <t>Проведення експертної грошової оцінки земельних ділянок несільськогосподарського призначення під об'єктами нерухомого майна</t>
  </si>
  <si>
    <t>1113121</t>
  </si>
  <si>
    <t>3121</t>
  </si>
  <si>
    <t>1040</t>
  </si>
  <si>
    <t xml:space="preserve">Забезпечення дітей-сиріт, дітей, позбавлених батьківського піклування та осіб з їх числа соціальним житлом </t>
  </si>
  <si>
    <t>Управління транспорту і зв'язку  Житомирської міської ради</t>
  </si>
  <si>
    <t>1900000</t>
  </si>
  <si>
    <t>1910000</t>
  </si>
  <si>
    <t>1917670</t>
  </si>
  <si>
    <t xml:space="preserve"> - за кредитним договором з ЄБРР</t>
  </si>
  <si>
    <t xml:space="preserve"> - виконання зобов'язань  "Житомиртеплокомуненерго" за кредитним договором з ЄБРР щодо реалізації проєкту "Розвиток системи теплопостачання" у м.Житомирі" </t>
  </si>
  <si>
    <t xml:space="preserve"> - виконання зобов'язань  "Житомиртеплокомуненерго" за кредитним договором з НЕФКО по проєкту "Впровадження інноваційних технологій в системі теплопостачання міста Житомир"</t>
  </si>
  <si>
    <t>Внески до статутного капіталу комунального підприємства "Житомирське трамвайно- тролейбусне управління" Житомирської міської ради, в т.ч.:</t>
  </si>
  <si>
    <t>Внески до статутного капіталу суб'єктів господарювання</t>
  </si>
  <si>
    <t>Облаштування соціального житла</t>
  </si>
  <si>
    <t>0217693</t>
  </si>
  <si>
    <t>7693</t>
  </si>
  <si>
    <t>Інші заходи, пов'язані з економічною діяльністю</t>
  </si>
  <si>
    <t>Розподіл 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 об'єктами у 2021 році</t>
  </si>
  <si>
    <t>1000000</t>
  </si>
  <si>
    <t>Управління культури Житомирської міської ради</t>
  </si>
  <si>
    <t>1010000</t>
  </si>
  <si>
    <t>1018320</t>
  </si>
  <si>
    <t>8320</t>
  </si>
  <si>
    <t>0520</t>
  </si>
  <si>
    <t>Збереження природно-заповідного фонду</t>
  </si>
  <si>
    <t>1200000</t>
  </si>
  <si>
    <t>Управління  житлового господарства Житомирської міської ради</t>
  </si>
  <si>
    <t>1210000</t>
  </si>
  <si>
    <t>1217310</t>
  </si>
  <si>
    <t>7310</t>
  </si>
  <si>
    <t>0443</t>
  </si>
  <si>
    <t xml:space="preserve">Будівництво об'єктів житлово - комунального господарства </t>
  </si>
  <si>
    <t>1417310</t>
  </si>
  <si>
    <t>1500000</t>
  </si>
  <si>
    <t>1510000</t>
  </si>
  <si>
    <t>Управління  капітального  будівництва Житомирської міської ради</t>
  </si>
  <si>
    <t>Будівництво освітніх установ та закладів</t>
  </si>
  <si>
    <t>1517321</t>
  </si>
  <si>
    <t>7321</t>
  </si>
  <si>
    <t>1517325</t>
  </si>
  <si>
    <t>7325</t>
  </si>
  <si>
    <t>Будівництво споруд, установ та закладів фізичної культури і спорту</t>
  </si>
  <si>
    <t>1517330</t>
  </si>
  <si>
    <t>7330</t>
  </si>
  <si>
    <t>Будівництво інших об'єктів комунальної власності</t>
  </si>
  <si>
    <t>1517461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</si>
  <si>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</si>
  <si>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</si>
  <si>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</si>
  <si>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1517640</t>
  </si>
  <si>
    <t>7640</t>
  </si>
  <si>
    <t>0470</t>
  </si>
  <si>
    <t>Заходи з енергозбереження</t>
  </si>
  <si>
    <t>1517310</t>
  </si>
  <si>
    <t>0217370</t>
  </si>
  <si>
    <t>7370</t>
  </si>
  <si>
    <t>Реалізація інших заходів щодо соціально - економічного розвитку територій</t>
  </si>
  <si>
    <t>Реалізація проєктів  соціально -економічного розвитку громади</t>
  </si>
  <si>
    <t>Реалізація інших заходів щодо соціально-економічного розвитку територій</t>
  </si>
  <si>
    <t>Нерозподілений обсяг бюджету розвитку</t>
  </si>
  <si>
    <t>Утримання та забезпечення діяльності центрів соціальних служб</t>
  </si>
  <si>
    <t>0600000</t>
  </si>
  <si>
    <t>Департамент освіти Житомирської міської ради</t>
  </si>
  <si>
    <t>0610000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</si>
  <si>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</si>
  <si>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</si>
  <si>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</si>
  <si>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</si>
  <si>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</si>
  <si>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</si>
  <si>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</si>
  <si>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</si>
  <si>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Придбання 3-х дерев'яних альтанок для встановлення на дитячих майданчиках закладу Житомирського ДНЗ №15</t>
  </si>
  <si>
    <t>Придбання лазерного принтеру та двох ноутбуків для ДНЗ №6</t>
  </si>
  <si>
    <t>Придбання ноутбука (14020), багатофункціонального кольорового друкуючого пристрою (5980) для ЗОШ  I-III ступенів №15 м. Житомира</t>
  </si>
  <si>
    <t>Придбання 2 ноутбуків для Житомирського дошкільного навчального закладу №15</t>
  </si>
  <si>
    <t>Придбання багатофункціонального лазерного пристрою та ноутбуку для Житомирського дошкільного навчального закладу №6</t>
  </si>
  <si>
    <t>Придбання документ-камери і диванів для рекреації ІІ поверху  ЗОШ І-ІІІ ступенів №32 м. Житомира</t>
  </si>
  <si>
    <t>Придбання електром"ясорубки для харчоблоку Житомирського дошкільного навчального закладу №52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</si>
  <si>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</si>
  <si>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</si>
  <si>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</si>
  <si>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</si>
  <si>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Придбання обладнання і предметів довгострокового користування</t>
  </si>
  <si>
    <t xml:space="preserve">Секретар міської ради </t>
  </si>
  <si>
    <t>В.А.Клімінський</t>
  </si>
  <si>
    <t>Реконструкція територій благоустрою з встановленням архітектурних форм за адресою: м.Житомир, вул.Ольжича, 14 (в т.ч. виготовлення ПКД)</t>
  </si>
  <si>
    <t xml:space="preserve">Реконструкція території благоустрою біля комунального закладу "Житомирська обласна універсальна наукова бібліотека імені Олега Ольжича" </t>
  </si>
  <si>
    <t>Реконструкція кінотеатру "Жовтень" (виготовлення ПКД)</t>
  </si>
  <si>
    <t>Облаштування дитячого майданчика по вул.Чехова</t>
  </si>
  <si>
    <t>Капітальний ремонт території благоустрою центральної алеї бульвару Польського в м.Житомирі (в т.ч. виготовлення ПКД)</t>
  </si>
  <si>
    <t>1216017</t>
  </si>
  <si>
    <t>6017</t>
  </si>
  <si>
    <t xml:space="preserve">Інша діяльність, пов"язана з експлуатацією об"єктів житлово-комунального господарства  </t>
  </si>
  <si>
    <t>0620</t>
  </si>
  <si>
    <t>Придбання та встановлення дитячо-спортивного майданчика за адресою проспект Миру,9</t>
  </si>
  <si>
    <t xml:space="preserve">Капремонт житлових будинків на умовах співфінансування, в тому числі: </t>
  </si>
  <si>
    <t>2021</t>
  </si>
  <si>
    <t>2020-2021</t>
  </si>
  <si>
    <t>1517361</t>
  </si>
  <si>
    <t>7361</t>
  </si>
  <si>
    <t>Співфінансування інвестиційних проєктів, що реалізуються за рахунок коштів державного фонду регіонального розвитку</t>
  </si>
  <si>
    <t>2018-2020</t>
  </si>
  <si>
    <t>2019-2021</t>
  </si>
  <si>
    <t>2018-2021</t>
  </si>
  <si>
    <t>2014-2021</t>
  </si>
  <si>
    <t>1511171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</si>
  <si>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</si>
  <si>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</si>
  <si>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>0216083</t>
  </si>
  <si>
    <t>6083</t>
  </si>
  <si>
    <t>0610</t>
  </si>
  <si>
    <t>Проектні, будівель-ремонтні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</si>
  <si>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Реконструкція приміщень для розміщення відділення невідкладної (екстреної) медичної допомоги КП "Лікарня №1" за адресою: м. Житомир, вул. В.Бердичівська, 70  (перехідні неоплачені видатки 2020 року)</t>
  </si>
  <si>
    <t>Проведення науково-дослідної роботи: «Актуалізація «Проєкту функціонування зонування території парку – пам’ятки садово-паркового  мистецтва «Парк ім. Ю.Гагаріна» у м.Житомир», реконструкції, режиму утримання, використання та охорони виділених зон, інвентаризації біорізноманіття» (перехідні неоплачені видатки 2020 року)</t>
  </si>
  <si>
    <t>Капітальний ремонт розподільчих щитів та силових проводок в житловому будинку по вул.Небесної Сотні, 29 в м.Житомирі (перехідні неоплачені видатки 2020 року)</t>
  </si>
  <si>
    <t>Капітальний ремонт розподільчих щитів та силових проводок в житловому будинку по вул.Лятошинського, 15В в м.Житомирі (перехідні неоплачені видатки 2020 року)</t>
  </si>
  <si>
    <t>Капітальний ремонт розподільчих щитів та силових проводок в житловому будинку по вул.Київська, 21 в м.Житомирі (перехідні неоплачені видатки 2020 року)</t>
  </si>
  <si>
    <t>Капітальний ремонт покрівлі житлового будинку по вул.Покровська, 25 в м.Житомирі (перехідні неоплачені видатки 2020 року)</t>
  </si>
  <si>
    <r>
      <t>Реконструкція нежитлового приміщення під житло на пров. Паперовому,16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 (перехідні неоплачені видатки 2020 року)</t>
    </r>
  </si>
  <si>
    <t>Будівництво дитячого ігрового майданчика по провул. 3-й Селецький в м.Житомирі (виготовлення ПКД) (перехідні неоплачені видатки 2020 року)</t>
  </si>
  <si>
    <t>Капітальний ремонт внутрішньобудинкової мережі холодного водопостачання, в т.ч. насосного обладнання для підвищення тиску води у житловому будинку за адресою: проспект Миру,12 (перехідні неоплачені видатки 2020 року)</t>
  </si>
  <si>
    <t>Проєктні та інженерно-вишукувальні роботи "Капітальний ремонт гідротехнічних споруд греблі на р. Тетерів в м.Житомир по вул. Жуйка,12" (перехідні неоплачені видатки 2020 року)</t>
  </si>
  <si>
    <t>Будівництво кладовища та автостоянки на міському кладовищі в м.Житомир, 3 пусковий комплекс, 1 черга (сектор 61, 60, 59, 58) в т.ч. (коригування ПКД) (перехідні неоплачені видатки 2020 року)</t>
  </si>
  <si>
    <r>
      <t xml:space="preserve">  - реконструкція теплових мереж котелень РК-10, вул. Вільський Шлях,15 вул.Вільський Шлях,18 в м.Житомирі. Реконструкція системи теплопостачання міста Житомира (Гоголівська,3- Київська,82 (РК-9))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 (перехідні неоплачені видатки 2020 року)</t>
    </r>
  </si>
  <si>
    <t>Капітальний ремонт приміщень їдальні Житомирської загальноосвітньої школи І-ІІІ ступенів № 30 за адресою: пров.Шкільний,4 (в т.ч. виготовлення ПКД)  (перехідні неоплачені видатки 2020 року)</t>
  </si>
  <si>
    <t xml:space="preserve">Капітальний ремонт території благоустрою майдану ім. С.П.Корольова в м.Житомирі (виготовлення ПКД) (перехідні неоплачені видатки 2020 року) </t>
  </si>
  <si>
    <t>Реконструкція території благоустрою бульвару Нового в місті Житомирі (в т.ч. виготовлення ПКД) (перехідні неоплачені видатки 2020 року)</t>
  </si>
  <si>
    <t>Капітальний ремонт тротуарів м.Житомирі (в т.ч. виготовлення ПКД) (перехідні неоплачені видатки 2020 року)</t>
  </si>
  <si>
    <t>Капітальний ремонт з організацією благоустрою території  бульвару Польського в м.Житомирі (в т.ч. виготовлення ПКД) (перехідні неоплачені видатки 2020 року)</t>
  </si>
  <si>
    <t>Ремонтно - реставраційні роботи будинку школи (літера "А-II")  Житомирської міської гуманітарної гімназії №23 ім. М.Й.Очерета за адресою: м.Житомир, вул.Б.Лятошинського, 14 ( в т.ч. виготовлення ПКД) (перехідні неоплачені видатки 2020 року)</t>
  </si>
  <si>
    <t>Капітальний ремонт перекриття будівлі старого корпусу міської гуманітарної гімназії № 23 ім.М.Й. Очерета за адресою: м.Житомир, вул. Б.Лятошинського,14 ( в т.ч. виготовлення ПКД) (перехідні неоплачені видатки 2020 року)</t>
  </si>
  <si>
    <r>
      <t xml:space="preserve">Реконструкція спортивного залу з метою влаштування евакуаційного виходу з приміщення </t>
    </r>
    <r>
      <rPr>
        <b/>
        <sz val="14"/>
        <rFont val="Times New Roman"/>
        <family val="1"/>
        <charset val="204"/>
      </rPr>
      <t xml:space="preserve">ЗОШ №26 </t>
    </r>
    <r>
      <rPr>
        <sz val="14"/>
        <rFont val="Times New Roman"/>
        <family val="1"/>
        <charset val="204"/>
      </rPr>
      <t>за адресою: м Житомир, проспект Миру, 59 (перехідні неоплачені видатки 2020 року)</t>
    </r>
  </si>
  <si>
    <t>Капітальний ремонт огорожі загальноосвітньої школи I -III ступенів №32 м.Житомира за адресою вул. Чуднівська,48  (в т.ч. коригування ПКД) (перехідні неоплачені видатки 2020 року)</t>
  </si>
  <si>
    <t>Капітальний ремонт покрівлі та мереж Житомирського спеціального центру розвитку дитини санаторного типу №41 за адресою: м.Житомир, проспект Миру,20 (перехідні неоплачені видатки 2020 року)</t>
  </si>
  <si>
    <t>Реконструкція території благоустрою з улаштуванням скейт - парку за адресою м. Житомир, бульвар Новий (в т.ч. виготовлення ПКД) (перехідні неоплачені видатки 2020 року)</t>
  </si>
  <si>
    <t>Реконструкція спортивного майданчика за адресою: м.Житомир, вул.Бориса Тена, 100-102 (перехідні неоплачені видатки 2020 року)</t>
  </si>
  <si>
    <t>Спорудження пам'ятника Воїнам Житомирщини - захисникам Вітчизни у збройному конфлікті на сході України, з благоустроєм території навколо нього, за адресою: сквер - вул.Перемоги,2 (перехідні неоплачені видатки 2020 року)</t>
  </si>
  <si>
    <t>Реконструкція території благоустрою з організацією скверу "Музей каменю Житомирщини" в м.Житомирі (перехідні неоплачені видатки 2020 року)</t>
  </si>
  <si>
    <t>Капітальний ремонт благоустрою територій набережної річки Тетерів в місті Житомирі з розміщенням об'єктів фізичної культури і спорту (I-черга)  (перехідні неоплачені видатки 2020 року)</t>
  </si>
  <si>
    <t>Капітальний ремонт дорожнього покриття вул.Чуднівська  в м.Житомирі (перехідні неоплачені видатки 2020 року)</t>
  </si>
  <si>
    <t>Капітальний ремонт дорожнього покриття вул. Велика Бердичівська ( вул. Довженка - перехрестя вул. Льва Толстого та вул. Жуйка) в м.Житомирі  (перехідні неоплачені видатки 2020 року)</t>
  </si>
  <si>
    <t>Здійснення заходів з енергозбереження по проєкту "Підвищення енергоефективності об'єктів бюджетної сфери міста, в т.ч.технічний та авторський нагляд (співфінансування по проектах СЕКО, НЕФКО)  (перехідні неоплачені видатки 2020 року)</t>
  </si>
  <si>
    <t>Придбання мамографічної системи з функцією томосинтезу для КП "Лікарня №1"  ЖМР</t>
  </si>
  <si>
    <t>Придбання ангіографічного обладнання на умовах лізингу для КП "Лікарня №2 ім. В.П.Павлусенка" ЖМР</t>
  </si>
  <si>
    <t>Впровадження проєкту "TUMI: шлях до школи" (перехідні неоплачені видатки 2020 року), в тому числі:</t>
  </si>
  <si>
    <t xml:space="preserve"> Капітальний ремонт засобів організації дорожнього руху з облаштуванням пішохідного переходу за адресою: вул.Домбровського, 21 в м.Житомир (ЗОШ №36) (перехідні неоплачені видатки 2020 року)</t>
  </si>
  <si>
    <t xml:space="preserve">  Капітальний ремонт засобів організації дорожнього руху з облаштуванням пішохідного переходу з острівцем безпеки за адресою: вул.Майдан Згоди, 5 в м.Житомир (ЗОШ №8) (перехідні неоплачені видатки 2020 року)</t>
  </si>
  <si>
    <t xml:space="preserve"> Капітальний ремонт засобів організації дорожнього руху за адресою: вул.Шевченка,   105-б із примиканням (в'їзду) до житлової зони/будинку вул.Шевченка, 105 в м.Житомир (ЖЕЛ №24) (перехідні неоплачені видатки 2020 року)</t>
  </si>
  <si>
    <t>Капітальний ремонт тротуарів (засобів організації дорожнього руху) за адресою: вул. Шевченка (від вул. Шевченка,1 до перехрестя вул.Шевченка-Покровська-Перемоги включно) в с.Вереси (перехідні неоплачені видатки 2020 року)</t>
  </si>
  <si>
    <r>
      <t xml:space="preserve">Реконструкція приміщень дошкільного навчального закладу  </t>
    </r>
    <r>
      <rPr>
        <sz val="11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№ 32 по вул. Якубовського,10 у  м. Житомирі    (перехідні неоплачені видатки 2020 року)</t>
    </r>
  </si>
  <si>
    <t>____________ № ___</t>
  </si>
  <si>
    <t>Заступник директора - начальник відділу доходів міського бюджету департаменту бюджету та фінансів Житомирської міської ради</t>
  </si>
  <si>
    <t>Т.А.Грищук</t>
  </si>
  <si>
    <t>Будівництво індустріального парку по шосе Київському в м.Житомирі ( в т.ч. виготовлення ПКД)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</si>
</sst>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00_р_._-;\-* #,##0.000_р_._-;_-* &quot;-&quot;?_р_._-;_-@_-"/>
    <numFmt numFmtId="166" formatCode="#,##0.0"/>
  </numFmts>
  <fonts count="44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b/>
      <sz val="22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Helv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16"/>
      <name val="Times New Roman"/>
      <family val="1"/>
      <charset val="204"/>
    </font>
    <font>
      <b/>
      <sz val="14"/>
      <name val="Arial"/>
      <family val="2"/>
      <charset val="204"/>
    </font>
    <font>
      <b/>
      <i/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/>
      <diagonal/>
    </border>
  </borders>
  <cellStyleXfs count="317">
    <xf numFmtId="0" fontId="0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18" fillId="0" borderId="0"/>
    <xf numFmtId="164" fontId="13" fillId="0" borderId="0" applyFont="0" applyFill="0" applyBorder="0" applyAlignment="0" applyProtection="0"/>
    <xf numFmtId="0" fontId="13" fillId="0" borderId="0"/>
    <xf numFmtId="0" fontId="4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7" borderId="8" applyNumberFormat="0" applyAlignment="0" applyProtection="0"/>
    <xf numFmtId="0" fontId="23" fillId="4" borderId="0" applyNumberFormat="0" applyBorder="0" applyAlignment="0" applyProtection="0"/>
    <xf numFmtId="0" fontId="24" fillId="0" borderId="9" applyNumberFormat="0" applyFill="0" applyAlignment="0" applyProtection="0"/>
    <xf numFmtId="0" fontId="25" fillId="20" borderId="10" applyNumberFormat="0" applyAlignment="0" applyProtection="0"/>
    <xf numFmtId="0" fontId="26" fillId="0" borderId="0" applyNumberFormat="0" applyFill="0" applyBorder="0" applyAlignment="0" applyProtection="0"/>
    <xf numFmtId="0" fontId="27" fillId="21" borderId="8" applyNumberFormat="0" applyAlignment="0" applyProtection="0"/>
    <xf numFmtId="0" fontId="20" fillId="0" borderId="0"/>
    <xf numFmtId="0" fontId="19" fillId="0" borderId="11" applyNumberFormat="0" applyFill="0" applyAlignment="0" applyProtection="0"/>
    <xf numFmtId="0" fontId="28" fillId="3" borderId="0" applyNumberFormat="0" applyBorder="0" applyAlignment="0" applyProtection="0"/>
    <xf numFmtId="0" fontId="13" fillId="22" borderId="12" applyNumberFormat="0" applyFont="0" applyAlignment="0" applyProtection="0"/>
    <xf numFmtId="0" fontId="29" fillId="21" borderId="13" applyNumberFormat="0" applyAlignment="0" applyProtection="0"/>
    <xf numFmtId="0" fontId="30" fillId="23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64" fontId="20" fillId="0" borderId="0" applyFont="0" applyFill="0" applyBorder="0" applyAlignment="0" applyProtection="0"/>
    <xf numFmtId="0" fontId="4" fillId="0" borderId="0"/>
    <xf numFmtId="0" fontId="13" fillId="0" borderId="0"/>
    <xf numFmtId="164" fontId="13" fillId="0" borderId="0" applyFont="0" applyFill="0" applyBorder="0" applyAlignment="0" applyProtection="0"/>
    <xf numFmtId="0" fontId="20" fillId="5" borderId="0" applyNumberFormat="0" applyBorder="0" applyAlignment="0" applyProtection="0"/>
    <xf numFmtId="0" fontId="20" fillId="9" borderId="0" applyNumberFormat="0" applyBorder="0" applyAlignment="0" applyProtection="0"/>
    <xf numFmtId="0" fontId="2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2" borderId="0" applyNumberFormat="0" applyBorder="0" applyAlignment="0" applyProtection="0"/>
    <xf numFmtId="0" fontId="13" fillId="0" borderId="0"/>
    <xf numFmtId="0" fontId="20" fillId="4" borderId="0" applyNumberFormat="0" applyBorder="0" applyAlignment="0" applyProtection="0"/>
    <xf numFmtId="0" fontId="20" fillId="3" borderId="0" applyNumberFormat="0" applyBorder="0" applyAlignment="0" applyProtection="0"/>
    <xf numFmtId="0" fontId="20" fillId="5" borderId="0" applyNumberFormat="0" applyBorder="0" applyAlignment="0" applyProtection="0"/>
    <xf numFmtId="0" fontId="13" fillId="0" borderId="0"/>
    <xf numFmtId="0" fontId="20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164" fontId="20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0" fillId="0" borderId="0"/>
    <xf numFmtId="0" fontId="20" fillId="2" borderId="0" applyNumberFormat="0" applyBorder="0" applyAlignment="0" applyProtection="0"/>
    <xf numFmtId="0" fontId="20" fillId="9" borderId="0" applyNumberFormat="0" applyBorder="0" applyAlignment="0" applyProtection="0"/>
    <xf numFmtId="0" fontId="20" fillId="3" borderId="0" applyNumberFormat="0" applyBorder="0" applyAlignment="0" applyProtection="0"/>
    <xf numFmtId="0" fontId="20" fillId="8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10" borderId="0" applyNumberFormat="0" applyBorder="0" applyAlignment="0" applyProtection="0"/>
    <xf numFmtId="0" fontId="20" fillId="6" borderId="0" applyNumberFormat="0" applyBorder="0" applyAlignment="0" applyProtection="0"/>
    <xf numFmtId="0" fontId="4" fillId="0" borderId="0"/>
    <xf numFmtId="0" fontId="20" fillId="7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8" borderId="0" applyNumberFormat="0" applyBorder="0" applyAlignment="0" applyProtection="0"/>
    <xf numFmtId="0" fontId="20" fillId="10" borderId="0" applyNumberFormat="0" applyBorder="0" applyAlignment="0" applyProtection="0"/>
    <xf numFmtId="0" fontId="4" fillId="0" borderId="0"/>
    <xf numFmtId="0" fontId="20" fillId="5" borderId="0" applyNumberFormat="0" applyBorder="0" applyAlignment="0" applyProtection="0"/>
    <xf numFmtId="0" fontId="20" fillId="11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0" borderId="0"/>
    <xf numFmtId="0" fontId="20" fillId="0" borderId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4" fillId="0" borderId="0"/>
    <xf numFmtId="0" fontId="20" fillId="8" borderId="0" applyNumberFormat="0" applyBorder="0" applyAlignment="0" applyProtection="0"/>
    <xf numFmtId="0" fontId="20" fillId="5" borderId="0" applyNumberFormat="0" applyBorder="0" applyAlignment="0" applyProtection="0"/>
    <xf numFmtId="0" fontId="4" fillId="0" borderId="0"/>
    <xf numFmtId="0" fontId="20" fillId="10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8" borderId="0" applyNumberFormat="0" applyBorder="0" applyAlignment="0" applyProtection="0"/>
    <xf numFmtId="0" fontId="20" fillId="5" borderId="0" applyNumberFormat="0" applyBorder="0" applyAlignment="0" applyProtection="0"/>
    <xf numFmtId="0" fontId="20" fillId="7" borderId="0" applyNumberFormat="0" applyBorder="0" applyAlignment="0" applyProtection="0"/>
    <xf numFmtId="0" fontId="4" fillId="0" borderId="0"/>
    <xf numFmtId="0" fontId="20" fillId="6" borderId="0" applyNumberFormat="0" applyBorder="0" applyAlignment="0" applyProtection="0"/>
    <xf numFmtId="0" fontId="20" fillId="10" borderId="0" applyNumberFormat="0" applyBorder="0" applyAlignment="0" applyProtection="0"/>
    <xf numFmtId="164" fontId="20" fillId="0" borderId="0" applyFont="0" applyFill="0" applyBorder="0" applyAlignment="0" applyProtection="0"/>
    <xf numFmtId="0" fontId="20" fillId="5" borderId="0" applyNumberFormat="0" applyBorder="0" applyAlignment="0" applyProtection="0"/>
    <xf numFmtId="0" fontId="20" fillId="4" borderId="0" applyNumberFormat="0" applyBorder="0" applyAlignment="0" applyProtection="0"/>
    <xf numFmtId="0" fontId="20" fillId="3" borderId="0" applyNumberFormat="0" applyBorder="0" applyAlignment="0" applyProtection="0"/>
    <xf numFmtId="0" fontId="20" fillId="9" borderId="0" applyNumberFormat="0" applyBorder="0" applyAlignment="0" applyProtection="0"/>
    <xf numFmtId="0" fontId="20" fillId="2" borderId="0" applyNumberFormat="0" applyBorder="0" applyAlignment="0" applyProtection="0"/>
    <xf numFmtId="0" fontId="20" fillId="0" borderId="0"/>
    <xf numFmtId="0" fontId="20" fillId="8" borderId="0" applyNumberFormat="0" applyBorder="0" applyAlignment="0" applyProtection="0"/>
    <xf numFmtId="0" fontId="20" fillId="5" borderId="0" applyNumberFormat="0" applyBorder="0" applyAlignment="0" applyProtection="0"/>
    <xf numFmtId="0" fontId="20" fillId="7" borderId="0" applyNumberFormat="0" applyBorder="0" applyAlignment="0" applyProtection="0"/>
    <xf numFmtId="0" fontId="20" fillId="6" borderId="0" applyNumberFormat="0" applyBorder="0" applyAlignment="0" applyProtection="0"/>
    <xf numFmtId="0" fontId="20" fillId="10" borderId="0" applyNumberFormat="0" applyBorder="0" applyAlignment="0" applyProtection="0"/>
    <xf numFmtId="164" fontId="20" fillId="0" borderId="0" applyFont="0" applyFill="0" applyBorder="0" applyAlignment="0" applyProtection="0"/>
    <xf numFmtId="0" fontId="20" fillId="5" borderId="0" applyNumberFormat="0" applyBorder="0" applyAlignment="0" applyProtection="0"/>
    <xf numFmtId="0" fontId="20" fillId="4" borderId="0" applyNumberFormat="0" applyBorder="0" applyAlignment="0" applyProtection="0"/>
    <xf numFmtId="0" fontId="20" fillId="3" borderId="0" applyNumberFormat="0" applyBorder="0" applyAlignment="0" applyProtection="0"/>
    <xf numFmtId="0" fontId="20" fillId="9" borderId="0" applyNumberFormat="0" applyBorder="0" applyAlignment="0" applyProtection="0"/>
    <xf numFmtId="0" fontId="20" fillId="2" borderId="0" applyNumberFormat="0" applyBorder="0" applyAlignment="0" applyProtection="0"/>
    <xf numFmtId="0" fontId="20" fillId="0" borderId="0"/>
    <xf numFmtId="0" fontId="20" fillId="8" borderId="0" applyNumberFormat="0" applyBorder="0" applyAlignment="0" applyProtection="0"/>
    <xf numFmtId="0" fontId="20" fillId="7" borderId="0" applyNumberFormat="0" applyBorder="0" applyAlignment="0" applyProtection="0"/>
    <xf numFmtId="0" fontId="20" fillId="6" borderId="0" applyNumberFormat="0" applyBorder="0" applyAlignment="0" applyProtection="0"/>
    <xf numFmtId="164" fontId="20" fillId="0" borderId="0" applyFont="0" applyFill="0" applyBorder="0" applyAlignment="0" applyProtection="0"/>
    <xf numFmtId="0" fontId="20" fillId="5" borderId="0" applyNumberFormat="0" applyBorder="0" applyAlignment="0" applyProtection="0"/>
    <xf numFmtId="0" fontId="20" fillId="4" borderId="0" applyNumberFormat="0" applyBorder="0" applyAlignment="0" applyProtection="0"/>
    <xf numFmtId="0" fontId="20" fillId="3" borderId="0" applyNumberFormat="0" applyBorder="0" applyAlignment="0" applyProtection="0"/>
    <xf numFmtId="0" fontId="20" fillId="2" borderId="0" applyNumberFormat="0" applyBorder="0" applyAlignment="0" applyProtection="0"/>
    <xf numFmtId="0" fontId="20" fillId="8" borderId="0" applyNumberFormat="0" applyBorder="0" applyAlignment="0" applyProtection="0"/>
    <xf numFmtId="0" fontId="20" fillId="7" borderId="0" applyNumberFormat="0" applyBorder="0" applyAlignment="0" applyProtection="0"/>
    <xf numFmtId="0" fontId="20" fillId="6" borderId="0" applyNumberFormat="0" applyBorder="0" applyAlignment="0" applyProtection="0"/>
    <xf numFmtId="164" fontId="20" fillId="0" borderId="0" applyFont="0" applyFill="0" applyBorder="0" applyAlignment="0" applyProtection="0"/>
    <xf numFmtId="0" fontId="20" fillId="5" borderId="0" applyNumberFormat="0" applyBorder="0" applyAlignment="0" applyProtection="0"/>
    <xf numFmtId="0" fontId="20" fillId="4" borderId="0" applyNumberFormat="0" applyBorder="0" applyAlignment="0" applyProtection="0"/>
    <xf numFmtId="0" fontId="20" fillId="3" borderId="0" applyNumberFormat="0" applyBorder="0" applyAlignment="0" applyProtection="0"/>
    <xf numFmtId="0" fontId="20" fillId="2" borderId="0" applyNumberFormat="0" applyBorder="0" applyAlignment="0" applyProtection="0"/>
    <xf numFmtId="164" fontId="20" fillId="0" borderId="0" applyFont="0" applyFill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4" fillId="0" borderId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0" borderId="0"/>
    <xf numFmtId="0" fontId="20" fillId="0" borderId="0"/>
    <xf numFmtId="0" fontId="20" fillId="11" borderId="0" applyNumberFormat="0" applyBorder="0" applyAlignment="0" applyProtection="0"/>
    <xf numFmtId="0" fontId="4" fillId="0" borderId="0"/>
    <xf numFmtId="0" fontId="20" fillId="8" borderId="0" applyNumberFormat="0" applyBorder="0" applyAlignment="0" applyProtection="0"/>
    <xf numFmtId="0" fontId="20" fillId="5" borderId="0" applyNumberFormat="0" applyBorder="0" applyAlignment="0" applyProtection="0"/>
    <xf numFmtId="0" fontId="20" fillId="10" borderId="0" applyNumberFormat="0" applyBorder="0" applyAlignment="0" applyProtection="0"/>
    <xf numFmtId="0" fontId="20" fillId="9" borderId="0" applyNumberFormat="0" applyBorder="0" applyAlignment="0" applyProtection="0"/>
    <xf numFmtId="0" fontId="20" fillId="8" borderId="0" applyNumberFormat="0" applyBorder="0" applyAlignment="0" applyProtection="0"/>
    <xf numFmtId="0" fontId="20" fillId="7" borderId="0" applyNumberFormat="0" applyBorder="0" applyAlignment="0" applyProtection="0"/>
    <xf numFmtId="0" fontId="20" fillId="6" borderId="0" applyNumberFormat="0" applyBorder="0" applyAlignment="0" applyProtection="0"/>
    <xf numFmtId="164" fontId="20" fillId="0" borderId="0" applyFont="0" applyFill="0" applyBorder="0" applyAlignment="0" applyProtection="0"/>
    <xf numFmtId="0" fontId="20" fillId="5" borderId="0" applyNumberFormat="0" applyBorder="0" applyAlignment="0" applyProtection="0"/>
    <xf numFmtId="0" fontId="20" fillId="4" borderId="0" applyNumberFormat="0" applyBorder="0" applyAlignment="0" applyProtection="0"/>
    <xf numFmtId="0" fontId="20" fillId="3" borderId="0" applyNumberFormat="0" applyBorder="0" applyAlignment="0" applyProtection="0"/>
    <xf numFmtId="0" fontId="20" fillId="2" borderId="0" applyNumberFormat="0" applyBorder="0" applyAlignment="0" applyProtection="0"/>
    <xf numFmtId="164" fontId="20" fillId="0" borderId="0" applyFont="0" applyFill="0" applyBorder="0" applyAlignment="0" applyProtection="0"/>
    <xf numFmtId="0" fontId="20" fillId="0" borderId="0"/>
    <xf numFmtId="0" fontId="13" fillId="0" borderId="0"/>
    <xf numFmtId="0" fontId="13" fillId="0" borderId="0"/>
    <xf numFmtId="0" fontId="13" fillId="0" borderId="0"/>
    <xf numFmtId="164" fontId="20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0" fillId="0" borderId="0"/>
    <xf numFmtId="0" fontId="13" fillId="0" borderId="0"/>
    <xf numFmtId="0" fontId="13" fillId="0" borderId="0"/>
    <xf numFmtId="0" fontId="3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4" fontId="20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0" fontId="13" fillId="0" borderId="0"/>
    <xf numFmtId="164" fontId="13" fillId="0" borderId="0" applyFont="0" applyFill="0" applyBorder="0" applyAlignment="0" applyProtection="0"/>
    <xf numFmtId="0" fontId="13" fillId="0" borderId="0"/>
    <xf numFmtId="164" fontId="20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20" fillId="0" borderId="0"/>
    <xf numFmtId="164" fontId="13" fillId="0" borderId="0" applyFont="0" applyFill="0" applyBorder="0" applyAlignment="0" applyProtection="0"/>
    <xf numFmtId="0" fontId="13" fillId="0" borderId="0"/>
    <xf numFmtId="0" fontId="20" fillId="0" borderId="0"/>
    <xf numFmtId="0" fontId="20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3" borderId="0" applyNumberFormat="0" applyBorder="0" applyAlignment="0" applyProtection="0"/>
    <xf numFmtId="0" fontId="30" fillId="23" borderId="0" applyNumberFormat="0" applyBorder="0" applyAlignment="0" applyProtection="0"/>
    <xf numFmtId="0" fontId="34" fillId="0" borderId="14" applyNumberFormat="0" applyFill="0" applyAlignment="0" applyProtection="0"/>
    <xf numFmtId="0" fontId="13" fillId="0" borderId="0"/>
    <xf numFmtId="0" fontId="20" fillId="10" borderId="0" applyNumberFormat="0" applyBorder="0" applyAlignment="0" applyProtection="0"/>
    <xf numFmtId="0" fontId="21" fillId="19" borderId="0" applyNumberFormat="0" applyBorder="0" applyAlignment="0" applyProtection="0"/>
    <xf numFmtId="0" fontId="20" fillId="2" borderId="0" applyNumberFormat="0" applyBorder="0" applyAlignment="0" applyProtection="0"/>
    <xf numFmtId="0" fontId="20" fillId="0" borderId="0"/>
    <xf numFmtId="0" fontId="26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20" fillId="0" borderId="0"/>
    <xf numFmtId="0" fontId="20" fillId="4" borderId="0" applyNumberFormat="0" applyBorder="0" applyAlignment="0" applyProtection="0"/>
    <xf numFmtId="0" fontId="13" fillId="0" borderId="0"/>
    <xf numFmtId="0" fontId="20" fillId="11" borderId="0" applyNumberFormat="0" applyBorder="0" applyAlignment="0" applyProtection="0"/>
    <xf numFmtId="0" fontId="35" fillId="0" borderId="15" applyNumberFormat="0" applyFill="0" applyAlignment="0" applyProtection="0"/>
    <xf numFmtId="0" fontId="13" fillId="0" borderId="0"/>
    <xf numFmtId="0" fontId="21" fillId="14" borderId="0" applyNumberFormat="0" applyBorder="0" applyAlignment="0" applyProtection="0"/>
    <xf numFmtId="0" fontId="20" fillId="9" borderId="0" applyNumberFormat="0" applyBorder="0" applyAlignment="0" applyProtection="0"/>
    <xf numFmtId="0" fontId="20" fillId="0" borderId="0"/>
    <xf numFmtId="0" fontId="29" fillId="21" borderId="13" applyNumberFormat="0" applyAlignment="0" applyProtection="0"/>
    <xf numFmtId="0" fontId="21" fillId="16" borderId="0" applyNumberFormat="0" applyBorder="0" applyAlignment="0" applyProtection="0"/>
    <xf numFmtId="0" fontId="21" fillId="15" borderId="0" applyNumberFormat="0" applyBorder="0" applyAlignment="0" applyProtection="0"/>
    <xf numFmtId="0" fontId="13" fillId="0" borderId="0"/>
    <xf numFmtId="0" fontId="13" fillId="0" borderId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28" fillId="3" borderId="0" applyNumberFormat="0" applyBorder="0" applyAlignment="0" applyProtection="0"/>
    <xf numFmtId="0" fontId="13" fillId="22" borderId="12" applyNumberFormat="0" applyFont="0" applyAlignment="0" applyProtection="0"/>
    <xf numFmtId="0" fontId="24" fillId="0" borderId="9" applyNumberFormat="0" applyFill="0" applyAlignment="0" applyProtection="0"/>
    <xf numFmtId="0" fontId="36" fillId="0" borderId="16" applyNumberFormat="0" applyFill="0" applyAlignment="0" applyProtection="0"/>
    <xf numFmtId="0" fontId="20" fillId="7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0" borderId="0"/>
    <xf numFmtId="0" fontId="13" fillId="0" borderId="0"/>
    <xf numFmtId="0" fontId="20" fillId="5" borderId="0" applyNumberFormat="0" applyBorder="0" applyAlignment="0" applyProtection="0"/>
    <xf numFmtId="0" fontId="21" fillId="13" borderId="0" applyNumberFormat="0" applyBorder="0" applyAlignment="0" applyProtection="0"/>
    <xf numFmtId="0" fontId="13" fillId="0" borderId="0"/>
    <xf numFmtId="0" fontId="21" fillId="10" borderId="0" applyNumberFormat="0" applyBorder="0" applyAlignment="0" applyProtection="0"/>
    <xf numFmtId="0" fontId="20" fillId="8" borderId="0" applyNumberFormat="0" applyBorder="0" applyAlignment="0" applyProtection="0"/>
    <xf numFmtId="0" fontId="21" fillId="18" borderId="0" applyNumberFormat="0" applyBorder="0" applyAlignment="0" applyProtection="0"/>
    <xf numFmtId="0" fontId="20" fillId="0" borderId="0"/>
    <xf numFmtId="0" fontId="20" fillId="8" borderId="0" applyNumberFormat="0" applyBorder="0" applyAlignment="0" applyProtection="0"/>
    <xf numFmtId="0" fontId="27" fillId="21" borderId="8" applyNumberFormat="0" applyAlignment="0" applyProtection="0"/>
    <xf numFmtId="0" fontId="21" fillId="12" borderId="0" applyNumberFormat="0" applyBorder="0" applyAlignment="0" applyProtection="0"/>
    <xf numFmtId="0" fontId="20" fillId="0" borderId="0"/>
    <xf numFmtId="0" fontId="13" fillId="0" borderId="0"/>
    <xf numFmtId="0" fontId="20" fillId="0" borderId="0"/>
    <xf numFmtId="0" fontId="13" fillId="0" borderId="0"/>
    <xf numFmtId="0" fontId="22" fillId="7" borderId="8" applyNumberFormat="0" applyAlignment="0" applyProtection="0"/>
    <xf numFmtId="0" fontId="23" fillId="4" borderId="0" applyNumberFormat="0" applyBorder="0" applyAlignment="0" applyProtection="0"/>
    <xf numFmtId="0" fontId="25" fillId="20" borderId="10" applyNumberFormat="0" applyAlignment="0" applyProtection="0"/>
    <xf numFmtId="0" fontId="20" fillId="0" borderId="0"/>
    <xf numFmtId="0" fontId="21" fillId="14" borderId="0" applyNumberFormat="0" applyBorder="0" applyAlignment="0" applyProtection="0"/>
    <xf numFmtId="0" fontId="32" fillId="0" borderId="0" applyNumberFormat="0" applyFill="0" applyBorder="0" applyAlignment="0" applyProtection="0"/>
    <xf numFmtId="0" fontId="21" fillId="17" borderId="0" applyNumberFormat="0" applyBorder="0" applyAlignment="0" applyProtection="0"/>
    <xf numFmtId="0" fontId="20" fillId="0" borderId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13" fillId="0" borderId="0"/>
    <xf numFmtId="0" fontId="20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72">
    <xf numFmtId="0" fontId="0" fillId="0" borderId="0" xfId="0"/>
    <xf numFmtId="0" fontId="6" fillId="0" borderId="0" xfId="0" applyFont="1" applyFill="1"/>
    <xf numFmtId="0" fontId="2" fillId="0" borderId="0" xfId="0" applyFont="1" applyFill="1"/>
    <xf numFmtId="0" fontId="8" fillId="0" borderId="0" xfId="0" applyFont="1" applyFill="1"/>
    <xf numFmtId="4" fontId="3" fillId="24" borderId="1" xfId="0" applyNumberFormat="1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left" vertical="center" wrapText="1"/>
    </xf>
    <xf numFmtId="4" fontId="5" fillId="24" borderId="1" xfId="0" applyNumberFormat="1" applyFont="1" applyFill="1" applyBorder="1" applyAlignment="1">
      <alignment horizontal="center" vertical="center" wrapText="1"/>
    </xf>
    <xf numFmtId="49" fontId="2" fillId="24" borderId="1" xfId="0" applyNumberFormat="1" applyFont="1" applyFill="1" applyBorder="1" applyAlignment="1">
      <alignment horizontal="center" vertical="center"/>
    </xf>
    <xf numFmtId="0" fontId="2" fillId="24" borderId="1" xfId="0" applyFont="1" applyFill="1" applyBorder="1" applyAlignment="1">
      <alignment vertical="center" wrapText="1"/>
    </xf>
    <xf numFmtId="0" fontId="1" fillId="24" borderId="1" xfId="0" applyFont="1" applyFill="1" applyBorder="1" applyAlignment="1">
      <alignment horizontal="center" vertical="center" wrapText="1"/>
    </xf>
    <xf numFmtId="0" fontId="11" fillId="24" borderId="1" xfId="0" applyFont="1" applyFill="1" applyBorder="1" applyAlignment="1">
      <alignment horizontal="center" vertical="center" wrapText="1"/>
    </xf>
    <xf numFmtId="4" fontId="12" fillId="24" borderId="1" xfId="0" applyNumberFormat="1" applyFont="1" applyFill="1" applyBorder="1" applyAlignment="1">
      <alignment horizontal="center" vertical="center" wrapText="1"/>
    </xf>
    <xf numFmtId="49" fontId="1" fillId="24" borderId="1" xfId="0" applyNumberFormat="1" applyFont="1" applyFill="1" applyBorder="1" applyAlignment="1">
      <alignment horizontal="center" vertical="center"/>
    </xf>
    <xf numFmtId="49" fontId="11" fillId="24" borderId="1" xfId="0" applyNumberFormat="1" applyFont="1" applyFill="1" applyBorder="1" applyAlignment="1">
      <alignment horizontal="center" vertical="center"/>
    </xf>
    <xf numFmtId="166" fontId="3" fillId="24" borderId="1" xfId="0" applyNumberFormat="1" applyFont="1" applyFill="1" applyBorder="1" applyAlignment="1">
      <alignment horizontal="center" vertical="center" wrapText="1"/>
    </xf>
    <xf numFmtId="165" fontId="2" fillId="24" borderId="1" xfId="0" applyNumberFormat="1" applyFont="1" applyFill="1" applyBorder="1" applyAlignment="1">
      <alignment vertical="center" wrapText="1"/>
    </xf>
    <xf numFmtId="49" fontId="5" fillId="24" borderId="1" xfId="0" applyNumberFormat="1" applyFont="1" applyFill="1" applyBorder="1" applyAlignment="1">
      <alignment horizontal="center" vertical="center"/>
    </xf>
    <xf numFmtId="0" fontId="5" fillId="24" borderId="1" xfId="0" applyFont="1" applyFill="1" applyBorder="1" applyAlignment="1">
      <alignment vertical="center" wrapText="1"/>
    </xf>
    <xf numFmtId="0" fontId="3" fillId="24" borderId="1" xfId="0" applyFont="1" applyFill="1" applyBorder="1"/>
    <xf numFmtId="0" fontId="0" fillId="24" borderId="2" xfId="0" applyFill="1" applyBorder="1"/>
    <xf numFmtId="0" fontId="0" fillId="24" borderId="17" xfId="0" applyFill="1" applyBorder="1"/>
    <xf numFmtId="165" fontId="11" fillId="24" borderId="1" xfId="0" applyNumberFormat="1" applyFont="1" applyFill="1" applyBorder="1" applyAlignment="1">
      <alignment vertical="center" wrapText="1"/>
    </xf>
    <xf numFmtId="0" fontId="17" fillId="24" borderId="1" xfId="0" applyFont="1" applyFill="1" applyBorder="1" applyAlignment="1">
      <alignment horizontal="center" vertical="center" wrapText="1"/>
    </xf>
    <xf numFmtId="0" fontId="17" fillId="24" borderId="1" xfId="0" applyFont="1" applyFill="1" applyBorder="1" applyAlignment="1">
      <alignment horizontal="left" vertical="center" wrapText="1"/>
    </xf>
    <xf numFmtId="4" fontId="37" fillId="24" borderId="1" xfId="0" applyNumberFormat="1" applyFont="1" applyFill="1" applyBorder="1" applyAlignment="1">
      <alignment horizontal="center" vertical="center" wrapText="1"/>
    </xf>
    <xf numFmtId="166" fontId="37" fillId="24" borderId="1" xfId="0" applyNumberFormat="1" applyFont="1" applyFill="1" applyBorder="1" applyAlignment="1">
      <alignment horizontal="center" vertical="center" wrapText="1"/>
    </xf>
    <xf numFmtId="0" fontId="2" fillId="24" borderId="2" xfId="0" applyFont="1" applyFill="1" applyBorder="1" applyAlignment="1">
      <alignment horizontal="left" vertical="center" wrapText="1"/>
    </xf>
    <xf numFmtId="0" fontId="2" fillId="24" borderId="1" xfId="0" applyFont="1" applyFill="1" applyBorder="1" applyAlignment="1">
      <alignment horizontal="center" vertical="center" wrapText="1"/>
    </xf>
    <xf numFmtId="165" fontId="1" fillId="24" borderId="1" xfId="0" applyNumberFormat="1" applyFont="1" applyFill="1" applyBorder="1" applyAlignment="1">
      <alignment vertical="center" wrapText="1"/>
    </xf>
    <xf numFmtId="166" fontId="5" fillId="24" borderId="1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166" fontId="12" fillId="24" borderId="1" xfId="0" applyNumberFormat="1" applyFont="1" applyFill="1" applyBorder="1" applyAlignment="1">
      <alignment horizontal="center" vertical="center" wrapText="1"/>
    </xf>
    <xf numFmtId="0" fontId="39" fillId="0" borderId="0" xfId="0" applyFont="1" applyFill="1"/>
    <xf numFmtId="49" fontId="3" fillId="24" borderId="1" xfId="0" applyNumberFormat="1" applyFont="1" applyFill="1" applyBorder="1" applyAlignment="1">
      <alignment horizontal="center" vertical="center" wrapText="1"/>
    </xf>
    <xf numFmtId="166" fontId="41" fillId="24" borderId="1" xfId="0" applyNumberFormat="1" applyFont="1" applyFill="1" applyBorder="1" applyAlignment="1">
      <alignment horizontal="center" vertical="center" wrapText="1"/>
    </xf>
    <xf numFmtId="49" fontId="40" fillId="24" borderId="1" xfId="0" applyNumberFormat="1" applyFont="1" applyFill="1" applyBorder="1" applyAlignment="1">
      <alignment horizontal="center" vertical="center"/>
    </xf>
    <xf numFmtId="0" fontId="40" fillId="24" borderId="1" xfId="0" applyFont="1" applyFill="1" applyBorder="1" applyAlignment="1">
      <alignment horizontal="left" vertical="center" wrapText="1"/>
    </xf>
    <xf numFmtId="4" fontId="41" fillId="24" borderId="1" xfId="0" applyNumberFormat="1" applyFont="1" applyFill="1" applyBorder="1" applyAlignment="1">
      <alignment horizontal="center" vertical="center" wrapText="1"/>
    </xf>
    <xf numFmtId="4" fontId="42" fillId="24" borderId="1" xfId="0" applyNumberFormat="1" applyFont="1" applyFill="1" applyBorder="1" applyAlignment="1">
      <alignment horizontal="center" vertical="center" wrapText="1"/>
    </xf>
    <xf numFmtId="0" fontId="6" fillId="24" borderId="0" xfId="0" applyFont="1" applyFill="1"/>
    <xf numFmtId="0" fontId="3" fillId="24" borderId="0" xfId="0" applyFont="1" applyFill="1" applyAlignment="1"/>
    <xf numFmtId="0" fontId="0" fillId="24" borderId="0" xfId="0" applyFill="1" applyAlignment="1"/>
    <xf numFmtId="0" fontId="4" fillId="24" borderId="0" xfId="0" applyFont="1" applyFill="1" applyAlignment="1"/>
    <xf numFmtId="0" fontId="2" fillId="24" borderId="0" xfId="0" applyFont="1" applyFill="1" applyAlignment="1"/>
    <xf numFmtId="0" fontId="10" fillId="24" borderId="0" xfId="0" applyFont="1" applyFill="1" applyAlignment="1">
      <alignment horizontal="center" vertical="center"/>
    </xf>
    <xf numFmtId="0" fontId="5" fillId="24" borderId="0" xfId="0" applyFont="1" applyFill="1" applyBorder="1" applyAlignment="1">
      <alignment horizontal="center" vertical="center" wrapText="1"/>
    </xf>
    <xf numFmtId="0" fontId="2" fillId="24" borderId="0" xfId="0" applyFont="1" applyFill="1" applyAlignment="1">
      <alignment horizontal="right"/>
    </xf>
    <xf numFmtId="0" fontId="5" fillId="24" borderId="1" xfId="0" applyFont="1" applyFill="1" applyBorder="1" applyAlignment="1">
      <alignment horizontal="center" vertical="center" wrapText="1"/>
    </xf>
    <xf numFmtId="16" fontId="17" fillId="24" borderId="1" xfId="0" applyNumberFormat="1" applyFont="1" applyFill="1" applyBorder="1" applyAlignment="1">
      <alignment horizontal="center" vertical="center" wrapText="1"/>
    </xf>
    <xf numFmtId="49" fontId="2" fillId="24" borderId="1" xfId="288" applyNumberFormat="1" applyFont="1" applyFill="1" applyBorder="1" applyAlignment="1">
      <alignment horizontal="center" vertical="center"/>
    </xf>
    <xf numFmtId="49" fontId="2" fillId="24" borderId="1" xfId="0" applyNumberFormat="1" applyFont="1" applyFill="1" applyBorder="1" applyAlignment="1">
      <alignment vertical="center" wrapText="1"/>
    </xf>
    <xf numFmtId="0" fontId="2" fillId="24" borderId="0" xfId="0" applyFont="1" applyFill="1"/>
    <xf numFmtId="0" fontId="3" fillId="24" borderId="0" xfId="0" applyFont="1" applyFill="1"/>
    <xf numFmtId="0" fontId="7" fillId="24" borderId="0" xfId="0" applyFont="1" applyFill="1"/>
    <xf numFmtId="0" fontId="8" fillId="24" borderId="0" xfId="0" applyFont="1" applyFill="1"/>
    <xf numFmtId="0" fontId="9" fillId="24" borderId="0" xfId="0" applyFont="1" applyFill="1" applyAlignment="1">
      <alignment wrapText="1"/>
    </xf>
    <xf numFmtId="0" fontId="9" fillId="24" borderId="0" xfId="0" applyFont="1" applyFill="1" applyAlignment="1">
      <alignment horizontal="left"/>
    </xf>
    <xf numFmtId="1" fontId="3" fillId="24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24" borderId="0" xfId="0" applyFont="1" applyFill="1" applyAlignment="1">
      <alignment horizontal="left"/>
    </xf>
    <xf numFmtId="0" fontId="5" fillId="24" borderId="1" xfId="0" applyFont="1" applyFill="1" applyBorder="1" applyAlignment="1">
      <alignment horizontal="center" vertical="center" wrapText="1"/>
    </xf>
    <xf numFmtId="0" fontId="1" fillId="24" borderId="1" xfId="0" applyFont="1" applyFill="1" applyBorder="1" applyAlignment="1">
      <alignment horizontal="center" vertical="center" wrapText="1"/>
    </xf>
    <xf numFmtId="0" fontId="9" fillId="24" borderId="0" xfId="0" applyFont="1" applyFill="1" applyAlignment="1">
      <alignment horizontal="left" wrapText="1"/>
    </xf>
    <xf numFmtId="0" fontId="2" fillId="24" borderId="0" xfId="0" applyFont="1" applyFill="1" applyAlignment="1">
      <alignment horizontal="left" vertical="center" wrapText="1"/>
    </xf>
    <xf numFmtId="0" fontId="16" fillId="24" borderId="0" xfId="0" applyFont="1" applyFill="1" applyAlignment="1">
      <alignment horizontal="center" vertical="center" wrapText="1"/>
    </xf>
    <xf numFmtId="0" fontId="5" fillId="24" borderId="6" xfId="0" applyFont="1" applyFill="1" applyBorder="1" applyAlignment="1">
      <alignment horizontal="center" vertical="center" wrapText="1"/>
    </xf>
    <xf numFmtId="0" fontId="5" fillId="24" borderId="7" xfId="0" applyFont="1" applyFill="1" applyBorder="1" applyAlignment="1">
      <alignment horizontal="center" vertical="center" wrapText="1"/>
    </xf>
    <xf numFmtId="0" fontId="5" fillId="24" borderId="4" xfId="0" applyFont="1" applyFill="1" applyBorder="1" applyAlignment="1">
      <alignment horizontal="center" vertical="center" wrapText="1"/>
    </xf>
    <xf numFmtId="0" fontId="5" fillId="24" borderId="3" xfId="0" applyFont="1" applyFill="1" applyBorder="1" applyAlignment="1">
      <alignment horizontal="center" vertical="center" wrapText="1"/>
    </xf>
    <xf numFmtId="0" fontId="5" fillId="24" borderId="5" xfId="0" applyFont="1" applyFill="1" applyBorder="1" applyAlignment="1">
      <alignment horizontal="center" vertical="center" wrapText="1"/>
    </xf>
    <xf numFmtId="49" fontId="10" fillId="24" borderId="2" xfId="0" applyNumberFormat="1" applyFont="1" applyFill="1" applyBorder="1" applyAlignment="1">
      <alignment horizontal="center"/>
    </xf>
    <xf numFmtId="0" fontId="2" fillId="24" borderId="3" xfId="0" applyFont="1" applyFill="1" applyBorder="1" applyAlignment="1">
      <alignment horizontal="center" vertical="top"/>
    </xf>
  </cellXfs>
  <cellStyles count="317">
    <cellStyle name="20% - Accent1" xfId="243"/>
    <cellStyle name="20% - Accent2" xfId="237"/>
    <cellStyle name="20% - Accent3" xfId="249"/>
    <cellStyle name="20% - Accent4" xfId="275"/>
    <cellStyle name="20% - Accent5" xfId="263"/>
    <cellStyle name="20% - Accent6" xfId="271"/>
    <cellStyle name="20% – Акцентування1" xfId="11"/>
    <cellStyle name="20% – Акцентування1 2" xfId="67"/>
    <cellStyle name="20% – Акцентування1 3" xfId="88"/>
    <cellStyle name="20% – Акцентування1 4" xfId="131"/>
    <cellStyle name="20% – Акцентування1 5" xfId="143"/>
    <cellStyle name="20% – Акцентування1 6" xfId="152"/>
    <cellStyle name="20% – Акцентування1 7" xfId="160"/>
    <cellStyle name="20% – Акцентування1 8" xfId="162"/>
    <cellStyle name="20% – Акцентування1 9" xfId="190"/>
    <cellStyle name="20% – Акцентування2" xfId="12"/>
    <cellStyle name="20% – Акцентування2 2" xfId="70"/>
    <cellStyle name="20% – Акцентування2 3" xfId="90"/>
    <cellStyle name="20% – Акцентування2 4" xfId="129"/>
    <cellStyle name="20% – Акцентування2 5" xfId="141"/>
    <cellStyle name="20% – Акцентування2 6" xfId="151"/>
    <cellStyle name="20% – Акцентування2 7" xfId="159"/>
    <cellStyle name="20% – Акцентування2 8" xfId="163"/>
    <cellStyle name="20% – Акцентування2 9" xfId="189"/>
    <cellStyle name="20% – Акцентування3" xfId="13"/>
    <cellStyle name="20% – Акцентування3 2" xfId="69"/>
    <cellStyle name="20% – Акцентування3 3" xfId="92"/>
    <cellStyle name="20% – Акцентування3 4" xfId="128"/>
    <cellStyle name="20% – Акцентування3 5" xfId="140"/>
    <cellStyle name="20% – Акцентування3 6" xfId="150"/>
    <cellStyle name="20% – Акцентування3 7" xfId="158"/>
    <cellStyle name="20% – Акцентування3 8" xfId="164"/>
    <cellStyle name="20% – Акцентування3 9" xfId="188"/>
    <cellStyle name="20% – Акцентування4" xfId="14"/>
    <cellStyle name="20% – Акцентування4 2" xfId="53"/>
    <cellStyle name="20% – Акцентування4 3" xfId="93"/>
    <cellStyle name="20% – Акцентування4 4" xfId="127"/>
    <cellStyle name="20% – Акцентування4 5" xfId="139"/>
    <cellStyle name="20% – Акцентування4 6" xfId="149"/>
    <cellStyle name="20% – Акцентування4 7" xfId="157"/>
    <cellStyle name="20% – Акцентування4 8" xfId="165"/>
    <cellStyle name="20% – Акцентування4 9" xfId="187"/>
    <cellStyle name="20% – Акцентування5" xfId="15"/>
    <cellStyle name="20% – Акцентування5 2" xfId="63"/>
    <cellStyle name="20% – Акцентування5 3" xfId="95"/>
    <cellStyle name="20% – Акцентування5 4" xfId="124"/>
    <cellStyle name="20% – Акцентування5 5" xfId="136"/>
    <cellStyle name="20% – Акцентування5 6" xfId="147"/>
    <cellStyle name="20% – Акцентування5 7" xfId="155"/>
    <cellStyle name="20% – Акцентування5 8" xfId="166"/>
    <cellStyle name="20% – Акцентування5 9" xfId="185"/>
    <cellStyle name="20% – Акцентування6" xfId="16"/>
    <cellStyle name="20% – Акцентування6 2" xfId="64"/>
    <cellStyle name="20% – Акцентування6 3" xfId="97"/>
    <cellStyle name="20% – Акцентування6 4" xfId="122"/>
    <cellStyle name="20% – Акцентування6 5" xfId="135"/>
    <cellStyle name="20% – Акцентування6 6" xfId="146"/>
    <cellStyle name="20% – Акцентування6 7" xfId="154"/>
    <cellStyle name="20% – Акцентування6 8" xfId="167"/>
    <cellStyle name="20% – Акцентування6 9" xfId="184"/>
    <cellStyle name="40% - Accent1" xfId="279"/>
    <cellStyle name="40% - Accent2" xfId="255"/>
    <cellStyle name="40% - Accent3" xfId="241"/>
    <cellStyle name="40% - Accent4" xfId="262"/>
    <cellStyle name="40% - Accent5" xfId="282"/>
    <cellStyle name="40% - Accent6" xfId="251"/>
    <cellStyle name="40% – Акцентування1" xfId="17"/>
    <cellStyle name="40% – Акцентування1 2" xfId="65"/>
    <cellStyle name="40% – Акцентування1 3" xfId="99"/>
    <cellStyle name="40% – Акцентування1 4" xfId="120"/>
    <cellStyle name="40% – Акцентування1 5" xfId="133"/>
    <cellStyle name="40% – Акцентування1 6" xfId="145"/>
    <cellStyle name="40% – Акцентування1 7" xfId="153"/>
    <cellStyle name="40% – Акцентування1 8" xfId="168"/>
    <cellStyle name="40% – Акцентування1 9" xfId="183"/>
    <cellStyle name="40% – Акцентування2" xfId="18"/>
    <cellStyle name="40% – Акцентування2 2" xfId="54"/>
    <cellStyle name="40% – Акцентування2 3" xfId="100"/>
    <cellStyle name="40% – Акцентування2 4" xfId="119"/>
    <cellStyle name="40% – Акцентування2 5" xfId="89"/>
    <cellStyle name="40% – Акцентування2 6" xfId="130"/>
    <cellStyle name="40% – Акцентування2 7" xfId="142"/>
    <cellStyle name="40% – Акцентування2 8" xfId="169"/>
    <cellStyle name="40% – Акцентування2 9" xfId="182"/>
    <cellStyle name="40% – Акцентування3" xfId="19"/>
    <cellStyle name="40% – Акцентування3 2" xfId="62"/>
    <cellStyle name="40% – Акцентування3 3" xfId="102"/>
    <cellStyle name="40% – Акцентування3 4" xfId="117"/>
    <cellStyle name="40% – Акцентування3 5" xfId="94"/>
    <cellStyle name="40% – Акцентування3 6" xfId="125"/>
    <cellStyle name="40% – Акцентування3 7" xfId="137"/>
    <cellStyle name="40% – Акцентування3 8" xfId="170"/>
    <cellStyle name="40% – Акцентування3 9" xfId="181"/>
    <cellStyle name="40% – Акцентування4" xfId="20"/>
    <cellStyle name="40% – Акцентування4 2" xfId="71"/>
    <cellStyle name="40% – Акцентування4 3" xfId="104"/>
    <cellStyle name="40% – Акцентування4 4" xfId="115"/>
    <cellStyle name="40% – Акцентування4 5" xfId="98"/>
    <cellStyle name="40% – Акцентування4 6" xfId="121"/>
    <cellStyle name="40% – Акцентування4 7" xfId="134"/>
    <cellStyle name="40% – Акцентування4 8" xfId="172"/>
    <cellStyle name="40% – Акцентування4 9" xfId="180"/>
    <cellStyle name="40% – Акцентування5" xfId="21"/>
    <cellStyle name="40% – Акцентування5 2" xfId="66"/>
    <cellStyle name="40% – Акцентування5 3" xfId="106"/>
    <cellStyle name="40% – Акцентування5 4" xfId="114"/>
    <cellStyle name="40% – Акцентування5 5" xfId="101"/>
    <cellStyle name="40% – Акцентування5 6" xfId="118"/>
    <cellStyle name="40% – Акцентування5 7" xfId="91"/>
    <cellStyle name="40% – Акцентування5 8" xfId="173"/>
    <cellStyle name="40% – Акцентування5 9" xfId="179"/>
    <cellStyle name="40% – Акцентування6" xfId="22"/>
    <cellStyle name="40% – Акцентування6 2" xfId="61"/>
    <cellStyle name="40% – Акцентування6 3" xfId="108"/>
    <cellStyle name="40% – Акцентування6 4" xfId="111"/>
    <cellStyle name="40% – Акцентування6 5" xfId="107"/>
    <cellStyle name="40% – Акцентування6 6" xfId="112"/>
    <cellStyle name="40% – Акцентування6 7" xfId="105"/>
    <cellStyle name="40% – Акцентування6 8" xfId="174"/>
    <cellStyle name="40% – Акцентування6 9" xfId="177"/>
    <cellStyle name="60% - Accent1" xfId="284"/>
    <cellStyle name="60% - Accent2" xfId="297"/>
    <cellStyle name="60% - Accent3" xfId="278"/>
    <cellStyle name="60% - Accent4" xfId="298"/>
    <cellStyle name="60% - Accent5" xfId="254"/>
    <cellStyle name="60% - Accent6" xfId="259"/>
    <cellStyle name="60% – Акцентування1" xfId="23"/>
    <cellStyle name="60% – Акцентування2" xfId="24"/>
    <cellStyle name="60% – Акцентування3" xfId="25"/>
    <cellStyle name="60% – Акцентування4" xfId="26"/>
    <cellStyle name="60% – Акцентування5" xfId="27"/>
    <cellStyle name="60% – Акцентування6" xfId="28"/>
    <cellStyle name="Accent1" xfId="258"/>
    <cellStyle name="Accent2" xfId="295"/>
    <cellStyle name="Accent3" xfId="280"/>
    <cellStyle name="Accent4" xfId="276"/>
    <cellStyle name="Accent5" xfId="293"/>
    <cellStyle name="Accent6" xfId="242"/>
    <cellStyle name="Bad" xfId="267"/>
    <cellStyle name="Calculation" xfId="283"/>
    <cellStyle name="Check Cell" xfId="291"/>
    <cellStyle name="Explanatory Text" xfId="294"/>
    <cellStyle name="Good" xfId="290"/>
    <cellStyle name="Heading 1" xfId="239"/>
    <cellStyle name="Heading 2" xfId="252"/>
    <cellStyle name="Heading 3" xfId="270"/>
    <cellStyle name="Heading 4" xfId="272"/>
    <cellStyle name="Input" xfId="289"/>
    <cellStyle name="Linked Cell" xfId="269"/>
    <cellStyle name="Neutral" xfId="238"/>
    <cellStyle name="Normal_Доходи" xfId="5"/>
    <cellStyle name="Note" xfId="268"/>
    <cellStyle name="Output" xfId="257"/>
    <cellStyle name="Title" xfId="245"/>
    <cellStyle name="Total" xfId="246"/>
    <cellStyle name="Warning Text" xfId="247"/>
    <cellStyle name="Акцентування1" xfId="29"/>
    <cellStyle name="Акцентування2" xfId="30"/>
    <cellStyle name="Акцентування3" xfId="31"/>
    <cellStyle name="Акцентування4" xfId="32"/>
    <cellStyle name="Акцентування5" xfId="33"/>
    <cellStyle name="Акцентування6" xfId="34"/>
    <cellStyle name="Ввід" xfId="35"/>
    <cellStyle name="Добре" xfId="36"/>
    <cellStyle name="Звичайний 2" xfId="9"/>
    <cellStyle name="Зв'язана клітинка" xfId="37"/>
    <cellStyle name="Контрольна клітинка" xfId="38"/>
    <cellStyle name="Назва" xfId="39"/>
    <cellStyle name="Обчислення" xfId="40"/>
    <cellStyle name="Обычный" xfId="0" builtinId="0"/>
    <cellStyle name="Обычный 10" xfId="3"/>
    <cellStyle name="Обычный 11 2" xfId="288"/>
    <cellStyle name="Обычный 11 3" xfId="277"/>
    <cellStyle name="Обычный 11 4" xfId="301"/>
    <cellStyle name="Обычный 11 5" xfId="309"/>
    <cellStyle name="Обычный 11 6" xfId="315"/>
    <cellStyle name="Обычный 11 7" xfId="316"/>
    <cellStyle name="Обычный 15" xfId="240"/>
    <cellStyle name="Обычный 16" xfId="2"/>
    <cellStyle name="Обычный 17" xfId="264"/>
    <cellStyle name="Обычный 2" xfId="4"/>
    <cellStyle name="Обычный 2 10" xfId="110"/>
    <cellStyle name="Обычный 2 11" xfId="109"/>
    <cellStyle name="Обычный 2 12" xfId="87"/>
    <cellStyle name="Обычный 2 13" xfId="132"/>
    <cellStyle name="Обычный 2 14" xfId="144"/>
    <cellStyle name="Обычный 2 15" xfId="176"/>
    <cellStyle name="Обычный 2 16" xfId="175"/>
    <cellStyle name="Обычный 2 17" xfId="192"/>
    <cellStyle name="Обычный 2 18" xfId="208"/>
    <cellStyle name="Обычный 2 19" xfId="224"/>
    <cellStyle name="Обычный 2 2" xfId="6"/>
    <cellStyle name="Обычный 2 2 10" xfId="230"/>
    <cellStyle name="Обычный 2 2 11" xfId="232"/>
    <cellStyle name="Обычный 2 2 12" xfId="244"/>
    <cellStyle name="Обычный 2 2 13" xfId="248"/>
    <cellStyle name="Обычный 2 2 14" xfId="256"/>
    <cellStyle name="Обычный 2 2 15" xfId="287"/>
    <cellStyle name="Обычный 2 2 16" xfId="285"/>
    <cellStyle name="Обычный 2 2 17" xfId="281"/>
    <cellStyle name="Обычный 2 2 18" xfId="296"/>
    <cellStyle name="Обычный 2 2 19" xfId="273"/>
    <cellStyle name="Обычный 2 2 2" xfId="41"/>
    <cellStyle name="Обычный 2 2 2 10" xfId="266"/>
    <cellStyle name="Обычный 2 2 2 11" xfId="274"/>
    <cellStyle name="Обычный 2 2 2 12" xfId="299"/>
    <cellStyle name="Обычный 2 2 2 13" xfId="307"/>
    <cellStyle name="Обычный 2 2 2 14" xfId="305"/>
    <cellStyle name="Обычный 2 2 2 15" xfId="304"/>
    <cellStyle name="Обычный 2 2 2 16" xfId="311"/>
    <cellStyle name="Обычный 2 2 2 17" xfId="314"/>
    <cellStyle name="Обычный 2 2 2 18" xfId="313"/>
    <cellStyle name="Обычный 2 2 2 2" xfId="51"/>
    <cellStyle name="Обычный 2 2 2 3" xfId="231"/>
    <cellStyle name="Обычный 2 2 2 4" xfId="236"/>
    <cellStyle name="Обычный 2 2 2 5" xfId="234"/>
    <cellStyle name="Обычный 2 2 2 6" xfId="250"/>
    <cellStyle name="Обычный 2 2 2 7" xfId="286"/>
    <cellStyle name="Обычный 2 2 2 8" xfId="261"/>
    <cellStyle name="Обычный 2 2 2 9" xfId="265"/>
    <cellStyle name="Обычный 2 2 20" xfId="302"/>
    <cellStyle name="Обычный 2 2 21" xfId="300"/>
    <cellStyle name="Обычный 2 2 22" xfId="292"/>
    <cellStyle name="Обычный 2 2 23" xfId="310"/>
    <cellStyle name="Обычный 2 2 24" xfId="306"/>
    <cellStyle name="Обычный 2 2 3" xfId="68"/>
    <cellStyle name="Обычный 2 2 4" xfId="193"/>
    <cellStyle name="Обычный 2 2 5" xfId="209"/>
    <cellStyle name="Обычный 2 2 6" xfId="216"/>
    <cellStyle name="Обычный 2 2 7" xfId="217"/>
    <cellStyle name="Обычный 2 2 8" xfId="203"/>
    <cellStyle name="Обычный 2 2 9" xfId="229"/>
    <cellStyle name="Обычный 2 20" xfId="226"/>
    <cellStyle name="Обычный 2 21" xfId="202"/>
    <cellStyle name="Обычный 2 22" xfId="228"/>
    <cellStyle name="Обычный 2 23" xfId="233"/>
    <cellStyle name="Обычный 2 24" xfId="235"/>
    <cellStyle name="Обычный 2 3" xfId="55"/>
    <cellStyle name="Обычный 2 3 2" xfId="60"/>
    <cellStyle name="Обычный 2 3 3" xfId="194"/>
    <cellStyle name="Обычный 2 3 4" xfId="210"/>
    <cellStyle name="Обычный 2 3 5" xfId="222"/>
    <cellStyle name="Обычный 2 3 6" xfId="219"/>
    <cellStyle name="Обычный 2 3 7" xfId="204"/>
    <cellStyle name="Обычный 2 4" xfId="59"/>
    <cellStyle name="Обычный 2 5" xfId="58"/>
    <cellStyle name="Обычный 2 6" xfId="57"/>
    <cellStyle name="Обычный 2 7" xfId="56"/>
    <cellStyle name="Обычный 2 8" xfId="72"/>
    <cellStyle name="Обычный 2 9" xfId="73"/>
    <cellStyle name="Обычный 21" xfId="253"/>
    <cellStyle name="Обычный 22" xfId="308"/>
    <cellStyle name="Обычный 23" xfId="260"/>
    <cellStyle name="Обычный 24" xfId="303"/>
    <cellStyle name="Обычный 26" xfId="312"/>
    <cellStyle name="Обычный 3" xfId="1"/>
    <cellStyle name="Обычный 3 2" xfId="50"/>
    <cellStyle name="Обычный 3 2 2" xfId="74"/>
    <cellStyle name="Обычный 3 2 3" xfId="113"/>
    <cellStyle name="Обычный 3 2 4" xfId="103"/>
    <cellStyle name="Обычный 3 2 5" xfId="116"/>
    <cellStyle name="Обычный 3 2 6" xfId="96"/>
    <cellStyle name="Обычный 3 2 7" xfId="123"/>
    <cellStyle name="Обычный 3 2 8" xfId="178"/>
    <cellStyle name="Обычный 3 2 9" xfId="171"/>
    <cellStyle name="Обычный 4" xfId="10"/>
    <cellStyle name="Обычный 5" xfId="205"/>
    <cellStyle name="Обычный 5 2" xfId="75"/>
    <cellStyle name="Обычный 5 3" xfId="195"/>
    <cellStyle name="Обычный 5 4" xfId="212"/>
    <cellStyle name="Обычный 5 5" xfId="207"/>
    <cellStyle name="Обычный 5 6" xfId="211"/>
    <cellStyle name="Обычный 5 7" xfId="206"/>
    <cellStyle name="Обычный 8" xfId="76"/>
    <cellStyle name="Обычный 9" xfId="77"/>
    <cellStyle name="Підсумок" xfId="42"/>
    <cellStyle name="Поганий" xfId="43"/>
    <cellStyle name="Примітка" xfId="44"/>
    <cellStyle name="Результат" xfId="45"/>
    <cellStyle name="Середній" xfId="46"/>
    <cellStyle name="Стиль 1" xfId="7"/>
    <cellStyle name="Текст попередження" xfId="47"/>
    <cellStyle name="Текст пояснення" xfId="48"/>
    <cellStyle name="Финансовый 2" xfId="8"/>
    <cellStyle name="Финансовый 2 10" xfId="126"/>
    <cellStyle name="Финансовый 2 11" xfId="138"/>
    <cellStyle name="Финансовый 2 12" xfId="148"/>
    <cellStyle name="Финансовый 2 13" xfId="156"/>
    <cellStyle name="Финансовый 2 14" xfId="161"/>
    <cellStyle name="Финансовый 2 15" xfId="186"/>
    <cellStyle name="Финансовый 2 16" xfId="191"/>
    <cellStyle name="Финансовый 2 17" xfId="196"/>
    <cellStyle name="Финансовый 2 18" xfId="213"/>
    <cellStyle name="Финансовый 2 19" xfId="220"/>
    <cellStyle name="Финансовый 2 2" xfId="49"/>
    <cellStyle name="Финансовый 2 2 2" xfId="52"/>
    <cellStyle name="Финансовый 2 2 3" xfId="79"/>
    <cellStyle name="Финансовый 2 2 4" xfId="197"/>
    <cellStyle name="Финансовый 2 2 5" xfId="214"/>
    <cellStyle name="Финансовый 2 2 6" xfId="223"/>
    <cellStyle name="Финансовый 2 2 7" xfId="227"/>
    <cellStyle name="Финансовый 2 2 8" xfId="200"/>
    <cellStyle name="Финансовый 2 20" xfId="225"/>
    <cellStyle name="Финансовый 2 21" xfId="201"/>
    <cellStyle name="Финансовый 2 3" xfId="78"/>
    <cellStyle name="Финансовый 2 3 2" xfId="80"/>
    <cellStyle name="Финансовый 2 3 3" xfId="198"/>
    <cellStyle name="Финансовый 2 3 4" xfId="215"/>
    <cellStyle name="Финансовый 2 3 5" xfId="221"/>
    <cellStyle name="Финансовый 2 3 6" xfId="218"/>
    <cellStyle name="Финансовый 2 3 7" xfId="199"/>
    <cellStyle name="Финансовый 2 4" xfId="81"/>
    <cellStyle name="Финансовый 2 5" xfId="82"/>
    <cellStyle name="Финансовый 2 6" xfId="83"/>
    <cellStyle name="Финансовый 2 7" xfId="84"/>
    <cellStyle name="Финансовый 2 8" xfId="85"/>
    <cellStyle name="Финансовый 2 9" xfId="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8"/>
  <sheetViews>
    <sheetView tabSelected="1" view="pageBreakPreview" topLeftCell="A96" zoomScale="50" zoomScaleNormal="66" zoomScaleSheetLayoutView="68" zoomScalePageLayoutView="46" workbookViewId="0">
      <selection activeCell="J22" sqref="J22"/>
    </sheetView>
  </sheetViews>
  <sheetFormatPr defaultRowHeight="18"/>
  <cols>
    <col min="1" max="1" width="15.85546875" style="1" customWidth="1"/>
    <col min="2" max="2" width="18.5703125" style="1" customWidth="1"/>
    <col min="3" max="3" width="19" style="1" customWidth="1"/>
    <col min="4" max="4" width="37.5703125" style="1" customWidth="1"/>
    <col min="5" max="5" width="46.42578125" style="1" customWidth="1"/>
    <col min="6" max="6" width="24.42578125" style="1" customWidth="1"/>
    <col min="7" max="7" width="22.7109375" style="1" customWidth="1"/>
    <col min="8" max="8" width="15.28515625" style="1" customWidth="1"/>
    <col min="9" max="11" width="26.28515625" style="1" customWidth="1"/>
    <col min="12" max="12" width="20.140625" style="1" customWidth="1"/>
    <col min="13" max="13" width="19.7109375" style="1" customWidth="1"/>
    <col min="14" max="16384" width="9.140625" style="1"/>
  </cols>
  <sheetData>
    <row r="1" spans="1:13" ht="0.75" customHeight="1"/>
    <row r="2" spans="1:13" ht="25.5" customHeight="1">
      <c r="A2" s="39"/>
      <c r="B2" s="39"/>
      <c r="C2" s="39"/>
      <c r="D2" s="39"/>
      <c r="E2" s="39"/>
      <c r="F2" s="39"/>
      <c r="G2" s="39"/>
      <c r="H2" s="39"/>
      <c r="I2" s="39"/>
      <c r="J2" s="40"/>
      <c r="K2" s="59" t="s">
        <v>0</v>
      </c>
      <c r="L2" s="59"/>
      <c r="M2" s="41"/>
    </row>
    <row r="3" spans="1:13" ht="22.5" customHeight="1">
      <c r="A3" s="39"/>
      <c r="B3" s="39"/>
      <c r="C3" s="39"/>
      <c r="D3" s="39"/>
      <c r="E3" s="39"/>
      <c r="F3" s="39"/>
      <c r="G3" s="39"/>
      <c r="H3" s="39"/>
      <c r="I3" s="39"/>
      <c r="J3" s="40"/>
      <c r="K3" s="59" t="s">
        <v>2</v>
      </c>
      <c r="L3" s="59"/>
      <c r="M3" s="42"/>
    </row>
    <row r="4" spans="1:13" ht="29.25" customHeight="1">
      <c r="A4" s="39"/>
      <c r="B4" s="39"/>
      <c r="C4" s="39"/>
      <c r="D4" s="39"/>
      <c r="E4" s="39"/>
      <c r="F4" s="39"/>
      <c r="G4" s="43"/>
      <c r="H4" s="43"/>
      <c r="I4" s="39"/>
      <c r="J4" s="40"/>
      <c r="K4" s="59" t="s">
        <v>209</v>
      </c>
      <c r="L4" s="59"/>
      <c r="M4" s="41"/>
    </row>
    <row r="5" spans="1:13" ht="71.25" customHeight="1">
      <c r="A5" s="64" t="s">
        <v>75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13" ht="26.25" customHeight="1">
      <c r="A6" s="70" t="s">
        <v>13</v>
      </c>
      <c r="B6" s="70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</row>
    <row r="7" spans="1:13" ht="26.25" customHeight="1">
      <c r="A7" s="71" t="s">
        <v>5</v>
      </c>
      <c r="B7" s="71"/>
      <c r="C7" s="39"/>
      <c r="D7" s="39"/>
      <c r="E7" s="39"/>
      <c r="F7" s="39"/>
      <c r="G7" s="39"/>
      <c r="H7" s="39"/>
      <c r="I7" s="39"/>
      <c r="J7" s="39"/>
      <c r="K7" s="39"/>
      <c r="L7" s="45" t="s">
        <v>21</v>
      </c>
      <c r="M7" s="46"/>
    </row>
    <row r="8" spans="1:13" ht="20.25">
      <c r="A8" s="61" t="s">
        <v>6</v>
      </c>
      <c r="B8" s="60" t="s">
        <v>7</v>
      </c>
      <c r="C8" s="60" t="s">
        <v>1</v>
      </c>
      <c r="D8" s="60" t="s">
        <v>15</v>
      </c>
      <c r="E8" s="60" t="s">
        <v>14</v>
      </c>
      <c r="F8" s="60" t="s">
        <v>8</v>
      </c>
      <c r="G8" s="60" t="s">
        <v>9</v>
      </c>
      <c r="H8" s="60" t="s">
        <v>10</v>
      </c>
      <c r="I8" s="60" t="s">
        <v>11</v>
      </c>
      <c r="J8" s="60"/>
      <c r="K8" s="60"/>
      <c r="L8" s="60"/>
      <c r="M8" s="60" t="s">
        <v>12</v>
      </c>
    </row>
    <row r="9" spans="1:13" ht="36.75" customHeight="1">
      <c r="A9" s="61"/>
      <c r="B9" s="60"/>
      <c r="C9" s="60"/>
      <c r="D9" s="60"/>
      <c r="E9" s="60"/>
      <c r="F9" s="60"/>
      <c r="G9" s="60"/>
      <c r="H9" s="60"/>
      <c r="I9" s="65" t="s">
        <v>20</v>
      </c>
      <c r="J9" s="67" t="s">
        <v>32</v>
      </c>
      <c r="K9" s="68"/>
      <c r="L9" s="69"/>
      <c r="M9" s="60"/>
    </row>
    <row r="10" spans="1:13" ht="178.5" customHeight="1">
      <c r="A10" s="61"/>
      <c r="B10" s="60"/>
      <c r="C10" s="60"/>
      <c r="D10" s="60"/>
      <c r="E10" s="60"/>
      <c r="F10" s="60"/>
      <c r="G10" s="60"/>
      <c r="H10" s="60"/>
      <c r="I10" s="66"/>
      <c r="J10" s="47" t="s">
        <v>42</v>
      </c>
      <c r="K10" s="47" t="s">
        <v>33</v>
      </c>
      <c r="L10" s="47" t="s">
        <v>34</v>
      </c>
      <c r="M10" s="60"/>
    </row>
    <row r="11" spans="1:13" ht="27" customHeight="1">
      <c r="A11" s="27">
        <v>1</v>
      </c>
      <c r="B11" s="27">
        <v>2</v>
      </c>
      <c r="C11" s="27">
        <v>3</v>
      </c>
      <c r="D11" s="27">
        <v>4</v>
      </c>
      <c r="E11" s="27">
        <v>5</v>
      </c>
      <c r="F11" s="27">
        <v>6</v>
      </c>
      <c r="G11" s="27">
        <v>7</v>
      </c>
      <c r="H11" s="27">
        <v>8</v>
      </c>
      <c r="I11" s="27">
        <v>9</v>
      </c>
      <c r="J11" s="48" t="s">
        <v>35</v>
      </c>
      <c r="K11" s="22" t="s">
        <v>36</v>
      </c>
      <c r="L11" s="22" t="s">
        <v>37</v>
      </c>
      <c r="M11" s="27">
        <v>10</v>
      </c>
    </row>
    <row r="12" spans="1:13" ht="70.5" customHeight="1">
      <c r="A12" s="12" t="s">
        <v>51</v>
      </c>
      <c r="B12" s="7"/>
      <c r="C12" s="7"/>
      <c r="D12" s="9" t="s">
        <v>54</v>
      </c>
      <c r="E12" s="15"/>
      <c r="F12" s="4"/>
      <c r="G12" s="4"/>
      <c r="H12" s="6"/>
      <c r="I12" s="6">
        <f>I13</f>
        <v>75353903.49000001</v>
      </c>
      <c r="J12" s="6">
        <f t="shared" ref="J12:L12" si="0">J13</f>
        <v>75053903.49000001</v>
      </c>
      <c r="K12" s="6"/>
      <c r="L12" s="6">
        <f t="shared" si="0"/>
        <v>300000</v>
      </c>
      <c r="M12" s="27"/>
    </row>
    <row r="13" spans="1:13" ht="63" customHeight="1">
      <c r="A13" s="13" t="s">
        <v>52</v>
      </c>
      <c r="B13" s="7"/>
      <c r="C13" s="7"/>
      <c r="D13" s="10" t="s">
        <v>54</v>
      </c>
      <c r="E13" s="15"/>
      <c r="F13" s="4"/>
      <c r="G13" s="4"/>
      <c r="H13" s="4"/>
      <c r="I13" s="11">
        <f>+J13+L13</f>
        <v>75353903.49000001</v>
      </c>
      <c r="J13" s="11">
        <f>+J21+J15+J22+J14+J20</f>
        <v>75053903.49000001</v>
      </c>
      <c r="K13" s="11"/>
      <c r="L13" s="11">
        <f t="shared" ref="L13" si="1">+L21+L15+L22+L14+L20</f>
        <v>300000</v>
      </c>
      <c r="M13" s="27"/>
    </row>
    <row r="14" spans="1:13" ht="180.75" customHeight="1">
      <c r="A14" s="7" t="s">
        <v>167</v>
      </c>
      <c r="B14" s="7" t="s">
        <v>168</v>
      </c>
      <c r="C14" s="7" t="s">
        <v>169</v>
      </c>
      <c r="D14" s="5" t="s">
        <v>170</v>
      </c>
      <c r="E14" s="15" t="s">
        <v>61</v>
      </c>
      <c r="F14" s="4"/>
      <c r="G14" s="4"/>
      <c r="H14" s="4"/>
      <c r="I14" s="4">
        <f>J14+K14+L14+M14</f>
        <v>600000</v>
      </c>
      <c r="J14" s="4">
        <v>300000</v>
      </c>
      <c r="K14" s="4"/>
      <c r="L14" s="4">
        <v>300000</v>
      </c>
      <c r="M14" s="27"/>
    </row>
    <row r="15" spans="1:13" ht="81.75" customHeight="1">
      <c r="A15" s="7" t="s">
        <v>112</v>
      </c>
      <c r="B15" s="7" t="s">
        <v>113</v>
      </c>
      <c r="C15" s="7" t="s">
        <v>19</v>
      </c>
      <c r="D15" s="26" t="s">
        <v>116</v>
      </c>
      <c r="E15" s="5" t="s">
        <v>203</v>
      </c>
      <c r="F15" s="4"/>
      <c r="G15" s="4"/>
      <c r="H15" s="4"/>
      <c r="I15" s="4">
        <f>I16+I17+I18+I19</f>
        <v>54943.360000000001</v>
      </c>
      <c r="J15" s="4">
        <f>J16+J17+J18+J19</f>
        <v>54943.360000000001</v>
      </c>
      <c r="K15" s="22"/>
      <c r="L15" s="22"/>
      <c r="M15" s="27"/>
    </row>
    <row r="16" spans="1:13" ht="165.75" customHeight="1">
      <c r="A16" s="7" t="s">
        <v>112</v>
      </c>
      <c r="B16" s="7" t="s">
        <v>113</v>
      </c>
      <c r="C16" s="7" t="s">
        <v>19</v>
      </c>
      <c r="D16" s="26" t="s">
        <v>116</v>
      </c>
      <c r="E16" s="23" t="s">
        <v>207</v>
      </c>
      <c r="F16" s="4"/>
      <c r="G16" s="4"/>
      <c r="H16" s="4"/>
      <c r="I16" s="24">
        <v>16713.899999999994</v>
      </c>
      <c r="J16" s="24">
        <v>16713.899999999994</v>
      </c>
      <c r="K16" s="22"/>
      <c r="L16" s="22"/>
      <c r="M16" s="27"/>
    </row>
    <row r="17" spans="1:13" ht="163.5" customHeight="1">
      <c r="A17" s="7" t="s">
        <v>112</v>
      </c>
      <c r="B17" s="7" t="s">
        <v>113</v>
      </c>
      <c r="C17" s="7" t="s">
        <v>19</v>
      </c>
      <c r="D17" s="26" t="s">
        <v>116</v>
      </c>
      <c r="E17" s="23" t="s">
        <v>206</v>
      </c>
      <c r="F17" s="4"/>
      <c r="G17" s="4"/>
      <c r="H17" s="4"/>
      <c r="I17" s="24">
        <v>18517.960000000006</v>
      </c>
      <c r="J17" s="24">
        <v>18517.960000000006</v>
      </c>
      <c r="K17" s="22"/>
      <c r="L17" s="22"/>
      <c r="M17" s="27"/>
    </row>
    <row r="18" spans="1:13" ht="149.25" customHeight="1">
      <c r="A18" s="7" t="s">
        <v>112</v>
      </c>
      <c r="B18" s="7" t="s">
        <v>113</v>
      </c>
      <c r="C18" s="7" t="s">
        <v>19</v>
      </c>
      <c r="D18" s="26" t="s">
        <v>116</v>
      </c>
      <c r="E18" s="23" t="s">
        <v>205</v>
      </c>
      <c r="F18" s="4"/>
      <c r="G18" s="4"/>
      <c r="H18" s="4"/>
      <c r="I18" s="24">
        <v>13759.650000000001</v>
      </c>
      <c r="J18" s="24">
        <v>13759.650000000001</v>
      </c>
      <c r="K18" s="22"/>
      <c r="L18" s="22"/>
      <c r="M18" s="27"/>
    </row>
    <row r="19" spans="1:13" ht="144.75" customHeight="1">
      <c r="A19" s="7" t="s">
        <v>112</v>
      </c>
      <c r="B19" s="7" t="s">
        <v>113</v>
      </c>
      <c r="C19" s="7" t="s">
        <v>19</v>
      </c>
      <c r="D19" s="26" t="s">
        <v>116</v>
      </c>
      <c r="E19" s="23" t="s">
        <v>204</v>
      </c>
      <c r="F19" s="4"/>
      <c r="G19" s="4"/>
      <c r="H19" s="4"/>
      <c r="I19" s="24">
        <v>5951.8499999999985</v>
      </c>
      <c r="J19" s="24">
        <v>5951.8499999999985</v>
      </c>
      <c r="K19" s="22"/>
      <c r="L19" s="22"/>
      <c r="M19" s="27"/>
    </row>
    <row r="20" spans="1:13" ht="123.75" customHeight="1">
      <c r="A20" s="7" t="s">
        <v>112</v>
      </c>
      <c r="B20" s="7" t="s">
        <v>113</v>
      </c>
      <c r="C20" s="7" t="s">
        <v>19</v>
      </c>
      <c r="D20" s="5" t="s">
        <v>114</v>
      </c>
      <c r="E20" s="15" t="s">
        <v>115</v>
      </c>
      <c r="F20" s="4"/>
      <c r="G20" s="4"/>
      <c r="H20" s="4"/>
      <c r="I20" s="4">
        <v>24000000</v>
      </c>
      <c r="J20" s="4">
        <v>24000000</v>
      </c>
      <c r="K20" s="22"/>
      <c r="L20" s="22"/>
      <c r="M20" s="27"/>
    </row>
    <row r="21" spans="1:13" ht="109.5" customHeight="1">
      <c r="A21" s="7" t="s">
        <v>53</v>
      </c>
      <c r="B21" s="7" t="s">
        <v>55</v>
      </c>
      <c r="C21" s="7" t="s">
        <v>19</v>
      </c>
      <c r="D21" s="5" t="s">
        <v>56</v>
      </c>
      <c r="E21" s="5" t="s">
        <v>57</v>
      </c>
      <c r="F21" s="4"/>
      <c r="G21" s="4"/>
      <c r="H21" s="14"/>
      <c r="I21" s="4">
        <v>190000</v>
      </c>
      <c r="J21" s="4">
        <v>190000</v>
      </c>
      <c r="K21" s="22"/>
      <c r="L21" s="22"/>
      <c r="M21" s="27"/>
    </row>
    <row r="22" spans="1:13" ht="109.5" customHeight="1">
      <c r="A22" s="7" t="s">
        <v>72</v>
      </c>
      <c r="B22" s="7" t="s">
        <v>73</v>
      </c>
      <c r="C22" s="7" t="s">
        <v>19</v>
      </c>
      <c r="D22" s="5" t="s">
        <v>74</v>
      </c>
      <c r="E22" s="5" t="s">
        <v>117</v>
      </c>
      <c r="F22" s="4"/>
      <c r="G22" s="4"/>
      <c r="H22" s="14"/>
      <c r="I22" s="4">
        <f>J22+K22+L22</f>
        <v>50508960.130000003</v>
      </c>
      <c r="J22" s="4">
        <f>54849583.09+93-181289.15-1937204.81-2222222</f>
        <v>50508960.130000003</v>
      </c>
      <c r="K22" s="27"/>
      <c r="L22" s="27"/>
      <c r="M22" s="27"/>
    </row>
    <row r="23" spans="1:13" ht="51.75" customHeight="1">
      <c r="A23" s="12" t="s">
        <v>119</v>
      </c>
      <c r="B23" s="7"/>
      <c r="C23" s="7"/>
      <c r="D23" s="9" t="s">
        <v>120</v>
      </c>
      <c r="E23" s="23"/>
      <c r="F23" s="24"/>
      <c r="G23" s="24"/>
      <c r="H23" s="25"/>
      <c r="I23" s="6">
        <f>I24</f>
        <v>1909022</v>
      </c>
      <c r="J23" s="6"/>
      <c r="K23" s="6"/>
      <c r="L23" s="6">
        <f t="shared" ref="L23" si="2">L24</f>
        <v>1909022</v>
      </c>
      <c r="M23" s="27"/>
    </row>
    <row r="24" spans="1:13" ht="48" customHeight="1">
      <c r="A24" s="13" t="s">
        <v>121</v>
      </c>
      <c r="B24" s="7"/>
      <c r="C24" s="7"/>
      <c r="D24" s="10" t="s">
        <v>120</v>
      </c>
      <c r="E24" s="23"/>
      <c r="F24" s="24"/>
      <c r="G24" s="24"/>
      <c r="H24" s="25"/>
      <c r="I24" s="6">
        <f>SUM(J24:L24)</f>
        <v>1909022</v>
      </c>
      <c r="J24" s="6"/>
      <c r="K24" s="6"/>
      <c r="L24" s="6">
        <f t="shared" ref="L24" si="3">SUM(L25:L32)</f>
        <v>1909022</v>
      </c>
      <c r="M24" s="27"/>
    </row>
    <row r="25" spans="1:13" ht="74.25" customHeight="1">
      <c r="A25" s="7" t="s">
        <v>122</v>
      </c>
      <c r="B25" s="7" t="s">
        <v>123</v>
      </c>
      <c r="C25" s="7" t="s">
        <v>124</v>
      </c>
      <c r="D25" s="5" t="s">
        <v>125</v>
      </c>
      <c r="E25" s="5" t="s">
        <v>130</v>
      </c>
      <c r="F25" s="24"/>
      <c r="G25" s="24"/>
      <c r="H25" s="25"/>
      <c r="I25" s="4">
        <f>SUM(J25:L25)</f>
        <v>198000</v>
      </c>
      <c r="J25" s="24"/>
      <c r="K25" s="4"/>
      <c r="L25" s="4">
        <v>198000</v>
      </c>
      <c r="M25" s="27"/>
    </row>
    <row r="26" spans="1:13" ht="63.75" customHeight="1">
      <c r="A26" s="7" t="s">
        <v>122</v>
      </c>
      <c r="B26" s="7" t="s">
        <v>123</v>
      </c>
      <c r="C26" s="7" t="s">
        <v>124</v>
      </c>
      <c r="D26" s="5" t="s">
        <v>125</v>
      </c>
      <c r="E26" s="5" t="s">
        <v>131</v>
      </c>
      <c r="F26" s="24"/>
      <c r="G26" s="24"/>
      <c r="H26" s="25"/>
      <c r="I26" s="4">
        <f t="shared" ref="I26:I32" si="4">SUM(J26:L26)</f>
        <v>24010</v>
      </c>
      <c r="J26" s="24"/>
      <c r="K26" s="4"/>
      <c r="L26" s="4">
        <v>24010</v>
      </c>
      <c r="M26" s="27"/>
    </row>
    <row r="27" spans="1:13" ht="60.75" customHeight="1">
      <c r="A27" s="7" t="s">
        <v>122</v>
      </c>
      <c r="B27" s="7" t="s">
        <v>123</v>
      </c>
      <c r="C27" s="7" t="s">
        <v>124</v>
      </c>
      <c r="D27" s="5" t="s">
        <v>125</v>
      </c>
      <c r="E27" s="5" t="s">
        <v>133</v>
      </c>
      <c r="F27" s="24"/>
      <c r="G27" s="24"/>
      <c r="H27" s="25"/>
      <c r="I27" s="4">
        <f t="shared" si="4"/>
        <v>20000</v>
      </c>
      <c r="J27" s="24"/>
      <c r="K27" s="4"/>
      <c r="L27" s="4">
        <v>20000</v>
      </c>
      <c r="M27" s="27"/>
    </row>
    <row r="28" spans="1:13" ht="83.25" customHeight="1">
      <c r="A28" s="7" t="s">
        <v>122</v>
      </c>
      <c r="B28" s="7" t="s">
        <v>123</v>
      </c>
      <c r="C28" s="7" t="s">
        <v>124</v>
      </c>
      <c r="D28" s="5" t="s">
        <v>125</v>
      </c>
      <c r="E28" s="5" t="s">
        <v>134</v>
      </c>
      <c r="F28" s="24"/>
      <c r="G28" s="24"/>
      <c r="H28" s="25"/>
      <c r="I28" s="4">
        <f t="shared" si="4"/>
        <v>14010</v>
      </c>
      <c r="J28" s="24"/>
      <c r="K28" s="4"/>
      <c r="L28" s="4">
        <v>14010</v>
      </c>
      <c r="M28" s="27"/>
    </row>
    <row r="29" spans="1:13" ht="72" customHeight="1">
      <c r="A29" s="7" t="s">
        <v>122</v>
      </c>
      <c r="B29" s="7" t="s">
        <v>123</v>
      </c>
      <c r="C29" s="7" t="s">
        <v>124</v>
      </c>
      <c r="D29" s="5" t="s">
        <v>125</v>
      </c>
      <c r="E29" s="5" t="s">
        <v>136</v>
      </c>
      <c r="F29" s="24"/>
      <c r="G29" s="24"/>
      <c r="H29" s="25"/>
      <c r="I29" s="4">
        <f t="shared" si="4"/>
        <v>20000</v>
      </c>
      <c r="J29" s="24"/>
      <c r="K29" s="4"/>
      <c r="L29" s="4">
        <v>20000</v>
      </c>
      <c r="M29" s="27"/>
    </row>
    <row r="30" spans="1:13" ht="82.5" customHeight="1">
      <c r="A30" s="7" t="s">
        <v>126</v>
      </c>
      <c r="B30" s="7" t="s">
        <v>127</v>
      </c>
      <c r="C30" s="7" t="s">
        <v>128</v>
      </c>
      <c r="D30" s="5" t="s">
        <v>129</v>
      </c>
      <c r="E30" s="5" t="s">
        <v>132</v>
      </c>
      <c r="F30" s="24"/>
      <c r="G30" s="24"/>
      <c r="H30" s="25"/>
      <c r="I30" s="4">
        <f t="shared" si="4"/>
        <v>14020</v>
      </c>
      <c r="J30" s="24"/>
      <c r="K30" s="4"/>
      <c r="L30" s="4">
        <v>14020</v>
      </c>
      <c r="M30" s="27"/>
    </row>
    <row r="31" spans="1:13" ht="78.75" customHeight="1">
      <c r="A31" s="7" t="s">
        <v>126</v>
      </c>
      <c r="B31" s="7" t="s">
        <v>127</v>
      </c>
      <c r="C31" s="7" t="s">
        <v>128</v>
      </c>
      <c r="D31" s="5" t="s">
        <v>129</v>
      </c>
      <c r="E31" s="5" t="s">
        <v>135</v>
      </c>
      <c r="F31" s="24"/>
      <c r="G31" s="24"/>
      <c r="H31" s="25"/>
      <c r="I31" s="4">
        <f t="shared" si="4"/>
        <v>8000</v>
      </c>
      <c r="J31" s="24"/>
      <c r="K31" s="4"/>
      <c r="L31" s="4">
        <v>8000</v>
      </c>
      <c r="M31" s="27"/>
    </row>
    <row r="32" spans="1:13" ht="132" customHeight="1">
      <c r="A32" s="7" t="s">
        <v>137</v>
      </c>
      <c r="B32" s="7" t="s">
        <v>138</v>
      </c>
      <c r="C32" s="7" t="s">
        <v>139</v>
      </c>
      <c r="D32" s="5" t="s">
        <v>140</v>
      </c>
      <c r="E32" s="5" t="s">
        <v>141</v>
      </c>
      <c r="F32" s="24"/>
      <c r="G32" s="24"/>
      <c r="H32" s="25"/>
      <c r="I32" s="4">
        <f t="shared" si="4"/>
        <v>1610982</v>
      </c>
      <c r="J32" s="24"/>
      <c r="K32" s="4"/>
      <c r="L32" s="4">
        <v>1610982</v>
      </c>
      <c r="M32" s="27"/>
    </row>
    <row r="33" spans="1:13" ht="71.25" customHeight="1">
      <c r="A33" s="12" t="s">
        <v>44</v>
      </c>
      <c r="B33" s="7"/>
      <c r="C33" s="7"/>
      <c r="D33" s="9" t="s">
        <v>43</v>
      </c>
      <c r="E33" s="15"/>
      <c r="F33" s="4"/>
      <c r="G33" s="4"/>
      <c r="H33" s="6"/>
      <c r="I33" s="6">
        <f>I34</f>
        <v>26722897.809999999</v>
      </c>
      <c r="J33" s="6">
        <f t="shared" ref="J33" si="5">J34</f>
        <v>26722897.809999999</v>
      </c>
      <c r="K33" s="6"/>
      <c r="L33" s="6"/>
      <c r="M33" s="4"/>
    </row>
    <row r="34" spans="1:13" ht="71.25" customHeight="1">
      <c r="A34" s="13" t="s">
        <v>45</v>
      </c>
      <c r="B34" s="7"/>
      <c r="C34" s="7"/>
      <c r="D34" s="10" t="s">
        <v>43</v>
      </c>
      <c r="E34" s="15"/>
      <c r="F34" s="4"/>
      <c r="G34" s="4"/>
      <c r="H34" s="4"/>
      <c r="I34" s="11">
        <f>+I37+I35+I36</f>
        <v>26722897.809999999</v>
      </c>
      <c r="J34" s="11">
        <f>+J37+J35+J36</f>
        <v>26722897.809999999</v>
      </c>
      <c r="K34" s="11"/>
      <c r="L34" s="11"/>
      <c r="M34" s="4"/>
    </row>
    <row r="35" spans="1:13" ht="66" customHeight="1">
      <c r="A35" s="7" t="s">
        <v>47</v>
      </c>
      <c r="B35" s="7" t="s">
        <v>48</v>
      </c>
      <c r="C35" s="7" t="s">
        <v>50</v>
      </c>
      <c r="D35" s="5" t="s">
        <v>49</v>
      </c>
      <c r="E35" s="5" t="s">
        <v>201</v>
      </c>
      <c r="F35" s="4"/>
      <c r="G35" s="4"/>
      <c r="H35" s="14"/>
      <c r="I35" s="4">
        <f t="shared" ref="I35:I37" si="6">SUM(J35:L35)</f>
        <v>6855693</v>
      </c>
      <c r="J35" s="4">
        <v>6855693</v>
      </c>
      <c r="K35" s="4"/>
      <c r="L35" s="4"/>
      <c r="M35" s="14"/>
    </row>
    <row r="36" spans="1:13" ht="124.5" customHeight="1">
      <c r="A36" s="7" t="s">
        <v>47</v>
      </c>
      <c r="B36" s="7" t="s">
        <v>48</v>
      </c>
      <c r="C36" s="7" t="s">
        <v>50</v>
      </c>
      <c r="D36" s="5" t="s">
        <v>49</v>
      </c>
      <c r="E36" s="5" t="s">
        <v>171</v>
      </c>
      <c r="F36" s="4"/>
      <c r="G36" s="4"/>
      <c r="H36" s="14"/>
      <c r="I36" s="4">
        <f t="shared" si="6"/>
        <v>1937204.81</v>
      </c>
      <c r="J36" s="4">
        <v>1937204.81</v>
      </c>
      <c r="K36" s="4"/>
      <c r="L36" s="4"/>
      <c r="M36" s="14"/>
    </row>
    <row r="37" spans="1:13" ht="75" customHeight="1">
      <c r="A37" s="7" t="s">
        <v>46</v>
      </c>
      <c r="B37" s="7" t="s">
        <v>27</v>
      </c>
      <c r="C37" s="7" t="s">
        <v>19</v>
      </c>
      <c r="D37" s="5" t="s">
        <v>70</v>
      </c>
      <c r="E37" s="5" t="s">
        <v>202</v>
      </c>
      <c r="F37" s="4"/>
      <c r="G37" s="4"/>
      <c r="H37" s="14"/>
      <c r="I37" s="4">
        <f t="shared" si="6"/>
        <v>17930000</v>
      </c>
      <c r="J37" s="4">
        <v>17930000</v>
      </c>
      <c r="K37" s="4"/>
      <c r="L37" s="4"/>
      <c r="M37" s="14"/>
    </row>
    <row r="38" spans="1:13" ht="73.5" customHeight="1">
      <c r="A38" s="12" t="s">
        <v>76</v>
      </c>
      <c r="B38" s="7"/>
      <c r="C38" s="7"/>
      <c r="D38" s="9" t="s">
        <v>77</v>
      </c>
      <c r="E38" s="19"/>
      <c r="F38" s="8"/>
      <c r="G38" s="4"/>
      <c r="H38" s="4"/>
      <c r="I38" s="6">
        <f>I39</f>
        <v>111000</v>
      </c>
      <c r="J38" s="6">
        <f t="shared" ref="J38" si="7">J39</f>
        <v>111000</v>
      </c>
      <c r="K38" s="6"/>
      <c r="L38" s="6"/>
      <c r="M38" s="4"/>
    </row>
    <row r="39" spans="1:13" ht="61.5" customHeight="1">
      <c r="A39" s="13" t="s">
        <v>78</v>
      </c>
      <c r="B39" s="7"/>
      <c r="C39" s="7"/>
      <c r="D39" s="10" t="s">
        <v>77</v>
      </c>
      <c r="E39" s="20"/>
      <c r="F39" s="8"/>
      <c r="G39" s="4"/>
      <c r="H39" s="4"/>
      <c r="I39" s="11">
        <f>I40</f>
        <v>111000</v>
      </c>
      <c r="J39" s="11">
        <f>J40</f>
        <v>111000</v>
      </c>
      <c r="K39" s="11"/>
      <c r="L39" s="11"/>
      <c r="M39" s="4"/>
    </row>
    <row r="40" spans="1:13" ht="207" customHeight="1">
      <c r="A40" s="7" t="s">
        <v>79</v>
      </c>
      <c r="B40" s="7" t="s">
        <v>80</v>
      </c>
      <c r="C40" s="7" t="s">
        <v>81</v>
      </c>
      <c r="D40" s="5" t="s">
        <v>82</v>
      </c>
      <c r="E40" s="5" t="s">
        <v>172</v>
      </c>
      <c r="F40" s="8"/>
      <c r="G40" s="4"/>
      <c r="H40" s="4"/>
      <c r="I40" s="14">
        <f t="shared" ref="I40" si="8">J40+K40+L40</f>
        <v>111000</v>
      </c>
      <c r="J40" s="14">
        <v>111000</v>
      </c>
      <c r="K40" s="14"/>
      <c r="L40" s="14"/>
      <c r="M40" s="4"/>
    </row>
    <row r="41" spans="1:13" ht="85.5" customHeight="1">
      <c r="A41" s="12" t="s">
        <v>22</v>
      </c>
      <c r="B41" s="12"/>
      <c r="C41" s="12"/>
      <c r="D41" s="9" t="s">
        <v>24</v>
      </c>
      <c r="E41" s="5"/>
      <c r="F41" s="8"/>
      <c r="G41" s="4"/>
      <c r="H41" s="4"/>
      <c r="I41" s="6">
        <f>I42</f>
        <v>1546500</v>
      </c>
      <c r="J41" s="6">
        <f t="shared" ref="J41" si="9">J42</f>
        <v>1546500</v>
      </c>
      <c r="K41" s="14"/>
      <c r="L41" s="14"/>
      <c r="M41" s="4"/>
    </row>
    <row r="42" spans="1:13" ht="85.5" customHeight="1">
      <c r="A42" s="13" t="s">
        <v>23</v>
      </c>
      <c r="B42" s="13"/>
      <c r="C42" s="13"/>
      <c r="D42" s="10" t="s">
        <v>25</v>
      </c>
      <c r="E42" s="5"/>
      <c r="F42" s="8"/>
      <c r="G42" s="4"/>
      <c r="H42" s="4"/>
      <c r="I42" s="11">
        <f>I43+I44</f>
        <v>1546500</v>
      </c>
      <c r="J42" s="11">
        <f>J43+J44</f>
        <v>1546500</v>
      </c>
      <c r="K42" s="11"/>
      <c r="L42" s="11"/>
      <c r="M42" s="11"/>
    </row>
    <row r="43" spans="1:13" ht="75" customHeight="1">
      <c r="A43" s="7" t="s">
        <v>58</v>
      </c>
      <c r="B43" s="49" t="s">
        <v>59</v>
      </c>
      <c r="C43" s="49" t="s">
        <v>60</v>
      </c>
      <c r="D43" s="50" t="s">
        <v>118</v>
      </c>
      <c r="E43" s="5" t="s">
        <v>71</v>
      </c>
      <c r="F43" s="8"/>
      <c r="G43" s="4"/>
      <c r="H43" s="4"/>
      <c r="I43" s="4">
        <v>46500</v>
      </c>
      <c r="J43" s="4">
        <v>46500</v>
      </c>
      <c r="K43" s="14"/>
      <c r="L43" s="14"/>
      <c r="M43" s="4"/>
    </row>
    <row r="44" spans="1:13" ht="90" customHeight="1">
      <c r="A44" s="7" t="s">
        <v>26</v>
      </c>
      <c r="B44" s="7" t="s">
        <v>27</v>
      </c>
      <c r="C44" s="7" t="s">
        <v>19</v>
      </c>
      <c r="D44" s="5" t="s">
        <v>28</v>
      </c>
      <c r="E44" s="5" t="s">
        <v>29</v>
      </c>
      <c r="F44" s="8"/>
      <c r="G44" s="4"/>
      <c r="H44" s="4"/>
      <c r="I44" s="14">
        <v>1500000</v>
      </c>
      <c r="J44" s="14">
        <v>1500000</v>
      </c>
      <c r="K44" s="14"/>
      <c r="L44" s="14"/>
      <c r="M44" s="4"/>
    </row>
    <row r="45" spans="1:13" ht="90" customHeight="1">
      <c r="A45" s="12" t="s">
        <v>83</v>
      </c>
      <c r="B45" s="7"/>
      <c r="C45" s="7"/>
      <c r="D45" s="9" t="s">
        <v>84</v>
      </c>
      <c r="E45" s="15"/>
      <c r="F45" s="6"/>
      <c r="G45" s="6"/>
      <c r="H45" s="6"/>
      <c r="I45" s="6">
        <f>+I46</f>
        <v>1262073.8</v>
      </c>
      <c r="J45" s="6">
        <f>+J46</f>
        <v>882073.8</v>
      </c>
      <c r="K45" s="6"/>
      <c r="L45" s="6">
        <f t="shared" ref="L45" si="10">+L46</f>
        <v>380000</v>
      </c>
      <c r="M45" s="6"/>
    </row>
    <row r="46" spans="1:13" ht="90" customHeight="1">
      <c r="A46" s="13" t="s">
        <v>85</v>
      </c>
      <c r="B46" s="13"/>
      <c r="C46" s="13"/>
      <c r="D46" s="10" t="s">
        <v>84</v>
      </c>
      <c r="E46" s="21"/>
      <c r="F46" s="11"/>
      <c r="G46" s="11"/>
      <c r="H46" s="11"/>
      <c r="I46" s="11">
        <f>+J46+K46+L46</f>
        <v>1262073.8</v>
      </c>
      <c r="J46" s="11">
        <f>SUM(J47:J55)</f>
        <v>882073.8</v>
      </c>
      <c r="K46" s="11"/>
      <c r="L46" s="11">
        <f>SUM(L47:L55)</f>
        <v>380000</v>
      </c>
      <c r="M46" s="11"/>
    </row>
    <row r="47" spans="1:13" ht="90" customHeight="1">
      <c r="A47" s="7" t="s">
        <v>149</v>
      </c>
      <c r="B47" s="7" t="s">
        <v>150</v>
      </c>
      <c r="C47" s="7" t="s">
        <v>152</v>
      </c>
      <c r="D47" s="5" t="s">
        <v>151</v>
      </c>
      <c r="E47" s="5" t="s">
        <v>153</v>
      </c>
      <c r="F47" s="11"/>
      <c r="G47" s="11"/>
      <c r="H47" s="11"/>
      <c r="I47" s="4">
        <f>+J47+K47+L47</f>
        <v>380000</v>
      </c>
      <c r="J47" s="4"/>
      <c r="K47" s="11"/>
      <c r="L47" s="4">
        <v>380000</v>
      </c>
      <c r="M47" s="11"/>
    </row>
    <row r="48" spans="1:13" ht="90" customHeight="1">
      <c r="A48" s="7" t="s">
        <v>86</v>
      </c>
      <c r="B48" s="7" t="s">
        <v>87</v>
      </c>
      <c r="C48" s="7" t="s">
        <v>88</v>
      </c>
      <c r="D48" s="5" t="s">
        <v>89</v>
      </c>
      <c r="E48" s="5" t="s">
        <v>154</v>
      </c>
      <c r="F48" s="11"/>
      <c r="G48" s="11"/>
      <c r="H48" s="11"/>
      <c r="I48" s="4"/>
      <c r="J48" s="4"/>
      <c r="K48" s="11"/>
      <c r="L48" s="11"/>
      <c r="M48" s="11"/>
    </row>
    <row r="49" spans="1:13" ht="121.5" customHeight="1">
      <c r="A49" s="7" t="s">
        <v>86</v>
      </c>
      <c r="B49" s="7" t="s">
        <v>87</v>
      </c>
      <c r="C49" s="7" t="s">
        <v>88</v>
      </c>
      <c r="D49" s="5" t="s">
        <v>89</v>
      </c>
      <c r="E49" s="5" t="s">
        <v>173</v>
      </c>
      <c r="F49" s="33">
        <v>2021</v>
      </c>
      <c r="G49" s="11"/>
      <c r="H49" s="11"/>
      <c r="I49" s="4">
        <f>J49+K49+L49</f>
        <v>163136</v>
      </c>
      <c r="J49" s="4">
        <v>163136</v>
      </c>
      <c r="K49" s="11"/>
      <c r="L49" s="11"/>
      <c r="M49" s="11"/>
    </row>
    <row r="50" spans="1:13" ht="117" customHeight="1">
      <c r="A50" s="7" t="s">
        <v>86</v>
      </c>
      <c r="B50" s="7" t="s">
        <v>87</v>
      </c>
      <c r="C50" s="7" t="s">
        <v>88</v>
      </c>
      <c r="D50" s="5" t="s">
        <v>89</v>
      </c>
      <c r="E50" s="5" t="s">
        <v>174</v>
      </c>
      <c r="F50" s="33">
        <v>2021</v>
      </c>
      <c r="G50" s="11"/>
      <c r="H50" s="11"/>
      <c r="I50" s="4">
        <f t="shared" ref="I50:I52" si="11">J50+K50+L50</f>
        <v>106975</v>
      </c>
      <c r="J50" s="4">
        <v>106975</v>
      </c>
      <c r="K50" s="11"/>
      <c r="L50" s="11"/>
      <c r="M50" s="11"/>
    </row>
    <row r="51" spans="1:13" ht="99" customHeight="1">
      <c r="A51" s="7" t="s">
        <v>86</v>
      </c>
      <c r="B51" s="7" t="s">
        <v>87</v>
      </c>
      <c r="C51" s="7" t="s">
        <v>88</v>
      </c>
      <c r="D51" s="5" t="s">
        <v>89</v>
      </c>
      <c r="E51" s="5" t="s">
        <v>175</v>
      </c>
      <c r="F51" s="33" t="s">
        <v>155</v>
      </c>
      <c r="G51" s="11"/>
      <c r="H51" s="11"/>
      <c r="I51" s="4">
        <f t="shared" si="11"/>
        <v>94472</v>
      </c>
      <c r="J51" s="4">
        <v>94472</v>
      </c>
      <c r="K51" s="11"/>
      <c r="L51" s="11"/>
      <c r="M51" s="11"/>
    </row>
    <row r="52" spans="1:13" ht="90" customHeight="1">
      <c r="A52" s="7" t="s">
        <v>86</v>
      </c>
      <c r="B52" s="7" t="s">
        <v>87</v>
      </c>
      <c r="C52" s="7" t="s">
        <v>88</v>
      </c>
      <c r="D52" s="5" t="s">
        <v>89</v>
      </c>
      <c r="E52" s="5" t="s">
        <v>176</v>
      </c>
      <c r="F52" s="33" t="s">
        <v>155</v>
      </c>
      <c r="G52" s="11"/>
      <c r="H52" s="11"/>
      <c r="I52" s="4">
        <f t="shared" si="11"/>
        <v>322114</v>
      </c>
      <c r="J52" s="4">
        <v>322114</v>
      </c>
      <c r="K52" s="11"/>
      <c r="L52" s="11"/>
      <c r="M52" s="11"/>
    </row>
    <row r="53" spans="1:13" ht="90" customHeight="1">
      <c r="A53" s="7" t="s">
        <v>86</v>
      </c>
      <c r="B53" s="7" t="s">
        <v>87</v>
      </c>
      <c r="C53" s="7" t="s">
        <v>88</v>
      </c>
      <c r="D53" s="5" t="s">
        <v>89</v>
      </c>
      <c r="E53" s="5" t="s">
        <v>177</v>
      </c>
      <c r="F53" s="27" t="s">
        <v>160</v>
      </c>
      <c r="G53" s="4">
        <v>866984</v>
      </c>
      <c r="H53" s="14">
        <v>93</v>
      </c>
      <c r="I53" s="4">
        <f>+J53+K53+L53</f>
        <v>21907.8</v>
      </c>
      <c r="J53" s="4">
        <v>21907.8</v>
      </c>
      <c r="K53" s="14"/>
      <c r="L53" s="14"/>
      <c r="M53" s="4">
        <v>100</v>
      </c>
    </row>
    <row r="54" spans="1:13" ht="108" customHeight="1">
      <c r="A54" s="7" t="s">
        <v>86</v>
      </c>
      <c r="B54" s="7" t="s">
        <v>87</v>
      </c>
      <c r="C54" s="7" t="s">
        <v>88</v>
      </c>
      <c r="D54" s="5" t="s">
        <v>89</v>
      </c>
      <c r="E54" s="5" t="s">
        <v>178</v>
      </c>
      <c r="F54" s="8"/>
      <c r="G54" s="4"/>
      <c r="H54" s="4"/>
      <c r="I54" s="4">
        <f>+J54+K54+L54</f>
        <v>25000</v>
      </c>
      <c r="J54" s="4">
        <v>25000</v>
      </c>
      <c r="K54" s="14"/>
      <c r="L54" s="14"/>
      <c r="M54" s="4"/>
    </row>
    <row r="55" spans="1:13" ht="165" customHeight="1">
      <c r="A55" s="7" t="s">
        <v>86</v>
      </c>
      <c r="B55" s="7" t="s">
        <v>87</v>
      </c>
      <c r="C55" s="7" t="s">
        <v>88</v>
      </c>
      <c r="D55" s="5" t="s">
        <v>89</v>
      </c>
      <c r="E55" s="5" t="s">
        <v>179</v>
      </c>
      <c r="F55" s="8"/>
      <c r="G55" s="4"/>
      <c r="H55" s="4"/>
      <c r="I55" s="4">
        <f>+J55+K55+L55</f>
        <v>148469</v>
      </c>
      <c r="J55" s="4">
        <v>148469</v>
      </c>
      <c r="K55" s="14"/>
      <c r="L55" s="14"/>
      <c r="M55" s="4"/>
    </row>
    <row r="56" spans="1:13" ht="71.25" customHeight="1">
      <c r="A56" s="12" t="s">
        <v>17</v>
      </c>
      <c r="B56" s="7"/>
      <c r="C56" s="7"/>
      <c r="D56" s="9" t="s">
        <v>16</v>
      </c>
      <c r="E56" s="15"/>
      <c r="F56" s="4"/>
      <c r="G56" s="4"/>
      <c r="H56" s="6"/>
      <c r="I56" s="6">
        <f>I57</f>
        <v>61633112.579999998</v>
      </c>
      <c r="J56" s="6">
        <f>J57</f>
        <v>61633112.579999998</v>
      </c>
      <c r="K56" s="6"/>
      <c r="L56" s="6"/>
      <c r="M56" s="4"/>
    </row>
    <row r="57" spans="1:13" ht="71.25" customHeight="1">
      <c r="A57" s="13" t="s">
        <v>18</v>
      </c>
      <c r="B57" s="7"/>
      <c r="C57" s="7"/>
      <c r="D57" s="10" t="s">
        <v>16</v>
      </c>
      <c r="E57" s="15"/>
      <c r="F57" s="4"/>
      <c r="G57" s="4"/>
      <c r="H57" s="4"/>
      <c r="I57" s="11">
        <f>+J57+K57+L57</f>
        <v>61633112.579999998</v>
      </c>
      <c r="J57" s="11">
        <f>+J58+J59+J60+J67+J62</f>
        <v>61633112.579999998</v>
      </c>
      <c r="K57" s="11"/>
      <c r="L57" s="11"/>
      <c r="M57" s="4"/>
    </row>
    <row r="58" spans="1:13" ht="130.5" customHeight="1">
      <c r="A58" s="7" t="s">
        <v>90</v>
      </c>
      <c r="B58" s="7" t="s">
        <v>87</v>
      </c>
      <c r="C58" s="7" t="s">
        <v>88</v>
      </c>
      <c r="D58" s="5" t="s">
        <v>89</v>
      </c>
      <c r="E58" s="5" t="s">
        <v>180</v>
      </c>
      <c r="F58" s="4"/>
      <c r="G58" s="4"/>
      <c r="H58" s="4"/>
      <c r="I58" s="4">
        <f>+J58+K58+L58</f>
        <v>286810.88</v>
      </c>
      <c r="J58" s="4">
        <v>286810.88</v>
      </c>
      <c r="K58" s="11"/>
      <c r="L58" s="11"/>
      <c r="M58" s="4"/>
    </row>
    <row r="59" spans="1:13" ht="121.5" customHeight="1">
      <c r="A59" s="7" t="s">
        <v>90</v>
      </c>
      <c r="B59" s="7" t="s">
        <v>87</v>
      </c>
      <c r="C59" s="7" t="s">
        <v>88</v>
      </c>
      <c r="D59" s="5" t="s">
        <v>89</v>
      </c>
      <c r="E59" s="5" t="s">
        <v>181</v>
      </c>
      <c r="F59" s="4"/>
      <c r="G59" s="4"/>
      <c r="H59" s="4"/>
      <c r="I59" s="4">
        <v>682402.45</v>
      </c>
      <c r="J59" s="4">
        <v>682402.45</v>
      </c>
      <c r="K59" s="11"/>
      <c r="L59" s="11"/>
      <c r="M59" s="4"/>
    </row>
    <row r="60" spans="1:13" ht="84.75" customHeight="1">
      <c r="A60" s="7" t="s">
        <v>30</v>
      </c>
      <c r="B60" s="7" t="s">
        <v>27</v>
      </c>
      <c r="C60" s="7" t="s">
        <v>19</v>
      </c>
      <c r="D60" s="5" t="s">
        <v>31</v>
      </c>
      <c r="E60" s="5" t="s">
        <v>39</v>
      </c>
      <c r="F60" s="4"/>
      <c r="G60" s="4"/>
      <c r="H60" s="14"/>
      <c r="I60" s="14">
        <f>+I61</f>
        <v>2269940</v>
      </c>
      <c r="J60" s="4">
        <f>+J61</f>
        <v>2269940</v>
      </c>
      <c r="K60" s="4"/>
      <c r="L60" s="4"/>
      <c r="M60" s="14"/>
    </row>
    <row r="61" spans="1:13" ht="60" customHeight="1">
      <c r="A61" s="7" t="s">
        <v>30</v>
      </c>
      <c r="B61" s="7" t="s">
        <v>27</v>
      </c>
      <c r="C61" s="7" t="s">
        <v>19</v>
      </c>
      <c r="D61" s="5" t="s">
        <v>31</v>
      </c>
      <c r="E61" s="5" t="s">
        <v>38</v>
      </c>
      <c r="F61" s="4"/>
      <c r="G61" s="4"/>
      <c r="H61" s="14"/>
      <c r="I61" s="4">
        <f t="shared" ref="I61:I68" si="12">J61+K61+L61</f>
        <v>2269940</v>
      </c>
      <c r="J61" s="4">
        <v>2269940</v>
      </c>
      <c r="K61" s="4"/>
      <c r="L61" s="4"/>
      <c r="M61" s="14"/>
    </row>
    <row r="62" spans="1:13" ht="91.5" customHeight="1">
      <c r="A62" s="7" t="s">
        <v>30</v>
      </c>
      <c r="B62" s="7" t="s">
        <v>27</v>
      </c>
      <c r="C62" s="7" t="s">
        <v>19</v>
      </c>
      <c r="D62" s="5" t="s">
        <v>31</v>
      </c>
      <c r="E62" s="5" t="s">
        <v>40</v>
      </c>
      <c r="F62" s="4"/>
      <c r="G62" s="4"/>
      <c r="H62" s="14"/>
      <c r="I62" s="4">
        <f>+I63+I64+I65+I66</f>
        <v>57541689.25</v>
      </c>
      <c r="J62" s="4">
        <f>+J63+J64+J65+J66</f>
        <v>57541689.25</v>
      </c>
      <c r="K62" s="4"/>
      <c r="L62" s="4"/>
      <c r="M62" s="14"/>
    </row>
    <row r="63" spans="1:13" ht="48" customHeight="1">
      <c r="A63" s="7" t="s">
        <v>30</v>
      </c>
      <c r="B63" s="7" t="s">
        <v>27</v>
      </c>
      <c r="C63" s="7" t="s">
        <v>19</v>
      </c>
      <c r="D63" s="5" t="s">
        <v>31</v>
      </c>
      <c r="E63" s="5" t="s">
        <v>38</v>
      </c>
      <c r="F63" s="4"/>
      <c r="G63" s="4"/>
      <c r="H63" s="14"/>
      <c r="I63" s="4">
        <f t="shared" si="12"/>
        <v>2196905</v>
      </c>
      <c r="J63" s="4">
        <v>2196905</v>
      </c>
      <c r="K63" s="4"/>
      <c r="L63" s="4"/>
      <c r="M63" s="14"/>
    </row>
    <row r="64" spans="1:13" ht="117" customHeight="1">
      <c r="A64" s="7" t="s">
        <v>30</v>
      </c>
      <c r="B64" s="7" t="s">
        <v>27</v>
      </c>
      <c r="C64" s="7" t="s">
        <v>19</v>
      </c>
      <c r="D64" s="5" t="s">
        <v>31</v>
      </c>
      <c r="E64" s="15" t="s">
        <v>67</v>
      </c>
      <c r="F64" s="4"/>
      <c r="G64" s="4"/>
      <c r="H64" s="14"/>
      <c r="I64" s="4">
        <f t="shared" si="12"/>
        <v>53735337</v>
      </c>
      <c r="J64" s="4">
        <v>53735337</v>
      </c>
      <c r="K64" s="4"/>
      <c r="L64" s="4"/>
      <c r="M64" s="14"/>
    </row>
    <row r="65" spans="1:13" ht="147" customHeight="1">
      <c r="A65" s="7" t="s">
        <v>30</v>
      </c>
      <c r="B65" s="7" t="s">
        <v>27</v>
      </c>
      <c r="C65" s="7" t="s">
        <v>19</v>
      </c>
      <c r="D65" s="5" t="s">
        <v>31</v>
      </c>
      <c r="E65" s="15" t="s">
        <v>68</v>
      </c>
      <c r="F65" s="4"/>
      <c r="G65" s="4"/>
      <c r="H65" s="14"/>
      <c r="I65" s="4">
        <f t="shared" si="12"/>
        <v>1290057</v>
      </c>
      <c r="J65" s="4">
        <v>1290057</v>
      </c>
      <c r="K65" s="4"/>
      <c r="L65" s="4"/>
      <c r="M65" s="14"/>
    </row>
    <row r="66" spans="1:13" ht="158.25" customHeight="1">
      <c r="A66" s="7" t="s">
        <v>30</v>
      </c>
      <c r="B66" s="7" t="s">
        <v>27</v>
      </c>
      <c r="C66" s="7" t="s">
        <v>19</v>
      </c>
      <c r="D66" s="5" t="s">
        <v>31</v>
      </c>
      <c r="E66" s="5" t="s">
        <v>182</v>
      </c>
      <c r="F66" s="4"/>
      <c r="G66" s="4"/>
      <c r="H66" s="14"/>
      <c r="I66" s="4">
        <f t="shared" si="12"/>
        <v>319390.25</v>
      </c>
      <c r="J66" s="14">
        <v>319390.25</v>
      </c>
      <c r="K66" s="4"/>
      <c r="L66" s="4"/>
      <c r="M66" s="14"/>
    </row>
    <row r="67" spans="1:13" ht="69.75" customHeight="1">
      <c r="A67" s="7" t="s">
        <v>30</v>
      </c>
      <c r="B67" s="7" t="s">
        <v>27</v>
      </c>
      <c r="C67" s="7" t="s">
        <v>19</v>
      </c>
      <c r="D67" s="5" t="s">
        <v>31</v>
      </c>
      <c r="E67" s="5" t="s">
        <v>41</v>
      </c>
      <c r="F67" s="4"/>
      <c r="G67" s="4"/>
      <c r="H67" s="14"/>
      <c r="I67" s="4">
        <f>+I68</f>
        <v>852270</v>
      </c>
      <c r="J67" s="4">
        <f>+J68</f>
        <v>852270</v>
      </c>
      <c r="K67" s="4"/>
      <c r="L67" s="4"/>
      <c r="M67" s="14"/>
    </row>
    <row r="68" spans="1:13" ht="55.5" customHeight="1">
      <c r="A68" s="7" t="s">
        <v>30</v>
      </c>
      <c r="B68" s="7" t="s">
        <v>27</v>
      </c>
      <c r="C68" s="7" t="s">
        <v>19</v>
      </c>
      <c r="D68" s="5" t="s">
        <v>31</v>
      </c>
      <c r="E68" s="5" t="s">
        <v>38</v>
      </c>
      <c r="F68" s="4"/>
      <c r="G68" s="4"/>
      <c r="H68" s="14"/>
      <c r="I68" s="4">
        <f t="shared" si="12"/>
        <v>852270</v>
      </c>
      <c r="J68" s="4">
        <v>852270</v>
      </c>
      <c r="K68" s="4"/>
      <c r="L68" s="4"/>
      <c r="M68" s="14"/>
    </row>
    <row r="69" spans="1:13" s="30" customFormat="1" ht="78.75" customHeight="1">
      <c r="A69" s="12" t="s">
        <v>91</v>
      </c>
      <c r="B69" s="12"/>
      <c r="C69" s="12"/>
      <c r="D69" s="9" t="s">
        <v>93</v>
      </c>
      <c r="E69" s="28"/>
      <c r="F69" s="6"/>
      <c r="G69" s="6"/>
      <c r="H69" s="29"/>
      <c r="I69" s="6">
        <f>+I70</f>
        <v>27335027.319999997</v>
      </c>
      <c r="J69" s="6">
        <f>+J70</f>
        <v>24485027.319999997</v>
      </c>
      <c r="K69" s="6"/>
      <c r="L69" s="6">
        <f t="shared" ref="L69:M69" si="13">+L70</f>
        <v>2850000</v>
      </c>
      <c r="M69" s="6">
        <f t="shared" si="13"/>
        <v>1022.5000000000001</v>
      </c>
    </row>
    <row r="70" spans="1:13" s="32" customFormat="1" ht="81" customHeight="1">
      <c r="A70" s="13" t="s">
        <v>92</v>
      </c>
      <c r="B70" s="13"/>
      <c r="C70" s="13"/>
      <c r="D70" s="10" t="s">
        <v>93</v>
      </c>
      <c r="E70" s="21"/>
      <c r="F70" s="11"/>
      <c r="G70" s="11"/>
      <c r="H70" s="31"/>
      <c r="I70" s="11">
        <f>J70+K70+L70</f>
        <v>27335027.319999997</v>
      </c>
      <c r="J70" s="11">
        <f>SUM(J71:J95)</f>
        <v>24485027.319999997</v>
      </c>
      <c r="K70" s="11"/>
      <c r="L70" s="11">
        <f t="shared" ref="L70" si="14">SUM(L71:L95)</f>
        <v>2850000</v>
      </c>
      <c r="M70" s="11">
        <f>SUM(M72:M95)</f>
        <v>1022.5000000000001</v>
      </c>
    </row>
    <row r="71" spans="1:13" s="32" customFormat="1" ht="135" customHeight="1">
      <c r="A71" s="7" t="s">
        <v>164</v>
      </c>
      <c r="B71" s="7" t="s">
        <v>165</v>
      </c>
      <c r="C71" s="7" t="s">
        <v>139</v>
      </c>
      <c r="D71" s="5" t="s">
        <v>166</v>
      </c>
      <c r="E71" s="5" t="s">
        <v>183</v>
      </c>
      <c r="F71" s="4" t="s">
        <v>156</v>
      </c>
      <c r="G71" s="4">
        <v>4558826</v>
      </c>
      <c r="H71" s="14">
        <v>47.3</v>
      </c>
      <c r="I71" s="4">
        <f t="shared" ref="I71" si="15">J71+K71+L71</f>
        <v>1748682.11</v>
      </c>
      <c r="J71" s="4">
        <v>1748682.11</v>
      </c>
      <c r="K71" s="4"/>
      <c r="L71" s="4"/>
      <c r="M71" s="14">
        <v>85.5</v>
      </c>
    </row>
    <row r="72" spans="1:13" ht="146.25" customHeight="1">
      <c r="A72" s="7" t="s">
        <v>111</v>
      </c>
      <c r="B72" s="7" t="s">
        <v>87</v>
      </c>
      <c r="C72" s="7" t="s">
        <v>88</v>
      </c>
      <c r="D72" s="5" t="s">
        <v>89</v>
      </c>
      <c r="E72" s="5" t="s">
        <v>184</v>
      </c>
      <c r="F72" s="4"/>
      <c r="G72" s="4"/>
      <c r="H72" s="14"/>
      <c r="I72" s="4">
        <f t="shared" ref="I72:I75" si="16">J72+K72+L72</f>
        <v>480000</v>
      </c>
      <c r="J72" s="4">
        <v>480000</v>
      </c>
      <c r="K72" s="4"/>
      <c r="L72" s="4"/>
      <c r="M72" s="14"/>
    </row>
    <row r="73" spans="1:13" ht="87.75" customHeight="1">
      <c r="A73" s="7" t="s">
        <v>111</v>
      </c>
      <c r="B73" s="7" t="s">
        <v>87</v>
      </c>
      <c r="C73" s="7" t="s">
        <v>88</v>
      </c>
      <c r="D73" s="5" t="s">
        <v>89</v>
      </c>
      <c r="E73" s="5" t="s">
        <v>185</v>
      </c>
      <c r="F73" s="33" t="s">
        <v>156</v>
      </c>
      <c r="G73" s="4">
        <v>23960373</v>
      </c>
      <c r="H73" s="14">
        <v>29.2</v>
      </c>
      <c r="I73" s="4">
        <f t="shared" si="16"/>
        <v>11575750.460000001</v>
      </c>
      <c r="J73" s="4">
        <v>11575750.460000001</v>
      </c>
      <c r="K73" s="4"/>
      <c r="L73" s="4"/>
      <c r="M73" s="34">
        <v>77.5</v>
      </c>
    </row>
    <row r="74" spans="1:13" ht="87.75" customHeight="1">
      <c r="A74" s="7" t="s">
        <v>111</v>
      </c>
      <c r="B74" s="7" t="s">
        <v>87</v>
      </c>
      <c r="C74" s="7" t="s">
        <v>88</v>
      </c>
      <c r="D74" s="5" t="s">
        <v>89</v>
      </c>
      <c r="E74" s="5" t="s">
        <v>144</v>
      </c>
      <c r="F74" s="4"/>
      <c r="G74" s="4"/>
      <c r="H74" s="14"/>
      <c r="I74" s="4">
        <f>J74+K74+L74</f>
        <v>500000</v>
      </c>
      <c r="J74" s="4"/>
      <c r="K74" s="4"/>
      <c r="L74" s="4">
        <v>500000</v>
      </c>
      <c r="M74" s="14"/>
    </row>
    <row r="75" spans="1:13" ht="99.75" customHeight="1">
      <c r="A75" s="7" t="s">
        <v>111</v>
      </c>
      <c r="B75" s="7" t="s">
        <v>87</v>
      </c>
      <c r="C75" s="7" t="s">
        <v>88</v>
      </c>
      <c r="D75" s="5" t="s">
        <v>89</v>
      </c>
      <c r="E75" s="5" t="s">
        <v>145</v>
      </c>
      <c r="F75" s="4"/>
      <c r="G75" s="4"/>
      <c r="H75" s="14"/>
      <c r="I75" s="4">
        <f t="shared" si="16"/>
        <v>100000</v>
      </c>
      <c r="J75" s="4"/>
      <c r="K75" s="4"/>
      <c r="L75" s="4">
        <v>100000</v>
      </c>
      <c r="M75" s="14"/>
    </row>
    <row r="76" spans="1:13" ht="99.75" customHeight="1">
      <c r="A76" s="7" t="s">
        <v>111</v>
      </c>
      <c r="B76" s="7" t="s">
        <v>87</v>
      </c>
      <c r="C76" s="7" t="s">
        <v>88</v>
      </c>
      <c r="D76" s="5" t="s">
        <v>89</v>
      </c>
      <c r="E76" s="5" t="s">
        <v>148</v>
      </c>
      <c r="F76" s="4"/>
      <c r="G76" s="4"/>
      <c r="H76" s="4"/>
      <c r="I76" s="4">
        <f>+J76+K76+L76</f>
        <v>500000</v>
      </c>
      <c r="J76" s="4"/>
      <c r="K76" s="11"/>
      <c r="L76" s="4">
        <v>500000</v>
      </c>
      <c r="M76" s="4"/>
    </row>
    <row r="77" spans="1:13" ht="99.75" customHeight="1">
      <c r="A77" s="35" t="s">
        <v>111</v>
      </c>
      <c r="B77" s="35" t="s">
        <v>87</v>
      </c>
      <c r="C77" s="35" t="s">
        <v>88</v>
      </c>
      <c r="D77" s="36" t="s">
        <v>89</v>
      </c>
      <c r="E77" s="36" t="s">
        <v>187</v>
      </c>
      <c r="F77" s="37" t="s">
        <v>161</v>
      </c>
      <c r="G77" s="37">
        <v>4825384</v>
      </c>
      <c r="H77" s="34">
        <v>75.599999999999994</v>
      </c>
      <c r="I77" s="4">
        <f>+J77+K77+L77</f>
        <v>27956.39</v>
      </c>
      <c r="J77" s="37">
        <v>27956.39</v>
      </c>
      <c r="K77" s="38"/>
      <c r="L77" s="37"/>
      <c r="M77" s="34">
        <v>76.2</v>
      </c>
    </row>
    <row r="78" spans="1:13" ht="99.75" customHeight="1">
      <c r="A78" s="35" t="s">
        <v>111</v>
      </c>
      <c r="B78" s="35" t="s">
        <v>87</v>
      </c>
      <c r="C78" s="35" t="s">
        <v>88</v>
      </c>
      <c r="D78" s="36" t="s">
        <v>89</v>
      </c>
      <c r="E78" s="36" t="s">
        <v>186</v>
      </c>
      <c r="F78" s="37"/>
      <c r="G78" s="37"/>
      <c r="H78" s="37"/>
      <c r="I78" s="4">
        <f>J78+K78+L78</f>
        <v>303717.58</v>
      </c>
      <c r="J78" s="37">
        <v>303717.58</v>
      </c>
      <c r="K78" s="38"/>
      <c r="L78" s="37"/>
      <c r="M78" s="37"/>
    </row>
    <row r="79" spans="1:13" ht="174" customHeight="1">
      <c r="A79" s="7" t="s">
        <v>95</v>
      </c>
      <c r="B79" s="7" t="s">
        <v>96</v>
      </c>
      <c r="C79" s="7" t="s">
        <v>88</v>
      </c>
      <c r="D79" s="5" t="s">
        <v>94</v>
      </c>
      <c r="E79" s="5" t="s">
        <v>188</v>
      </c>
      <c r="F79" s="4"/>
      <c r="G79" s="4"/>
      <c r="H79" s="14"/>
      <c r="I79" s="4">
        <f t="shared" ref="I79:I95" si="17">+J79+K79+L79</f>
        <v>1000000</v>
      </c>
      <c r="J79" s="4">
        <v>1000000</v>
      </c>
      <c r="K79" s="4"/>
      <c r="L79" s="4"/>
      <c r="M79" s="14"/>
    </row>
    <row r="80" spans="1:13" ht="141" customHeight="1">
      <c r="A80" s="7" t="s">
        <v>95</v>
      </c>
      <c r="B80" s="7" t="s">
        <v>96</v>
      </c>
      <c r="C80" s="7" t="s">
        <v>88</v>
      </c>
      <c r="D80" s="5" t="s">
        <v>94</v>
      </c>
      <c r="E80" s="5" t="s">
        <v>189</v>
      </c>
      <c r="F80" s="33" t="s">
        <v>156</v>
      </c>
      <c r="G80" s="4">
        <v>1499880</v>
      </c>
      <c r="H80" s="14">
        <v>99.5</v>
      </c>
      <c r="I80" s="4">
        <f t="shared" si="17"/>
        <v>8100</v>
      </c>
      <c r="J80" s="4">
        <v>8100</v>
      </c>
      <c r="K80" s="4"/>
      <c r="L80" s="4"/>
      <c r="M80" s="14">
        <v>100</v>
      </c>
    </row>
    <row r="81" spans="1:13" ht="141" customHeight="1">
      <c r="A81" s="7" t="s">
        <v>95</v>
      </c>
      <c r="B81" s="7" t="s">
        <v>96</v>
      </c>
      <c r="C81" s="7" t="s">
        <v>88</v>
      </c>
      <c r="D81" s="5" t="s">
        <v>94</v>
      </c>
      <c r="E81" s="5" t="s">
        <v>190</v>
      </c>
      <c r="F81" s="4" t="s">
        <v>161</v>
      </c>
      <c r="G81" s="4">
        <v>39640</v>
      </c>
      <c r="H81" s="14">
        <v>99.9</v>
      </c>
      <c r="I81" s="4">
        <f t="shared" si="17"/>
        <v>1620</v>
      </c>
      <c r="J81" s="4">
        <v>1620</v>
      </c>
      <c r="K81" s="4"/>
      <c r="L81" s="4"/>
      <c r="M81" s="14">
        <v>100</v>
      </c>
    </row>
    <row r="82" spans="1:13" ht="141" customHeight="1">
      <c r="A82" s="7" t="s">
        <v>95</v>
      </c>
      <c r="B82" s="7" t="s">
        <v>96</v>
      </c>
      <c r="C82" s="7" t="s">
        <v>88</v>
      </c>
      <c r="D82" s="5" t="s">
        <v>94</v>
      </c>
      <c r="E82" s="5" t="s">
        <v>191</v>
      </c>
      <c r="F82" s="4" t="s">
        <v>156</v>
      </c>
      <c r="G82" s="4">
        <v>534498</v>
      </c>
      <c r="H82" s="14">
        <v>99.7</v>
      </c>
      <c r="I82" s="4">
        <v>1860</v>
      </c>
      <c r="J82" s="4">
        <v>1860</v>
      </c>
      <c r="K82" s="4"/>
      <c r="L82" s="4"/>
      <c r="M82" s="14">
        <v>100</v>
      </c>
    </row>
    <row r="83" spans="1:13" ht="141" customHeight="1">
      <c r="A83" s="7" t="s">
        <v>95</v>
      </c>
      <c r="B83" s="7" t="s">
        <v>96</v>
      </c>
      <c r="C83" s="7" t="s">
        <v>88</v>
      </c>
      <c r="D83" s="5" t="s">
        <v>94</v>
      </c>
      <c r="E83" s="5" t="s">
        <v>192</v>
      </c>
      <c r="F83" s="4" t="s">
        <v>156</v>
      </c>
      <c r="G83" s="4">
        <v>2003149</v>
      </c>
      <c r="H83" s="14">
        <v>99.9</v>
      </c>
      <c r="I83" s="4">
        <v>6480</v>
      </c>
      <c r="J83" s="4">
        <v>6480</v>
      </c>
      <c r="K83" s="4"/>
      <c r="L83" s="4"/>
      <c r="M83" s="14">
        <v>100</v>
      </c>
    </row>
    <row r="84" spans="1:13" ht="114" customHeight="1">
      <c r="A84" s="7" t="s">
        <v>97</v>
      </c>
      <c r="B84" s="7" t="s">
        <v>98</v>
      </c>
      <c r="C84" s="7" t="s">
        <v>88</v>
      </c>
      <c r="D84" s="5" t="s">
        <v>99</v>
      </c>
      <c r="E84" s="5" t="s">
        <v>193</v>
      </c>
      <c r="F84" s="4" t="s">
        <v>156</v>
      </c>
      <c r="G84" s="4">
        <v>1762114</v>
      </c>
      <c r="H84" s="14">
        <v>42.5</v>
      </c>
      <c r="I84" s="4">
        <f t="shared" si="17"/>
        <v>900725</v>
      </c>
      <c r="J84" s="4">
        <f>950000-49275</f>
        <v>900725</v>
      </c>
      <c r="K84" s="4"/>
      <c r="L84" s="4"/>
      <c r="M84" s="14">
        <v>93.6</v>
      </c>
    </row>
    <row r="85" spans="1:13" ht="114" customHeight="1">
      <c r="A85" s="7" t="s">
        <v>97</v>
      </c>
      <c r="B85" s="7" t="s">
        <v>98</v>
      </c>
      <c r="C85" s="7" t="s">
        <v>88</v>
      </c>
      <c r="D85" s="5" t="s">
        <v>99</v>
      </c>
      <c r="E85" s="5" t="s">
        <v>194</v>
      </c>
      <c r="F85" s="33" t="s">
        <v>162</v>
      </c>
      <c r="G85" s="4">
        <v>2507762</v>
      </c>
      <c r="H85" s="14">
        <v>97.8</v>
      </c>
      <c r="I85" s="4">
        <f>J85+K85+L85</f>
        <v>48219.62</v>
      </c>
      <c r="J85" s="4">
        <v>48219.62</v>
      </c>
      <c r="K85" s="4"/>
      <c r="L85" s="4"/>
      <c r="M85" s="14">
        <v>100</v>
      </c>
    </row>
    <row r="86" spans="1:13" ht="142.5" customHeight="1">
      <c r="A86" s="7" t="s">
        <v>100</v>
      </c>
      <c r="B86" s="7" t="s">
        <v>101</v>
      </c>
      <c r="C86" s="7" t="s">
        <v>88</v>
      </c>
      <c r="D86" s="5" t="s">
        <v>102</v>
      </c>
      <c r="E86" s="5" t="s">
        <v>195</v>
      </c>
      <c r="F86" s="33" t="s">
        <v>156</v>
      </c>
      <c r="G86" s="4">
        <v>6510127</v>
      </c>
      <c r="H86" s="14"/>
      <c r="I86" s="4">
        <f t="shared" si="17"/>
        <v>1500000</v>
      </c>
      <c r="J86" s="4">
        <v>1500000</v>
      </c>
      <c r="K86" s="4"/>
      <c r="L86" s="4"/>
      <c r="M86" s="14">
        <v>23</v>
      </c>
    </row>
    <row r="87" spans="1:13" ht="72" customHeight="1">
      <c r="A87" s="7" t="s">
        <v>100</v>
      </c>
      <c r="B87" s="7" t="s">
        <v>101</v>
      </c>
      <c r="C87" s="7" t="s">
        <v>88</v>
      </c>
      <c r="D87" s="5" t="s">
        <v>102</v>
      </c>
      <c r="E87" s="5" t="s">
        <v>147</v>
      </c>
      <c r="F87" s="4"/>
      <c r="G87" s="4"/>
      <c r="H87" s="14"/>
      <c r="I87" s="4">
        <f t="shared" si="17"/>
        <v>500000</v>
      </c>
      <c r="J87" s="4"/>
      <c r="K87" s="4"/>
      <c r="L87" s="4">
        <v>500000</v>
      </c>
      <c r="M87" s="14"/>
    </row>
    <row r="88" spans="1:13" ht="80.25" customHeight="1">
      <c r="A88" s="7" t="s">
        <v>100</v>
      </c>
      <c r="B88" s="7" t="s">
        <v>101</v>
      </c>
      <c r="C88" s="7" t="s">
        <v>88</v>
      </c>
      <c r="D88" s="5" t="s">
        <v>102</v>
      </c>
      <c r="E88" s="5" t="s">
        <v>146</v>
      </c>
      <c r="F88" s="4"/>
      <c r="G88" s="4"/>
      <c r="H88" s="14"/>
      <c r="I88" s="4">
        <f>J88+K88+L88</f>
        <v>1000000</v>
      </c>
      <c r="J88" s="4"/>
      <c r="K88" s="4"/>
      <c r="L88" s="4">
        <v>1000000</v>
      </c>
      <c r="M88" s="14"/>
    </row>
    <row r="89" spans="1:13" ht="110.25" customHeight="1">
      <c r="A89" s="7" t="s">
        <v>100</v>
      </c>
      <c r="B89" s="7" t="s">
        <v>101</v>
      </c>
      <c r="C89" s="7" t="s">
        <v>88</v>
      </c>
      <c r="D89" s="5" t="s">
        <v>102</v>
      </c>
      <c r="E89" s="5" t="s">
        <v>196</v>
      </c>
      <c r="F89" s="4" t="s">
        <v>161</v>
      </c>
      <c r="G89" s="4">
        <v>1497810</v>
      </c>
      <c r="H89" s="14">
        <v>83</v>
      </c>
      <c r="I89" s="4">
        <f>J89+K89+L89</f>
        <v>254742.83</v>
      </c>
      <c r="J89" s="4">
        <v>4742.83</v>
      </c>
      <c r="K89" s="4"/>
      <c r="L89" s="4">
        <v>250000</v>
      </c>
      <c r="M89" s="14">
        <v>100</v>
      </c>
    </row>
    <row r="90" spans="1:13" ht="146.25" customHeight="1">
      <c r="A90" s="7" t="s">
        <v>100</v>
      </c>
      <c r="B90" s="7" t="s">
        <v>101</v>
      </c>
      <c r="C90" s="7" t="s">
        <v>88</v>
      </c>
      <c r="D90" s="5" t="s">
        <v>102</v>
      </c>
      <c r="E90" s="5" t="s">
        <v>197</v>
      </c>
      <c r="F90" s="4" t="s">
        <v>162</v>
      </c>
      <c r="G90" s="4">
        <v>35441736</v>
      </c>
      <c r="H90" s="14">
        <v>65.400000000000006</v>
      </c>
      <c r="I90" s="4">
        <f>J90+K90+L90</f>
        <v>37320.07</v>
      </c>
      <c r="J90" s="4">
        <v>37320.07</v>
      </c>
      <c r="K90" s="4"/>
      <c r="L90" s="4"/>
      <c r="M90" s="14">
        <v>65.5</v>
      </c>
    </row>
    <row r="91" spans="1:13" ht="119.25" customHeight="1">
      <c r="A91" s="7" t="s">
        <v>157</v>
      </c>
      <c r="B91" s="7" t="s">
        <v>158</v>
      </c>
      <c r="C91" s="7" t="s">
        <v>19</v>
      </c>
      <c r="D91" s="5" t="s">
        <v>159</v>
      </c>
      <c r="E91" s="5" t="s">
        <v>212</v>
      </c>
      <c r="F91" s="57">
        <v>2021</v>
      </c>
      <c r="G91" s="4"/>
      <c r="H91" s="14"/>
      <c r="I91" s="58">
        <v>2222222</v>
      </c>
      <c r="J91" s="58">
        <v>2222222</v>
      </c>
      <c r="K91" s="4"/>
      <c r="L91" s="4"/>
      <c r="M91" s="14"/>
    </row>
    <row r="92" spans="1:13" ht="122.25" customHeight="1">
      <c r="A92" s="7" t="s">
        <v>157</v>
      </c>
      <c r="B92" s="7" t="s">
        <v>158</v>
      </c>
      <c r="C92" s="7" t="s">
        <v>19</v>
      </c>
      <c r="D92" s="5" t="s">
        <v>159</v>
      </c>
      <c r="E92" s="5" t="s">
        <v>208</v>
      </c>
      <c r="F92" s="4" t="s">
        <v>163</v>
      </c>
      <c r="G92" s="4">
        <v>47823930.689999998</v>
      </c>
      <c r="H92" s="14">
        <v>86.6</v>
      </c>
      <c r="I92" s="4">
        <f>J92+K92+L92</f>
        <v>53161.23</v>
      </c>
      <c r="J92" s="4">
        <v>53161.23</v>
      </c>
      <c r="K92" s="4"/>
      <c r="L92" s="4"/>
      <c r="M92" s="14">
        <v>86.7</v>
      </c>
    </row>
    <row r="93" spans="1:13" ht="107.25" customHeight="1">
      <c r="A93" s="7" t="s">
        <v>103</v>
      </c>
      <c r="B93" s="7" t="s">
        <v>104</v>
      </c>
      <c r="C93" s="7" t="s">
        <v>105</v>
      </c>
      <c r="D93" s="5" t="s">
        <v>106</v>
      </c>
      <c r="E93" s="5" t="s">
        <v>198</v>
      </c>
      <c r="F93" s="4" t="s">
        <v>156</v>
      </c>
      <c r="G93" s="4"/>
      <c r="H93" s="14"/>
      <c r="I93" s="4">
        <f t="shared" si="17"/>
        <v>5000</v>
      </c>
      <c r="J93" s="4">
        <v>5000</v>
      </c>
      <c r="K93" s="4"/>
      <c r="L93" s="4"/>
      <c r="M93" s="14"/>
    </row>
    <row r="94" spans="1:13" ht="147.75" customHeight="1">
      <c r="A94" s="7" t="s">
        <v>103</v>
      </c>
      <c r="B94" s="7" t="s">
        <v>104</v>
      </c>
      <c r="C94" s="7" t="s">
        <v>105</v>
      </c>
      <c r="D94" s="5" t="s">
        <v>106</v>
      </c>
      <c r="E94" s="5" t="s">
        <v>199</v>
      </c>
      <c r="F94" s="4" t="s">
        <v>156</v>
      </c>
      <c r="G94" s="4"/>
      <c r="H94" s="14"/>
      <c r="I94" s="4">
        <f>4293944+181289.15</f>
        <v>4475233.1500000004</v>
      </c>
      <c r="J94" s="4">
        <f>4293944+181289.15</f>
        <v>4475233.1500000004</v>
      </c>
      <c r="K94" s="4"/>
      <c r="L94" s="4"/>
      <c r="M94" s="14"/>
    </row>
    <row r="95" spans="1:13" ht="161.25" customHeight="1">
      <c r="A95" s="7" t="s">
        <v>107</v>
      </c>
      <c r="B95" s="7" t="s">
        <v>108</v>
      </c>
      <c r="C95" s="7" t="s">
        <v>109</v>
      </c>
      <c r="D95" s="5" t="s">
        <v>110</v>
      </c>
      <c r="E95" s="5" t="s">
        <v>200</v>
      </c>
      <c r="F95" s="4"/>
      <c r="G95" s="4"/>
      <c r="H95" s="14"/>
      <c r="I95" s="4">
        <f t="shared" si="17"/>
        <v>84236.88</v>
      </c>
      <c r="J95" s="4">
        <v>84236.88</v>
      </c>
      <c r="K95" s="4"/>
      <c r="L95" s="4"/>
      <c r="M95" s="14"/>
    </row>
    <row r="96" spans="1:13" ht="72" customHeight="1">
      <c r="A96" s="12" t="s">
        <v>63</v>
      </c>
      <c r="B96" s="7"/>
      <c r="C96" s="7"/>
      <c r="D96" s="9" t="s">
        <v>62</v>
      </c>
      <c r="E96" s="15"/>
      <c r="F96" s="4"/>
      <c r="G96" s="4"/>
      <c r="H96" s="6"/>
      <c r="I96" s="6">
        <f>I97</f>
        <v>20890839</v>
      </c>
      <c r="J96" s="6">
        <f t="shared" ref="J96" si="18">J97</f>
        <v>20890839</v>
      </c>
      <c r="K96" s="6"/>
      <c r="L96" s="6"/>
      <c r="M96" s="4"/>
    </row>
    <row r="97" spans="1:13" ht="76.5" customHeight="1">
      <c r="A97" s="13" t="s">
        <v>64</v>
      </c>
      <c r="B97" s="7"/>
      <c r="C97" s="7"/>
      <c r="D97" s="10" t="s">
        <v>62</v>
      </c>
      <c r="E97" s="15"/>
      <c r="F97" s="4"/>
      <c r="G97" s="4"/>
      <c r="H97" s="4"/>
      <c r="I97" s="11">
        <f>+I99</f>
        <v>20890839</v>
      </c>
      <c r="J97" s="11">
        <f>+J99</f>
        <v>20890839</v>
      </c>
      <c r="K97" s="11"/>
      <c r="L97" s="11"/>
      <c r="M97" s="4"/>
    </row>
    <row r="98" spans="1:13" ht="108" customHeight="1">
      <c r="A98" s="7" t="s">
        <v>65</v>
      </c>
      <c r="B98" s="7" t="s">
        <v>27</v>
      </c>
      <c r="C98" s="7" t="s">
        <v>19</v>
      </c>
      <c r="D98" s="5" t="s">
        <v>31</v>
      </c>
      <c r="E98" s="5" t="s">
        <v>69</v>
      </c>
      <c r="F98" s="4"/>
      <c r="G98" s="4"/>
      <c r="H98" s="4"/>
      <c r="I98" s="4">
        <f>+J98+K98+L98</f>
        <v>20890839</v>
      </c>
      <c r="J98" s="4">
        <f>+J99</f>
        <v>20890839</v>
      </c>
      <c r="K98" s="11"/>
      <c r="L98" s="11"/>
      <c r="M98" s="4"/>
    </row>
    <row r="99" spans="1:13" ht="57" customHeight="1">
      <c r="A99" s="7" t="s">
        <v>65</v>
      </c>
      <c r="B99" s="7" t="s">
        <v>27</v>
      </c>
      <c r="C99" s="7" t="s">
        <v>19</v>
      </c>
      <c r="D99" s="5" t="s">
        <v>31</v>
      </c>
      <c r="E99" s="15" t="s">
        <v>66</v>
      </c>
      <c r="F99" s="4"/>
      <c r="G99" s="4"/>
      <c r="H99" s="4"/>
      <c r="I99" s="4">
        <v>20890839</v>
      </c>
      <c r="J99" s="4">
        <f>+I99</f>
        <v>20890839</v>
      </c>
      <c r="K99" s="11"/>
      <c r="L99" s="11"/>
      <c r="M99" s="4"/>
    </row>
    <row r="100" spans="1:13" ht="33.75" customHeight="1">
      <c r="A100" s="16" t="s">
        <v>3</v>
      </c>
      <c r="B100" s="16" t="s">
        <v>3</v>
      </c>
      <c r="C100" s="16" t="s">
        <v>3</v>
      </c>
      <c r="D100" s="17" t="s">
        <v>4</v>
      </c>
      <c r="E100" s="18"/>
      <c r="F100" s="18"/>
      <c r="G100" s="6"/>
      <c r="H100" s="6"/>
      <c r="I100" s="6">
        <f>J100+L100+K100</f>
        <v>216764376</v>
      </c>
      <c r="J100" s="6">
        <f>+J12+J33+J38+J41+J45+J56+J69+J96+J23</f>
        <v>211325354</v>
      </c>
      <c r="K100" s="6"/>
      <c r="L100" s="6">
        <f>+L12+L33+L38+L41+L45+L56+L69+L96+L23</f>
        <v>5439022</v>
      </c>
      <c r="M100" s="6"/>
    </row>
    <row r="101" spans="1:13" ht="17.25" customHeight="1">
      <c r="A101" s="51"/>
      <c r="B101" s="51"/>
      <c r="C101" s="51"/>
      <c r="D101" s="51"/>
      <c r="E101" s="51"/>
      <c r="F101" s="52"/>
      <c r="G101" s="52"/>
      <c r="H101" s="52"/>
      <c r="I101" s="52"/>
      <c r="J101" s="52"/>
      <c r="K101" s="52"/>
      <c r="L101" s="52"/>
      <c r="M101" s="52"/>
    </row>
    <row r="102" spans="1:13" ht="91.5" customHeight="1">
      <c r="A102" s="63"/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</row>
    <row r="103" spans="1:13" s="3" customFormat="1" ht="23.25" hidden="1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1:13" s="3" customFormat="1" ht="33" customHeight="1">
      <c r="A104" s="53" t="s">
        <v>142</v>
      </c>
      <c r="B104" s="53"/>
      <c r="C104" s="53"/>
      <c r="D104" s="53"/>
      <c r="E104" s="53"/>
      <c r="F104" s="53"/>
      <c r="G104" s="53"/>
      <c r="H104" s="53"/>
      <c r="I104" s="54"/>
      <c r="J104" s="53"/>
      <c r="K104" s="53"/>
      <c r="L104" s="53" t="s">
        <v>143</v>
      </c>
      <c r="M104" s="53"/>
    </row>
    <row r="105" spans="1:13" ht="123" customHeight="1">
      <c r="A105" s="62" t="s">
        <v>210</v>
      </c>
      <c r="B105" s="62"/>
      <c r="C105" s="62"/>
      <c r="D105" s="62"/>
      <c r="E105" s="55"/>
      <c r="F105" s="51"/>
      <c r="G105" s="51"/>
      <c r="H105" s="51"/>
      <c r="I105" s="39"/>
      <c r="J105" s="56"/>
      <c r="K105" s="56"/>
      <c r="L105" s="56" t="s">
        <v>211</v>
      </c>
      <c r="M105" s="51"/>
    </row>
    <row r="106" spans="1:13" ht="18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8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18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</row>
  </sheetData>
  <sheetProtection formatCells="0" formatColumns="0" formatRows="0" insertColumns="0" insertRows="0" insertHyperlinks="0" deleteColumns="0" deleteRows="0" sort="0" autoFilter="0" pivotTables="0"/>
  <customSheetViews>
    <customSheetView guid="{F1F54A05-5B5E-4C6E-AAE8-48311ED03AC9}" scale="68" showPageBreaks="1" printArea="1" hiddenRows="1" view="pageBreakPreview" topLeftCell="A6">
      <pane ySplit="5" topLeftCell="A65" activePane="bottomLeft" state="frozen"/>
      <selection pane="bottomLeft" activeCell="J69" sqref="J69"/>
      <rowBreaks count="2" manualBreakCount="2">
        <brk id="24" max="12" man="1"/>
        <brk id="34" max="12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1"/>
      <headerFooter differentFirst="1" alignWithMargins="0">
        <oddHeader>&amp;R&amp;14
Продовження додатка 6</oddHeader>
      </headerFooter>
    </customSheetView>
    <customSheetView guid="{CD175147-1AE1-4489-835A-3B5FE744F708}" scale="75" showPageBreaks="1" hiddenRows="1" view="pageBreakPreview" topLeftCell="A7">
      <pane ySplit="2" topLeftCell="A10" activePane="bottomLeft" state="frozen"/>
      <selection pane="bottomLeft" activeCell="A14" sqref="A14:D14"/>
      <rowBreaks count="2" manualBreakCount="2">
        <brk id="89" max="9" man="1"/>
        <brk id="98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2"/>
      <headerFooter differentFirst="1" alignWithMargins="0">
        <oddHeader>&amp;R&amp;14
Продовження додатка 6</oddHeader>
      </headerFooter>
    </customSheetView>
    <customSheetView guid="{1F1F56A9-BA00-4973-95ED-0E6424B560A4}" scale="50" showPageBreaks="1" printArea="1" hiddenRows="1" view="pageBreakPreview" topLeftCell="A94">
      <selection activeCell="F96" sqref="F96"/>
      <rowBreaks count="11" manualBreakCount="11">
        <brk id="19" min="1" max="12" man="1"/>
        <brk id="30" min="1" max="12" man="1"/>
        <brk id="42" min="1" max="12" man="1"/>
        <brk id="53" min="1" max="12" man="1"/>
        <brk id="64" min="1" max="12" man="1"/>
        <brk id="73" min="1" max="12" man="1"/>
        <brk id="81" min="1" max="12" man="1"/>
        <brk id="89" min="1" max="12" man="1"/>
        <brk id="98" min="1" max="12" man="1"/>
        <brk id="122" min="1" max="12" man="1"/>
        <brk id="236" max="12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3"/>
      <headerFooter differentFirst="1" alignWithMargins="0">
        <oddHeader>&amp;R&amp;14
Продовження додатка 6</oddHeader>
      </headerFooter>
    </customSheetView>
    <customSheetView guid="{571B61A6-1904-4FC2-A9E0-DBF436E3A184}" scale="58" showPageBreaks="1" printArea="1" hiddenRows="1" view="pageBreakPreview" topLeftCell="A7">
      <pane xSplit="3" ySplit="4" topLeftCell="D59" activePane="bottomRight" state="frozen"/>
      <selection pane="bottomRight" activeCell="A56" sqref="A56:D60"/>
      <pageMargins left="0.59055118110236227" right="0.39370078740157483" top="0.86614173228346458" bottom="0.19685039370078741" header="0" footer="0"/>
      <printOptions horizontalCentered="1"/>
      <pageSetup paperSize="9" scale="45" orientation="landscape" r:id="rId4"/>
      <headerFooter differentFirst="1" alignWithMargins="0">
        <oddHeader>&amp;R&amp;14
Продовження додатка 6</oddHeader>
      </headerFooter>
    </customSheetView>
    <customSheetView guid="{6191942C-4D3B-47B9-986D-EB2524784E3A}" scale="75" showPageBreaks="1" hiddenRows="1" view="pageBreakPreview" topLeftCell="A7">
      <pane ySplit="2" topLeftCell="A15" activePane="bottomLeft" state="frozen"/>
      <selection pane="bottomLeft" activeCell="D19" sqref="D19"/>
      <rowBreaks count="2" manualBreakCount="2">
        <brk id="92" max="9" man="1"/>
        <brk id="10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5"/>
      <headerFooter differentFirst="1" alignWithMargins="0">
        <oddHeader>&amp;R&amp;14
Продовження додатка 6</oddHeader>
      </headerFooter>
    </customSheetView>
    <customSheetView guid="{21DB0D47-AEF4-4AA4-A186-DE966A02E2DE}" scale="75" showPageBreaks="1" hiddenRows="1" view="pageBreakPreview" topLeftCell="D9">
      <selection activeCell="D10" sqref="D10"/>
      <rowBreaks count="8" manualBreakCount="8">
        <brk id="18" max="16383" man="1"/>
        <brk id="28" max="16383" man="1"/>
        <brk id="37" max="16383" man="1"/>
        <brk id="44" max="16383" man="1"/>
        <brk id="52" max="16383" man="1"/>
        <brk id="58" max="16383" man="1"/>
        <brk id="64" max="16383" man="1"/>
        <brk id="78" max="9" man="1"/>
      </rowBreaks>
      <pageMargins left="0.59055118110236227" right="0.39370078740157483" top="0.86614173228346458" bottom="0.19685039370078741" header="0" footer="0"/>
      <printOptions horizontalCentered="1"/>
      <pageSetup paperSize="9" scale="48" orientation="landscape" r:id="rId6"/>
      <headerFooter differentFirst="1" alignWithMargins="0">
        <oddHeader>&amp;R&amp;14
Продовження додатка 6</oddHeader>
      </headerFooter>
    </customSheetView>
    <customSheetView guid="{907AAE17-B701-4AD1-92CD-A0B4B5571C7A}" scale="50" showPageBreaks="1" hiddenRows="1" view="pageBreakPreview" topLeftCell="A9">
      <selection activeCell="B15" sqref="B15"/>
      <pageMargins left="0.59055118110236227" right="0.39370078740157483" top="0.86614173228346458" bottom="0.19685039370078741" header="0" footer="0"/>
      <printOptions horizontalCentered="1"/>
      <pageSetup paperSize="9" scale="50" orientation="landscape" r:id="rId7"/>
      <headerFooter differentFirst="1" alignWithMargins="0">
        <oddHeader>&amp;R&amp;14
Продовження додатка 6</oddHeader>
      </headerFooter>
    </customSheetView>
    <customSheetView guid="{E4AFF5C9-3DFC-4607-9EDE-F8BFA129163D}" scale="50" showPageBreaks="1" printArea="1" hiddenRows="1" view="pageBreakPreview">
      <selection activeCell="E22" sqref="E22"/>
      <rowBreaks count="12" manualBreakCount="12">
        <brk id="19" max="14" man="1"/>
        <brk id="46" max="16383" man="1"/>
        <brk id="58" max="14" man="1"/>
        <brk id="70" max="16383" man="1"/>
        <brk id="77" max="14" man="1"/>
        <brk id="84" max="14" man="1"/>
        <brk id="90" max="14" man="1"/>
        <brk id="96" max="14" man="1"/>
        <brk id="103" max="14" man="1"/>
        <brk id="108" max="14" man="1"/>
        <brk id="114" max="14" man="1"/>
        <brk id="123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8"/>
      <headerFooter differentFirst="1" alignWithMargins="0">
        <oddHeader>&amp;R&amp;14
Продовження додатка 6</oddHeader>
      </headerFooter>
    </customSheetView>
    <customSheetView guid="{0975E2BE-D5CA-4DDB-8E05-D2C911244A60}" scale="50" showPageBreaks="1" printArea="1" hiddenRows="1" view="pageBreakPreview" topLeftCell="A62">
      <selection activeCell="K13" sqref="K13"/>
      <rowBreaks count="6" manualBreakCount="6">
        <brk id="85" max="14" man="1"/>
        <brk id="91" max="14" man="1"/>
        <brk id="98" max="14" man="1"/>
        <brk id="103" max="14" man="1"/>
        <brk id="109" max="14" man="1"/>
        <brk id="118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9"/>
      <headerFooter differentFirst="1" alignWithMargins="0">
        <oddHeader>&amp;R&amp;14
Продовження додатка 6</oddHeader>
      </headerFooter>
    </customSheetView>
  </customSheetViews>
  <mergeCells count="20">
    <mergeCell ref="A105:D105"/>
    <mergeCell ref="A102:M102"/>
    <mergeCell ref="A5:M5"/>
    <mergeCell ref="I9:I10"/>
    <mergeCell ref="H8:H10"/>
    <mergeCell ref="G8:G10"/>
    <mergeCell ref="F8:F10"/>
    <mergeCell ref="E8:E10"/>
    <mergeCell ref="M8:M10"/>
    <mergeCell ref="J9:L9"/>
    <mergeCell ref="I8:L8"/>
    <mergeCell ref="D8:D10"/>
    <mergeCell ref="C8:C10"/>
    <mergeCell ref="A6:B6"/>
    <mergeCell ref="A7:B7"/>
    <mergeCell ref="K2:L2"/>
    <mergeCell ref="K3:L3"/>
    <mergeCell ref="K4:L4"/>
    <mergeCell ref="B8:B10"/>
    <mergeCell ref="A8:A10"/>
  </mergeCells>
  <phoneticPr fontId="0" type="noConversion"/>
  <printOptions horizontalCentered="1"/>
  <pageMargins left="0.59055118110236227" right="0.39370078740157483" top="0.86614173228346458" bottom="0.19685039370078741" header="0" footer="0"/>
  <pageSetup paperSize="9" scale="40" orientation="landscape" r:id="rId10"/>
  <headerFooter differentFirst="1" alignWithMargins="0">
    <oddHeader>&amp;R&amp;14
Продовження додатка 6</oddHeader>
  </headerFooter>
  <rowBreaks count="3" manualBreakCount="3">
    <brk id="105" max="14" man="1"/>
    <brk id="111" max="14" man="1"/>
    <brk id="1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Oleg</cp:lastModifiedBy>
  <cp:lastPrinted>2021-03-17T13:12:40Z</cp:lastPrinted>
  <dcterms:created xsi:type="dcterms:W3CDTF">1996-10-08T23:32:33Z</dcterms:created>
  <dcterms:modified xsi:type="dcterms:W3CDTF">2021-03-17T14:17:59Z</dcterms:modified>
</cp:coreProperties>
</file>