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140" windowHeight="70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Лист1!$A$1:$G$33</definedName>
  </definedNames>
  <calcPr calcId="145621"/>
</workbook>
</file>

<file path=xl/calcChain.xml><?xml version="1.0" encoding="utf-8"?>
<calcChain xmlns="http://schemas.openxmlformats.org/spreadsheetml/2006/main">
  <c r="F26" i="1" l="1"/>
  <c r="E12" i="1" l="1"/>
  <c r="E6" i="1" l="1"/>
  <c r="F12" i="1" l="1"/>
  <c r="E13" i="1"/>
  <c r="F9" i="1"/>
  <c r="E9" i="1"/>
  <c r="E26" i="1" l="1"/>
  <c r="F15" i="1"/>
  <c r="E15" i="1"/>
  <c r="F13" i="1"/>
  <c r="F10" i="1"/>
  <c r="F6" i="1"/>
  <c r="F7" i="1" s="1"/>
  <c r="E10" i="1" l="1"/>
  <c r="E7" i="1"/>
  <c r="G33" i="1"/>
  <c r="E28" i="1"/>
  <c r="F28" i="1" l="1"/>
  <c r="F27" i="1"/>
  <c r="E27" i="1" l="1"/>
  <c r="F19" i="1" l="1"/>
  <c r="E19" i="1"/>
  <c r="F18" i="1"/>
  <c r="E18" i="1"/>
  <c r="F16" i="1"/>
  <c r="E16" i="1"/>
  <c r="G31" i="1" l="1"/>
  <c r="G24" i="1" l="1"/>
  <c r="G13" i="1" l="1"/>
  <c r="G15" i="1"/>
  <c r="G17" i="1"/>
  <c r="G21" i="1"/>
  <c r="G22" i="1"/>
  <c r="G23" i="1"/>
  <c r="G26" i="1"/>
  <c r="G30" i="1" l="1"/>
  <c r="G6" i="1"/>
  <c r="G9" i="1"/>
  <c r="G12" i="1"/>
  <c r="G7" i="1" l="1"/>
  <c r="G27" i="1" l="1"/>
</calcChain>
</file>

<file path=xl/sharedStrings.xml><?xml version="1.0" encoding="utf-8"?>
<sst xmlns="http://schemas.openxmlformats.org/spreadsheetml/2006/main" count="64" uniqueCount="50">
  <si>
    <t>Показники</t>
  </si>
  <si>
    <t>Економічний розвиток</t>
  </si>
  <si>
    <t>Обсяг реалізованої промислової продукції у діючих цінах</t>
  </si>
  <si>
    <t>Обсяг реалізованої промислової продукції (товарів, послуг) у відпускних цінах підприємств (без ПДВ та акцизу) на одну особу</t>
  </si>
  <si>
    <t>Будівельна діяльність</t>
  </si>
  <si>
    <t>Обсяг виконаних будівельних робіт</t>
  </si>
  <si>
    <t>Транспорт</t>
  </si>
  <si>
    <t>Перевезено пасажирів</t>
  </si>
  <si>
    <t>Обсяг експорту товарів, всього</t>
  </si>
  <si>
    <t>Обсяг експорту товарів у % до попереднього року</t>
  </si>
  <si>
    <t>Обсяги імпорту товарів, всього</t>
  </si>
  <si>
    <t>Обсяг імпорту товарів у % до попереднього року</t>
  </si>
  <si>
    <t>Коефіцієнт покриття експортом імпорту</t>
  </si>
  <si>
    <t>Споживчий ринок</t>
  </si>
  <si>
    <t>Обсяг обороту роздрібної торгівлі</t>
  </si>
  <si>
    <t>Обсяг обороту роздрібної торгівлі на одиницю населення</t>
  </si>
  <si>
    <t>Грошові доходи та заробітна плата</t>
  </si>
  <si>
    <t xml:space="preserve">Середньомісячна заробітна плата одного штатного працівника </t>
  </si>
  <si>
    <t xml:space="preserve">Середньорічна чисельність наявного населення </t>
  </si>
  <si>
    <t>Одиниця виміру</t>
  </si>
  <si>
    <t>млн. грн.</t>
  </si>
  <si>
    <t>тис. грн.</t>
  </si>
  <si>
    <t>% </t>
  </si>
  <si>
    <t>тис. тон</t>
  </si>
  <si>
    <t>млн. осіб</t>
  </si>
  <si>
    <t>млн. дол. США</t>
  </si>
  <si>
    <t>%</t>
  </si>
  <si>
    <t>х</t>
  </si>
  <si>
    <t>грн.</t>
  </si>
  <si>
    <t>тис. осіб</t>
  </si>
  <si>
    <t>Населення</t>
  </si>
  <si>
    <t>Розвиток підприємництва</t>
  </si>
  <si>
    <t>од.</t>
  </si>
  <si>
    <t>од</t>
  </si>
  <si>
    <t>Кількість великих, середніх та малих підприємств</t>
  </si>
  <si>
    <t>у % до попереднього року у фактичних цінах</t>
  </si>
  <si>
    <t>Додаток 2 до Програми</t>
  </si>
  <si>
    <t>Кількість зайнятих працівників на підприємствах міста</t>
  </si>
  <si>
    <t xml:space="preserve">2019 рік 
звіт              </t>
  </si>
  <si>
    <t>2020 рік
звіт</t>
  </si>
  <si>
    <t>2021 рік очікуваний результат</t>
  </si>
  <si>
    <t>2022 рік прогноз</t>
  </si>
  <si>
    <t>2022 рік прогноз у % до очік. вик. 2021 року</t>
  </si>
  <si>
    <t>Перевезено вантажів (без урахування вантажних перевезень, виконаних фізичними особами-підприємцями)</t>
  </si>
  <si>
    <t>Зовнішньоекономічна діяльність</t>
  </si>
  <si>
    <t xml:space="preserve">Темп зростання (зниження) обороту роздрібної торгівлі 
</t>
  </si>
  <si>
    <t>Середньооблікова кількість штатних працівників підприємств, установ, організацій</t>
  </si>
  <si>
    <t>Кількість середніх підприємств у розрахунку на 10 тис. наявного населення</t>
  </si>
  <si>
    <t>Кількість малих підприємств у розрахунку на 10 тис. наявного населення</t>
  </si>
  <si>
    <t xml:space="preserve">Основні показники соціально-економічного розвитку  Житомирської міської територіальної громади 
за 2019-2020 роки та прогноз на 2021-2022 роки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</si>
</sst>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vertical="center" wrapText="1"/>
    </xf>
    <xf numFmtId="0" fontId="0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/>
    <xf numFmtId="0" fontId="0" fillId="2" borderId="0" xfId="0" applyFill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topLeftCell="A16" zoomScaleNormal="100" workbookViewId="0">
      <selection activeCell="D27" sqref="D27"/>
    </sheetView>
  </sheetViews>
  <sheetFormatPr defaultRowHeight="14.4" x14ac:dyDescent="0.3"/>
  <cols>
    <col min="1" max="1" width="55.77734375" customWidth="1"/>
    <col min="2" max="2" width="15.109375" customWidth="1"/>
    <col min="3" max="4" width="14" customWidth="1"/>
    <col min="5" max="5" width="12.6640625" customWidth="1"/>
    <col min="6" max="6" width="12.77734375" customWidth="1"/>
    <col min="7" max="7" width="13.44140625" customWidth="1"/>
  </cols>
  <sheetData>
    <row r="1" spans="1:7" ht="18" x14ac:dyDescent="0.35">
      <c r="A1" s="7"/>
      <c r="B1" s="7"/>
      <c r="C1" s="7"/>
      <c r="D1" s="7"/>
      <c r="E1" s="37" t="s">
        <v>36</v>
      </c>
      <c r="F1" s="38"/>
      <c r="G1" s="38"/>
    </row>
    <row r="2" spans="1:7" ht="18" x14ac:dyDescent="0.35">
      <c r="A2" s="7"/>
      <c r="B2" s="7"/>
      <c r="C2" s="7"/>
      <c r="D2" s="7"/>
      <c r="E2" s="10"/>
      <c r="F2" s="11"/>
      <c r="G2" s="11"/>
    </row>
    <row r="3" spans="1:7" ht="53.4" customHeight="1" x14ac:dyDescent="0.3">
      <c r="A3" s="36" t="s">
        <v>49</v>
      </c>
      <c r="B3" s="36"/>
      <c r="C3" s="36"/>
      <c r="D3" s="36"/>
      <c r="E3" s="36"/>
      <c r="F3" s="36"/>
      <c r="G3" s="36"/>
    </row>
    <row r="4" spans="1:7" ht="78" x14ac:dyDescent="0.3">
      <c r="A4" s="22" t="s">
        <v>0</v>
      </c>
      <c r="B4" s="22" t="s">
        <v>19</v>
      </c>
      <c r="C4" s="22" t="s">
        <v>38</v>
      </c>
      <c r="D4" s="22" t="s">
        <v>39</v>
      </c>
      <c r="E4" s="22" t="s">
        <v>40</v>
      </c>
      <c r="F4" s="22" t="s">
        <v>41</v>
      </c>
      <c r="G4" s="22" t="s">
        <v>42</v>
      </c>
    </row>
    <row r="5" spans="1:7" ht="18" x14ac:dyDescent="0.3">
      <c r="A5" s="23" t="s">
        <v>1</v>
      </c>
      <c r="B5" s="24"/>
      <c r="C5" s="24"/>
      <c r="D5" s="24"/>
      <c r="E5" s="25"/>
      <c r="F5" s="25"/>
      <c r="G5" s="25"/>
    </row>
    <row r="6" spans="1:7" ht="31.2" x14ac:dyDescent="0.3">
      <c r="A6" s="1" t="s">
        <v>2</v>
      </c>
      <c r="B6" s="2" t="s">
        <v>20</v>
      </c>
      <c r="C6" s="3">
        <v>18100.400000000001</v>
      </c>
      <c r="D6" s="4">
        <v>18506.599999999999</v>
      </c>
      <c r="E6" s="4">
        <f>D6*119.2%</f>
        <v>22059.867199999997</v>
      </c>
      <c r="F6" s="4">
        <f>E6*112.7%</f>
        <v>24861.470334399997</v>
      </c>
      <c r="G6" s="4">
        <f>F6/E6*100</f>
        <v>112.7</v>
      </c>
    </row>
    <row r="7" spans="1:7" ht="46.8" x14ac:dyDescent="0.3">
      <c r="A7" s="1" t="s">
        <v>3</v>
      </c>
      <c r="B7" s="2" t="s">
        <v>21</v>
      </c>
      <c r="C7" s="3">
        <v>68.5</v>
      </c>
      <c r="D7" s="4">
        <v>70.2</v>
      </c>
      <c r="E7" s="4">
        <f>E6/E33</f>
        <v>83.528463460810286</v>
      </c>
      <c r="F7" s="4">
        <f>F6/F33</f>
        <v>94.207920933687006</v>
      </c>
      <c r="G7" s="4">
        <f>F7/E7*100</f>
        <v>112.78541114058358</v>
      </c>
    </row>
    <row r="8" spans="1:7" ht="18" x14ac:dyDescent="0.3">
      <c r="A8" s="23" t="s">
        <v>4</v>
      </c>
      <c r="B8" s="26"/>
      <c r="C8" s="27"/>
      <c r="D8" s="28"/>
      <c r="E8" s="29"/>
      <c r="F8" s="29"/>
      <c r="G8" s="29"/>
    </row>
    <row r="9" spans="1:7" ht="15.6" x14ac:dyDescent="0.3">
      <c r="A9" s="1" t="s">
        <v>5</v>
      </c>
      <c r="B9" s="2" t="s">
        <v>20</v>
      </c>
      <c r="C9" s="3">
        <v>1747.1</v>
      </c>
      <c r="D9" s="14">
        <v>1449.6</v>
      </c>
      <c r="E9" s="4">
        <f>D9*117.2%</f>
        <v>1698.9311999999998</v>
      </c>
      <c r="F9" s="4">
        <f>E9*117%</f>
        <v>1987.7495039999997</v>
      </c>
      <c r="G9" s="4">
        <f>F9/E9*100</f>
        <v>117</v>
      </c>
    </row>
    <row r="10" spans="1:7" ht="15.6" x14ac:dyDescent="0.3">
      <c r="A10" s="1" t="s">
        <v>35</v>
      </c>
      <c r="B10" s="3" t="s">
        <v>22</v>
      </c>
      <c r="C10" s="4">
        <v>139</v>
      </c>
      <c r="D10" s="15">
        <v>83</v>
      </c>
      <c r="E10" s="3">
        <f>E9/D9*100</f>
        <v>117.19999999999999</v>
      </c>
      <c r="F10" s="4">
        <f>F9/E9*100</f>
        <v>117</v>
      </c>
      <c r="G10" s="3" t="s">
        <v>27</v>
      </c>
    </row>
    <row r="11" spans="1:7" ht="18" x14ac:dyDescent="0.3">
      <c r="A11" s="23" t="s">
        <v>6</v>
      </c>
      <c r="B11" s="26"/>
      <c r="C11" s="27"/>
      <c r="D11" s="27"/>
      <c r="E11" s="29"/>
      <c r="F11" s="29"/>
      <c r="G11" s="29"/>
    </row>
    <row r="12" spans="1:7" ht="32.549999999999997" customHeight="1" x14ac:dyDescent="0.3">
      <c r="A12" s="1" t="s">
        <v>43</v>
      </c>
      <c r="B12" s="2" t="s">
        <v>23</v>
      </c>
      <c r="C12" s="3">
        <v>573.9</v>
      </c>
      <c r="D12" s="4">
        <v>283.2</v>
      </c>
      <c r="E12" s="4">
        <f>D12*108.1%</f>
        <v>306.13919999999996</v>
      </c>
      <c r="F12" s="4">
        <f>E12*104%</f>
        <v>318.38476799999995</v>
      </c>
      <c r="G12" s="4">
        <f>F12/E12*100</f>
        <v>104</v>
      </c>
    </row>
    <row r="13" spans="1:7" ht="21.45" customHeight="1" x14ac:dyDescent="0.3">
      <c r="A13" s="1" t="s">
        <v>7</v>
      </c>
      <c r="B13" s="2" t="s">
        <v>24</v>
      </c>
      <c r="C13" s="3">
        <v>71.099999999999994</v>
      </c>
      <c r="D13" s="3">
        <v>44.2</v>
      </c>
      <c r="E13" s="4">
        <f>D13*119.7%</f>
        <v>52.90740000000001</v>
      </c>
      <c r="F13" s="4">
        <f>E13*105.5%</f>
        <v>55.817307000000007</v>
      </c>
      <c r="G13" s="4">
        <f>F13/E13*100</f>
        <v>105.5</v>
      </c>
    </row>
    <row r="14" spans="1:7" ht="18" x14ac:dyDescent="0.3">
      <c r="A14" s="23" t="s">
        <v>44</v>
      </c>
      <c r="B14" s="22"/>
      <c r="C14" s="30"/>
      <c r="D14" s="30"/>
      <c r="E14" s="29"/>
      <c r="F14" s="29"/>
      <c r="G14" s="29"/>
    </row>
    <row r="15" spans="1:7" ht="17.55" customHeight="1" x14ac:dyDescent="0.3">
      <c r="A15" s="1" t="s">
        <v>8</v>
      </c>
      <c r="B15" s="2" t="s">
        <v>25</v>
      </c>
      <c r="C15" s="3">
        <v>179.8</v>
      </c>
      <c r="D15" s="3">
        <v>157.4</v>
      </c>
      <c r="E15" s="4">
        <f>D15*111.7%</f>
        <v>175.8158</v>
      </c>
      <c r="F15" s="4">
        <f>E15*100.8%</f>
        <v>177.22232639999999</v>
      </c>
      <c r="G15" s="4">
        <f>F15/E15*100</f>
        <v>100.8</v>
      </c>
    </row>
    <row r="16" spans="1:7" ht="15.6" x14ac:dyDescent="0.3">
      <c r="A16" s="1" t="s">
        <v>9</v>
      </c>
      <c r="B16" s="2" t="s">
        <v>26</v>
      </c>
      <c r="C16" s="4">
        <v>101.8</v>
      </c>
      <c r="D16" s="3">
        <v>87.5</v>
      </c>
      <c r="E16" s="4">
        <f>E15/D15*100</f>
        <v>111.7</v>
      </c>
      <c r="F16" s="4">
        <f>F15/E15*100</f>
        <v>100.8</v>
      </c>
      <c r="G16" s="4" t="s">
        <v>27</v>
      </c>
    </row>
    <row r="17" spans="1:7" ht="18" customHeight="1" x14ac:dyDescent="0.3">
      <c r="A17" s="1" t="s">
        <v>10</v>
      </c>
      <c r="B17" s="2" t="s">
        <v>25</v>
      </c>
      <c r="C17" s="3">
        <v>211.2</v>
      </c>
      <c r="D17" s="3">
        <v>186.6</v>
      </c>
      <c r="E17" s="4">
        <v>196.6</v>
      </c>
      <c r="F17" s="4">
        <v>208.3</v>
      </c>
      <c r="G17" s="4">
        <f>F17/E17*100</f>
        <v>105.95116988809767</v>
      </c>
    </row>
    <row r="18" spans="1:7" ht="15.6" x14ac:dyDescent="0.3">
      <c r="A18" s="1" t="s">
        <v>11</v>
      </c>
      <c r="B18" s="2" t="s">
        <v>26</v>
      </c>
      <c r="C18" s="4">
        <v>112.2</v>
      </c>
      <c r="D18" s="3">
        <v>88.4</v>
      </c>
      <c r="E18" s="4">
        <f>E17/D17*100</f>
        <v>105.35905680600214</v>
      </c>
      <c r="F18" s="4">
        <f>F17/E17*100</f>
        <v>105.95116988809767</v>
      </c>
      <c r="G18" s="4" t="s">
        <v>27</v>
      </c>
    </row>
    <row r="19" spans="1:7" ht="15.6" x14ac:dyDescent="0.3">
      <c r="A19" s="1" t="s">
        <v>12</v>
      </c>
      <c r="B19" s="2" t="s">
        <v>27</v>
      </c>
      <c r="C19" s="3">
        <v>0.85</v>
      </c>
      <c r="D19" s="3">
        <v>0.84</v>
      </c>
      <c r="E19" s="16">
        <f>E15/E17</f>
        <v>0.89428179043743639</v>
      </c>
      <c r="F19" s="16">
        <f>F15/F17</f>
        <v>0.85080329524723941</v>
      </c>
      <c r="G19" s="4" t="s">
        <v>27</v>
      </c>
    </row>
    <row r="20" spans="1:7" s="32" customFormat="1" ht="16.8" x14ac:dyDescent="0.3">
      <c r="A20" s="31" t="s">
        <v>31</v>
      </c>
      <c r="B20" s="28"/>
      <c r="C20" s="28"/>
      <c r="D20" s="28"/>
      <c r="E20" s="28"/>
      <c r="F20" s="28"/>
      <c r="G20" s="28"/>
    </row>
    <row r="21" spans="1:7" ht="15.6" x14ac:dyDescent="0.3">
      <c r="A21" s="9" t="s">
        <v>34</v>
      </c>
      <c r="B21" s="8" t="s">
        <v>33</v>
      </c>
      <c r="C21" s="8">
        <v>2895</v>
      </c>
      <c r="D21" s="8">
        <v>2955</v>
      </c>
      <c r="E21" s="8">
        <v>3025</v>
      </c>
      <c r="F21" s="8">
        <v>3110</v>
      </c>
      <c r="G21" s="17">
        <f>F21/E21*100</f>
        <v>102.80991735537191</v>
      </c>
    </row>
    <row r="22" spans="1:7" ht="31.2" x14ac:dyDescent="0.3">
      <c r="A22" s="6" t="s">
        <v>48</v>
      </c>
      <c r="B22" s="3" t="s">
        <v>32</v>
      </c>
      <c r="C22" s="3">
        <v>104</v>
      </c>
      <c r="D22" s="3">
        <v>107</v>
      </c>
      <c r="E22" s="3">
        <v>109</v>
      </c>
      <c r="F22" s="3">
        <v>111</v>
      </c>
      <c r="G22" s="4">
        <f>F22/E22*100</f>
        <v>101.83486238532109</v>
      </c>
    </row>
    <row r="23" spans="1:7" s="5" customFormat="1" ht="31.2" x14ac:dyDescent="0.3">
      <c r="A23" s="6" t="s">
        <v>47</v>
      </c>
      <c r="B23" s="3" t="s">
        <v>32</v>
      </c>
      <c r="C23" s="3">
        <v>5</v>
      </c>
      <c r="D23" s="3">
        <v>5</v>
      </c>
      <c r="E23" s="3">
        <v>5</v>
      </c>
      <c r="F23" s="3">
        <v>5</v>
      </c>
      <c r="G23" s="4">
        <f>F23/E23*100</f>
        <v>100</v>
      </c>
    </row>
    <row r="24" spans="1:7" s="5" customFormat="1" ht="15.6" x14ac:dyDescent="0.3">
      <c r="A24" s="6" t="s">
        <v>37</v>
      </c>
      <c r="B24" s="3" t="s">
        <v>29</v>
      </c>
      <c r="C24" s="3">
        <v>46.9</v>
      </c>
      <c r="D24" s="4">
        <v>50</v>
      </c>
      <c r="E24" s="3">
        <v>50.7</v>
      </c>
      <c r="F24" s="4">
        <v>50.9</v>
      </c>
      <c r="G24" s="4">
        <f>F24/E24*100</f>
        <v>100.39447731755425</v>
      </c>
    </row>
    <row r="25" spans="1:7" s="33" customFormat="1" ht="16.95" customHeight="1" x14ac:dyDescent="0.3">
      <c r="A25" s="34" t="s">
        <v>13</v>
      </c>
      <c r="B25" s="24"/>
      <c r="C25" s="28"/>
      <c r="D25" s="28"/>
      <c r="E25" s="29"/>
      <c r="F25" s="29"/>
      <c r="G25" s="29"/>
    </row>
    <row r="26" spans="1:7" s="5" customFormat="1" ht="15.6" x14ac:dyDescent="0.3">
      <c r="A26" s="1" t="s">
        <v>14</v>
      </c>
      <c r="B26" s="2" t="s">
        <v>20</v>
      </c>
      <c r="C26" s="4">
        <v>9161</v>
      </c>
      <c r="D26" s="4">
        <v>10329.799999999999</v>
      </c>
      <c r="E26" s="4">
        <f>D26*115.8%</f>
        <v>11961.908399999998</v>
      </c>
      <c r="F26" s="4">
        <f>E26*113.2%</f>
        <v>13540.8803088</v>
      </c>
      <c r="G26" s="4">
        <f>F26/E26*100</f>
        <v>113.20000000000002</v>
      </c>
    </row>
    <row r="27" spans="1:7" s="5" customFormat="1" ht="18" customHeight="1" x14ac:dyDescent="0.3">
      <c r="A27" s="1" t="s">
        <v>15</v>
      </c>
      <c r="B27" s="2" t="s">
        <v>28</v>
      </c>
      <c r="C27" s="3">
        <v>34595.9</v>
      </c>
      <c r="D27" s="4">
        <v>39143</v>
      </c>
      <c r="E27" s="4">
        <f>E26/E33*1000</f>
        <v>45293.102612646711</v>
      </c>
      <c r="F27" s="4">
        <f>F26/F33*1000</f>
        <v>51310.649142857153</v>
      </c>
      <c r="G27" s="4">
        <f>F27/E27*100</f>
        <v>113.28579007199701</v>
      </c>
    </row>
    <row r="28" spans="1:7" ht="19.95" customHeight="1" x14ac:dyDescent="0.3">
      <c r="A28" s="18" t="s">
        <v>45</v>
      </c>
      <c r="B28" s="19" t="s">
        <v>26</v>
      </c>
      <c r="C28" s="20">
        <v>119.5</v>
      </c>
      <c r="D28" s="20">
        <v>113.1</v>
      </c>
      <c r="E28" s="21">
        <f>E26/D26*100</f>
        <v>115.8</v>
      </c>
      <c r="F28" s="21">
        <f>F26/E26*100</f>
        <v>113.20000000000002</v>
      </c>
      <c r="G28" s="20" t="s">
        <v>27</v>
      </c>
    </row>
    <row r="29" spans="1:7" s="32" customFormat="1" ht="16.5" customHeight="1" x14ac:dyDescent="0.3">
      <c r="A29" s="34" t="s">
        <v>16</v>
      </c>
      <c r="B29" s="26"/>
      <c r="C29" s="27"/>
      <c r="D29" s="27"/>
      <c r="E29" s="29"/>
      <c r="F29" s="29"/>
      <c r="G29" s="29"/>
    </row>
    <row r="30" spans="1:7" ht="33" customHeight="1" x14ac:dyDescent="0.3">
      <c r="A30" s="1" t="s">
        <v>17</v>
      </c>
      <c r="B30" s="2" t="s">
        <v>28</v>
      </c>
      <c r="C30" s="4">
        <v>9097</v>
      </c>
      <c r="D30" s="4">
        <v>10187</v>
      </c>
      <c r="E30" s="4">
        <v>11235</v>
      </c>
      <c r="F30" s="4">
        <v>12480.6</v>
      </c>
      <c r="G30" s="4">
        <f t="shared" ref="G30:G31" si="0">F30/E30*100</f>
        <v>111.086782376502</v>
      </c>
    </row>
    <row r="31" spans="1:7" ht="31.2" x14ac:dyDescent="0.3">
      <c r="A31" s="6" t="s">
        <v>46</v>
      </c>
      <c r="B31" s="3" t="s">
        <v>29</v>
      </c>
      <c r="C31" s="3">
        <v>75.900000000000006</v>
      </c>
      <c r="D31" s="4">
        <v>74.5</v>
      </c>
      <c r="E31" s="4">
        <v>74.400000000000006</v>
      </c>
      <c r="F31" s="4">
        <v>74.7</v>
      </c>
      <c r="G31" s="4">
        <f t="shared" si="0"/>
        <v>100.4032258064516</v>
      </c>
    </row>
    <row r="32" spans="1:7" ht="17.399999999999999" x14ac:dyDescent="0.3">
      <c r="A32" s="23" t="s">
        <v>30</v>
      </c>
      <c r="B32" s="22"/>
      <c r="C32" s="30"/>
      <c r="D32" s="30"/>
      <c r="E32" s="35"/>
      <c r="F32" s="35"/>
      <c r="G32" s="35"/>
    </row>
    <row r="33" spans="1:7" ht="15.6" x14ac:dyDescent="0.3">
      <c r="A33" s="1" t="s">
        <v>18</v>
      </c>
      <c r="B33" s="2" t="s">
        <v>29</v>
      </c>
      <c r="C33" s="3">
        <v>266.60000000000002</v>
      </c>
      <c r="D33" s="3">
        <v>265.89999999999998</v>
      </c>
      <c r="E33" s="4">
        <v>264.10000000000002</v>
      </c>
      <c r="F33" s="4">
        <v>263.89999999999998</v>
      </c>
      <c r="G33" s="4">
        <f>F33/E33*100</f>
        <v>99.924271109428233</v>
      </c>
    </row>
    <row r="34" spans="1:7" s="5" customFormat="1" ht="21.45" customHeight="1" x14ac:dyDescent="0.3">
      <c r="A34"/>
      <c r="B34"/>
      <c r="C34"/>
      <c r="D34"/>
      <c r="E34"/>
      <c r="F34"/>
      <c r="G34"/>
    </row>
    <row r="35" spans="1:7" s="5" customFormat="1" x14ac:dyDescent="0.3">
      <c r="A35"/>
      <c r="B35"/>
      <c r="C35"/>
      <c r="D35"/>
      <c r="E35"/>
      <c r="F35"/>
      <c r="G35"/>
    </row>
    <row r="50" spans="2:2" ht="18" x14ac:dyDescent="0.35">
      <c r="B50" s="12"/>
    </row>
    <row r="52" spans="2:2" x14ac:dyDescent="0.3">
      <c r="B52" s="13"/>
    </row>
    <row r="54" spans="2:2" ht="18.600000000000001" customHeight="1" x14ac:dyDescent="0.3"/>
  </sheetData>
  <mergeCells count="2">
    <mergeCell ref="A3:G3"/>
    <mergeCell ref="E1:G1"/>
  </mergeCells>
  <pageMargins left="0.39370078740157483" right="0.39370078740157483" top="1.5748031496062993" bottom="0.39370078740157483" header="1.1811023622047245" footer="0.31496062992125984"/>
  <pageSetup paperSize="9" firstPageNumber="54" orientation="landscape" useFirstPageNumber="1" r:id="rId1"/>
  <headerFooter>
    <oddHeader>&amp;C&amp;"Times New Roman,обычный"&amp;12&amp;P
&amp;R&amp;"Times New Roman,обычный"&amp;14Продовження додатка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8" sqref="D38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2021-11-23T13:19:34Z</dcterms:modified>
</cp:coreProperties>
</file>