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19440" windowHeight="15600"/>
  </bookViews>
  <sheets>
    <sheet name="житомир22" sheetId="1" r:id="rId1"/>
    <sheet name="Лист1" sheetId="2" r:id="rId2"/>
  </sheets>
  <definedNames>
    <definedName name="_xlnm.Print_Titles" localSheetId="0">житомир22!$8:$10</definedName>
    <definedName name="_xlnm.Print_Area" localSheetId="0">житомир22!$A$1:$F$110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uri="GoogleSheetsCustomDataVersion1">
      <go:sheetsCustomData xmlns:go="http://customooxmlschemas.google.com/" r:id="rId6" roundtripDataSignature="AMtx7miyaDsPIgw0lsrVWKyDPwr9tm2fkA=="/>
    </ext>
  </extLst>
</workbook>
</file>

<file path=xl/calcChain.xml><?xml version="1.0" encoding="utf-8"?>
<calcChain xmlns="http://schemas.openxmlformats.org/spreadsheetml/2006/main">
  <c r="D105" i="1"/>
  <c r="M14" i="2"/>
  <c r="K14"/>
  <c r="I14"/>
  <c r="G14"/>
  <c r="E14"/>
  <c r="C14"/>
  <c r="M12"/>
  <c r="L12"/>
  <c r="K12"/>
  <c r="J12"/>
  <c r="I12"/>
  <c r="H12"/>
  <c r="G12"/>
  <c r="F12"/>
  <c r="E12"/>
  <c r="D12"/>
  <c r="C12"/>
  <c r="B12"/>
  <c r="N12" s="1"/>
  <c r="N11"/>
  <c r="N10"/>
  <c r="N9"/>
  <c r="M7"/>
  <c r="L7"/>
  <c r="L14" s="1"/>
  <c r="K7"/>
  <c r="J7"/>
  <c r="J14" s="1"/>
  <c r="I7"/>
  <c r="H7"/>
  <c r="H14" s="1"/>
  <c r="G7"/>
  <c r="F7"/>
  <c r="F14" s="1"/>
  <c r="E7"/>
  <c r="D7"/>
  <c r="D14" s="1"/>
  <c r="C7"/>
  <c r="B7"/>
  <c r="B14" s="1"/>
  <c r="N6"/>
  <c r="N5"/>
  <c r="D5"/>
  <c r="N4"/>
  <c r="N7" s="1"/>
  <c r="C106" i="1"/>
  <c r="F105"/>
  <c r="F102" s="1"/>
  <c r="F95" s="1"/>
  <c r="F94" s="1"/>
  <c r="C105"/>
  <c r="C104"/>
  <c r="C103"/>
  <c r="E102"/>
  <c r="D102"/>
  <c r="C102" s="1"/>
  <c r="C101"/>
  <c r="C100"/>
  <c r="D99"/>
  <c r="C99"/>
  <c r="C98"/>
  <c r="C97"/>
  <c r="D96"/>
  <c r="C96"/>
  <c r="E95"/>
  <c r="E94"/>
  <c r="E92"/>
  <c r="C92"/>
  <c r="E91"/>
  <c r="C91"/>
  <c r="F90"/>
  <c r="C90"/>
  <c r="E89"/>
  <c r="F89" s="1"/>
  <c r="F88"/>
  <c r="F86" s="1"/>
  <c r="C88"/>
  <c r="F87"/>
  <c r="E87"/>
  <c r="C87"/>
  <c r="E86"/>
  <c r="C85"/>
  <c r="E84"/>
  <c r="C84"/>
  <c r="C83"/>
  <c r="C82"/>
  <c r="C81"/>
  <c r="C80"/>
  <c r="E79"/>
  <c r="C79"/>
  <c r="E78"/>
  <c r="C78"/>
  <c r="F77"/>
  <c r="C77"/>
  <c r="C76"/>
  <c r="D75"/>
  <c r="C75" s="1"/>
  <c r="E74"/>
  <c r="D74"/>
  <c r="C74" s="1"/>
  <c r="C73"/>
  <c r="C72"/>
  <c r="C71"/>
  <c r="D70"/>
  <c r="C70"/>
  <c r="C69"/>
  <c r="C68"/>
  <c r="C67"/>
  <c r="C66"/>
  <c r="C64" s="1"/>
  <c r="C65"/>
  <c r="D64"/>
  <c r="D63"/>
  <c r="C63" s="1"/>
  <c r="C62"/>
  <c r="C61"/>
  <c r="D60"/>
  <c r="C60" s="1"/>
  <c r="C59"/>
  <c r="C58"/>
  <c r="D57"/>
  <c r="C57" s="1"/>
  <c r="D56"/>
  <c r="C56" s="1"/>
  <c r="E55"/>
  <c r="D55"/>
  <c r="C55" s="1"/>
  <c r="C54"/>
  <c r="E53"/>
  <c r="C53"/>
  <c r="C52"/>
  <c r="E51"/>
  <c r="C51" s="1"/>
  <c r="E50"/>
  <c r="D50"/>
  <c r="C50"/>
  <c r="C49"/>
  <c r="C48"/>
  <c r="C47"/>
  <c r="D46"/>
  <c r="C46" s="1"/>
  <c r="C45"/>
  <c r="C44"/>
  <c r="D43"/>
  <c r="C43" s="1"/>
  <c r="C42"/>
  <c r="D41"/>
  <c r="C41"/>
  <c r="C40"/>
  <c r="C39"/>
  <c r="C38"/>
  <c r="C37"/>
  <c r="C36"/>
  <c r="C35"/>
  <c r="C34"/>
  <c r="C33"/>
  <c r="C32"/>
  <c r="C31"/>
  <c r="D30"/>
  <c r="C30"/>
  <c r="C28"/>
  <c r="C27"/>
  <c r="D26"/>
  <c r="C26"/>
  <c r="C25"/>
  <c r="D24"/>
  <c r="C24"/>
  <c r="D23"/>
  <c r="C23" s="1"/>
  <c r="C22"/>
  <c r="D21"/>
  <c r="C21"/>
  <c r="D20"/>
  <c r="C20"/>
  <c r="C19"/>
  <c r="D18"/>
  <c r="C18" s="1"/>
  <c r="C17"/>
  <c r="C16"/>
  <c r="C15"/>
  <c r="C14"/>
  <c r="D13"/>
  <c r="C13" s="1"/>
  <c r="C12"/>
  <c r="D94" l="1"/>
  <c r="D95"/>
  <c r="F107"/>
  <c r="N14" i="2"/>
  <c r="E11" i="1"/>
  <c r="D29"/>
  <c r="C89"/>
  <c r="C86" s="1"/>
  <c r="F93"/>
  <c r="C95" l="1"/>
  <c r="C94"/>
  <c r="E107"/>
  <c r="E93"/>
  <c r="C29"/>
  <c r="D11"/>
  <c r="D107" l="1"/>
  <c r="C107" s="1"/>
  <c r="D93"/>
  <c r="C93" s="1"/>
  <c r="C11"/>
</calcChain>
</file>

<file path=xl/sharedStrings.xml><?xml version="1.0" encoding="utf-8"?>
<sst xmlns="http://schemas.openxmlformats.org/spreadsheetml/2006/main" count="121" uniqueCount="117">
  <si>
    <t xml:space="preserve">                                                                   Додаток  1
                                                                          до рішення міської ради
                                                                                  № </t>
  </si>
  <si>
    <t>Доходи  бюджету  Житомирської міської територіальної громади  на 2022 рік</t>
  </si>
  <si>
    <t>06552000000</t>
  </si>
  <si>
    <t>( код бюджету )</t>
  </si>
  <si>
    <t>гривень</t>
  </si>
  <si>
    <t>Код</t>
  </si>
  <si>
    <t>Найменування згідно
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</si>
  <si>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</si>
  <si>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</si>
  <si>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</si>
  <si>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</si>
  <si>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</si>
  <si>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</si>
  <si>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</si>
  <si>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</si>
  <si>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</si>
  <si>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</si>
  <si>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</si>
  <si>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</t>
  </si>
  <si>
    <t xml:space="preserve">Податок на прибуток підприємств та фінансових установ  комунальної власності 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</si>
  <si>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</si>
  <si>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</si>
  <si>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</si>
  <si>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</si>
  <si>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</si>
  <si>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</si>
  <si>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</si>
  <si>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суб"єктами господарювання роздрібної торгівлі підакцизних товарів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</si>
  <si>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</si>
  <si>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</si>
  <si>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об"єктів житлової нерухомості</t>
  </si>
  <si>
    <t>Податок на нерухоме майно, відмінне від земельної ділянки, сплачений фізичними  особами, які є власниками об"єктів житлової нерухомості</t>
  </si>
  <si>
    <t>Податок на нерухоме майно, відмінне від земельної ділянки, сплачений фізичними особами, які є власниками об"єктів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</si>
  <si>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об"єктів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</si>
  <si>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</si>
  <si>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</si>
  <si>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</si>
  <si>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</si>
  <si>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</si>
  <si>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</si>
  <si>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 xml:space="preserve">Збір за місця для паркування транспортних засобів </t>
  </si>
  <si>
    <t>Збір за місця для паркування транспортних засобів, сплачений юридичними особами</t>
  </si>
  <si>
    <t>Туристичний збір</t>
  </si>
  <si>
    <t>Туристичний збір, сплачений юридичними особами</t>
  </si>
  <si>
    <t>Туристичний збір, сплачений фізичними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</si>
  <si>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</si>
  <si>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</si>
  <si>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</si>
  <si>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</si>
  <si>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</si>
  <si>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</si>
  <si>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</si>
  <si>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об"єкти</t>
  </si>
  <si>
    <t>Надходження від розміщення відходів у спеціально відведених для цього місцях чи на об"єктах, крім розміщення окремих видів відходів як вторинної сировини</t>
  </si>
  <si>
    <t>Неподаткові надходження</t>
  </si>
  <si>
    <t>Доходи від власності та підприємницької діяльності</t>
  </si>
  <si>
    <t>Частина чистого  прибутку (доходу) державних  або комунальних унітарних підприємств та їх об"єднань, що вилучається до відповідного бюджету, та дивіденди (дохід), нараховані на акції (частки) господарських товариств, у статутних капіталах  яких є державна або комунальна власність</t>
  </si>
  <si>
    <t xml:space="preserve">Частина чистого  прибутку (доходу) комунальних унітарних підприємств та їх об"єднань, що вилучається до відповідного місцевого бюджету </t>
  </si>
  <si>
    <t>Плата за розміщення тимчасово вільних коштів місцевих бюджетів</t>
  </si>
  <si>
    <t>Інші надходження</t>
  </si>
  <si>
    <t>Адміністративні штрафи та інші санкції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</si>
  <si>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</si>
  <si>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</si>
  <si>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осіб-підприємців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</si>
  <si>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</si>
  <si>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</si>
  <si>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Плата за скорочення термінів надання послуг у сфері державної рестрації речових прав на нерухоме майно та їх обтяжень і державної реєстрації юридичних осіб, фізичних осіб-підприємців та громадських формувань, а також плата за надання інших платних послуг, пов"язаних з такою державною реєстрацію</t>
  </si>
  <si>
    <t>Надходження від орендної плати за користування майновим  комплексом та іншим майном, що перебуває в комунальній власності</t>
  </si>
  <si>
    <t xml:space="preserve">Державне мито </t>
  </si>
  <si>
    <t>Державне мито, що сплачується за місцем розгляду та оформлення документів, у тому числі за оформлення документів на спадщину і дарування </t>
  </si>
  <si>
    <t>Державне мито, не віднесене до інших категорій</t>
  </si>
  <si>
    <t>Державне мито, пов'язане з видачею та оформленням закордонних паспортів (посвідок) та паспортів громадян України </t>
  </si>
  <si>
    <t>Інші неподаткові надходження</t>
  </si>
  <si>
    <t>Відсотки за користування довгостроковим кредитом, що надається з місцевих бюджетів молодим сім"ям та одиноким молодим громадянам на будівництво (реконструкцію) та придбання житла</t>
  </si>
  <si>
    <t>Надходження коштів пайової участі у розвитку інфраструктури населеного пункту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</si>
  <si>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</si>
  <si>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</si>
  <si>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</si>
  <si>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Надходження бюджетних установ від додаткової (господарської) діяльності</t>
  </si>
  <si>
    <t>Плата за оренду майна бюджетних установ, що здійснюється відповідно до Закону України "Про оренду державного та комунального майна"</t>
  </si>
  <si>
    <t>Надходження бюджетних установ від реалізації в установленому порядку майна (крім нерухомого майна)</t>
  </si>
  <si>
    <t>Інші джерела власних надходжень бюджетних установ 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</si>
  <si>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об'єктів нерухомого майна, що перебувають у приватній власності фізичних або юридичних осіб</t>
  </si>
  <si>
    <t>Доходи від операцій з капіталом</t>
  </si>
  <si>
    <t>Надходження від продажу основного капіталу</t>
  </si>
  <si>
    <t>Кошти від відчудження майна, що належить Автономній Республіці Крим та майна, що  перебуває в комунальній власності</t>
  </si>
  <si>
    <t>Кошти від продажу землі і нематеріальних активів</t>
  </si>
  <si>
    <t>Кошти від продажу земельних ділянок несільськогоспо- дарського призначення,  що   перебувають у державній  або комунальній власності, та земельних  ділянок, які знаходяться на території Автономної Республіки Крим</t>
  </si>
  <si>
    <t>Цільові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</si>
  <si>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</si>
  <si>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Разом</t>
  </si>
  <si>
    <t>Офіційні трансферти</t>
  </si>
  <si>
    <t>Від органів державного управління</t>
  </si>
  <si>
    <t>Субвенції з державного бюджету   місцевим бюджетам</t>
  </si>
  <si>
    <t>Освітня субвенція з державного бюджету місцевим бюджетам</t>
  </si>
  <si>
    <t xml:space="preserve">Субвенці з державного бюджету місцевим бюджетам на здійснення заходів щодо соціально-економічного розвитку окремих територій 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</si>
  <si>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</si>
  <si>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здоров"я за рахунок відповідної додаткової дотації з державного бюджету</t>
  </si>
  <si>
    <t>Медична субвенція з державного бюджету місцевим бюджетам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</si>
  <si>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</si>
  <si>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</si>
  <si>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</si>
  <si>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</si>
  <si>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</si>
  <si>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Всього доходів</t>
  </si>
  <si>
    <t>Директор департаменту бюджету та фінансів Житомирської міської ради</t>
  </si>
  <si>
    <t xml:space="preserve">           Діна ПРОХОРЧУК</t>
  </si>
  <si>
    <t xml:space="preserve">  </t>
  </si>
  <si>
    <t>Секретар міської ради</t>
  </si>
  <si>
    <t xml:space="preserve">    Віктор КЛІМІНСЬКИЙ</t>
  </si>
  <si>
    <t>рік</t>
  </si>
  <si>
    <t>208400 СФ</t>
  </si>
  <si>
    <t>коригування</t>
  </si>
  <si>
    <t>Разом із коригув</t>
  </si>
  <si>
    <t>208400 ЗФ</t>
  </si>
  <si>
    <t>Разом із кориг</t>
  </si>
  <si>
    <t>відхилення ост</t>
  </si>
</sst>
</file>

<file path=xl/styles.xml><?xml version="1.0" encoding="utf-8"?>
<styleSheet xmlns="http://schemas.openxmlformats.org/spreadsheetml/2006/main">
  <fonts count="18">
    <font>
      <sz val="10"/>
      <color rgb="FF000000"/>
      <name val="Times New Roman"/>
    </font>
    <font>
      <sz val="11"/>
      <color theme="1"/>
      <name val="Times New Roman"/>
    </font>
    <font>
      <sz val="10"/>
      <color theme="1"/>
      <name val="Times New Roman"/>
    </font>
    <font>
      <sz val="12"/>
      <color theme="1"/>
      <name val="Times New Roman"/>
    </font>
    <font>
      <b/>
      <sz val="16"/>
      <color theme="1"/>
      <name val="Times New Roman"/>
    </font>
    <font>
      <sz val="10"/>
      <name val="Times New Roman"/>
    </font>
    <font>
      <sz val="16"/>
      <color theme="1"/>
      <name val="Times New Roman"/>
    </font>
    <font>
      <sz val="14"/>
      <color theme="1"/>
      <name val="Times New Roman"/>
    </font>
    <font>
      <sz val="8"/>
      <color theme="1"/>
      <name val="Times New Roman"/>
    </font>
    <font>
      <b/>
      <sz val="12"/>
      <color theme="1"/>
      <name val="Times New Roman"/>
    </font>
    <font>
      <b/>
      <sz val="10"/>
      <color theme="1"/>
      <name val="Times New Roman"/>
    </font>
    <font>
      <b/>
      <sz val="14"/>
      <color theme="1"/>
      <name val="Times New Roman"/>
    </font>
    <font>
      <b/>
      <sz val="14"/>
      <color rgb="FF000000"/>
      <name val="Times New Roman"/>
    </font>
    <font>
      <sz val="14"/>
      <color rgb="FF000000"/>
      <name val="Times New Roman"/>
    </font>
    <font>
      <sz val="13"/>
      <color theme="1"/>
      <name val="Times New Roman"/>
    </font>
    <font>
      <sz val="17"/>
      <color theme="1"/>
      <name val="Times New Roman"/>
    </font>
    <font>
      <b/>
      <sz val="13"/>
      <color theme="1"/>
      <name val="Times New Roman"/>
    </font>
    <font>
      <sz val="10"/>
      <color theme="1"/>
      <name val="Calibri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6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9" fillId="2" borderId="9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left" vertical="center" wrapText="1"/>
    </xf>
    <xf numFmtId="4" fontId="11" fillId="2" borderId="9" xfId="0" applyNumberFormat="1" applyFont="1" applyFill="1" applyBorder="1" applyAlignment="1">
      <alignment horizontal="center" vertical="center" wrapText="1"/>
    </xf>
    <xf numFmtId="4" fontId="12" fillId="2" borderId="9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4" fontId="7" fillId="2" borderId="9" xfId="0" applyNumberFormat="1" applyFont="1" applyFill="1" applyBorder="1" applyAlignment="1">
      <alignment horizontal="center" vertical="center" wrapText="1"/>
    </xf>
    <xf numFmtId="4" fontId="13" fillId="2" borderId="9" xfId="0" applyNumberFormat="1" applyFont="1" applyFill="1" applyBorder="1" applyAlignment="1">
      <alignment horizontal="center" vertical="center" wrapText="1"/>
    </xf>
    <xf numFmtId="4" fontId="13" fillId="2" borderId="9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3" fillId="2" borderId="9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4" fontId="7" fillId="2" borderId="9" xfId="0" applyNumberFormat="1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wrapText="1"/>
    </xf>
    <xf numFmtId="0" fontId="3" fillId="2" borderId="9" xfId="0" applyFont="1" applyFill="1" applyBorder="1" applyAlignment="1">
      <alignment horizontal="left" vertical="center"/>
    </xf>
    <xf numFmtId="0" fontId="2" fillId="0" borderId="0" xfId="0" applyFont="1" applyAlignment="1">
      <alignment wrapText="1"/>
    </xf>
    <xf numFmtId="4" fontId="7" fillId="3" borderId="9" xfId="0" applyNumberFormat="1" applyFont="1" applyFill="1" applyBorder="1" applyAlignment="1">
      <alignment horizontal="center" vertical="center" wrapText="1"/>
    </xf>
    <xf numFmtId="4" fontId="13" fillId="3" borderId="9" xfId="0" applyNumberFormat="1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vertical="center" wrapText="1"/>
    </xf>
    <xf numFmtId="0" fontId="3" fillId="3" borderId="9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left" vertical="center"/>
    </xf>
    <xf numFmtId="0" fontId="3" fillId="0" borderId="0" xfId="0" applyFont="1" applyAlignment="1">
      <alignment wrapText="1"/>
    </xf>
    <xf numFmtId="0" fontId="9" fillId="2" borderId="9" xfId="0" applyFont="1" applyFill="1" applyBorder="1" applyAlignment="1">
      <alignment vertical="center" wrapText="1"/>
    </xf>
    <xf numFmtId="0" fontId="9" fillId="2" borderId="9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left" vertical="center"/>
    </xf>
    <xf numFmtId="4" fontId="11" fillId="3" borderId="9" xfId="0" applyNumberFormat="1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14" fillId="0" borderId="0" xfId="0" applyFont="1" applyAlignment="1"/>
    <xf numFmtId="0" fontId="15" fillId="0" borderId="0" xfId="0" applyFont="1" applyAlignment="1"/>
    <xf numFmtId="0" fontId="16" fillId="0" borderId="0" xfId="0" applyFont="1" applyAlignment="1">
      <alignment vertical="center" wrapText="1"/>
    </xf>
    <xf numFmtId="0" fontId="6" fillId="0" borderId="0" xfId="0" applyFont="1" applyAlignment="1"/>
    <xf numFmtId="0" fontId="2" fillId="0" borderId="0" xfId="0" applyFont="1" applyAlignment="1"/>
    <xf numFmtId="0" fontId="17" fillId="0" borderId="0" xfId="0" applyFont="1" applyAlignment="1"/>
    <xf numFmtId="4" fontId="17" fillId="0" borderId="0" xfId="0" applyNumberFormat="1" applyFont="1" applyAlignment="1"/>
    <xf numFmtId="4" fontId="17" fillId="0" borderId="0" xfId="0" applyNumberFormat="1" applyFont="1"/>
    <xf numFmtId="0" fontId="17" fillId="0" borderId="0" xfId="0" applyFont="1"/>
    <xf numFmtId="0" fontId="3" fillId="0" borderId="9" xfId="0" applyFont="1" applyBorder="1" applyAlignment="1">
      <alignment vertical="center" wrapText="1"/>
    </xf>
    <xf numFmtId="0" fontId="15" fillId="0" borderId="0" xfId="0" applyFont="1" applyAlignment="1">
      <alignment horizontal="left" wrapText="1"/>
    </xf>
    <xf numFmtId="0" fontId="0" fillId="0" borderId="0" xfId="0" applyFont="1" applyAlignment="1"/>
    <xf numFmtId="0" fontId="15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2" xfId="0" applyFont="1" applyBorder="1"/>
    <xf numFmtId="0" fontId="5" fillId="0" borderId="3" xfId="0" applyFont="1" applyBorder="1"/>
    <xf numFmtId="49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9" fillId="2" borderId="5" xfId="0" applyFont="1" applyFill="1" applyBorder="1" applyAlignment="1">
      <alignment horizontal="center" vertical="center" wrapText="1"/>
    </xf>
    <xf numFmtId="0" fontId="5" fillId="0" borderId="8" xfId="0" applyFont="1" applyBorder="1"/>
    <xf numFmtId="0" fontId="9" fillId="2" borderId="6" xfId="0" applyFont="1" applyFill="1" applyBorder="1" applyAlignment="1">
      <alignment horizontal="center" vertical="center" wrapText="1"/>
    </xf>
    <xf numFmtId="0" fontId="5" fillId="0" borderId="7" xfId="0" applyFont="1" applyBorder="1"/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0" fontId="1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showGridLines="0" tabSelected="1" view="pageBreakPreview" topLeftCell="A76" zoomScale="75" zoomScaleSheetLayoutView="75" workbookViewId="0">
      <selection activeCell="D103" sqref="D103"/>
    </sheetView>
  </sheetViews>
  <sheetFormatPr defaultColWidth="14.5" defaultRowHeight="15" customHeight="1"/>
  <cols>
    <col min="1" max="1" width="14.1640625" customWidth="1"/>
    <col min="2" max="2" width="37" customWidth="1"/>
    <col min="3" max="3" width="24.5" customWidth="1"/>
    <col min="4" max="4" width="25.33203125" customWidth="1"/>
    <col min="5" max="5" width="22.33203125" customWidth="1"/>
    <col min="6" max="6" width="20.5" customWidth="1"/>
    <col min="7" max="26" width="9.1640625" customWidth="1"/>
  </cols>
  <sheetData>
    <row r="1" spans="1:26" ht="1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85.5" customHeight="1">
      <c r="A3" s="2"/>
      <c r="B3" s="2"/>
      <c r="C3" s="53" t="s">
        <v>0</v>
      </c>
      <c r="D3" s="51"/>
      <c r="E3" s="51"/>
      <c r="F3" s="51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78" customHeight="1">
      <c r="A4" s="54" t="s">
        <v>1</v>
      </c>
      <c r="B4" s="55"/>
      <c r="C4" s="55"/>
      <c r="D4" s="55"/>
      <c r="E4" s="55"/>
      <c r="F4" s="56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8" customHeight="1">
      <c r="A5" s="57" t="s">
        <v>2</v>
      </c>
      <c r="B5" s="51"/>
      <c r="C5" s="3"/>
      <c r="D5" s="3"/>
      <c r="E5" s="3"/>
      <c r="F5" s="3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21" customHeight="1">
      <c r="A6" s="58" t="s">
        <v>3</v>
      </c>
      <c r="B6" s="51"/>
      <c r="C6" s="4"/>
      <c r="D6" s="4"/>
      <c r="E6" s="4"/>
      <c r="F6" s="5" t="s">
        <v>4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9.5" customHeight="1">
      <c r="A7" s="2"/>
      <c r="B7" s="6"/>
      <c r="C7" s="6"/>
      <c r="D7" s="6"/>
      <c r="E7" s="6"/>
      <c r="F7" s="7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27.75" customHeight="1">
      <c r="A8" s="59" t="s">
        <v>5</v>
      </c>
      <c r="B8" s="59" t="s">
        <v>6</v>
      </c>
      <c r="C8" s="59" t="s">
        <v>7</v>
      </c>
      <c r="D8" s="59" t="s">
        <v>8</v>
      </c>
      <c r="E8" s="61" t="s">
        <v>9</v>
      </c>
      <c r="F8" s="6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30.75" customHeight="1">
      <c r="A9" s="60"/>
      <c r="B9" s="60"/>
      <c r="C9" s="60"/>
      <c r="D9" s="60"/>
      <c r="E9" s="8" t="s">
        <v>7</v>
      </c>
      <c r="F9" s="9" t="s">
        <v>10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6.5" customHeight="1">
      <c r="A10" s="10">
        <v>1</v>
      </c>
      <c r="B10" s="10">
        <v>2</v>
      </c>
      <c r="C10" s="10">
        <v>3</v>
      </c>
      <c r="D10" s="10">
        <v>4</v>
      </c>
      <c r="E10" s="10">
        <v>5</v>
      </c>
      <c r="F10" s="11">
        <v>6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36" customHeight="1">
      <c r="A11" s="8">
        <v>10000000</v>
      </c>
      <c r="B11" s="12" t="s">
        <v>11</v>
      </c>
      <c r="C11" s="13">
        <f>D11+E11</f>
        <v>2570178615.8499999</v>
      </c>
      <c r="D11" s="14">
        <f>D13+D18+D20+D23+D29</f>
        <v>2568481615.8499999</v>
      </c>
      <c r="E11" s="14">
        <f>E51</f>
        <v>1697000</v>
      </c>
      <c r="F11" s="14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ht="47.25" customHeight="1">
      <c r="A12" s="10">
        <v>11000000</v>
      </c>
      <c r="B12" s="16" t="s">
        <v>12</v>
      </c>
      <c r="C12" s="17">
        <f>SUM(D12)</f>
        <v>1775050915.8499999</v>
      </c>
      <c r="D12" s="18">
        <v>1775050915.8499999</v>
      </c>
      <c r="E12" s="19"/>
      <c r="F12" s="19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</row>
    <row r="13" spans="1:26" ht="36.75" customHeight="1">
      <c r="A13" s="21">
        <v>11010000</v>
      </c>
      <c r="B13" s="22" t="s">
        <v>13</v>
      </c>
      <c r="C13" s="17">
        <f t="shared" ref="C13:C19" si="0">D13+E13</f>
        <v>1774650915.8499999</v>
      </c>
      <c r="D13" s="19">
        <f>D14+D15+D16+D17</f>
        <v>1774650915.8499999</v>
      </c>
      <c r="E13" s="19"/>
      <c r="F13" s="19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</row>
    <row r="14" spans="1:26" ht="71.25" customHeight="1">
      <c r="A14" s="21">
        <v>11010100</v>
      </c>
      <c r="B14" s="23" t="s">
        <v>14</v>
      </c>
      <c r="C14" s="17">
        <f t="shared" si="0"/>
        <v>1443531300</v>
      </c>
      <c r="D14" s="24">
        <v>1443531300</v>
      </c>
      <c r="E14" s="19"/>
      <c r="F14" s="19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</row>
    <row r="15" spans="1:26" ht="142.5" customHeight="1">
      <c r="A15" s="21">
        <v>11010200</v>
      </c>
      <c r="B15" s="23" t="s">
        <v>15</v>
      </c>
      <c r="C15" s="17">
        <f t="shared" si="0"/>
        <v>253895615.84999999</v>
      </c>
      <c r="D15" s="18">
        <v>253895615.84999999</v>
      </c>
      <c r="E15" s="19"/>
      <c r="F15" s="19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</row>
    <row r="16" spans="1:26" ht="83.25" customHeight="1">
      <c r="A16" s="21">
        <v>11010400</v>
      </c>
      <c r="B16" s="22" t="s">
        <v>16</v>
      </c>
      <c r="C16" s="17">
        <f t="shared" si="0"/>
        <v>51189700</v>
      </c>
      <c r="D16" s="19">
        <v>51189700</v>
      </c>
      <c r="E16" s="19"/>
      <c r="F16" s="19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</row>
    <row r="17" spans="1:26" ht="66.75" customHeight="1">
      <c r="A17" s="21">
        <v>11010500</v>
      </c>
      <c r="B17" s="25" t="s">
        <v>17</v>
      </c>
      <c r="C17" s="17">
        <f t="shared" si="0"/>
        <v>26034300</v>
      </c>
      <c r="D17" s="19">
        <v>26034300</v>
      </c>
      <c r="E17" s="19"/>
      <c r="F17" s="19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</row>
    <row r="18" spans="1:26" ht="30" customHeight="1">
      <c r="A18" s="10">
        <v>11020000</v>
      </c>
      <c r="B18" s="16" t="s">
        <v>18</v>
      </c>
      <c r="C18" s="17">
        <f t="shared" si="0"/>
        <v>400000</v>
      </c>
      <c r="D18" s="17">
        <f>D19</f>
        <v>400000</v>
      </c>
      <c r="E18" s="17"/>
      <c r="F18" s="17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</row>
    <row r="19" spans="1:26" ht="51" customHeight="1">
      <c r="A19" s="21">
        <v>11020200</v>
      </c>
      <c r="B19" s="22" t="s">
        <v>19</v>
      </c>
      <c r="C19" s="17">
        <f t="shared" si="0"/>
        <v>400000</v>
      </c>
      <c r="D19" s="19">
        <v>400000</v>
      </c>
      <c r="E19" s="19"/>
      <c r="F19" s="19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</row>
    <row r="20" spans="1:26" ht="47.25" customHeight="1">
      <c r="A20" s="10">
        <v>13000000</v>
      </c>
      <c r="B20" s="16" t="s">
        <v>20</v>
      </c>
      <c r="C20" s="17">
        <f t="shared" ref="C20:C22" si="1">D20</f>
        <v>40000</v>
      </c>
      <c r="D20" s="19">
        <f t="shared" ref="D20:D21" si="2">D21</f>
        <v>40000</v>
      </c>
      <c r="E20" s="19"/>
      <c r="F20" s="19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</row>
    <row r="21" spans="1:26" ht="35.25" customHeight="1">
      <c r="A21" s="21">
        <v>13010000</v>
      </c>
      <c r="B21" s="22" t="s">
        <v>21</v>
      </c>
      <c r="C21" s="17">
        <f t="shared" si="1"/>
        <v>40000</v>
      </c>
      <c r="D21" s="19">
        <f t="shared" si="2"/>
        <v>40000</v>
      </c>
      <c r="E21" s="19"/>
      <c r="F21" s="19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</row>
    <row r="22" spans="1:26" ht="108.75" customHeight="1">
      <c r="A22" s="21">
        <v>13010200</v>
      </c>
      <c r="B22" s="22" t="s">
        <v>22</v>
      </c>
      <c r="C22" s="17">
        <f t="shared" si="1"/>
        <v>40000</v>
      </c>
      <c r="D22" s="19">
        <v>40000</v>
      </c>
      <c r="E22" s="19"/>
      <c r="F22" s="19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</row>
    <row r="23" spans="1:26" ht="35.25" customHeight="1">
      <c r="A23" s="10">
        <v>14000000</v>
      </c>
      <c r="B23" s="16" t="s">
        <v>23</v>
      </c>
      <c r="C23" s="17">
        <f>D23+E23</f>
        <v>170771100</v>
      </c>
      <c r="D23" s="19">
        <f>D24+D26+D28</f>
        <v>170771100</v>
      </c>
      <c r="E23" s="19"/>
      <c r="F23" s="19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</row>
    <row r="24" spans="1:26" ht="50.25" customHeight="1">
      <c r="A24" s="10">
        <v>14020000</v>
      </c>
      <c r="B24" s="16" t="s">
        <v>24</v>
      </c>
      <c r="C24" s="17">
        <f t="shared" ref="C24:D24" si="3">C25</f>
        <v>16149600</v>
      </c>
      <c r="D24" s="19">
        <f t="shared" si="3"/>
        <v>16149600</v>
      </c>
      <c r="E24" s="19"/>
      <c r="F24" s="19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</row>
    <row r="25" spans="1:26" ht="34.5" customHeight="1">
      <c r="A25" s="10">
        <v>14021900</v>
      </c>
      <c r="B25" s="16" t="s">
        <v>25</v>
      </c>
      <c r="C25" s="17">
        <f>D25+E25</f>
        <v>16149600</v>
      </c>
      <c r="D25" s="19">
        <v>16149600</v>
      </c>
      <c r="E25" s="19"/>
      <c r="F25" s="19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</row>
    <row r="26" spans="1:26" ht="52.5" customHeight="1">
      <c r="A26" s="10">
        <v>14030000</v>
      </c>
      <c r="B26" s="16" t="s">
        <v>26</v>
      </c>
      <c r="C26" s="17">
        <f t="shared" ref="C26:D26" si="4">C27</f>
        <v>54532700</v>
      </c>
      <c r="D26" s="19">
        <f t="shared" si="4"/>
        <v>54532700</v>
      </c>
      <c r="E26" s="19"/>
      <c r="F26" s="19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</row>
    <row r="27" spans="1:26" ht="32.25" customHeight="1">
      <c r="A27" s="10">
        <v>14031900</v>
      </c>
      <c r="B27" s="16" t="s">
        <v>25</v>
      </c>
      <c r="C27" s="17">
        <f t="shared" ref="C27:C48" si="5">D27+E27</f>
        <v>54532700</v>
      </c>
      <c r="D27" s="19">
        <v>54532700</v>
      </c>
      <c r="E27" s="19"/>
      <c r="F27" s="19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</row>
    <row r="28" spans="1:26" ht="68.25" customHeight="1">
      <c r="A28" s="10">
        <v>14040000</v>
      </c>
      <c r="B28" s="16" t="s">
        <v>27</v>
      </c>
      <c r="C28" s="17">
        <f t="shared" si="5"/>
        <v>100088800</v>
      </c>
      <c r="D28" s="19">
        <v>100088800</v>
      </c>
      <c r="E28" s="19"/>
      <c r="F28" s="19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</row>
    <row r="29" spans="1:26" ht="65.25" customHeight="1">
      <c r="A29" s="10">
        <v>18000000</v>
      </c>
      <c r="B29" s="16" t="s">
        <v>28</v>
      </c>
      <c r="C29" s="17">
        <f t="shared" si="5"/>
        <v>622619600</v>
      </c>
      <c r="D29" s="19">
        <f>D30+D43+D46+D41</f>
        <v>622619600</v>
      </c>
      <c r="E29" s="19"/>
      <c r="F29" s="19"/>
      <c r="G29" s="26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</row>
    <row r="30" spans="1:26" ht="27.75" customHeight="1">
      <c r="A30" s="10">
        <v>18010000</v>
      </c>
      <c r="B30" s="16" t="s">
        <v>29</v>
      </c>
      <c r="C30" s="17">
        <f t="shared" si="5"/>
        <v>201255800</v>
      </c>
      <c r="D30" s="19">
        <f>D31+D32+D33+D34+D35+D36+D37+D38+D39+D40</f>
        <v>201255800</v>
      </c>
      <c r="E30" s="19"/>
      <c r="F30" s="19"/>
      <c r="G30" s="26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</row>
    <row r="31" spans="1:26" ht="81.75" customHeight="1">
      <c r="A31" s="10">
        <v>18010100</v>
      </c>
      <c r="B31" s="16" t="s">
        <v>30</v>
      </c>
      <c r="C31" s="17">
        <f t="shared" si="5"/>
        <v>586700</v>
      </c>
      <c r="D31" s="17">
        <v>586700</v>
      </c>
      <c r="E31" s="19"/>
      <c r="F31" s="19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</row>
    <row r="32" spans="1:26" ht="83.25" customHeight="1">
      <c r="A32" s="10">
        <v>18010200</v>
      </c>
      <c r="B32" s="16" t="s">
        <v>31</v>
      </c>
      <c r="C32" s="17">
        <f t="shared" si="5"/>
        <v>4571800</v>
      </c>
      <c r="D32" s="17">
        <v>4571800</v>
      </c>
      <c r="E32" s="19"/>
      <c r="F32" s="19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</row>
    <row r="33" spans="1:26" ht="81" customHeight="1">
      <c r="A33" s="10">
        <v>18010300</v>
      </c>
      <c r="B33" s="16" t="s">
        <v>32</v>
      </c>
      <c r="C33" s="17">
        <f t="shared" si="5"/>
        <v>10174500</v>
      </c>
      <c r="D33" s="17">
        <v>10174500</v>
      </c>
      <c r="E33" s="19"/>
      <c r="F33" s="19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</row>
    <row r="34" spans="1:26" ht="94.5" customHeight="1">
      <c r="A34" s="10">
        <v>18010400</v>
      </c>
      <c r="B34" s="16" t="s">
        <v>33</v>
      </c>
      <c r="C34" s="17">
        <f t="shared" si="5"/>
        <v>50730000</v>
      </c>
      <c r="D34" s="17">
        <v>50730000</v>
      </c>
      <c r="E34" s="19"/>
      <c r="F34" s="19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</row>
    <row r="35" spans="1:26" ht="37.5" customHeight="1">
      <c r="A35" s="10">
        <v>18010500</v>
      </c>
      <c r="B35" s="16" t="s">
        <v>34</v>
      </c>
      <c r="C35" s="17">
        <f t="shared" si="5"/>
        <v>57900000</v>
      </c>
      <c r="D35" s="19">
        <v>57900000</v>
      </c>
      <c r="E35" s="19"/>
      <c r="F35" s="19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</row>
    <row r="36" spans="1:26" ht="33" customHeight="1">
      <c r="A36" s="10">
        <v>18010600</v>
      </c>
      <c r="B36" s="16" t="s">
        <v>35</v>
      </c>
      <c r="C36" s="17">
        <f t="shared" si="5"/>
        <v>64910800</v>
      </c>
      <c r="D36" s="19">
        <v>64910800</v>
      </c>
      <c r="E36" s="19"/>
      <c r="F36" s="19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</row>
    <row r="37" spans="1:26" ht="33" customHeight="1">
      <c r="A37" s="10">
        <v>18010700</v>
      </c>
      <c r="B37" s="16" t="s">
        <v>36</v>
      </c>
      <c r="C37" s="17">
        <f t="shared" si="5"/>
        <v>2810000</v>
      </c>
      <c r="D37" s="19">
        <v>2810000</v>
      </c>
      <c r="E37" s="19"/>
      <c r="F37" s="19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</row>
    <row r="38" spans="1:26" ht="30" customHeight="1">
      <c r="A38" s="10">
        <v>18010900</v>
      </c>
      <c r="B38" s="16" t="s">
        <v>37</v>
      </c>
      <c r="C38" s="17">
        <f t="shared" si="5"/>
        <v>8772000</v>
      </c>
      <c r="D38" s="19">
        <v>8772000</v>
      </c>
      <c r="E38" s="19"/>
      <c r="F38" s="19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</row>
    <row r="39" spans="1:26" ht="35.25" customHeight="1">
      <c r="A39" s="10">
        <v>18011000</v>
      </c>
      <c r="B39" s="16" t="s">
        <v>38</v>
      </c>
      <c r="C39" s="17">
        <f t="shared" si="5"/>
        <v>350000</v>
      </c>
      <c r="D39" s="17">
        <v>350000</v>
      </c>
      <c r="E39" s="19"/>
      <c r="F39" s="19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</row>
    <row r="40" spans="1:26" ht="31.5" customHeight="1">
      <c r="A40" s="10">
        <v>18011100</v>
      </c>
      <c r="B40" s="16" t="s">
        <v>39</v>
      </c>
      <c r="C40" s="17">
        <f t="shared" si="5"/>
        <v>450000</v>
      </c>
      <c r="D40" s="17">
        <v>450000</v>
      </c>
      <c r="E40" s="19"/>
      <c r="F40" s="19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</row>
    <row r="41" spans="1:26" ht="42" customHeight="1">
      <c r="A41" s="10">
        <v>18020000</v>
      </c>
      <c r="B41" s="16" t="s">
        <v>40</v>
      </c>
      <c r="C41" s="17">
        <f t="shared" si="5"/>
        <v>5000000</v>
      </c>
      <c r="D41" s="17">
        <f>D42</f>
        <v>5000000</v>
      </c>
      <c r="E41" s="19"/>
      <c r="F41" s="19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</row>
    <row r="42" spans="1:26" ht="65.25" customHeight="1">
      <c r="A42" s="10">
        <v>18020100</v>
      </c>
      <c r="B42" s="16" t="s">
        <v>41</v>
      </c>
      <c r="C42" s="17">
        <f t="shared" si="5"/>
        <v>5000000</v>
      </c>
      <c r="D42" s="17">
        <v>5000000</v>
      </c>
      <c r="E42" s="19"/>
      <c r="F42" s="19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</row>
    <row r="43" spans="1:26" ht="28.5" customHeight="1">
      <c r="A43" s="21">
        <v>18030000</v>
      </c>
      <c r="B43" s="22" t="s">
        <v>42</v>
      </c>
      <c r="C43" s="17">
        <f t="shared" si="5"/>
        <v>1325600</v>
      </c>
      <c r="D43" s="19">
        <f>D44+D45</f>
        <v>1325600</v>
      </c>
      <c r="E43" s="19"/>
      <c r="F43" s="19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</row>
    <row r="44" spans="1:26" ht="33.75" customHeight="1">
      <c r="A44" s="10">
        <v>18030100</v>
      </c>
      <c r="B44" s="16" t="s">
        <v>43</v>
      </c>
      <c r="C44" s="17">
        <f t="shared" si="5"/>
        <v>650000</v>
      </c>
      <c r="D44" s="19">
        <v>650000</v>
      </c>
      <c r="E44" s="19"/>
      <c r="F44" s="19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</row>
    <row r="45" spans="1:26" ht="38.25" customHeight="1">
      <c r="A45" s="10">
        <v>18030200</v>
      </c>
      <c r="B45" s="16" t="s">
        <v>44</v>
      </c>
      <c r="C45" s="17">
        <f t="shared" si="5"/>
        <v>675600</v>
      </c>
      <c r="D45" s="19">
        <v>675600</v>
      </c>
      <c r="E45" s="19"/>
      <c r="F45" s="19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</row>
    <row r="46" spans="1:26" ht="30.75" customHeight="1">
      <c r="A46" s="21">
        <v>18050000</v>
      </c>
      <c r="B46" s="27" t="s">
        <v>45</v>
      </c>
      <c r="C46" s="17">
        <f t="shared" si="5"/>
        <v>415038200</v>
      </c>
      <c r="D46" s="19">
        <f>D47+D48+D49</f>
        <v>415038200</v>
      </c>
      <c r="E46" s="19"/>
      <c r="F46" s="19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</row>
    <row r="47" spans="1:26" ht="31.5" customHeight="1">
      <c r="A47" s="10">
        <v>18050300</v>
      </c>
      <c r="B47" s="16" t="s">
        <v>46</v>
      </c>
      <c r="C47" s="17">
        <f t="shared" si="5"/>
        <v>62760000</v>
      </c>
      <c r="D47" s="19">
        <v>62760000</v>
      </c>
      <c r="E47" s="19"/>
      <c r="F47" s="19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</row>
    <row r="48" spans="1:26" ht="28.5" customHeight="1">
      <c r="A48" s="10">
        <v>18050400</v>
      </c>
      <c r="B48" s="16" t="s">
        <v>47</v>
      </c>
      <c r="C48" s="17">
        <f t="shared" si="5"/>
        <v>352164500</v>
      </c>
      <c r="D48" s="17">
        <v>352164500</v>
      </c>
      <c r="E48" s="19"/>
      <c r="F48" s="19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</row>
    <row r="49" spans="1:26" ht="132.75" customHeight="1">
      <c r="A49" s="10">
        <v>18050500</v>
      </c>
      <c r="B49" s="16" t="s">
        <v>48</v>
      </c>
      <c r="C49" s="17">
        <f>D49</f>
        <v>113700</v>
      </c>
      <c r="D49" s="19">
        <v>113700</v>
      </c>
      <c r="E49" s="19"/>
      <c r="F49" s="19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</row>
    <row r="50" spans="1:26" ht="36" customHeight="1">
      <c r="A50" s="10">
        <v>19000000</v>
      </c>
      <c r="B50" s="16" t="s">
        <v>49</v>
      </c>
      <c r="C50" s="17">
        <f t="shared" ref="C50:C58" si="6">D50+E50</f>
        <v>1697000</v>
      </c>
      <c r="D50" s="19">
        <f t="shared" ref="D50:E50" si="7">D51</f>
        <v>0</v>
      </c>
      <c r="E50" s="19">
        <f t="shared" si="7"/>
        <v>1697000</v>
      </c>
      <c r="F50" s="19"/>
      <c r="G50" s="26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</row>
    <row r="51" spans="1:26" ht="31.5" customHeight="1">
      <c r="A51" s="21">
        <v>19010000</v>
      </c>
      <c r="B51" s="27" t="s">
        <v>50</v>
      </c>
      <c r="C51" s="17">
        <f t="shared" si="6"/>
        <v>1697000</v>
      </c>
      <c r="D51" s="19"/>
      <c r="E51" s="19">
        <f>E52+E53+E54</f>
        <v>1697000</v>
      </c>
      <c r="F51" s="19"/>
      <c r="G51" s="26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</row>
    <row r="52" spans="1:26" ht="127.5" customHeight="1">
      <c r="A52" s="21">
        <v>19010100</v>
      </c>
      <c r="B52" s="22" t="s">
        <v>51</v>
      </c>
      <c r="C52" s="17">
        <f t="shared" si="6"/>
        <v>1250000</v>
      </c>
      <c r="D52" s="19"/>
      <c r="E52" s="19">
        <v>1250000</v>
      </c>
      <c r="F52" s="19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</row>
    <row r="53" spans="1:26" ht="61.5" customHeight="1">
      <c r="A53" s="21">
        <v>19010200</v>
      </c>
      <c r="B53" s="22" t="s">
        <v>52</v>
      </c>
      <c r="C53" s="17">
        <f t="shared" si="6"/>
        <v>237000</v>
      </c>
      <c r="D53" s="19"/>
      <c r="E53" s="19">
        <f>238000-1000</f>
        <v>237000</v>
      </c>
      <c r="F53" s="19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</row>
    <row r="54" spans="1:26" ht="99" customHeight="1">
      <c r="A54" s="21">
        <v>19010300</v>
      </c>
      <c r="B54" s="22" t="s">
        <v>53</v>
      </c>
      <c r="C54" s="17">
        <f t="shared" si="6"/>
        <v>210000</v>
      </c>
      <c r="D54" s="19"/>
      <c r="E54" s="19">
        <v>210000</v>
      </c>
      <c r="F54" s="19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</row>
    <row r="55" spans="1:26" ht="35.25" customHeight="1">
      <c r="A55" s="8">
        <v>20000000</v>
      </c>
      <c r="B55" s="12" t="s">
        <v>54</v>
      </c>
      <c r="C55" s="13">
        <f t="shared" si="6"/>
        <v>242092878</v>
      </c>
      <c r="D55" s="14">
        <f>D56+D63+D74</f>
        <v>42836200</v>
      </c>
      <c r="E55" s="14">
        <f>E74+E78+E56</f>
        <v>199256678</v>
      </c>
      <c r="F55" s="14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</row>
    <row r="56" spans="1:26" ht="41.25" customHeight="1">
      <c r="A56" s="10">
        <v>21000000</v>
      </c>
      <c r="B56" s="16" t="s">
        <v>55</v>
      </c>
      <c r="C56" s="17">
        <f t="shared" si="6"/>
        <v>11772000</v>
      </c>
      <c r="D56" s="19">
        <f>D57+D59+D60</f>
        <v>11772000</v>
      </c>
      <c r="E56" s="19"/>
      <c r="F56" s="19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</row>
    <row r="57" spans="1:26" ht="177.75" customHeight="1">
      <c r="A57" s="10">
        <v>21010000</v>
      </c>
      <c r="B57" s="16" t="s">
        <v>56</v>
      </c>
      <c r="C57" s="17">
        <f t="shared" si="6"/>
        <v>772000</v>
      </c>
      <c r="D57" s="19">
        <f>D58</f>
        <v>772000</v>
      </c>
      <c r="E57" s="19"/>
      <c r="F57" s="19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</row>
    <row r="58" spans="1:26" ht="97.5" customHeight="1">
      <c r="A58" s="21">
        <v>21010300</v>
      </c>
      <c r="B58" s="22" t="s">
        <v>57</v>
      </c>
      <c r="C58" s="17">
        <f t="shared" si="6"/>
        <v>772000</v>
      </c>
      <c r="D58" s="19">
        <v>772000</v>
      </c>
      <c r="E58" s="19"/>
      <c r="F58" s="19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</row>
    <row r="59" spans="1:26" ht="52.5" customHeight="1">
      <c r="A59" s="21">
        <v>21050000</v>
      </c>
      <c r="B59" s="22" t="s">
        <v>58</v>
      </c>
      <c r="C59" s="17">
        <f>SUM(D59)</f>
        <v>3000000</v>
      </c>
      <c r="D59" s="17">
        <v>3000000</v>
      </c>
      <c r="E59" s="19"/>
      <c r="F59" s="19"/>
      <c r="G59" s="26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</row>
    <row r="60" spans="1:26" ht="33.75" customHeight="1">
      <c r="A60" s="21">
        <v>21080000</v>
      </c>
      <c r="B60" s="22" t="s">
        <v>59</v>
      </c>
      <c r="C60" s="17">
        <f t="shared" ref="C60:C62" si="8">D60</f>
        <v>8000000</v>
      </c>
      <c r="D60" s="19">
        <f>D61+D62</f>
        <v>8000000</v>
      </c>
      <c r="E60" s="19"/>
      <c r="F60" s="19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</row>
    <row r="61" spans="1:26" ht="34.5" customHeight="1">
      <c r="A61" s="21">
        <v>21081100</v>
      </c>
      <c r="B61" s="22" t="s">
        <v>60</v>
      </c>
      <c r="C61" s="17">
        <f t="shared" si="8"/>
        <v>8000000</v>
      </c>
      <c r="D61" s="17">
        <v>8000000</v>
      </c>
      <c r="E61" s="19"/>
      <c r="F61" s="19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</row>
    <row r="62" spans="1:26" ht="0.75" hidden="1" customHeight="1">
      <c r="A62" s="21"/>
      <c r="B62" s="22"/>
      <c r="C62" s="29">
        <f t="shared" si="8"/>
        <v>0</v>
      </c>
      <c r="D62" s="29"/>
      <c r="E62" s="30"/>
      <c r="F62" s="3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</row>
    <row r="63" spans="1:26" ht="66" customHeight="1">
      <c r="A63" s="10">
        <v>22000000</v>
      </c>
      <c r="B63" s="16" t="s">
        <v>61</v>
      </c>
      <c r="C63" s="17">
        <f>D63+E63</f>
        <v>26964200</v>
      </c>
      <c r="D63" s="19">
        <f>D64+D69+D70</f>
        <v>26964200</v>
      </c>
      <c r="E63" s="19"/>
      <c r="F63" s="19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</row>
    <row r="64" spans="1:26" ht="39" customHeight="1">
      <c r="A64" s="10">
        <v>22010000</v>
      </c>
      <c r="B64" s="16" t="s">
        <v>62</v>
      </c>
      <c r="C64" s="17">
        <f t="shared" ref="C64:D64" si="9">C65+C66+C67+C68</f>
        <v>14352200</v>
      </c>
      <c r="D64" s="17">
        <f t="shared" si="9"/>
        <v>14352200</v>
      </c>
      <c r="E64" s="19"/>
      <c r="F64" s="19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</row>
    <row r="65" spans="1:26" ht="87" customHeight="1">
      <c r="A65" s="10">
        <v>22010300</v>
      </c>
      <c r="B65" s="16" t="s">
        <v>63</v>
      </c>
      <c r="C65" s="19">
        <f t="shared" ref="C65:C68" si="10">SUM(D65)</f>
        <v>565200</v>
      </c>
      <c r="D65" s="17">
        <v>565200</v>
      </c>
      <c r="E65" s="19"/>
      <c r="F65" s="19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</row>
    <row r="66" spans="1:26" ht="38.25" customHeight="1">
      <c r="A66" s="10">
        <v>22012500</v>
      </c>
      <c r="B66" s="16" t="s">
        <v>64</v>
      </c>
      <c r="C66" s="19">
        <f t="shared" si="10"/>
        <v>12696200</v>
      </c>
      <c r="D66" s="17">
        <v>12696200</v>
      </c>
      <c r="E66" s="19"/>
      <c r="F66" s="19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</row>
    <row r="67" spans="1:26" ht="68.25" customHeight="1">
      <c r="A67" s="10">
        <v>22012600</v>
      </c>
      <c r="B67" s="16" t="s">
        <v>65</v>
      </c>
      <c r="C67" s="19">
        <f t="shared" si="10"/>
        <v>1055700</v>
      </c>
      <c r="D67" s="17">
        <v>1055700</v>
      </c>
      <c r="E67" s="19"/>
      <c r="F67" s="19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</row>
    <row r="68" spans="1:26" ht="179.25" customHeight="1">
      <c r="A68" s="10">
        <v>22012900</v>
      </c>
      <c r="B68" s="16" t="s">
        <v>66</v>
      </c>
      <c r="C68" s="19">
        <f t="shared" si="10"/>
        <v>35100</v>
      </c>
      <c r="D68" s="19">
        <v>35100</v>
      </c>
      <c r="E68" s="19"/>
      <c r="F68" s="19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</row>
    <row r="69" spans="1:26" ht="94.5" customHeight="1">
      <c r="A69" s="21">
        <v>22080400</v>
      </c>
      <c r="B69" s="22" t="s">
        <v>67</v>
      </c>
      <c r="C69" s="17">
        <f t="shared" ref="C69:C85" si="11">D69+E69</f>
        <v>12212000</v>
      </c>
      <c r="D69" s="19">
        <v>12212000</v>
      </c>
      <c r="E69" s="19"/>
      <c r="F69" s="19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</row>
    <row r="70" spans="1:26" ht="32.25" customHeight="1">
      <c r="A70" s="21">
        <v>22090000</v>
      </c>
      <c r="B70" s="27" t="s">
        <v>68</v>
      </c>
      <c r="C70" s="17">
        <f t="shared" si="11"/>
        <v>400000</v>
      </c>
      <c r="D70" s="19">
        <f>D71+D72+D73</f>
        <v>400000</v>
      </c>
      <c r="E70" s="19"/>
      <c r="F70" s="19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</row>
    <row r="71" spans="1:26" ht="94.5" customHeight="1">
      <c r="A71" s="21">
        <v>22090100</v>
      </c>
      <c r="B71" s="16" t="s">
        <v>69</v>
      </c>
      <c r="C71" s="17">
        <f t="shared" si="11"/>
        <v>280000</v>
      </c>
      <c r="D71" s="19">
        <v>280000</v>
      </c>
      <c r="E71" s="19"/>
      <c r="F71" s="19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</row>
    <row r="72" spans="1:26" ht="42.75" customHeight="1">
      <c r="A72" s="21">
        <v>22090200</v>
      </c>
      <c r="B72" s="16" t="s">
        <v>70</v>
      </c>
      <c r="C72" s="17">
        <f t="shared" si="11"/>
        <v>20000</v>
      </c>
      <c r="D72" s="19">
        <v>20000</v>
      </c>
      <c r="E72" s="19"/>
      <c r="F72" s="19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</row>
    <row r="73" spans="1:26" ht="80.25" customHeight="1">
      <c r="A73" s="21">
        <v>22090400</v>
      </c>
      <c r="B73" s="31" t="s">
        <v>71</v>
      </c>
      <c r="C73" s="17">
        <f t="shared" si="11"/>
        <v>100000</v>
      </c>
      <c r="D73" s="19">
        <v>100000</v>
      </c>
      <c r="E73" s="19"/>
      <c r="F73" s="19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</row>
    <row r="74" spans="1:26" ht="32.25" customHeight="1">
      <c r="A74" s="10">
        <v>24000000</v>
      </c>
      <c r="B74" s="16" t="s">
        <v>72</v>
      </c>
      <c r="C74" s="17">
        <f t="shared" si="11"/>
        <v>4128478</v>
      </c>
      <c r="D74" s="19">
        <f>D75</f>
        <v>4100000</v>
      </c>
      <c r="E74" s="19">
        <f>E75+E76+E77</f>
        <v>28478</v>
      </c>
      <c r="F74" s="19"/>
      <c r="G74" s="26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</row>
    <row r="75" spans="1:26" ht="29.25" customHeight="1">
      <c r="A75" s="21">
        <v>24060300</v>
      </c>
      <c r="B75" s="27" t="s">
        <v>59</v>
      </c>
      <c r="C75" s="17">
        <f t="shared" si="11"/>
        <v>4100000</v>
      </c>
      <c r="D75" s="17">
        <f>3600000+500000</f>
        <v>4100000</v>
      </c>
      <c r="E75" s="17"/>
      <c r="F75" s="17"/>
      <c r="G75" s="26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</row>
    <row r="76" spans="1:26" ht="115.5" customHeight="1">
      <c r="A76" s="21">
        <v>24110900</v>
      </c>
      <c r="B76" s="22" t="s">
        <v>73</v>
      </c>
      <c r="C76" s="17">
        <f t="shared" si="11"/>
        <v>28478</v>
      </c>
      <c r="D76" s="17"/>
      <c r="E76" s="17">
        <v>28478</v>
      </c>
      <c r="F76" s="17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</row>
    <row r="77" spans="1:26" ht="0.75" hidden="1" customHeight="1">
      <c r="A77" s="32">
        <v>24170000</v>
      </c>
      <c r="B77" s="33" t="s">
        <v>74</v>
      </c>
      <c r="C77" s="29">
        <f t="shared" si="11"/>
        <v>0</v>
      </c>
      <c r="D77" s="29"/>
      <c r="E77" s="29"/>
      <c r="F77" s="29">
        <f>E77</f>
        <v>0</v>
      </c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</row>
    <row r="78" spans="1:26" ht="37.5" customHeight="1">
      <c r="A78" s="10">
        <v>25000000</v>
      </c>
      <c r="B78" s="16" t="s">
        <v>75</v>
      </c>
      <c r="C78" s="17">
        <f t="shared" si="11"/>
        <v>199228200</v>
      </c>
      <c r="D78" s="17"/>
      <c r="E78" s="17">
        <f>E79+E84</f>
        <v>199228200</v>
      </c>
      <c r="F78" s="17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</row>
    <row r="79" spans="1:26" ht="65.25" customHeight="1">
      <c r="A79" s="10">
        <v>25010000</v>
      </c>
      <c r="B79" s="16" t="s">
        <v>76</v>
      </c>
      <c r="C79" s="17">
        <f t="shared" si="11"/>
        <v>95322400</v>
      </c>
      <c r="D79" s="17"/>
      <c r="E79" s="17">
        <f>E80+E81+E82+E83</f>
        <v>95322400</v>
      </c>
      <c r="F79" s="17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</row>
    <row r="80" spans="1:26" ht="62.25" customHeight="1">
      <c r="A80" s="21">
        <v>25010100</v>
      </c>
      <c r="B80" s="16" t="s">
        <v>77</v>
      </c>
      <c r="C80" s="17">
        <f t="shared" si="11"/>
        <v>83562800</v>
      </c>
      <c r="D80" s="17"/>
      <c r="E80" s="17">
        <v>83562800</v>
      </c>
      <c r="F80" s="17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</row>
    <row r="81" spans="1:26" ht="59.25" customHeight="1">
      <c r="A81" s="21">
        <v>25010200</v>
      </c>
      <c r="B81" s="16" t="s">
        <v>78</v>
      </c>
      <c r="C81" s="17">
        <f t="shared" si="11"/>
        <v>10948300</v>
      </c>
      <c r="D81" s="17"/>
      <c r="E81" s="17">
        <v>10948300</v>
      </c>
      <c r="F81" s="17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</row>
    <row r="82" spans="1:26" ht="96.75" customHeight="1">
      <c r="A82" s="21">
        <v>25010300</v>
      </c>
      <c r="B82" s="16" t="s">
        <v>79</v>
      </c>
      <c r="C82" s="17">
        <f t="shared" si="11"/>
        <v>800800</v>
      </c>
      <c r="D82" s="17"/>
      <c r="E82" s="17">
        <v>800800</v>
      </c>
      <c r="F82" s="17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</row>
    <row r="83" spans="1:26" ht="66" customHeight="1">
      <c r="A83" s="21">
        <v>25010400</v>
      </c>
      <c r="B83" s="16" t="s">
        <v>80</v>
      </c>
      <c r="C83" s="17">
        <f t="shared" si="11"/>
        <v>10500</v>
      </c>
      <c r="D83" s="17"/>
      <c r="E83" s="17">
        <v>10500</v>
      </c>
      <c r="F83" s="17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</row>
    <row r="84" spans="1:26" ht="51.75" customHeight="1">
      <c r="A84" s="21">
        <v>25020000</v>
      </c>
      <c r="B84" s="49" t="s">
        <v>81</v>
      </c>
      <c r="C84" s="17">
        <f t="shared" si="11"/>
        <v>103905800</v>
      </c>
      <c r="D84" s="17"/>
      <c r="E84" s="17">
        <f>E85</f>
        <v>103905800</v>
      </c>
      <c r="F84" s="17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</row>
    <row r="85" spans="1:26" ht="225" customHeight="1">
      <c r="A85" s="21">
        <v>25020200</v>
      </c>
      <c r="B85" s="34" t="s">
        <v>82</v>
      </c>
      <c r="C85" s="17">
        <f t="shared" si="11"/>
        <v>103905800</v>
      </c>
      <c r="D85" s="17"/>
      <c r="E85" s="17">
        <v>103905800</v>
      </c>
      <c r="F85" s="17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</row>
    <row r="86" spans="1:26" ht="37.5" customHeight="1">
      <c r="A86" s="8">
        <v>30000000</v>
      </c>
      <c r="B86" s="12" t="s">
        <v>83</v>
      </c>
      <c r="C86" s="13">
        <f>C87+C89</f>
        <v>30000000</v>
      </c>
      <c r="D86" s="13"/>
      <c r="E86" s="13">
        <f>E87+E89</f>
        <v>30000000</v>
      </c>
      <c r="F86" s="13">
        <f>F88+F89</f>
        <v>30000000</v>
      </c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</row>
    <row r="87" spans="1:26" ht="45" customHeight="1">
      <c r="A87" s="8">
        <v>31000000</v>
      </c>
      <c r="B87" s="12" t="s">
        <v>84</v>
      </c>
      <c r="C87" s="13">
        <f t="shared" ref="C87:C88" si="12">E87</f>
        <v>12000000</v>
      </c>
      <c r="D87" s="13"/>
      <c r="E87" s="13">
        <f>E88</f>
        <v>12000000</v>
      </c>
      <c r="F87" s="13">
        <f t="shared" ref="F87:F88" si="13">E87</f>
        <v>12000000</v>
      </c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</row>
    <row r="88" spans="1:26" ht="86.25" customHeight="1">
      <c r="A88" s="10">
        <v>31030000</v>
      </c>
      <c r="B88" s="16" t="s">
        <v>85</v>
      </c>
      <c r="C88" s="17">
        <f t="shared" si="12"/>
        <v>12000000</v>
      </c>
      <c r="D88" s="17"/>
      <c r="E88" s="17">
        <v>12000000</v>
      </c>
      <c r="F88" s="17">
        <f t="shared" si="13"/>
        <v>12000000</v>
      </c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</row>
    <row r="89" spans="1:26" ht="47.25" customHeight="1">
      <c r="A89" s="8">
        <v>33000000</v>
      </c>
      <c r="B89" s="35" t="s">
        <v>86</v>
      </c>
      <c r="C89" s="17">
        <f>D89+E89</f>
        <v>18000000</v>
      </c>
      <c r="D89" s="19"/>
      <c r="E89" s="19">
        <f>E90</f>
        <v>18000000</v>
      </c>
      <c r="F89" s="19">
        <f t="shared" ref="F89:F90" si="14">SUM(E89)</f>
        <v>18000000</v>
      </c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</row>
    <row r="90" spans="1:26" ht="135.75" customHeight="1">
      <c r="A90" s="21">
        <v>33010100</v>
      </c>
      <c r="B90" s="22" t="s">
        <v>87</v>
      </c>
      <c r="C90" s="17">
        <f t="shared" ref="C90:C91" si="15">E90</f>
        <v>18000000</v>
      </c>
      <c r="D90" s="14"/>
      <c r="E90" s="17">
        <v>18000000</v>
      </c>
      <c r="F90" s="19">
        <f t="shared" si="14"/>
        <v>18000000</v>
      </c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</row>
    <row r="91" spans="1:26" ht="30.75" customHeight="1">
      <c r="A91" s="36">
        <v>50000000</v>
      </c>
      <c r="B91" s="37" t="s">
        <v>88</v>
      </c>
      <c r="C91" s="13">
        <f t="shared" si="15"/>
        <v>3300000</v>
      </c>
      <c r="D91" s="19"/>
      <c r="E91" s="14">
        <f>E92</f>
        <v>3300000</v>
      </c>
      <c r="F91" s="14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</row>
    <row r="92" spans="1:26" ht="101.25" customHeight="1">
      <c r="A92" s="21">
        <v>50110000</v>
      </c>
      <c r="B92" s="22" t="s">
        <v>89</v>
      </c>
      <c r="C92" s="17">
        <f>SUM(E92)</f>
        <v>3300000</v>
      </c>
      <c r="D92" s="14"/>
      <c r="E92" s="19">
        <f>2300000+1000000</f>
        <v>3300000</v>
      </c>
      <c r="F92" s="19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</row>
    <row r="93" spans="1:26" ht="34.5" customHeight="1">
      <c r="A93" s="21"/>
      <c r="B93" s="37" t="s">
        <v>90</v>
      </c>
      <c r="C93" s="13">
        <f t="shared" ref="C93:C94" si="16">D93+E93</f>
        <v>2845571493.8499999</v>
      </c>
      <c r="D93" s="13">
        <f>D11+D55+D89</f>
        <v>2611317815.8499999</v>
      </c>
      <c r="E93" s="14">
        <f>E11+E55+E86+E91</f>
        <v>234253678</v>
      </c>
      <c r="F93" s="14">
        <f>F11+F55+F86</f>
        <v>30000000</v>
      </c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</row>
    <row r="94" spans="1:26" ht="51" customHeight="1">
      <c r="A94" s="8">
        <v>40000000</v>
      </c>
      <c r="B94" s="12" t="s">
        <v>91</v>
      </c>
      <c r="C94" s="13">
        <f t="shared" si="16"/>
        <v>585884749</v>
      </c>
      <c r="D94" s="13">
        <f>D99+D96+D102</f>
        <v>584084059</v>
      </c>
      <c r="E94" s="13">
        <f t="shared" ref="E94:F94" si="17">E95</f>
        <v>1800690</v>
      </c>
      <c r="F94" s="13">
        <f t="shared" si="17"/>
        <v>1800690</v>
      </c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</row>
    <row r="95" spans="1:26" ht="51.75" customHeight="1">
      <c r="A95" s="8">
        <v>41000000</v>
      </c>
      <c r="B95" s="12" t="s">
        <v>92</v>
      </c>
      <c r="C95" s="13">
        <f>D94+E95</f>
        <v>585884749</v>
      </c>
      <c r="D95" s="14">
        <f t="shared" ref="D95:F95" si="18">D99+D96+D102</f>
        <v>584084059</v>
      </c>
      <c r="E95" s="13">
        <f t="shared" si="18"/>
        <v>1800690</v>
      </c>
      <c r="F95" s="13">
        <f t="shared" si="18"/>
        <v>1800690</v>
      </c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</row>
    <row r="96" spans="1:26" ht="42.75" customHeight="1">
      <c r="A96" s="10">
        <v>41030000</v>
      </c>
      <c r="B96" s="16" t="s">
        <v>93</v>
      </c>
      <c r="C96" s="17">
        <f t="shared" ref="C96:C101" si="19">D96</f>
        <v>559612500</v>
      </c>
      <c r="D96" s="19">
        <f>D97+D98</f>
        <v>559612500</v>
      </c>
      <c r="E96" s="13"/>
      <c r="F96" s="13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</row>
    <row r="97" spans="1:26" ht="48.75" customHeight="1">
      <c r="A97" s="10">
        <v>41033900</v>
      </c>
      <c r="B97" s="16" t="s">
        <v>94</v>
      </c>
      <c r="C97" s="17">
        <f t="shared" si="19"/>
        <v>559612500</v>
      </c>
      <c r="D97" s="17">
        <v>559612500</v>
      </c>
      <c r="E97" s="13"/>
      <c r="F97" s="13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</row>
    <row r="98" spans="1:26" ht="99.75" hidden="1" customHeight="1">
      <c r="A98" s="10">
        <v>41034500</v>
      </c>
      <c r="B98" s="16" t="s">
        <v>95</v>
      </c>
      <c r="C98" s="29">
        <f t="shared" si="19"/>
        <v>0</v>
      </c>
      <c r="D98" s="29"/>
      <c r="E98" s="38"/>
      <c r="F98" s="3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</row>
    <row r="99" spans="1:26" ht="42" hidden="1" customHeight="1">
      <c r="A99" s="10">
        <v>41040000</v>
      </c>
      <c r="B99" s="16" t="s">
        <v>96</v>
      </c>
      <c r="C99" s="17">
        <f t="shared" si="19"/>
        <v>0</v>
      </c>
      <c r="D99" s="19">
        <f>D100</f>
        <v>0</v>
      </c>
      <c r="E99" s="14"/>
      <c r="F99" s="14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</row>
    <row r="100" spans="1:26" ht="113.25" hidden="1" customHeight="1">
      <c r="A100" s="10">
        <v>41040200</v>
      </c>
      <c r="B100" s="16" t="s">
        <v>97</v>
      </c>
      <c r="C100" s="17">
        <f t="shared" si="19"/>
        <v>0</v>
      </c>
      <c r="D100" s="30"/>
      <c r="E100" s="14"/>
      <c r="F100" s="14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</row>
    <row r="101" spans="1:26" ht="54" hidden="1" customHeight="1">
      <c r="A101" s="10">
        <v>41034200</v>
      </c>
      <c r="B101" s="16" t="s">
        <v>98</v>
      </c>
      <c r="C101" s="29">
        <f t="shared" si="19"/>
        <v>0</v>
      </c>
      <c r="D101" s="29"/>
      <c r="E101" s="30"/>
      <c r="F101" s="3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</row>
    <row r="102" spans="1:26" ht="45.75" customHeight="1">
      <c r="A102" s="10">
        <v>41050000</v>
      </c>
      <c r="B102" s="16" t="s">
        <v>99</v>
      </c>
      <c r="C102" s="17">
        <f>D102+E102</f>
        <v>26272249</v>
      </c>
      <c r="D102" s="17">
        <f>D103+D104+D105+D106</f>
        <v>24471559</v>
      </c>
      <c r="E102" s="19">
        <f t="shared" ref="E102:F102" si="20">E105</f>
        <v>1800690</v>
      </c>
      <c r="F102" s="19">
        <f t="shared" si="20"/>
        <v>1800690</v>
      </c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</row>
    <row r="103" spans="1:26" ht="84" customHeight="1">
      <c r="A103" s="10">
        <v>41051000</v>
      </c>
      <c r="B103" s="16" t="s">
        <v>100</v>
      </c>
      <c r="C103" s="17">
        <f t="shared" ref="C103:C104" si="21">D103</f>
        <v>14051840</v>
      </c>
      <c r="D103" s="17">
        <v>14051840</v>
      </c>
      <c r="E103" s="19"/>
      <c r="F103" s="19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</row>
    <row r="104" spans="1:26" ht="102.75" customHeight="1">
      <c r="A104" s="10">
        <v>41051200</v>
      </c>
      <c r="B104" s="16" t="s">
        <v>101</v>
      </c>
      <c r="C104" s="17">
        <f t="shared" si="21"/>
        <v>4830644</v>
      </c>
      <c r="D104" s="17">
        <v>4830644</v>
      </c>
      <c r="E104" s="19"/>
      <c r="F104" s="19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</row>
    <row r="105" spans="1:26" ht="34.5" customHeight="1">
      <c r="A105" s="10">
        <v>41053900</v>
      </c>
      <c r="B105" s="39" t="s">
        <v>102</v>
      </c>
      <c r="C105" s="17">
        <f>D105+E105</f>
        <v>7389765</v>
      </c>
      <c r="D105" s="19">
        <f>4665140+466431+2457504-2000000</f>
        <v>5589075</v>
      </c>
      <c r="E105" s="19">
        <v>1800690</v>
      </c>
      <c r="F105" s="19">
        <f>E105</f>
        <v>1800690</v>
      </c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</row>
    <row r="106" spans="1:26" ht="14.25" hidden="1" customHeight="1">
      <c r="A106" s="10">
        <v>41055000</v>
      </c>
      <c r="B106" s="39" t="s">
        <v>103</v>
      </c>
      <c r="C106" s="30">
        <f>D106</f>
        <v>0</v>
      </c>
      <c r="D106" s="30"/>
      <c r="E106" s="30"/>
      <c r="F106" s="3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</row>
    <row r="107" spans="1:26" ht="40.5" customHeight="1">
      <c r="A107" s="10"/>
      <c r="B107" s="35" t="s">
        <v>104</v>
      </c>
      <c r="C107" s="13">
        <f>D107+E107</f>
        <v>3431456242.8499999</v>
      </c>
      <c r="D107" s="14">
        <f t="shared" ref="D107:E107" si="22">D11+D55+D86+D91+D94</f>
        <v>3195401874.8499999</v>
      </c>
      <c r="E107" s="14">
        <f t="shared" si="22"/>
        <v>236054368</v>
      </c>
      <c r="F107" s="14">
        <f>F11+F55+F86+F94</f>
        <v>31800690</v>
      </c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</row>
    <row r="108" spans="1:26" ht="108" customHeight="1">
      <c r="A108" s="63" t="s">
        <v>105</v>
      </c>
      <c r="B108" s="51"/>
      <c r="C108" s="51"/>
      <c r="D108" s="40"/>
      <c r="E108" s="64" t="s">
        <v>106</v>
      </c>
      <c r="F108" s="5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</row>
    <row r="109" spans="1:26" ht="3.75" hidden="1" customHeight="1">
      <c r="A109" s="42"/>
      <c r="B109" s="42"/>
      <c r="C109" s="40"/>
      <c r="D109" s="43" t="s">
        <v>107</v>
      </c>
      <c r="E109" s="65"/>
      <c r="F109" s="51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75.75" customHeight="1">
      <c r="A110" s="50" t="s">
        <v>108</v>
      </c>
      <c r="B110" s="51"/>
      <c r="C110" s="51"/>
      <c r="D110" s="2"/>
      <c r="E110" s="52" t="s">
        <v>109</v>
      </c>
      <c r="F110" s="51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2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2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2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2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2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2.75" customHeight="1">
      <c r="A116" s="2"/>
      <c r="B116" s="2"/>
      <c r="C116" s="44"/>
      <c r="D116" s="44"/>
      <c r="E116" s="44"/>
      <c r="F116" s="44"/>
      <c r="G116" s="44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2.75" customHeight="1">
      <c r="A117" s="44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2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2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2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2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2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2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2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2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2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2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2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2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2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2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2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2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2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2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2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2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2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2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2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2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2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2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2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2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2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2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2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2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2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2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2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2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2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2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2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2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2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2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2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2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2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2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2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2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2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2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2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2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2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2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2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2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2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2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2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2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2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2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2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2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2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2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2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2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2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2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2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2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2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2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2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2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2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2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2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2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2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2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2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2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2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2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2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2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2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2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2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2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2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2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2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2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2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2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2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2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2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2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2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2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2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2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2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2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2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2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2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2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2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2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2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2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2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2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2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2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2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2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2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2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2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2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2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2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2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2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2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2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2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2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2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2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2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2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2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2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2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2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2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2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2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2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2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2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2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2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2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2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2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2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2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2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2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2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2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2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2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2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2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2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2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2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2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2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2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2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2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2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2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2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2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2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2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2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2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2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2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2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2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2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2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2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2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2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2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2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2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2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2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2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2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2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2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2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2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2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2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2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2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2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2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2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2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2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2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2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2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2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2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2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2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2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2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2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2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2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2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2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2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2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2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2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2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2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2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2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2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2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2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2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2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2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2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2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2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2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2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2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2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2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2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2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2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2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2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2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2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2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2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2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2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2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2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2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2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2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2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2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2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2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2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2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2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2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2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2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2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2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2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2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2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2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2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2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2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2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2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2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2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2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2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2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2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2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2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2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2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2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2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2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2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2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2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2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2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2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14">
    <mergeCell ref="A110:C110"/>
    <mergeCell ref="E110:F110"/>
    <mergeCell ref="C3:F3"/>
    <mergeCell ref="A4:F4"/>
    <mergeCell ref="A5:B5"/>
    <mergeCell ref="A6:B6"/>
    <mergeCell ref="A8:A9"/>
    <mergeCell ref="B8:B9"/>
    <mergeCell ref="C8:C9"/>
    <mergeCell ref="D8:D9"/>
    <mergeCell ref="E8:F8"/>
    <mergeCell ref="A108:C108"/>
    <mergeCell ref="E108:F108"/>
    <mergeCell ref="E109:F109"/>
  </mergeCells>
  <pageMargins left="1.299212598425197" right="0.51181102362204722" top="0.74803149606299213" bottom="0.74803149606299213" header="0" footer="0"/>
  <pageSetup scale="66" orientation="portrait" r:id="rId1"/>
  <headerFooter differentFirst="1">
    <oddHeader>&amp;R&amp;12
Продовження додатка 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2:N14"/>
  <sheetViews>
    <sheetView workbookViewId="0"/>
  </sheetViews>
  <sheetFormatPr defaultColWidth="14.5" defaultRowHeight="15" customHeight="1"/>
  <cols>
    <col min="14" max="14" width="15.5" customWidth="1"/>
  </cols>
  <sheetData>
    <row r="2" spans="1:14" ht="15" customHeight="1">
      <c r="B2" s="45">
        <v>1</v>
      </c>
      <c r="C2" s="45">
        <v>2</v>
      </c>
      <c r="D2" s="45">
        <v>3</v>
      </c>
      <c r="E2" s="45">
        <v>4</v>
      </c>
      <c r="F2" s="45">
        <v>5</v>
      </c>
      <c r="G2" s="45">
        <v>6</v>
      </c>
      <c r="H2" s="45">
        <v>7</v>
      </c>
      <c r="I2" s="45">
        <v>8</v>
      </c>
      <c r="J2" s="45">
        <v>9</v>
      </c>
      <c r="K2" s="45">
        <v>10</v>
      </c>
      <c r="L2" s="45">
        <v>11</v>
      </c>
      <c r="M2" s="45">
        <v>12</v>
      </c>
      <c r="N2" s="45" t="s">
        <v>110</v>
      </c>
    </row>
    <row r="4" spans="1:14" ht="15" customHeight="1">
      <c r="A4" s="45" t="s">
        <v>111</v>
      </c>
      <c r="B4" s="46">
        <v>-37729013.5</v>
      </c>
      <c r="C4" s="46">
        <v>54572515.189999998</v>
      </c>
      <c r="D4" s="46">
        <v>94922364.650000006</v>
      </c>
      <c r="E4" s="46">
        <v>11467892</v>
      </c>
      <c r="F4" s="46">
        <v>39607284</v>
      </c>
      <c r="G4" s="46">
        <v>2080915</v>
      </c>
      <c r="H4" s="46">
        <v>23356309</v>
      </c>
      <c r="I4" s="46">
        <v>12220339</v>
      </c>
      <c r="J4" s="46">
        <v>41171006</v>
      </c>
      <c r="K4" s="46">
        <v>19097036</v>
      </c>
      <c r="L4" s="46">
        <v>10006136</v>
      </c>
      <c r="M4" s="46">
        <v>-759615</v>
      </c>
      <c r="N4" s="47">
        <f>SUM(B3:M4)</f>
        <v>270013168.34000003</v>
      </c>
    </row>
    <row r="5" spans="1:14" ht="15" customHeight="1">
      <c r="A5" s="45" t="s">
        <v>112</v>
      </c>
      <c r="B5" s="46">
        <v>37729013.5</v>
      </c>
      <c r="D5" s="47">
        <f>-37729013.5</f>
        <v>-37729013.5</v>
      </c>
      <c r="E5" s="47"/>
      <c r="F5" s="47"/>
      <c r="G5" s="47"/>
      <c r="H5" s="47"/>
      <c r="I5" s="47"/>
      <c r="J5" s="47"/>
      <c r="K5" s="47"/>
      <c r="L5" s="47"/>
      <c r="M5" s="47"/>
      <c r="N5" s="47">
        <f t="shared" ref="N5:N6" si="0">SUM(B5:M5)</f>
        <v>0</v>
      </c>
    </row>
    <row r="6" spans="1:14" ht="15" customHeight="1">
      <c r="A6" s="45"/>
      <c r="B6" s="46"/>
      <c r="C6" s="46">
        <v>-759615</v>
      </c>
      <c r="D6" s="46"/>
      <c r="E6" s="46"/>
      <c r="F6" s="46"/>
      <c r="G6" s="46"/>
      <c r="H6" s="46"/>
      <c r="I6" s="46"/>
      <c r="J6" s="46"/>
      <c r="K6" s="46"/>
      <c r="L6" s="46"/>
      <c r="M6" s="46">
        <v>759615</v>
      </c>
      <c r="N6" s="47">
        <f t="shared" si="0"/>
        <v>0</v>
      </c>
    </row>
    <row r="7" spans="1:14" ht="15" customHeight="1">
      <c r="A7" s="45" t="s">
        <v>113</v>
      </c>
      <c r="B7" s="46">
        <f t="shared" ref="B7:N7" si="1">SUM(B4:B6)</f>
        <v>0</v>
      </c>
      <c r="C7" s="46">
        <f t="shared" si="1"/>
        <v>53812900.189999998</v>
      </c>
      <c r="D7" s="46">
        <f t="shared" si="1"/>
        <v>57193351.150000006</v>
      </c>
      <c r="E7" s="46">
        <f t="shared" si="1"/>
        <v>11467892</v>
      </c>
      <c r="F7" s="46">
        <f t="shared" si="1"/>
        <v>39607284</v>
      </c>
      <c r="G7" s="46">
        <f t="shared" si="1"/>
        <v>2080915</v>
      </c>
      <c r="H7" s="46">
        <f t="shared" si="1"/>
        <v>23356309</v>
      </c>
      <c r="I7" s="46">
        <f t="shared" si="1"/>
        <v>12220339</v>
      </c>
      <c r="J7" s="46">
        <f t="shared" si="1"/>
        <v>41171006</v>
      </c>
      <c r="K7" s="46">
        <f t="shared" si="1"/>
        <v>19097036</v>
      </c>
      <c r="L7" s="46">
        <f t="shared" si="1"/>
        <v>10006136</v>
      </c>
      <c r="M7" s="46">
        <f t="shared" si="1"/>
        <v>0</v>
      </c>
      <c r="N7" s="46">
        <f t="shared" si="1"/>
        <v>270013168.34000003</v>
      </c>
    </row>
    <row r="8" spans="1:14" ht="15" customHeight="1">
      <c r="A8" s="45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7"/>
    </row>
    <row r="9" spans="1:14" ht="15" customHeight="1">
      <c r="A9" s="45" t="s">
        <v>114</v>
      </c>
      <c r="B9" s="46">
        <v>37929013.5</v>
      </c>
      <c r="C9" s="46">
        <v>-49722978.039999999</v>
      </c>
      <c r="D9" s="46">
        <v>-94922364.650000006</v>
      </c>
      <c r="E9" s="46">
        <v>-11467892</v>
      </c>
      <c r="F9" s="46">
        <v>-39607284</v>
      </c>
      <c r="G9" s="46">
        <v>-2080915</v>
      </c>
      <c r="H9" s="46">
        <v>-23356309</v>
      </c>
      <c r="I9" s="46">
        <v>-12220339</v>
      </c>
      <c r="J9" s="46">
        <v>-41171006</v>
      </c>
      <c r="K9" s="46">
        <v>-19097036</v>
      </c>
      <c r="L9" s="46">
        <v>-10006136</v>
      </c>
      <c r="M9" s="46">
        <v>-4289922.1500000004</v>
      </c>
      <c r="N9" s="47">
        <f t="shared" ref="N9:N12" si="2">SUM(B9:M9)</f>
        <v>-270013168.33999997</v>
      </c>
    </row>
    <row r="10" spans="1:14" ht="15" customHeight="1">
      <c r="A10" s="45" t="s">
        <v>112</v>
      </c>
      <c r="B10" s="45">
        <v>-37729013.5</v>
      </c>
      <c r="D10" s="45">
        <v>37729013.5</v>
      </c>
      <c r="N10" s="48">
        <f t="shared" si="2"/>
        <v>0</v>
      </c>
    </row>
    <row r="11" spans="1:14" ht="15" customHeight="1">
      <c r="A11" s="45"/>
      <c r="B11" s="45">
        <v>-200000</v>
      </c>
      <c r="C11" s="45">
        <v>-4089922.15</v>
      </c>
      <c r="M11" s="45">
        <v>4289922.1500000004</v>
      </c>
      <c r="N11" s="48">
        <f t="shared" si="2"/>
        <v>0</v>
      </c>
    </row>
    <row r="12" spans="1:14" ht="15" customHeight="1">
      <c r="A12" s="45" t="s">
        <v>115</v>
      </c>
      <c r="B12" s="47">
        <f t="shared" ref="B12:M12" si="3">SUM(B9:B11)</f>
        <v>0</v>
      </c>
      <c r="C12" s="47">
        <f t="shared" si="3"/>
        <v>-53812900.189999998</v>
      </c>
      <c r="D12" s="47">
        <f t="shared" si="3"/>
        <v>-57193351.150000006</v>
      </c>
      <c r="E12" s="47">
        <f t="shared" si="3"/>
        <v>-11467892</v>
      </c>
      <c r="F12" s="47">
        <f t="shared" si="3"/>
        <v>-39607284</v>
      </c>
      <c r="G12" s="47">
        <f t="shared" si="3"/>
        <v>-2080915</v>
      </c>
      <c r="H12" s="47">
        <f t="shared" si="3"/>
        <v>-23356309</v>
      </c>
      <c r="I12" s="47">
        <f t="shared" si="3"/>
        <v>-12220339</v>
      </c>
      <c r="J12" s="47">
        <f t="shared" si="3"/>
        <v>-41171006</v>
      </c>
      <c r="K12" s="47">
        <f t="shared" si="3"/>
        <v>-19097036</v>
      </c>
      <c r="L12" s="47">
        <f t="shared" si="3"/>
        <v>-10006136</v>
      </c>
      <c r="M12" s="47">
        <f t="shared" si="3"/>
        <v>0</v>
      </c>
      <c r="N12" s="47">
        <f t="shared" si="2"/>
        <v>-270013168.34000003</v>
      </c>
    </row>
    <row r="14" spans="1:14" ht="15" customHeight="1">
      <c r="A14" s="45" t="s">
        <v>116</v>
      </c>
      <c r="B14" s="47">
        <f t="shared" ref="B14:N14" si="4">B7+B12</f>
        <v>0</v>
      </c>
      <c r="C14" s="47">
        <f t="shared" si="4"/>
        <v>0</v>
      </c>
      <c r="D14" s="47">
        <f t="shared" si="4"/>
        <v>0</v>
      </c>
      <c r="E14" s="47">
        <f t="shared" si="4"/>
        <v>0</v>
      </c>
      <c r="F14" s="47">
        <f t="shared" si="4"/>
        <v>0</v>
      </c>
      <c r="G14" s="47">
        <f t="shared" si="4"/>
        <v>0</v>
      </c>
      <c r="H14" s="47">
        <f t="shared" si="4"/>
        <v>0</v>
      </c>
      <c r="I14" s="47">
        <f t="shared" si="4"/>
        <v>0</v>
      </c>
      <c r="J14" s="47">
        <f t="shared" si="4"/>
        <v>0</v>
      </c>
      <c r="K14" s="47">
        <f t="shared" si="4"/>
        <v>0</v>
      </c>
      <c r="L14" s="47">
        <f t="shared" si="4"/>
        <v>0</v>
      </c>
      <c r="M14" s="47">
        <f t="shared" si="4"/>
        <v>0</v>
      </c>
      <c r="N14" s="47">
        <f t="shared" si="4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житомир22</vt:lpstr>
      <vt:lpstr>Лист1</vt:lpstr>
      <vt:lpstr>житомир22!Заголовки_для_печати</vt:lpstr>
      <vt:lpstr>житомир22!Область_печати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Свіцельська Ірина</cp:lastModifiedBy>
  <cp:lastPrinted>2022-04-21T12:11:44Z</cp:lastPrinted>
  <dcterms:created xsi:type="dcterms:W3CDTF">2014-01-17T10:52:16Z</dcterms:created>
  <dcterms:modified xsi:type="dcterms:W3CDTF">2022-04-21T12:13:02Z</dcterms:modified>
</cp:coreProperties>
</file>