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житомир25" sheetId="1" r:id="rId1"/>
  </sheets>
  <definedNames>
    <definedName name="_xlnm.Print_Titles" localSheetId="0">житомир25!$8:$10</definedName>
    <definedName name="_xlnm.Print_Area" localSheetId="0">житомир25!$A$1:$F$122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uri="GoogleSheetsCustomDataVersion1">
      <go:sheetsCustomData xmlns:go="http://customooxmlschemas.google.com/" r:id="" roundtripDataSignature="AMtx7miyaDsPIgw0lsrVWKyDPwr9tm2fkA=="/>
    </ext>
  </extLst>
</workbook>
</file>

<file path=xl/calcChain.xml><?xml version="1.0" encoding="utf-8"?>
<calcChain xmlns="http://schemas.openxmlformats.org/spreadsheetml/2006/main">
  <c r="E116" i="1"/>
  <c r="D14" l="1"/>
  <c r="E99" l="1"/>
  <c r="D21" l="1"/>
  <c r="D15"/>
  <c r="C90" l="1"/>
  <c r="E89"/>
  <c r="D73" l="1"/>
  <c r="D28"/>
  <c r="D18"/>
  <c r="D108" l="1"/>
  <c r="C111"/>
  <c r="D103" l="1"/>
  <c r="C106"/>
  <c r="D62"/>
  <c r="C94" l="1"/>
  <c r="C64"/>
  <c r="E108" l="1"/>
  <c r="C110"/>
  <c r="C112"/>
  <c r="E103" l="1"/>
  <c r="C105"/>
  <c r="C118" l="1"/>
  <c r="E117"/>
  <c r="C117" s="1"/>
  <c r="D13" l="1"/>
  <c r="C17"/>
  <c r="C16"/>
  <c r="E115"/>
  <c r="E114" s="1"/>
  <c r="C104" l="1"/>
  <c r="F104"/>
  <c r="F103" s="1"/>
  <c r="E81" l="1"/>
  <c r="C81" s="1"/>
  <c r="C73"/>
  <c r="E79" l="1"/>
  <c r="D68"/>
  <c r="C72"/>
  <c r="C65"/>
  <c r="C66"/>
  <c r="C116" l="1"/>
  <c r="C114"/>
  <c r="C115" l="1"/>
  <c r="C103"/>
  <c r="F113"/>
  <c r="F108" s="1"/>
  <c r="C113"/>
  <c r="C109"/>
  <c r="C107"/>
  <c r="F102" l="1"/>
  <c r="E102"/>
  <c r="E101" s="1"/>
  <c r="D102"/>
  <c r="C108"/>
  <c r="D24"/>
  <c r="C101" l="1"/>
  <c r="C102"/>
  <c r="C30"/>
  <c r="C99" l="1"/>
  <c r="F97"/>
  <c r="C97"/>
  <c r="E96"/>
  <c r="F96" s="1"/>
  <c r="F95"/>
  <c r="C95"/>
  <c r="E93"/>
  <c r="C93" s="1"/>
  <c r="C91"/>
  <c r="C89"/>
  <c r="C88"/>
  <c r="C87"/>
  <c r="C86"/>
  <c r="C85"/>
  <c r="E84"/>
  <c r="C82"/>
  <c r="C80"/>
  <c r="C78"/>
  <c r="C77"/>
  <c r="C76"/>
  <c r="D75"/>
  <c r="C74"/>
  <c r="C71"/>
  <c r="C70"/>
  <c r="C69"/>
  <c r="C63"/>
  <c r="C62"/>
  <c r="C61"/>
  <c r="C60"/>
  <c r="D59"/>
  <c r="C59" s="1"/>
  <c r="C56"/>
  <c r="C55"/>
  <c r="C54"/>
  <c r="E53"/>
  <c r="C53" s="1"/>
  <c r="C51"/>
  <c r="C50"/>
  <c r="C49"/>
  <c r="D48"/>
  <c r="C48" s="1"/>
  <c r="C47"/>
  <c r="C46"/>
  <c r="D45"/>
  <c r="C45" s="1"/>
  <c r="C44"/>
  <c r="D43"/>
  <c r="C43" s="1"/>
  <c r="C42"/>
  <c r="C41"/>
  <c r="C40"/>
  <c r="C39"/>
  <c r="C38"/>
  <c r="C37"/>
  <c r="C36"/>
  <c r="C35"/>
  <c r="C34"/>
  <c r="C33"/>
  <c r="D32"/>
  <c r="C32" s="1"/>
  <c r="C29"/>
  <c r="C28" s="1"/>
  <c r="C27"/>
  <c r="C26" s="1"/>
  <c r="D26"/>
  <c r="D23" s="1"/>
  <c r="C25"/>
  <c r="C24" s="1"/>
  <c r="C22"/>
  <c r="C21"/>
  <c r="C19"/>
  <c r="C18"/>
  <c r="C15"/>
  <c r="C14"/>
  <c r="C68" l="1"/>
  <c r="C75"/>
  <c r="D67"/>
  <c r="E83"/>
  <c r="E57" s="1"/>
  <c r="C13"/>
  <c r="D12"/>
  <c r="C12" s="1"/>
  <c r="E92"/>
  <c r="C23"/>
  <c r="C84"/>
  <c r="F92"/>
  <c r="F119" s="1"/>
  <c r="E98"/>
  <c r="C98" s="1"/>
  <c r="F93"/>
  <c r="E52"/>
  <c r="C52" s="1"/>
  <c r="D58"/>
  <c r="D20"/>
  <c r="D79"/>
  <c r="C79" s="1"/>
  <c r="E11"/>
  <c r="D31"/>
  <c r="C96"/>
  <c r="D57" l="1"/>
  <c r="C57" s="1"/>
  <c r="E100"/>
  <c r="C67"/>
  <c r="C20"/>
  <c r="D11"/>
  <c r="E119"/>
  <c r="C92"/>
  <c r="C83"/>
  <c r="F100"/>
  <c r="C58"/>
  <c r="C31"/>
  <c r="C11" l="1"/>
  <c r="D100"/>
  <c r="C100" s="1"/>
  <c r="D119"/>
  <c r="C119" s="1"/>
</calcChain>
</file>

<file path=xl/sharedStrings.xml><?xml version="1.0" encoding="utf-8"?>
<sst xmlns="http://schemas.openxmlformats.org/spreadsheetml/2006/main" count="127" uniqueCount="123">
  <si>
    <t>( код бюджету )</t>
  </si>
  <si>
    <t>гривень</t>
  </si>
  <si>
    <t>Код</t>
  </si>
  <si>
    <t>Найменування згідно
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</si>
  <si>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</si>
  <si>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</si>
  <si>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</si>
  <si>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</si>
  <si>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</si>
  <si>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</si>
  <si>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</si>
  <si>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</si>
  <si>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</si>
  <si>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</si>
  <si>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</si>
  <si>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 xml:space="preserve">Податок на прибуток підприємств та фінансових установ  комунальної власності 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</si>
  <si>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</si>
  <si>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</si>
  <si>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</si>
  <si>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</si>
  <si>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</si>
  <si>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</si>
  <si>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</si>
  <si>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</si>
  <si>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</si>
  <si>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</si>
  <si>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</si>
  <si>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</si>
  <si>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об"єктів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</si>
  <si>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</si>
  <si>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</si>
  <si>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</si>
  <si>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</si>
  <si>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</si>
  <si>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</si>
  <si>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 xml:space="preserve">Збір за місця для паркування транспортних засобів 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</si>
  <si>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</si>
  <si>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</si>
  <si>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</si>
  <si>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</si>
  <si>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</si>
  <si>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</si>
  <si>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</si>
  <si>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</si>
  <si>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</si>
  <si>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</si>
  <si>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</si>
  <si>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об"єкти</t>
  </si>
  <si>
    <t>Надходження від розміщення відходів у спеціально відведених для цього місцях чи на об"єктах,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</si>
  <si>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</si>
  <si>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</si>
  <si>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 прибутку (доходу) державних  або комунальних унітарних підприємств та їх об"єднань, що вилучається до відповідного бюджету, та дивіденди (дохід), нараховані на акції (частки) господарських товариств, у статутних капіталах  яких є державна або комунальна власність</t>
  </si>
  <si>
    <t xml:space="preserve">Частина чистого  прибутку (доходу) комунальних унітарних підприємств та їх об"єднань, що вилучається до відповідного місцевого бюджету </t>
  </si>
  <si>
    <t>Плата за розміщення тимчасово вільних коштів місцевих бюджетів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</si>
  <si>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</si>
  <si>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</si>
  <si>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</si>
  <si>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</si>
  <si>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осіб-підприємців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</si>
  <si>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</si>
  <si>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</si>
  <si>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майновим  комплексом та іншим майном, що перебуває в комунальній власності</t>
  </si>
  <si>
    <t xml:space="preserve">Державне мито </t>
  </si>
  <si>
    <t>Державне мито, що сплачується за місцем розгляду та оформлення документів, у тому числі за оформлення документів на спадщину і дарування </t>
  </si>
  <si>
    <t>Державне мито, не віднесене до інших категорій</t>
  </si>
  <si>
    <t>Державне мито, пов'язане з видачею та оформленням закордонних паспортів (посвідок) та паспортів громадян України </t>
  </si>
  <si>
    <t>Інші неподаткові надходження</t>
  </si>
  <si>
    <t>Відсотки за користування довгостроковим кредитом, що надається з місцевих бюджетів молодим сім"ям та одиноким молодим громадянам на будівництво (реконструкцію) та придбання житла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</si>
  <si>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</si>
  <si>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</si>
  <si>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</si>
  <si>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</si>
  <si>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</si>
  <si>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</si>
  <si>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</si>
  <si>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</si>
  <si>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Доходи від операцій з капіталом</t>
  </si>
  <si>
    <t>Надходження від продажу основного капіталу</t>
  </si>
  <si>
    <t>Кошти від відчудження майна, що належить Автономній Республіці Крим та майна, що  перебуває в комунальній власності</t>
  </si>
  <si>
    <t>Кошти від продажу землі і нематеріальних активів</t>
  </si>
  <si>
    <t>Кошти від продажу земельних ділянок несільськогоспо- дарського призначення,  що   перебувають у державній  або комунальній власності, та земельних  ділянок, які знаходяться на території Автономної Республіки Крим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</si>
  <si>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</si>
  <si>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</si>
  <si>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Всього доходів</t>
  </si>
  <si>
    <t>Секретар міської ради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</si>
  <si>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 підпунктом 213.1.14 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</si>
  <si>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 підпунктом 213.1.14 пункту 213.1 статті 213 Податкового кодексу України)</t>
  </si>
  <si>
    <t>Офіційні трансферти</t>
  </si>
  <si>
    <t>Від органів державного управління</t>
  </si>
  <si>
    <t>Субвенції з державного бюджету  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</si>
  <si>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</si>
  <si>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</si>
  <si>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</si>
  <si>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</si>
  <si>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0655200000</t>
  </si>
  <si>
    <t>42020000 </t>
  </si>
  <si>
    <t>Гранти (дарунки), що надійшли до бюджетів усіх рівнів  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</si>
  <si>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</si>
  <si>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</si>
  <si>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</si>
  <si>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Плата за скорочення термінів надання послуг у сфері державної рестрації речових прав на нерухоме майно та їх обтяжень і державної реєстрації юридичних осіб, фізичних осіб-підприємців та громадських формувань, а також плата за надання інших платних послуг, пов"язаних з такою державною реєстрацію</t>
  </si>
  <si>
    <t>Акцизний податок з реалізації суб'єктами господарювання роздрібної торгівлі підакцизних товарів </t>
  </si>
  <si>
    <t>Надходження від орендної плати за користування цілісним майновим комплексом та іншим державним майном</t>
  </si>
  <si>
    <t>Плата за надання державних гарантій та кредитів (позик), залучених державою</t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</si>
  <si>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</si>
  <si>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Податок на доходи фізичних осіб із доходів спеціалістів резидента Дія Сіті</t>
  </si>
  <si>
    <t>Плата за встановлення земельного сервітуту, за надання права користування земельною ділянкою для сільськогоподарських потреб (емфітевзис), для забудови (суперфіцій)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</si>
  <si>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</si>
  <si>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Надходження в рамках програм допомоги урядів іноземних держав, міжнародних організацій, донорських установ</t>
  </si>
  <si>
    <t>Субвенція з державного бюджету місцевим бюджетам на реалізацію проектів у рамках Програми з відновлення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</si>
  <si>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</si>
  <si>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за рахунок залишку коштів освітньої субвенції, що утворився на початок бюджетного періоду</t>
  </si>
  <si>
    <t>Штрафні санкції, що застосовуються відповідно до Закону України 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пального"</t>
  </si>
  <si>
    <t>31010200 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</si>
  <si>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 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</si>
  <si>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</si>
  <si>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Директор департаменту бюджету та фінансів Житомирської міської ради</t>
  </si>
  <si>
    <t>Діна  ПРОХОРЧУК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</si>
  <si>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</si>
  <si>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Галина ШИМАНСЬКА</t>
  </si>
  <si>
    <t>Доходи  бюджету  Житомирської міської територіальної громади  на 2025 рік</t>
  </si>
  <si>
    <t>Благодійні внески, гранти та дарунки </t>
  </si>
  <si>
    <t xml:space="preserve">                    Додаток  1
                                                          до проєкту рішення міської ради
                                                          </t>
  </si>
</sst>
</file>

<file path=xl/styles.xml><?xml version="1.0" encoding="utf-8"?>
<styleSheet xmlns="http://schemas.openxmlformats.org/spreadsheetml/2006/main">
  <fonts count="25">
    <font>
      <sz val="10"/>
      <color rgb="FF000000"/>
      <name val="Times New Roman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02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2" borderId="4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7" fillId="3" borderId="4" xfId="0" applyNumberFormat="1" applyFont="1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>
      <alignment vertical="center" wrapText="1"/>
    </xf>
    <xf numFmtId="4" fontId="22" fillId="3" borderId="4" xfId="0" applyNumberFormat="1" applyFont="1" applyFill="1" applyBorder="1" applyAlignment="1" applyProtection="1">
      <alignment horizontal="center" vertical="center" wrapText="1"/>
    </xf>
    <xf numFmtId="4" fontId="19" fillId="3" borderId="4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0" fillId="0" borderId="0" xfId="0" applyFont="1" applyAlignment="1"/>
    <xf numFmtId="0" fontId="0" fillId="0" borderId="0" xfId="0" applyFont="1" applyAlignment="1"/>
    <xf numFmtId="0" fontId="2" fillId="3" borderId="0" xfId="0" applyFont="1" applyFill="1" applyAlignment="1"/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2" fillId="3" borderId="4" xfId="0" applyFont="1" applyFill="1" applyBorder="1" applyAlignment="1"/>
    <xf numFmtId="0" fontId="8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" fillId="3" borderId="0" xfId="0" applyFont="1" applyFill="1" applyAlignment="1">
      <alignment wrapText="1"/>
    </xf>
    <xf numFmtId="0" fontId="0" fillId="0" borderId="0" xfId="0" applyFont="1" applyAlignment="1"/>
    <xf numFmtId="4" fontId="7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left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0" fontId="24" fillId="3" borderId="0" xfId="0" applyFont="1" applyFill="1" applyAlignment="1">
      <alignment wrapText="1"/>
    </xf>
    <xf numFmtId="0" fontId="3" fillId="2" borderId="5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3" fillId="4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5" xfId="1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vertical="center" wrapText="1"/>
    </xf>
    <xf numFmtId="0" fontId="24" fillId="3" borderId="5" xfId="0" applyFont="1" applyFill="1" applyBorder="1" applyAlignment="1">
      <alignment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wrapText="1"/>
    </xf>
    <xf numFmtId="0" fontId="17" fillId="3" borderId="5" xfId="0" applyNumberFormat="1" applyFont="1" applyFill="1" applyBorder="1" applyAlignment="1" applyProtection="1">
      <alignment horizontal="center" vertical="center" wrapText="1"/>
    </xf>
    <xf numFmtId="0" fontId="17" fillId="3" borderId="5" xfId="0" applyNumberFormat="1" applyFont="1" applyFill="1" applyBorder="1" applyAlignment="1" applyProtection="1">
      <alignment vertical="center" wrapText="1"/>
    </xf>
    <xf numFmtId="0" fontId="18" fillId="3" borderId="5" xfId="0" applyNumberFormat="1" applyFont="1" applyFill="1" applyBorder="1" applyAlignment="1" applyProtection="1">
      <alignment horizontal="center" vertical="center" wrapText="1"/>
    </xf>
    <xf numFmtId="0" fontId="18" fillId="3" borderId="5" xfId="0" applyNumberFormat="1" applyFont="1" applyFill="1" applyBorder="1" applyAlignment="1" applyProtection="1">
      <alignment horizontal="left" vertical="center" wrapText="1"/>
    </xf>
    <xf numFmtId="4" fontId="11" fillId="3" borderId="5" xfId="0" applyNumberFormat="1" applyFont="1" applyFill="1" applyBorder="1" applyAlignment="1" applyProtection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9" fillId="3" borderId="5" xfId="0" applyNumberFormat="1" applyFont="1" applyFill="1" applyBorder="1" applyAlignment="1">
      <alignment horizontal="center" vertical="center" wrapText="1"/>
    </xf>
    <xf numFmtId="4" fontId="20" fillId="3" borderId="5" xfId="0" applyNumberFormat="1" applyFont="1" applyFill="1" applyBorder="1" applyAlignment="1" applyProtection="1">
      <alignment horizontal="center" vertical="center" wrapText="1"/>
    </xf>
    <xf numFmtId="4" fontId="21" fillId="3" borderId="5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 applyProtection="1">
      <alignment horizontal="left" vertical="center" wrapText="1"/>
    </xf>
    <xf numFmtId="4" fontId="20" fillId="3" borderId="5" xfId="0" applyNumberFormat="1" applyFont="1" applyFill="1" applyBorder="1" applyAlignment="1">
      <alignment horizontal="center" vertical="center" wrapText="1"/>
    </xf>
    <xf numFmtId="4" fontId="20" fillId="3" borderId="6" xfId="0" applyNumberFormat="1" applyFont="1" applyFill="1" applyBorder="1" applyAlignment="1" applyProtection="1">
      <alignment horizontal="center" vertical="center" wrapText="1"/>
    </xf>
    <xf numFmtId="4" fontId="21" fillId="3" borderId="6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justify" vertical="center" wrapText="1"/>
    </xf>
    <xf numFmtId="4" fontId="20" fillId="3" borderId="6" xfId="0" applyNumberFormat="1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left" vertical="center" wrapText="1"/>
    </xf>
    <xf numFmtId="4" fontId="22" fillId="3" borderId="5" xfId="0" applyNumberFormat="1" applyFont="1" applyFill="1" applyBorder="1" applyAlignment="1" applyProtection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justify" vertical="center" wrapText="1"/>
    </xf>
    <xf numFmtId="0" fontId="15" fillId="3" borderId="8" xfId="0" applyFont="1" applyFill="1" applyBorder="1" applyAlignment="1">
      <alignment wrapText="1"/>
    </xf>
    <xf numFmtId="0" fontId="18" fillId="3" borderId="5" xfId="0" applyFont="1" applyFill="1" applyBorder="1" applyAlignment="1">
      <alignment vertical="center" wrapText="1"/>
    </xf>
    <xf numFmtId="0" fontId="14" fillId="3" borderId="0" xfId="0" applyFont="1" applyFill="1" applyAlignment="1">
      <alignment horizontal="left" wrapText="1"/>
    </xf>
    <xf numFmtId="0" fontId="0" fillId="3" borderId="0" xfId="0" applyFont="1" applyFill="1" applyAlignment="1"/>
    <xf numFmtId="0" fontId="14" fillId="3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/>
    <xf numFmtId="0" fontId="6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3" fillId="3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/>
    <xf numFmtId="0" fontId="5" fillId="3" borderId="3" xfId="0" applyFont="1" applyFill="1" applyBorder="1"/>
    <xf numFmtId="49" fontId="6" fillId="3" borderId="0" xfId="0" applyNumberFormat="1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9" fillId="2" borderId="5" xfId="0" applyFont="1" applyFill="1" applyBorder="1" applyAlignment="1">
      <alignment horizontal="center" vertical="center" wrapText="1"/>
    </xf>
    <xf numFmtId="0" fontId="5" fillId="3" borderId="5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zakon.rada.gov.ua/rada/show/ru/2755-17" TargetMode="External"/><Relationship Id="rId1" Type="http://schemas.openxmlformats.org/officeDocument/2006/relationships/hyperlink" Target="https://zakon.rada.gov.ua/rada/show/ru/2755-1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12"/>
  <sheetViews>
    <sheetView showGridLines="0" tabSelected="1" view="pageBreakPreview" topLeftCell="A98" zoomScale="87" zoomScaleSheetLayoutView="87" workbookViewId="0">
      <selection activeCell="D101" sqref="D101"/>
    </sheetView>
  </sheetViews>
  <sheetFormatPr defaultColWidth="14.5" defaultRowHeight="15" customHeight="1"/>
  <cols>
    <col min="1" max="1" width="13.1640625" customWidth="1"/>
    <col min="2" max="2" width="37" customWidth="1"/>
    <col min="3" max="3" width="24.6640625" customWidth="1"/>
    <col min="4" max="4" width="25" customWidth="1"/>
    <col min="5" max="6" width="22.33203125" customWidth="1"/>
    <col min="7" max="7" width="31.1640625" customWidth="1"/>
    <col min="8" max="26" width="9.1640625" customWidth="1"/>
  </cols>
  <sheetData>
    <row r="1" spans="1:26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85.5" customHeight="1">
      <c r="A3" s="19"/>
      <c r="B3" s="19"/>
      <c r="C3" s="94" t="s">
        <v>122</v>
      </c>
      <c r="D3" s="87"/>
      <c r="E3" s="87"/>
      <c r="F3" s="87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78" customHeight="1">
      <c r="A4" s="95" t="s">
        <v>120</v>
      </c>
      <c r="B4" s="96"/>
      <c r="C4" s="96"/>
      <c r="D4" s="96"/>
      <c r="E4" s="96"/>
      <c r="F4" s="9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8" customHeight="1">
      <c r="A5" s="98" t="s">
        <v>94</v>
      </c>
      <c r="B5" s="87"/>
      <c r="C5" s="20"/>
      <c r="D5" s="20"/>
      <c r="E5" s="20"/>
      <c r="F5" s="2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1" customHeight="1">
      <c r="A6" s="99" t="s">
        <v>0</v>
      </c>
      <c r="B6" s="87"/>
      <c r="C6" s="21"/>
      <c r="D6" s="21"/>
      <c r="E6" s="21"/>
      <c r="F6" s="22" t="s">
        <v>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9.5" customHeight="1">
      <c r="A7" s="23"/>
      <c r="B7" s="24"/>
      <c r="C7" s="24"/>
      <c r="D7" s="24"/>
      <c r="E7" s="24"/>
      <c r="F7" s="2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7.75" customHeight="1">
      <c r="A8" s="100" t="s">
        <v>2</v>
      </c>
      <c r="B8" s="100" t="s">
        <v>3</v>
      </c>
      <c r="C8" s="100" t="s">
        <v>4</v>
      </c>
      <c r="D8" s="100" t="s">
        <v>5</v>
      </c>
      <c r="E8" s="100" t="s">
        <v>6</v>
      </c>
      <c r="F8" s="101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0.75" customHeight="1">
      <c r="A9" s="101"/>
      <c r="B9" s="101"/>
      <c r="C9" s="101"/>
      <c r="D9" s="101"/>
      <c r="E9" s="51" t="s">
        <v>4</v>
      </c>
      <c r="F9" s="42" t="s">
        <v>7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6.5" customHeight="1">
      <c r="A10" s="36">
        <v>1</v>
      </c>
      <c r="B10" s="36">
        <v>2</v>
      </c>
      <c r="C10" s="36">
        <v>3</v>
      </c>
      <c r="D10" s="36">
        <v>4</v>
      </c>
      <c r="E10" s="36">
        <v>5</v>
      </c>
      <c r="F10" s="43">
        <v>6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42.75" customHeight="1">
      <c r="A11" s="51">
        <v>10000000</v>
      </c>
      <c r="B11" s="44" t="s">
        <v>8</v>
      </c>
      <c r="C11" s="45">
        <f>D11+E11</f>
        <v>3125875000</v>
      </c>
      <c r="D11" s="46">
        <f>D13+D18+D20+D23+D31</f>
        <v>3123945900</v>
      </c>
      <c r="E11" s="46">
        <f>E53</f>
        <v>1929100</v>
      </c>
      <c r="F11" s="46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57.75" customHeight="1">
      <c r="A12" s="36">
        <v>11000000</v>
      </c>
      <c r="B12" s="35" t="s">
        <v>9</v>
      </c>
      <c r="C12" s="33">
        <f>SUM(D12)</f>
        <v>1837950300</v>
      </c>
      <c r="D12" s="39">
        <f>D13+D18</f>
        <v>1837950300</v>
      </c>
      <c r="E12" s="39"/>
      <c r="F12" s="39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44.25" customHeight="1">
      <c r="A13" s="34">
        <v>11010000</v>
      </c>
      <c r="B13" s="38" t="s">
        <v>10</v>
      </c>
      <c r="C13" s="33">
        <f t="shared" ref="C13:C19" si="0">D13+E13</f>
        <v>1837509300</v>
      </c>
      <c r="D13" s="39">
        <f>D14+D15+D16+D17</f>
        <v>1837509300</v>
      </c>
      <c r="E13" s="39"/>
      <c r="F13" s="39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86.25" customHeight="1">
      <c r="A14" s="34">
        <v>11010100</v>
      </c>
      <c r="B14" s="38" t="s">
        <v>11</v>
      </c>
      <c r="C14" s="33">
        <f t="shared" si="0"/>
        <v>1742783000</v>
      </c>
      <c r="D14" s="33">
        <f>1703561900+39221100</f>
        <v>1742783000</v>
      </c>
      <c r="E14" s="39"/>
      <c r="F14" s="39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83.25" customHeight="1">
      <c r="A15" s="34">
        <v>11010400</v>
      </c>
      <c r="B15" s="38" t="s">
        <v>12</v>
      </c>
      <c r="C15" s="33">
        <f t="shared" si="0"/>
        <v>50326300</v>
      </c>
      <c r="D15" s="39">
        <f>50000000+326300</f>
        <v>50326300</v>
      </c>
      <c r="E15" s="39"/>
      <c r="F15" s="39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70.5" customHeight="1">
      <c r="A16" s="34">
        <v>11010500</v>
      </c>
      <c r="B16" s="38" t="s">
        <v>13</v>
      </c>
      <c r="C16" s="33">
        <f>D16+E16</f>
        <v>42200000</v>
      </c>
      <c r="D16" s="39">
        <v>42200000</v>
      </c>
      <c r="E16" s="39"/>
      <c r="F16" s="39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s="27" customFormat="1" ht="55.5" customHeight="1">
      <c r="A17" s="34">
        <v>11011200</v>
      </c>
      <c r="B17" s="38" t="s">
        <v>105</v>
      </c>
      <c r="C17" s="33">
        <f>D17+E17</f>
        <v>2200000</v>
      </c>
      <c r="D17" s="39">
        <v>2200000</v>
      </c>
      <c r="E17" s="39"/>
      <c r="F17" s="39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45.75" customHeight="1">
      <c r="A18" s="36">
        <v>11020000</v>
      </c>
      <c r="B18" s="35" t="s">
        <v>14</v>
      </c>
      <c r="C18" s="33">
        <f t="shared" si="0"/>
        <v>441000</v>
      </c>
      <c r="D18" s="33">
        <f>D19</f>
        <v>441000</v>
      </c>
      <c r="E18" s="33"/>
      <c r="F18" s="33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57.75" customHeight="1">
      <c r="A19" s="34">
        <v>11020200</v>
      </c>
      <c r="B19" s="38" t="s">
        <v>15</v>
      </c>
      <c r="C19" s="33">
        <f t="shared" si="0"/>
        <v>441000</v>
      </c>
      <c r="D19" s="39">
        <v>441000</v>
      </c>
      <c r="E19" s="39"/>
      <c r="F19" s="39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57" customHeight="1">
      <c r="A20" s="36">
        <v>13000000</v>
      </c>
      <c r="B20" s="35" t="s">
        <v>16</v>
      </c>
      <c r="C20" s="33">
        <f t="shared" ref="C20:C22" si="1">D20</f>
        <v>61400</v>
      </c>
      <c r="D20" s="39">
        <f t="shared" ref="D20" si="2">D21</f>
        <v>61400</v>
      </c>
      <c r="E20" s="39"/>
      <c r="F20" s="39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57" customHeight="1">
      <c r="A21" s="34">
        <v>13010000</v>
      </c>
      <c r="B21" s="38" t="s">
        <v>17</v>
      </c>
      <c r="C21" s="33">
        <f t="shared" si="1"/>
        <v>61400</v>
      </c>
      <c r="D21" s="39">
        <f>D22</f>
        <v>61400</v>
      </c>
      <c r="E21" s="39"/>
      <c r="F21" s="39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7.5" customHeight="1">
      <c r="A22" s="34">
        <v>13010200</v>
      </c>
      <c r="B22" s="38" t="s">
        <v>18</v>
      </c>
      <c r="C22" s="33">
        <f t="shared" si="1"/>
        <v>61400</v>
      </c>
      <c r="D22" s="39">
        <v>61400</v>
      </c>
      <c r="E22" s="39"/>
      <c r="F22" s="39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39.75" customHeight="1">
      <c r="A23" s="36">
        <v>14000000</v>
      </c>
      <c r="B23" s="35" t="s">
        <v>19</v>
      </c>
      <c r="C23" s="33">
        <f>D23+E23</f>
        <v>412197800</v>
      </c>
      <c r="D23" s="39">
        <f>D24+D26+D28</f>
        <v>412197800</v>
      </c>
      <c r="E23" s="39"/>
      <c r="F23" s="39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50.25" customHeight="1">
      <c r="A24" s="36">
        <v>14020000</v>
      </c>
      <c r="B24" s="35" t="s">
        <v>20</v>
      </c>
      <c r="C24" s="33">
        <f t="shared" ref="C24:D24" si="3">C25</f>
        <v>14599400</v>
      </c>
      <c r="D24" s="39">
        <f t="shared" si="3"/>
        <v>14599400</v>
      </c>
      <c r="E24" s="39"/>
      <c r="F24" s="39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30.75" customHeight="1">
      <c r="A25" s="36">
        <v>14021900</v>
      </c>
      <c r="B25" s="35" t="s">
        <v>21</v>
      </c>
      <c r="C25" s="33">
        <f>D25+E25</f>
        <v>14599400</v>
      </c>
      <c r="D25" s="39">
        <v>14599400</v>
      </c>
      <c r="E25" s="39"/>
      <c r="F25" s="39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52.5" customHeight="1">
      <c r="A26" s="36">
        <v>14030000</v>
      </c>
      <c r="B26" s="35" t="s">
        <v>22</v>
      </c>
      <c r="C26" s="33">
        <f t="shared" ref="C26:D26" si="4">C27</f>
        <v>127122500</v>
      </c>
      <c r="D26" s="39">
        <f t="shared" si="4"/>
        <v>127122500</v>
      </c>
      <c r="E26" s="39"/>
      <c r="F26" s="39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32.25" customHeight="1">
      <c r="A27" s="36">
        <v>14031900</v>
      </c>
      <c r="B27" s="35" t="s">
        <v>21</v>
      </c>
      <c r="C27" s="33">
        <f t="shared" ref="C27:C50" si="5">D27+E27</f>
        <v>127122500</v>
      </c>
      <c r="D27" s="39">
        <v>127122500</v>
      </c>
      <c r="E27" s="39"/>
      <c r="F27" s="39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s="18" customFormat="1" ht="65.25" customHeight="1">
      <c r="A28" s="36">
        <v>14040000</v>
      </c>
      <c r="B28" s="40" t="s">
        <v>101</v>
      </c>
      <c r="C28" s="39">
        <f>C29+C30</f>
        <v>270475900</v>
      </c>
      <c r="D28" s="39">
        <f>D29+D30</f>
        <v>270475900</v>
      </c>
      <c r="E28" s="39"/>
      <c r="F28" s="39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209.25" customHeight="1">
      <c r="A29" s="52">
        <v>14040100</v>
      </c>
      <c r="B29" s="53" t="s">
        <v>85</v>
      </c>
      <c r="C29" s="33">
        <f t="shared" si="5"/>
        <v>162771300</v>
      </c>
      <c r="D29" s="39">
        <v>162771300</v>
      </c>
      <c r="E29" s="39"/>
      <c r="F29" s="39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s="8" customFormat="1" ht="128.25" customHeight="1">
      <c r="A30" s="54">
        <v>14040200</v>
      </c>
      <c r="B30" s="53" t="s">
        <v>86</v>
      </c>
      <c r="C30" s="33">
        <f>D30</f>
        <v>107704600</v>
      </c>
      <c r="D30" s="39">
        <v>107704600</v>
      </c>
      <c r="E30" s="39"/>
      <c r="F30" s="39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65.25" customHeight="1">
      <c r="A31" s="36">
        <v>18000000</v>
      </c>
      <c r="B31" s="35" t="s">
        <v>23</v>
      </c>
      <c r="C31" s="33">
        <f t="shared" si="5"/>
        <v>873736400</v>
      </c>
      <c r="D31" s="39">
        <f>D32+D45+D48+D43</f>
        <v>873736400</v>
      </c>
      <c r="E31" s="39"/>
      <c r="F31" s="39"/>
      <c r="G31" s="5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36" customHeight="1">
      <c r="A32" s="36">
        <v>18010000</v>
      </c>
      <c r="B32" s="35" t="s">
        <v>24</v>
      </c>
      <c r="C32" s="33">
        <f t="shared" si="5"/>
        <v>243431300</v>
      </c>
      <c r="D32" s="39">
        <f>D33+D34+D35+D36+D37+D38+D39+D40+D41+D42</f>
        <v>243431300</v>
      </c>
      <c r="E32" s="39"/>
      <c r="F32" s="39"/>
      <c r="G32" s="5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84" customHeight="1">
      <c r="A33" s="36">
        <v>18010100</v>
      </c>
      <c r="B33" s="35" t="s">
        <v>25</v>
      </c>
      <c r="C33" s="33">
        <f t="shared" si="5"/>
        <v>1000000</v>
      </c>
      <c r="D33" s="33">
        <v>1000000</v>
      </c>
      <c r="E33" s="39"/>
      <c r="F33" s="39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90" customHeight="1">
      <c r="A34" s="36">
        <v>18010200</v>
      </c>
      <c r="B34" s="35" t="s">
        <v>26</v>
      </c>
      <c r="C34" s="33">
        <f t="shared" si="5"/>
        <v>9000000</v>
      </c>
      <c r="D34" s="33">
        <v>9000000</v>
      </c>
      <c r="E34" s="39"/>
      <c r="F34" s="39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89.25" customHeight="1">
      <c r="A35" s="36">
        <v>18010300</v>
      </c>
      <c r="B35" s="35" t="s">
        <v>27</v>
      </c>
      <c r="C35" s="33">
        <f t="shared" si="5"/>
        <v>23000000</v>
      </c>
      <c r="D35" s="33">
        <v>23000000</v>
      </c>
      <c r="E35" s="39"/>
      <c r="F35" s="39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07.25" customHeight="1">
      <c r="A36" s="36">
        <v>18010400</v>
      </c>
      <c r="B36" s="35" t="s">
        <v>28</v>
      </c>
      <c r="C36" s="33">
        <f t="shared" si="5"/>
        <v>65000000</v>
      </c>
      <c r="D36" s="33">
        <v>65000000</v>
      </c>
      <c r="E36" s="39"/>
      <c r="F36" s="39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36.75" customHeight="1">
      <c r="A37" s="36">
        <v>18010500</v>
      </c>
      <c r="B37" s="35" t="s">
        <v>29</v>
      </c>
      <c r="C37" s="33">
        <f t="shared" si="5"/>
        <v>59000000</v>
      </c>
      <c r="D37" s="39">
        <v>59000000</v>
      </c>
      <c r="E37" s="39"/>
      <c r="F37" s="39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39" customHeight="1">
      <c r="A38" s="36">
        <v>18010600</v>
      </c>
      <c r="B38" s="35" t="s">
        <v>30</v>
      </c>
      <c r="C38" s="33">
        <f t="shared" si="5"/>
        <v>71500000</v>
      </c>
      <c r="D38" s="39">
        <v>71500000</v>
      </c>
      <c r="E38" s="39"/>
      <c r="F38" s="39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34.5" customHeight="1">
      <c r="A39" s="36">
        <v>18010700</v>
      </c>
      <c r="B39" s="35" t="s">
        <v>31</v>
      </c>
      <c r="C39" s="33">
        <f t="shared" si="5"/>
        <v>4991300</v>
      </c>
      <c r="D39" s="39">
        <v>4991300</v>
      </c>
      <c r="E39" s="39"/>
      <c r="F39" s="39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28.5" customHeight="1">
      <c r="A40" s="36">
        <v>18010900</v>
      </c>
      <c r="B40" s="35" t="s">
        <v>32</v>
      </c>
      <c r="C40" s="33">
        <f t="shared" si="5"/>
        <v>9000000</v>
      </c>
      <c r="D40" s="39">
        <v>9000000</v>
      </c>
      <c r="E40" s="39"/>
      <c r="F40" s="39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39.950000000000003" customHeight="1">
      <c r="A41" s="36">
        <v>18011000</v>
      </c>
      <c r="B41" s="35" t="s">
        <v>33</v>
      </c>
      <c r="C41" s="33">
        <f t="shared" si="5"/>
        <v>410000</v>
      </c>
      <c r="D41" s="33">
        <v>410000</v>
      </c>
      <c r="E41" s="39"/>
      <c r="F41" s="39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39" customHeight="1">
      <c r="A42" s="36">
        <v>18011100</v>
      </c>
      <c r="B42" s="35" t="s">
        <v>34</v>
      </c>
      <c r="C42" s="33">
        <f t="shared" si="5"/>
        <v>530000</v>
      </c>
      <c r="D42" s="33">
        <v>530000</v>
      </c>
      <c r="E42" s="39"/>
      <c r="F42" s="39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48" hidden="1" customHeight="1">
      <c r="A43" s="36">
        <v>18020000</v>
      </c>
      <c r="B43" s="35" t="s">
        <v>35</v>
      </c>
      <c r="C43" s="33">
        <f t="shared" si="5"/>
        <v>0</v>
      </c>
      <c r="D43" s="33">
        <f>D44</f>
        <v>0</v>
      </c>
      <c r="E43" s="39"/>
      <c r="F43" s="39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65.25" hidden="1" customHeight="1">
      <c r="A44" s="36">
        <v>18020100</v>
      </c>
      <c r="B44" s="35" t="s">
        <v>36</v>
      </c>
      <c r="C44" s="33">
        <f t="shared" si="5"/>
        <v>0</v>
      </c>
      <c r="D44" s="33"/>
      <c r="E44" s="39"/>
      <c r="F44" s="39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40.5" customHeight="1">
      <c r="A45" s="34">
        <v>18030000</v>
      </c>
      <c r="B45" s="38" t="s">
        <v>37</v>
      </c>
      <c r="C45" s="33">
        <f t="shared" si="5"/>
        <v>1757400</v>
      </c>
      <c r="D45" s="39">
        <f>D46+D47</f>
        <v>1757400</v>
      </c>
      <c r="E45" s="39"/>
      <c r="F45" s="39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39.950000000000003" customHeight="1">
      <c r="A46" s="36">
        <v>18030100</v>
      </c>
      <c r="B46" s="35" t="s">
        <v>38</v>
      </c>
      <c r="C46" s="33">
        <f t="shared" si="5"/>
        <v>600000</v>
      </c>
      <c r="D46" s="39">
        <v>600000</v>
      </c>
      <c r="E46" s="39"/>
      <c r="F46" s="39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36" customHeight="1">
      <c r="A47" s="36">
        <v>18030200</v>
      </c>
      <c r="B47" s="35" t="s">
        <v>39</v>
      </c>
      <c r="C47" s="33">
        <f t="shared" si="5"/>
        <v>1157400</v>
      </c>
      <c r="D47" s="39">
        <v>1157400</v>
      </c>
      <c r="E47" s="39"/>
      <c r="F47" s="39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35.25" customHeight="1">
      <c r="A48" s="34">
        <v>18050000</v>
      </c>
      <c r="B48" s="41" t="s">
        <v>40</v>
      </c>
      <c r="C48" s="33">
        <f t="shared" si="5"/>
        <v>628547700</v>
      </c>
      <c r="D48" s="39">
        <f>D49+D50+D51</f>
        <v>628547700</v>
      </c>
      <c r="E48" s="39"/>
      <c r="F48" s="39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36" customHeight="1">
      <c r="A49" s="36">
        <v>18050300</v>
      </c>
      <c r="B49" s="35" t="s">
        <v>41</v>
      </c>
      <c r="C49" s="33">
        <f t="shared" si="5"/>
        <v>115000000</v>
      </c>
      <c r="D49" s="39">
        <v>115000000</v>
      </c>
      <c r="E49" s="39"/>
      <c r="F49" s="39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38.25" customHeight="1">
      <c r="A50" s="36">
        <v>18050400</v>
      </c>
      <c r="B50" s="35" t="s">
        <v>42</v>
      </c>
      <c r="C50" s="33">
        <f t="shared" si="5"/>
        <v>513352700</v>
      </c>
      <c r="D50" s="33">
        <v>513352700</v>
      </c>
      <c r="E50" s="39"/>
      <c r="F50" s="39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32.75" customHeight="1">
      <c r="A51" s="36">
        <v>18050500</v>
      </c>
      <c r="B51" s="35" t="s">
        <v>43</v>
      </c>
      <c r="C51" s="33">
        <f>D51</f>
        <v>195000</v>
      </c>
      <c r="D51" s="39">
        <v>195000</v>
      </c>
      <c r="E51" s="39"/>
      <c r="F51" s="39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51" customHeight="1">
      <c r="A52" s="36">
        <v>19000000</v>
      </c>
      <c r="B52" s="35" t="s">
        <v>44</v>
      </c>
      <c r="C52" s="33">
        <f t="shared" ref="C52:C60" si="6">D52+E52</f>
        <v>1929100</v>
      </c>
      <c r="D52" s="39"/>
      <c r="E52" s="39">
        <f t="shared" ref="E52" si="7">E53</f>
        <v>1929100</v>
      </c>
      <c r="F52" s="39"/>
      <c r="G52" s="5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56.25" customHeight="1">
      <c r="A53" s="34">
        <v>19010000</v>
      </c>
      <c r="B53" s="41" t="s">
        <v>45</v>
      </c>
      <c r="C53" s="33">
        <f t="shared" si="6"/>
        <v>1929100</v>
      </c>
      <c r="D53" s="39"/>
      <c r="E53" s="39">
        <f>E54+E55+E56</f>
        <v>1929100</v>
      </c>
      <c r="F53" s="39"/>
      <c r="G53" s="5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7.5" customHeight="1">
      <c r="A54" s="34">
        <v>19010100</v>
      </c>
      <c r="B54" s="38" t="s">
        <v>46</v>
      </c>
      <c r="C54" s="33">
        <f t="shared" si="6"/>
        <v>779100</v>
      </c>
      <c r="D54" s="39"/>
      <c r="E54" s="39">
        <v>779100</v>
      </c>
      <c r="F54" s="39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50.25" customHeight="1">
      <c r="A55" s="34">
        <v>19010200</v>
      </c>
      <c r="B55" s="38" t="s">
        <v>47</v>
      </c>
      <c r="C55" s="33">
        <f t="shared" si="6"/>
        <v>800000</v>
      </c>
      <c r="D55" s="39"/>
      <c r="E55" s="39">
        <v>800000</v>
      </c>
      <c r="F55" s="39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93.75" customHeight="1">
      <c r="A56" s="34">
        <v>19010300</v>
      </c>
      <c r="B56" s="38" t="s">
        <v>48</v>
      </c>
      <c r="C56" s="33">
        <f t="shared" si="6"/>
        <v>350000</v>
      </c>
      <c r="D56" s="39"/>
      <c r="E56" s="39">
        <v>350000</v>
      </c>
      <c r="F56" s="39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35.25" customHeight="1">
      <c r="A57" s="51">
        <v>20000000</v>
      </c>
      <c r="B57" s="44" t="s">
        <v>49</v>
      </c>
      <c r="C57" s="45">
        <f t="shared" si="6"/>
        <v>261616705</v>
      </c>
      <c r="D57" s="46">
        <f>D58+D67+D79</f>
        <v>47489900</v>
      </c>
      <c r="E57" s="46">
        <f>E79+E83+E58</f>
        <v>214126805</v>
      </c>
      <c r="F57" s="4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41.25" customHeight="1">
      <c r="A58" s="36">
        <v>21000000</v>
      </c>
      <c r="B58" s="35" t="s">
        <v>50</v>
      </c>
      <c r="C58" s="33">
        <f t="shared" si="6"/>
        <v>11319400</v>
      </c>
      <c r="D58" s="39">
        <f>D59+D61+D62</f>
        <v>11319400</v>
      </c>
      <c r="E58" s="39"/>
      <c r="F58" s="39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77.75" customHeight="1">
      <c r="A59" s="36">
        <v>21010000</v>
      </c>
      <c r="B59" s="35" t="s">
        <v>51</v>
      </c>
      <c r="C59" s="33">
        <f t="shared" si="6"/>
        <v>997000</v>
      </c>
      <c r="D59" s="39">
        <f>D60</f>
        <v>997000</v>
      </c>
      <c r="E59" s="39"/>
      <c r="F59" s="39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96" customHeight="1">
      <c r="A60" s="34">
        <v>21010300</v>
      </c>
      <c r="B60" s="38" t="s">
        <v>52</v>
      </c>
      <c r="C60" s="33">
        <f t="shared" si="6"/>
        <v>997000</v>
      </c>
      <c r="D60" s="39">
        <v>997000</v>
      </c>
      <c r="E60" s="39"/>
      <c r="F60" s="39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50.25" hidden="1" customHeight="1">
      <c r="A61" s="34">
        <v>21050000</v>
      </c>
      <c r="B61" s="38" t="s">
        <v>53</v>
      </c>
      <c r="C61" s="33">
        <f>SUM(D61)</f>
        <v>0</v>
      </c>
      <c r="D61" s="33"/>
      <c r="E61" s="39"/>
      <c r="F61" s="39"/>
      <c r="G61" s="5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33.75" customHeight="1">
      <c r="A62" s="34">
        <v>21080000</v>
      </c>
      <c r="B62" s="38" t="s">
        <v>54</v>
      </c>
      <c r="C62" s="33">
        <f t="shared" ref="C62:C63" si="8">D62</f>
        <v>10322400</v>
      </c>
      <c r="D62" s="39">
        <f>D63+D64+D65+D66</f>
        <v>10322400</v>
      </c>
      <c r="E62" s="39"/>
      <c r="F62" s="39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49.5" customHeight="1">
      <c r="A63" s="34">
        <v>21081100</v>
      </c>
      <c r="B63" s="38" t="s">
        <v>55</v>
      </c>
      <c r="C63" s="33">
        <f t="shared" si="8"/>
        <v>9500000</v>
      </c>
      <c r="D63" s="33">
        <v>9500000</v>
      </c>
      <c r="E63" s="39"/>
      <c r="F63" s="39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s="30" customFormat="1" ht="180" customHeight="1">
      <c r="A64" s="55">
        <v>21081500</v>
      </c>
      <c r="B64" s="56" t="s">
        <v>112</v>
      </c>
      <c r="C64" s="33">
        <f>D64</f>
        <v>500000</v>
      </c>
      <c r="D64" s="33">
        <v>500000</v>
      </c>
      <c r="E64" s="39"/>
      <c r="F64" s="39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s="17" customFormat="1" ht="114" customHeight="1">
      <c r="A65" s="34">
        <v>21081700</v>
      </c>
      <c r="B65" s="57" t="s">
        <v>106</v>
      </c>
      <c r="C65" s="58">
        <f>D65</f>
        <v>72400</v>
      </c>
      <c r="D65" s="58">
        <v>72400</v>
      </c>
      <c r="E65" s="47"/>
      <c r="F65" s="47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s="17" customFormat="1" ht="90.75" customHeight="1">
      <c r="A66" s="34">
        <v>21081800</v>
      </c>
      <c r="B66" s="59" t="s">
        <v>99</v>
      </c>
      <c r="C66" s="58">
        <f>D66</f>
        <v>250000</v>
      </c>
      <c r="D66" s="58">
        <v>250000</v>
      </c>
      <c r="E66" s="47"/>
      <c r="F66" s="47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66" customHeight="1">
      <c r="A67" s="36">
        <v>22000000</v>
      </c>
      <c r="B67" s="35" t="s">
        <v>56</v>
      </c>
      <c r="C67" s="33">
        <f>D67+E67</f>
        <v>31670500</v>
      </c>
      <c r="D67" s="39">
        <f>D68+D73+D75</f>
        <v>31670500</v>
      </c>
      <c r="E67" s="39"/>
      <c r="F67" s="39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39" customHeight="1">
      <c r="A68" s="36">
        <v>22010000</v>
      </c>
      <c r="B68" s="35" t="s">
        <v>57</v>
      </c>
      <c r="C68" s="33">
        <f>C69+C70+C71+C72</f>
        <v>15700000</v>
      </c>
      <c r="D68" s="33">
        <f>D69+D70+D71+D72</f>
        <v>15700000</v>
      </c>
      <c r="E68" s="39"/>
      <c r="F68" s="39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77.25" customHeight="1">
      <c r="A69" s="36">
        <v>22010300</v>
      </c>
      <c r="B69" s="35" t="s">
        <v>58</v>
      </c>
      <c r="C69" s="39">
        <f t="shared" ref="C69:C71" si="9">SUM(D69)</f>
        <v>630000</v>
      </c>
      <c r="D69" s="33">
        <v>630000</v>
      </c>
      <c r="E69" s="39"/>
      <c r="F69" s="39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38.25" customHeight="1">
      <c r="A70" s="36">
        <v>22012500</v>
      </c>
      <c r="B70" s="35" t="s">
        <v>59</v>
      </c>
      <c r="C70" s="39">
        <f t="shared" si="9"/>
        <v>14000000</v>
      </c>
      <c r="D70" s="33">
        <v>14000000</v>
      </c>
      <c r="E70" s="39"/>
      <c r="F70" s="39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68.25" customHeight="1">
      <c r="A71" s="36">
        <v>22012600</v>
      </c>
      <c r="B71" s="35" t="s">
        <v>60</v>
      </c>
      <c r="C71" s="39">
        <f t="shared" si="9"/>
        <v>970000</v>
      </c>
      <c r="D71" s="33">
        <v>970000</v>
      </c>
      <c r="E71" s="39"/>
      <c r="F71" s="39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s="17" customFormat="1" ht="172.5" customHeight="1">
      <c r="A72" s="60">
        <v>22012900</v>
      </c>
      <c r="B72" s="61" t="s">
        <v>100</v>
      </c>
      <c r="C72" s="39">
        <f>D72</f>
        <v>100000</v>
      </c>
      <c r="D72" s="33">
        <v>100000</v>
      </c>
      <c r="E72" s="39"/>
      <c r="F72" s="39"/>
      <c r="G72" s="31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s="18" customFormat="1" ht="67.5" customHeight="1">
      <c r="A73" s="34">
        <v>22080000</v>
      </c>
      <c r="B73" s="40" t="s">
        <v>102</v>
      </c>
      <c r="C73" s="39">
        <f>D73</f>
        <v>15470500</v>
      </c>
      <c r="D73" s="33">
        <f>D74</f>
        <v>15470500</v>
      </c>
      <c r="E73" s="39"/>
      <c r="F73" s="39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85.5" customHeight="1">
      <c r="A74" s="34">
        <v>22080400</v>
      </c>
      <c r="B74" s="38" t="s">
        <v>61</v>
      </c>
      <c r="C74" s="33">
        <f t="shared" ref="C74:C91" si="10">D74+E74</f>
        <v>15470500</v>
      </c>
      <c r="D74" s="39">
        <v>15470500</v>
      </c>
      <c r="E74" s="39"/>
      <c r="F74" s="39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26.25" customHeight="1">
      <c r="A75" s="34">
        <v>22090000</v>
      </c>
      <c r="B75" s="41" t="s">
        <v>62</v>
      </c>
      <c r="C75" s="33">
        <f t="shared" si="10"/>
        <v>500000</v>
      </c>
      <c r="D75" s="39">
        <f>D76+D77+D78</f>
        <v>500000</v>
      </c>
      <c r="E75" s="39"/>
      <c r="F75" s="39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94.5" customHeight="1">
      <c r="A76" s="34">
        <v>22090100</v>
      </c>
      <c r="B76" s="35" t="s">
        <v>63</v>
      </c>
      <c r="C76" s="33">
        <f t="shared" si="10"/>
        <v>400700</v>
      </c>
      <c r="D76" s="39">
        <v>400700</v>
      </c>
      <c r="E76" s="39"/>
      <c r="F76" s="39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30" customHeight="1">
      <c r="A77" s="34">
        <v>22090200</v>
      </c>
      <c r="B77" s="35" t="s">
        <v>64</v>
      </c>
      <c r="C77" s="33">
        <f t="shared" si="10"/>
        <v>500</v>
      </c>
      <c r="D77" s="39">
        <v>500</v>
      </c>
      <c r="E77" s="39"/>
      <c r="F77" s="39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80.25" customHeight="1">
      <c r="A78" s="34">
        <v>22090400</v>
      </c>
      <c r="B78" s="35" t="s">
        <v>65</v>
      </c>
      <c r="C78" s="33">
        <f t="shared" si="10"/>
        <v>98800</v>
      </c>
      <c r="D78" s="39">
        <v>98800</v>
      </c>
      <c r="E78" s="39"/>
      <c r="F78" s="39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30.75" customHeight="1">
      <c r="A79" s="36">
        <v>24000000</v>
      </c>
      <c r="B79" s="35" t="s">
        <v>66</v>
      </c>
      <c r="C79" s="33">
        <f t="shared" si="10"/>
        <v>4543800</v>
      </c>
      <c r="D79" s="39">
        <f>D80</f>
        <v>4500000</v>
      </c>
      <c r="E79" s="39">
        <f>E80+E81</f>
        <v>43800</v>
      </c>
      <c r="F79" s="39"/>
      <c r="G79" s="5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30" customHeight="1">
      <c r="A80" s="34">
        <v>24060300</v>
      </c>
      <c r="B80" s="41" t="s">
        <v>54</v>
      </c>
      <c r="C80" s="33">
        <f t="shared" si="10"/>
        <v>4500000</v>
      </c>
      <c r="D80" s="33">
        <v>4500000</v>
      </c>
      <c r="E80" s="33"/>
      <c r="F80" s="33"/>
      <c r="G80" s="5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s="18" customFormat="1" ht="48.75" customHeight="1">
      <c r="A81" s="34">
        <v>24110000</v>
      </c>
      <c r="B81" s="40" t="s">
        <v>103</v>
      </c>
      <c r="C81" s="33">
        <f>E81</f>
        <v>43800</v>
      </c>
      <c r="D81" s="33"/>
      <c r="E81" s="33">
        <f>E82</f>
        <v>43800</v>
      </c>
      <c r="F81" s="33"/>
      <c r="G81" s="5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11.75" customHeight="1">
      <c r="A82" s="34">
        <v>24110900</v>
      </c>
      <c r="B82" s="38" t="s">
        <v>67</v>
      </c>
      <c r="C82" s="33">
        <f t="shared" si="10"/>
        <v>43800</v>
      </c>
      <c r="D82" s="33"/>
      <c r="E82" s="33">
        <v>43800</v>
      </c>
      <c r="F82" s="33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46.5" customHeight="1">
      <c r="A83" s="36">
        <v>25000000</v>
      </c>
      <c r="B83" s="35" t="s">
        <v>68</v>
      </c>
      <c r="C83" s="33">
        <f t="shared" si="10"/>
        <v>214083005</v>
      </c>
      <c r="D83" s="33"/>
      <c r="E83" s="33">
        <f>E84+E89</f>
        <v>214083005</v>
      </c>
      <c r="F83" s="33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66" customHeight="1">
      <c r="A84" s="36">
        <v>25010000</v>
      </c>
      <c r="B84" s="35" t="s">
        <v>69</v>
      </c>
      <c r="C84" s="33">
        <f t="shared" si="10"/>
        <v>59089805</v>
      </c>
      <c r="D84" s="33"/>
      <c r="E84" s="33">
        <f>E85+E86+E87+E88</f>
        <v>59089805</v>
      </c>
      <c r="F84" s="33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66.75" customHeight="1">
      <c r="A85" s="34">
        <v>25010100</v>
      </c>
      <c r="B85" s="35" t="s">
        <v>70</v>
      </c>
      <c r="C85" s="33">
        <f t="shared" si="10"/>
        <v>46083505</v>
      </c>
      <c r="D85" s="33"/>
      <c r="E85" s="33">
        <v>46083505</v>
      </c>
      <c r="F85" s="33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51" customHeight="1">
      <c r="A86" s="34">
        <v>25010200</v>
      </c>
      <c r="B86" s="35" t="s">
        <v>71</v>
      </c>
      <c r="C86" s="33">
        <f t="shared" si="10"/>
        <v>12790300</v>
      </c>
      <c r="D86" s="33"/>
      <c r="E86" s="33">
        <v>12790300</v>
      </c>
      <c r="F86" s="33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91.5" customHeight="1">
      <c r="A87" s="34">
        <v>25010300</v>
      </c>
      <c r="B87" s="35" t="s">
        <v>72</v>
      </c>
      <c r="C87" s="33">
        <f t="shared" si="10"/>
        <v>212000</v>
      </c>
      <c r="D87" s="33"/>
      <c r="E87" s="33">
        <v>212000</v>
      </c>
      <c r="F87" s="33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66" customHeight="1">
      <c r="A88" s="34">
        <v>25010400</v>
      </c>
      <c r="B88" s="35" t="s">
        <v>73</v>
      </c>
      <c r="C88" s="33">
        <f t="shared" si="10"/>
        <v>4000</v>
      </c>
      <c r="D88" s="33"/>
      <c r="E88" s="33">
        <v>4000</v>
      </c>
      <c r="F88" s="33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59.25" customHeight="1">
      <c r="A89" s="34">
        <v>25020000</v>
      </c>
      <c r="B89" s="37" t="s">
        <v>74</v>
      </c>
      <c r="C89" s="33">
        <f t="shared" si="10"/>
        <v>154993200</v>
      </c>
      <c r="D89" s="33"/>
      <c r="E89" s="33">
        <f>E90+E91</f>
        <v>154993200</v>
      </c>
      <c r="F89" s="33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s="32" customFormat="1" ht="48" hidden="1" customHeight="1">
      <c r="A90" s="54">
        <v>25020100</v>
      </c>
      <c r="B90" s="56" t="s">
        <v>121</v>
      </c>
      <c r="C90" s="33">
        <f>E90</f>
        <v>0</v>
      </c>
      <c r="D90" s="33"/>
      <c r="E90" s="33"/>
      <c r="F90" s="33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216.75" customHeight="1">
      <c r="A91" s="34">
        <v>25020200</v>
      </c>
      <c r="B91" s="37" t="s">
        <v>75</v>
      </c>
      <c r="C91" s="33">
        <f t="shared" si="10"/>
        <v>154993200</v>
      </c>
      <c r="D91" s="33"/>
      <c r="E91" s="33">
        <v>154993200</v>
      </c>
      <c r="F91" s="33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37.5" customHeight="1">
      <c r="A92" s="51">
        <v>30000000</v>
      </c>
      <c r="B92" s="44" t="s">
        <v>76</v>
      </c>
      <c r="C92" s="45">
        <f>C93+C96</f>
        <v>7000000</v>
      </c>
      <c r="D92" s="45"/>
      <c r="E92" s="45">
        <f>E93+E96</f>
        <v>7000000</v>
      </c>
      <c r="F92" s="45">
        <f>F95+F96</f>
        <v>7000000</v>
      </c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44.25" customHeight="1">
      <c r="A93" s="51">
        <v>31000000</v>
      </c>
      <c r="B93" s="44" t="s">
        <v>77</v>
      </c>
      <c r="C93" s="45">
        <f>D93+E93</f>
        <v>7000000</v>
      </c>
      <c r="D93" s="45"/>
      <c r="E93" s="45">
        <f>E95</f>
        <v>7000000</v>
      </c>
      <c r="F93" s="45">
        <f t="shared" ref="F93:F95" si="11">E93</f>
        <v>7000000</v>
      </c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s="30" customFormat="1" ht="9.75" hidden="1" customHeight="1">
      <c r="A94" s="54" t="s">
        <v>113</v>
      </c>
      <c r="B94" s="56" t="s">
        <v>114</v>
      </c>
      <c r="C94" s="45">
        <f>D94</f>
        <v>0</v>
      </c>
      <c r="D94" s="45"/>
      <c r="E94" s="45"/>
      <c r="F94" s="45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78" customHeight="1">
      <c r="A95" s="36">
        <v>31030000</v>
      </c>
      <c r="B95" s="35" t="s">
        <v>78</v>
      </c>
      <c r="C95" s="33">
        <f t="shared" ref="C95" si="12">E95</f>
        <v>7000000</v>
      </c>
      <c r="D95" s="33"/>
      <c r="E95" s="33">
        <v>7000000</v>
      </c>
      <c r="F95" s="33">
        <f t="shared" si="11"/>
        <v>7000000</v>
      </c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49.5" hidden="1" customHeight="1">
      <c r="A96" s="51">
        <v>33000000</v>
      </c>
      <c r="B96" s="48" t="s">
        <v>79</v>
      </c>
      <c r="C96" s="33">
        <f>D96+E96</f>
        <v>0</v>
      </c>
      <c r="D96" s="39"/>
      <c r="E96" s="39">
        <f>E97</f>
        <v>0</v>
      </c>
      <c r="F96" s="39">
        <f t="shared" ref="F96:F97" si="13">SUM(E96)</f>
        <v>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8.25" hidden="1" customHeight="1">
      <c r="A97" s="34">
        <v>33010100</v>
      </c>
      <c r="B97" s="38" t="s">
        <v>80</v>
      </c>
      <c r="C97" s="33">
        <f t="shared" ref="C97:C98" si="14">E97</f>
        <v>0</v>
      </c>
      <c r="D97" s="46"/>
      <c r="E97" s="33"/>
      <c r="F97" s="39">
        <f t="shared" si="13"/>
        <v>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35.25" customHeight="1">
      <c r="A98" s="49">
        <v>50000000</v>
      </c>
      <c r="B98" s="50" t="s">
        <v>81</v>
      </c>
      <c r="C98" s="45">
        <f t="shared" si="14"/>
        <v>3874840</v>
      </c>
      <c r="D98" s="39"/>
      <c r="E98" s="46">
        <f>E99</f>
        <v>3874840</v>
      </c>
      <c r="F98" s="46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05" customHeight="1">
      <c r="A99" s="34">
        <v>50110000</v>
      </c>
      <c r="B99" s="38" t="s">
        <v>82</v>
      </c>
      <c r="C99" s="33">
        <f>SUM(E99)</f>
        <v>3874840</v>
      </c>
      <c r="D99" s="46"/>
      <c r="E99" s="39">
        <f>2758040+996800+120000</f>
        <v>3874840</v>
      </c>
      <c r="F99" s="39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36" customHeight="1">
      <c r="A100" s="34"/>
      <c r="B100" s="48" t="s">
        <v>83</v>
      </c>
      <c r="C100" s="45">
        <f t="shared" ref="C100" si="15">D100+E100</f>
        <v>3398366545</v>
      </c>
      <c r="D100" s="45">
        <f>D11+D57+D92</f>
        <v>3171435800</v>
      </c>
      <c r="E100" s="46">
        <f>E11+E57+E92+E98</f>
        <v>226930745</v>
      </c>
      <c r="F100" s="46">
        <f>F11+F57+F92</f>
        <v>7000000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s="9" customFormat="1" ht="36" customHeight="1">
      <c r="A101" s="62">
        <v>40000000</v>
      </c>
      <c r="B101" s="63" t="s">
        <v>87</v>
      </c>
      <c r="C101" s="64">
        <f>D101+E101</f>
        <v>145035071</v>
      </c>
      <c r="D101" s="65"/>
      <c r="E101" s="65">
        <f>E102+E114</f>
        <v>145035071</v>
      </c>
      <c r="F101" s="65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s="9" customFormat="1" ht="38.25" hidden="1" customHeight="1">
      <c r="A102" s="62">
        <v>41000000</v>
      </c>
      <c r="B102" s="63" t="s">
        <v>88</v>
      </c>
      <c r="C102" s="64">
        <f>D101+E102</f>
        <v>0</v>
      </c>
      <c r="D102" s="66">
        <f>D103+D108</f>
        <v>0</v>
      </c>
      <c r="E102" s="65">
        <f>E103+E108</f>
        <v>0</v>
      </c>
      <c r="F102" s="65">
        <f>F103+F108</f>
        <v>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s="9" customFormat="1" ht="46.5" hidden="1" customHeight="1">
      <c r="A103" s="60">
        <v>41030000</v>
      </c>
      <c r="B103" s="61" t="s">
        <v>89</v>
      </c>
      <c r="C103" s="67">
        <f>D103+E103</f>
        <v>0</v>
      </c>
      <c r="D103" s="68">
        <f>D107+D106</f>
        <v>0</v>
      </c>
      <c r="E103" s="69">
        <f>E104+E105</f>
        <v>0</v>
      </c>
      <c r="F103" s="69">
        <f>F104</f>
        <v>0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s="26" customFormat="1" ht="144" hidden="1" customHeight="1">
      <c r="A104" s="60">
        <v>41031700</v>
      </c>
      <c r="B104" s="59" t="s">
        <v>104</v>
      </c>
      <c r="C104" s="67">
        <f>E104</f>
        <v>0</v>
      </c>
      <c r="D104" s="68"/>
      <c r="E104" s="69"/>
      <c r="F104" s="69">
        <f>E104</f>
        <v>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s="29" customFormat="1" ht="81.75" hidden="1" customHeight="1">
      <c r="A105" s="60">
        <v>41033100</v>
      </c>
      <c r="B105" s="70" t="s">
        <v>109</v>
      </c>
      <c r="C105" s="67">
        <f>E105</f>
        <v>0</v>
      </c>
      <c r="D105" s="68"/>
      <c r="E105" s="69"/>
      <c r="F105" s="69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s="32" customFormat="1" ht="109.5" hidden="1" customHeight="1">
      <c r="A106" s="60">
        <v>41033800</v>
      </c>
      <c r="B106" s="70" t="s">
        <v>115</v>
      </c>
      <c r="C106" s="67">
        <f>D106+E106</f>
        <v>0</v>
      </c>
      <c r="D106" s="68"/>
      <c r="E106" s="69"/>
      <c r="F106" s="69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s="9" customFormat="1" ht="47.25" hidden="1" customHeight="1">
      <c r="A107" s="60">
        <v>41033900</v>
      </c>
      <c r="B107" s="61" t="s">
        <v>90</v>
      </c>
      <c r="C107" s="67">
        <f t="shared" ref="C107" si="16">D107</f>
        <v>0</v>
      </c>
      <c r="D107" s="67"/>
      <c r="E107" s="65"/>
      <c r="F107" s="65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s="9" customFormat="1" ht="36" hidden="1" customHeight="1">
      <c r="A108" s="60">
        <v>41050000</v>
      </c>
      <c r="B108" s="61" t="s">
        <v>91</v>
      </c>
      <c r="C108" s="67">
        <f>D108+E108</f>
        <v>0</v>
      </c>
      <c r="D108" s="71">
        <f>D109+D110+D111+D112+D113</f>
        <v>0</v>
      </c>
      <c r="E108" s="68">
        <f>E110+E113</f>
        <v>0</v>
      </c>
      <c r="F108" s="68">
        <f>F113</f>
        <v>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s="9" customFormat="1" ht="84" hidden="1" customHeight="1">
      <c r="A109" s="60">
        <v>41051000</v>
      </c>
      <c r="B109" s="61" t="s">
        <v>93</v>
      </c>
      <c r="C109" s="67">
        <f>D109</f>
        <v>0</v>
      </c>
      <c r="D109" s="67"/>
      <c r="E109" s="68"/>
      <c r="F109" s="68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s="30" customFormat="1" ht="83.25" hidden="1" customHeight="1">
      <c r="A110" s="60">
        <v>41051100</v>
      </c>
      <c r="B110" s="59" t="s">
        <v>111</v>
      </c>
      <c r="C110" s="72">
        <f>E110</f>
        <v>0</v>
      </c>
      <c r="D110" s="72"/>
      <c r="E110" s="73"/>
      <c r="F110" s="73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s="32" customFormat="1" ht="96.75" hidden="1" customHeight="1">
      <c r="A111" s="60">
        <v>41051200</v>
      </c>
      <c r="B111" s="59" t="s">
        <v>118</v>
      </c>
      <c r="C111" s="72">
        <f>D111</f>
        <v>0</v>
      </c>
      <c r="D111" s="72"/>
      <c r="E111" s="73"/>
      <c r="F111" s="73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s="30" customFormat="1" ht="117.75" hidden="1" customHeight="1">
      <c r="A112" s="60">
        <v>41051700</v>
      </c>
      <c r="B112" s="74" t="s">
        <v>110</v>
      </c>
      <c r="C112" s="72">
        <f>D112</f>
        <v>0</v>
      </c>
      <c r="D112" s="72"/>
      <c r="E112" s="73"/>
      <c r="F112" s="73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s="9" customFormat="1" ht="40.5" hidden="1" customHeight="1">
      <c r="A113" s="75">
        <v>41053900</v>
      </c>
      <c r="B113" s="76" t="s">
        <v>92</v>
      </c>
      <c r="C113" s="72">
        <f>D113+E113</f>
        <v>0</v>
      </c>
      <c r="D113" s="77"/>
      <c r="E113" s="73"/>
      <c r="F113" s="73">
        <f>E113</f>
        <v>0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s="10" customFormat="1" ht="66.75" customHeight="1">
      <c r="A114" s="78">
        <v>42000000</v>
      </c>
      <c r="B114" s="79" t="s">
        <v>97</v>
      </c>
      <c r="C114" s="80">
        <f>E114</f>
        <v>145035071</v>
      </c>
      <c r="D114" s="66"/>
      <c r="E114" s="66">
        <f>E115+E117</f>
        <v>145035071</v>
      </c>
      <c r="F114" s="66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s="10" customFormat="1" ht="45" customHeight="1">
      <c r="A115" s="81" t="s">
        <v>95</v>
      </c>
      <c r="B115" s="82" t="s">
        <v>96</v>
      </c>
      <c r="C115" s="67">
        <f>E115</f>
        <v>145035071</v>
      </c>
      <c r="D115" s="68"/>
      <c r="E115" s="68">
        <f>E116</f>
        <v>145035071</v>
      </c>
      <c r="F115" s="68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s="10" customFormat="1" ht="42" customHeight="1">
      <c r="A116" s="81">
        <v>42020500</v>
      </c>
      <c r="B116" s="83" t="s">
        <v>98</v>
      </c>
      <c r="C116" s="67">
        <f>E116</f>
        <v>145035071</v>
      </c>
      <c r="D116" s="68"/>
      <c r="E116" s="68">
        <f>144535071+500000</f>
        <v>145035071</v>
      </c>
      <c r="F116" s="68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s="28" customFormat="1" ht="0.75" hidden="1" customHeight="1">
      <c r="A117" s="54">
        <v>42030000</v>
      </c>
      <c r="B117" s="84" t="s">
        <v>107</v>
      </c>
      <c r="C117" s="67">
        <f>E117</f>
        <v>0</v>
      </c>
      <c r="D117" s="68"/>
      <c r="E117" s="68">
        <f>E118</f>
        <v>0</v>
      </c>
      <c r="F117" s="68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s="28" customFormat="1" ht="94.5" hidden="1" customHeight="1">
      <c r="A118" s="54">
        <v>42030300</v>
      </c>
      <c r="B118" s="74" t="s">
        <v>108</v>
      </c>
      <c r="C118" s="67">
        <f>E118</f>
        <v>0</v>
      </c>
      <c r="D118" s="68"/>
      <c r="E118" s="68"/>
      <c r="F118" s="68"/>
      <c r="G118" s="3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46.5" customHeight="1">
      <c r="A119" s="60"/>
      <c r="B119" s="85" t="s">
        <v>83</v>
      </c>
      <c r="C119" s="80">
        <f>D119+E119</f>
        <v>3543401616</v>
      </c>
      <c r="D119" s="66">
        <f>D11+D57+D92+D98+D101</f>
        <v>3171435800</v>
      </c>
      <c r="E119" s="66">
        <f>E11+E57+E92+E98+E101</f>
        <v>371965816</v>
      </c>
      <c r="F119" s="66">
        <f>F11+F56+F92+F101</f>
        <v>7000000</v>
      </c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s="11" customFormat="1" ht="41.25" customHeight="1">
      <c r="A120" s="12"/>
      <c r="B120" s="13"/>
      <c r="C120" s="14"/>
      <c r="D120" s="15"/>
      <c r="E120" s="15"/>
      <c r="F120" s="15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s="11" customFormat="1" ht="41.25" customHeight="1">
      <c r="A121" s="90" t="s">
        <v>116</v>
      </c>
      <c r="B121" s="91"/>
      <c r="C121" s="91"/>
      <c r="D121" s="16"/>
      <c r="E121" s="92" t="s">
        <v>117</v>
      </c>
      <c r="F121" s="93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71.25" customHeight="1">
      <c r="A122" s="86" t="s">
        <v>84</v>
      </c>
      <c r="B122" s="87"/>
      <c r="C122" s="87"/>
      <c r="D122" s="19"/>
      <c r="E122" s="88" t="s">
        <v>119</v>
      </c>
      <c r="F122" s="89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2"/>
      <c r="B128" s="2"/>
      <c r="C128" s="7"/>
      <c r="D128" s="7"/>
      <c r="E128" s="7"/>
      <c r="F128" s="7"/>
      <c r="G128" s="7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7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2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2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2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2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2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2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2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2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12.7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12.7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12.75" customHeight="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12.75" customHeight="1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</sheetData>
  <mergeCells count="13">
    <mergeCell ref="A122:C122"/>
    <mergeCell ref="E122:F122"/>
    <mergeCell ref="A121:C121"/>
    <mergeCell ref="E121:F121"/>
    <mergeCell ref="C3:F3"/>
    <mergeCell ref="A4:F4"/>
    <mergeCell ref="A5:B5"/>
    <mergeCell ref="A6:B6"/>
    <mergeCell ref="A8:A9"/>
    <mergeCell ref="B8:B9"/>
    <mergeCell ref="C8:C9"/>
    <mergeCell ref="D8:D9"/>
    <mergeCell ref="E8:F8"/>
  </mergeCells>
  <hyperlinks>
    <hyperlink ref="B30" r:id="rId1" location="n20318" display="n20318"/>
    <hyperlink ref="B29" r:id="rId2" location="n20318" display="n20318"/>
  </hyperlinks>
  <pageMargins left="1.299212598425197" right="0.51181102362204722" top="0.74803149606299213" bottom="0.74803149606299213" header="0" footer="0"/>
  <pageSetup scale="65" orientation="portrait" r:id="rId3"/>
  <headerFooter differentFirst="1">
    <oddHeader>&amp;R&amp;12
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житомир25</vt:lpstr>
      <vt:lpstr>житомир25!Заголовки_для_печати</vt:lpstr>
      <vt:lpstr>житомир25!Область_печати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Admin</cp:lastModifiedBy>
  <cp:lastPrinted>2024-11-15T14:56:31Z</cp:lastPrinted>
  <dcterms:created xsi:type="dcterms:W3CDTF">2014-01-17T10:52:16Z</dcterms:created>
  <dcterms:modified xsi:type="dcterms:W3CDTF">2024-11-15T14:58:22Z</dcterms:modified>
</cp:coreProperties>
</file>