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Департамент\Планово контрольний\ПРОГРАМА СОЦ\2025\березень\проєкт рішення сесія\"/>
    </mc:Choice>
  </mc:AlternateContent>
  <bookViews>
    <workbookView xWindow="0" yWindow="0" windowWidth="28800" windowHeight="12000"/>
  </bookViews>
  <sheets>
    <sheet name="таблиця (2)" sheetId="12" r:id="rId1"/>
  </sheets>
  <definedNames>
    <definedName name="_xlnm.Print_Area" localSheetId="0">'таблиця (2)'!$A$1:$H$47</definedName>
  </definedNames>
  <calcPr calcId="162913" refMode="R1C1"/>
</workbook>
</file>

<file path=xl/calcChain.xml><?xml version="1.0" encoding="utf-8"?>
<calcChain xmlns="http://schemas.openxmlformats.org/spreadsheetml/2006/main">
  <c r="K30" i="12" l="1"/>
  <c r="H25" i="12" l="1"/>
  <c r="H26" i="12"/>
  <c r="H27" i="12"/>
  <c r="H28" i="12"/>
  <c r="H29" i="12"/>
  <c r="H30" i="12"/>
  <c r="G25" i="12"/>
  <c r="G26" i="12"/>
  <c r="G27" i="12"/>
  <c r="G28" i="12"/>
  <c r="G29" i="12"/>
  <c r="G30" i="12"/>
  <c r="H46" i="12" l="1"/>
  <c r="H20" i="12" l="1"/>
  <c r="G20" i="12"/>
  <c r="H42" i="12" l="1"/>
  <c r="H43" i="12"/>
  <c r="G42" i="12"/>
  <c r="G43" i="12"/>
  <c r="F31" i="12"/>
  <c r="H31" i="12"/>
  <c r="H22" i="12"/>
  <c r="H23" i="12"/>
  <c r="H24" i="12"/>
  <c r="G31" i="12"/>
  <c r="H6" i="12" l="1"/>
  <c r="G6" i="12"/>
  <c r="B39" i="12" l="1"/>
  <c r="B16" i="12"/>
  <c r="C7" i="12"/>
  <c r="F7" i="12" s="1"/>
  <c r="G8" i="12" l="1"/>
  <c r="G9" i="12"/>
  <c r="G10" i="12"/>
  <c r="G11" i="12"/>
  <c r="G12" i="12"/>
  <c r="G13" i="12"/>
  <c r="G14" i="12"/>
  <c r="G15" i="12"/>
  <c r="G17" i="12"/>
  <c r="G18" i="12"/>
  <c r="G19" i="12"/>
  <c r="G21" i="12"/>
  <c r="G22" i="12"/>
  <c r="G23" i="12"/>
  <c r="G24" i="12"/>
  <c r="G32" i="12"/>
  <c r="G33" i="12"/>
  <c r="G34" i="12"/>
  <c r="G36" i="12"/>
  <c r="G37" i="12"/>
  <c r="G38" i="12"/>
  <c r="G41" i="12"/>
  <c r="G44" i="12"/>
  <c r="G45" i="12"/>
  <c r="G46" i="12"/>
  <c r="G7" i="12"/>
  <c r="H12" i="12" l="1"/>
  <c r="H11" i="12"/>
  <c r="G39" i="12" l="1"/>
  <c r="G16" i="12"/>
  <c r="G48" i="12" s="1"/>
  <c r="G35" i="12" l="1"/>
  <c r="H40" i="12"/>
  <c r="G40" i="12"/>
  <c r="H7" i="12"/>
  <c r="H8" i="12"/>
  <c r="H44" i="12"/>
  <c r="H41" i="12"/>
  <c r="H39" i="12"/>
  <c r="H38" i="12"/>
  <c r="H37" i="12"/>
  <c r="H36" i="12"/>
  <c r="H35" i="12"/>
  <c r="H33" i="12"/>
  <c r="H32" i="12"/>
  <c r="H19" i="12"/>
  <c r="H21" i="12"/>
  <c r="H18" i="12"/>
  <c r="H17" i="12"/>
  <c r="H16" i="12"/>
  <c r="H15" i="12"/>
  <c r="H13" i="12"/>
  <c r="H14" i="12"/>
  <c r="H49" i="12" l="1"/>
  <c r="G49" i="12"/>
  <c r="G50" i="12" s="1"/>
  <c r="H10" i="12"/>
  <c r="H9" i="12"/>
  <c r="H48" i="12" s="1"/>
  <c r="H50" i="12" l="1"/>
  <c r="H53" i="12" s="1"/>
</calcChain>
</file>

<file path=xl/sharedStrings.xml><?xml version="1.0" encoding="utf-8"?>
<sst xmlns="http://schemas.openxmlformats.org/spreadsheetml/2006/main" count="125" uniqueCount="58">
  <si>
    <t>Найменування заходу</t>
  </si>
  <si>
    <t>тис.грн.</t>
  </si>
  <si>
    <t>Попередня редакція</t>
  </si>
  <si>
    <t>Нова редакція</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</si>
  <si>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</si>
  <si>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1.1.1. Надання одноразової грошової виплати Житомирського міського голови</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</si>
  <si>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</si>
  <si>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3.3.1.Забезпечення технічними засобами-підгузками осіб з інвалідністю та дітей з інвалідністю</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</si>
  <si>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</si>
  <si>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4.2.3.Забезпечення виплат соціальних стипендій студентам (курсантам) закладів фахової передвищої та вищої освіти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</si>
  <si>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</si>
  <si>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</si>
  <si>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</si>
  <si>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</si>
  <si>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</si>
  <si>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</si>
  <si>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Директор департаменту соціальної  політики  Житомирської міської ради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</si>
  <si>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</si>
  <si>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</si>
  <si>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 xml:space="preserve"> до проєкту рішення міської ради "Про внесення змін та доповнень до Комплексної Програми соціального захисту населення Житомирської міської територіальної громади на 2021-2025 роки"</t>
  </si>
  <si>
    <t>в т.ч. субвенція з обласного бюджету</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</si>
  <si>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</si>
  <si>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</si>
  <si>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</si>
  <si>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</si>
  <si>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</si>
  <si>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</si>
  <si>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(50% відшкодування з місцевого бюджету)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</si>
  <si>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</si>
  <si>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</si>
  <si>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</si>
  <si>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</si>
  <si>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</si>
  <si>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3.1.3. Надання щомісячної грошової компенсації витрат на автомобільне паливо особам, які мають особливі заслуги перед Батьківщиною</t>
  </si>
  <si>
    <t>7.4.4. Забезпечення можливості оформлення отримання соціальних послуг в "режимі онлайн"</t>
  </si>
  <si>
    <t>Відхилення 2024 +/-</t>
  </si>
  <si>
    <t>Відхилення 2025 +/-</t>
  </si>
  <si>
    <t>1.1.12. Надання одноразової грошової виплати в розмірі 10000 гривень особам, яким виповнилось 100 і більше років</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</si>
  <si>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</si>
  <si>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</si>
  <si>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</si>
  <si>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Вікторія КРАСНОПІР</t>
  </si>
  <si>
    <t>м</t>
  </si>
  <si>
    <t>д</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</si>
  <si>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</si>
  <si>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</si>
  <si>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13.7.3.Організація санаторно-курортного лікування постраждалих учасників Революції Гідності та учасників АТО/ООС</t>
  </si>
  <si>
    <t>13.14.2.Організація надання послуг з психологічної реабілітації постраждалих учасників Революції Гідності  та учасників АТО/ООС</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</si>
  <si>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</si>
  <si>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</si>
  <si>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t xml:space="preserve">1.1.10. Надання адресної соціальної матеріальної допомоги на поховання окремих категорій громадян в т.ч. на поховання військовослужбовців, які брали участь у здійснені заходів, необхідних для забезпечення оборони України, захисту безпеки населення та інтересів держави шляхом відшкодування витрат КП "Спеціалізований комбінат комунально-побутового обслуговування" Житомирської міської ради
</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</si>
  <si>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</si>
  <si>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 xml:space="preserve">7.2.1.Утримання Центру комплексної реабілітації для дітей з інвалідністю  Житомирської міської ради 
</t>
  </si>
  <si>
    <t>місцевий бюджет</t>
  </si>
  <si>
    <t>державний бюджет</t>
  </si>
  <si>
    <t>4.3.2 Проведення компенсаційних виплат на пільговий проїзд автомобільним транспортом окремих категорій громадян-мешканців Житомирської міської територіальної громади</t>
  </si>
  <si>
    <t>8.3.1. Надання фінансової  підтримки  на реалізацію тематичних суспільно корисних соціальних проєктів громадськими та благодійними організаціями Житомирської міської територіальної громади, спрямованих на допомогу ветеранам війни та членам сімей ветеранів війни, членам сімей загиблих (померлих) ветеранів війни та Захисників і Захисниць України, внутрішньо переміщеним особам, малозахищеним верствам населення,  залучення їх до активного способу життя</t>
  </si>
  <si>
    <t>Порівняльна таблиця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</si>
</sst>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1"/>
      <color theme="1"/>
      <name val="Calibri"/>
      <family val="2"/>
      <charset val="204"/>
      <scheme val="minor"/>
    </font>
    <font>
      <sz val="12"/>
      <color indexed="8"/>
      <name val="Times New Roman"/>
      <family val="1"/>
      <charset val="204"/>
    </font>
    <font>
      <sz val="13.5"/>
      <color indexed="8"/>
      <name val="Times New Roman"/>
      <family val="1"/>
      <charset val="204"/>
    </font>
    <font>
      <sz val="14"/>
      <color indexed="8"/>
      <name val="Times New Roman"/>
      <family val="1"/>
      <charset val="204"/>
    </font>
    <font>
      <sz val="10"/>
      <name val="Arial"/>
      <family val="2"/>
      <charset val="1"/>
    </font>
    <font>
      <b/>
      <sz val="18"/>
      <color indexed="8"/>
      <name val="Calibri"/>
      <family val="2"/>
      <charset val="204"/>
    </font>
    <font>
      <sz val="20"/>
      <color indexed="8"/>
      <name val="Calibri"/>
      <family val="2"/>
      <charset val="204"/>
    </font>
    <font>
      <b/>
      <sz val="16"/>
      <color indexed="8"/>
      <name val="Calibri"/>
      <family val="2"/>
      <charset val="204"/>
    </font>
    <font>
      <sz val="12"/>
      <color indexed="8"/>
      <name val="Calibri"/>
      <family val="2"/>
      <charset val="204"/>
    </font>
    <font>
      <sz val="16"/>
      <color indexed="8"/>
      <name val="Times New Roman"/>
      <family val="1"/>
      <charset val="204"/>
    </font>
    <font>
      <b/>
      <sz val="16"/>
      <color indexed="8"/>
      <name val="Times New Roman"/>
      <family val="1"/>
      <charset val="204"/>
    </font>
    <font>
      <i/>
      <sz val="12"/>
      <name val="Times New Roman"/>
      <family val="1"/>
      <charset val="204"/>
    </font>
    <font>
      <b/>
      <sz val="24"/>
      <color indexed="8"/>
      <name val="Times New Roman"/>
      <family val="1"/>
      <charset val="204"/>
    </font>
    <font>
      <b/>
      <i/>
      <sz val="22"/>
      <color indexed="8"/>
      <name val="Times New Roman"/>
      <family val="1"/>
      <charset val="204"/>
    </font>
    <font>
      <sz val="16"/>
      <name val="Times New Roman"/>
      <family val="1"/>
      <charset val="204"/>
    </font>
    <font>
      <sz val="16"/>
      <color theme="1"/>
      <name val="Times New Roman"/>
      <family val="1"/>
      <charset val="204"/>
    </font>
    <font>
      <sz val="10"/>
      <name val="Arial"/>
      <family val="2"/>
      <charset val="204"/>
    </font>
    <font>
      <b/>
      <sz val="10"/>
      <color indexed="8"/>
      <name val="Times New Roman"/>
      <family val="1"/>
      <charset val="204"/>
    </font>
    <font>
      <sz val="12"/>
      <color theme="1"/>
      <name val="Calibri"/>
      <family val="2"/>
      <charset val="204"/>
      <scheme val="minor"/>
    </font>
    <font>
      <sz val="11"/>
      <color theme="1"/>
      <name val="Calibri"/>
      <family val="2"/>
      <charset val="204"/>
      <scheme val="minor"/>
    </font>
    <font>
      <sz val="14"/>
      <name val="Times New Roman"/>
      <family val="1"/>
      <charset val="204"/>
    </font>
    <font>
      <i/>
      <sz val="14"/>
      <color indexed="8"/>
      <name val="Times New Roman"/>
      <family val="1"/>
      <charset val="204"/>
    </font>
    <font>
      <sz val="14"/>
      <color theme="1"/>
      <name val="Calibri"/>
      <family val="2"/>
      <charset val="204"/>
      <scheme val="minor"/>
    </font>
    <font>
      <b/>
      <sz val="14"/>
      <color theme="1"/>
      <name val="Calibri"/>
      <family val="2"/>
      <charset val="204"/>
      <scheme val="minor"/>
    </font>
  </fonts>
  <fills count="7">
    <fill>
      <patternFill patternType="none"/>
    </fill>
    <fill>
      <patternFill patternType="gray125"/>
    </fill>
    <fill>
      <patternFill patternType="solid">
        <fgColor rgb="FFFFFF00"/>
        <bgColor indexed="64"/>
      </patternFill>
    </fill>
    <fill>
      <patternFill patternType="solid">
        <fgColor rgb="FFFFFF00"/>
        <bgColor indexed="27"/>
      </patternFill>
    </fill>
    <fill>
      <patternFill patternType="solid">
        <fgColor indexed="9"/>
        <bgColor indexed="27"/>
      </patternFill>
    </fill>
    <fill>
      <patternFill patternType="solid">
        <fgColor theme="0"/>
        <bgColor indexed="64"/>
      </patternFill>
    </fill>
    <fill>
      <patternFill patternType="solid">
        <fgColor theme="0"/>
        <bgColor indexed="27"/>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s>
  <cellStyleXfs count="4">
    <xf numFmtId="0" fontId="0" fillId="0" borderId="0"/>
    <xf numFmtId="0" fontId="4" fillId="0" borderId="0"/>
    <xf numFmtId="0" fontId="16" fillId="0" borderId="0"/>
    <xf numFmtId="0" fontId="19" fillId="0" borderId="0"/>
  </cellStyleXfs>
  <cellXfs count="72">
    <xf numFmtId="0" fontId="0" fillId="0" borderId="0" xfId="0"/>
    <xf numFmtId="0" fontId="2" fillId="0" borderId="0" xfId="0" applyFont="1" applyFill="1" applyAlignment="1">
      <alignment horizontal="center" vertical="top" wrapText="1"/>
    </xf>
    <xf numFmtId="0" fontId="5" fillId="0" borderId="0" xfId="0" applyFont="1"/>
    <xf numFmtId="0" fontId="6" fillId="0" borderId="0" xfId="0" applyFont="1"/>
    <xf numFmtId="0" fontId="7" fillId="0" borderId="0" xfId="0" applyFont="1"/>
    <xf numFmtId="0" fontId="8" fillId="0" borderId="0" xfId="0" applyFont="1"/>
    <xf numFmtId="0" fontId="1" fillId="0" borderId="0" xfId="0" applyFont="1" applyFill="1" applyAlignment="1">
      <alignment horizontal="center" vertical="top" wrapText="1"/>
    </xf>
    <xf numFmtId="0" fontId="0" fillId="0" borderId="0" xfId="0" applyFill="1"/>
    <xf numFmtId="0" fontId="0" fillId="0" borderId="0" xfId="0" applyFont="1" applyFill="1"/>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0" fillId="0" borderId="0" xfId="0" applyFont="1"/>
    <xf numFmtId="0" fontId="3" fillId="0" borderId="1" xfId="0" applyFont="1" applyFill="1" applyBorder="1" applyAlignment="1">
      <alignment vertical="top" wrapText="1"/>
    </xf>
    <xf numFmtId="164" fontId="9" fillId="0" borderId="1" xfId="0" applyNumberFormat="1" applyFont="1" applyFill="1" applyBorder="1" applyAlignment="1">
      <alignment horizontal="center" vertical="center"/>
    </xf>
    <xf numFmtId="164" fontId="14" fillId="0" borderId="1" xfId="1"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164" fontId="11" fillId="0" borderId="1" xfId="1" applyNumberFormat="1" applyFont="1" applyFill="1" applyBorder="1" applyAlignment="1">
      <alignment horizontal="center" vertical="center" wrapText="1"/>
    </xf>
    <xf numFmtId="0" fontId="8" fillId="0" borderId="0" xfId="0" applyFont="1" applyFill="1"/>
    <xf numFmtId="164" fontId="9" fillId="2" borderId="1" xfId="0" applyNumberFormat="1" applyFont="1" applyFill="1" applyBorder="1" applyAlignment="1">
      <alignment horizontal="center" vertical="center"/>
    </xf>
    <xf numFmtId="164" fontId="9" fillId="2" borderId="1" xfId="0" applyNumberFormat="1" applyFont="1" applyFill="1" applyBorder="1" applyAlignment="1">
      <alignment horizontal="center" vertical="center" wrapText="1"/>
    </xf>
    <xf numFmtId="164" fontId="14" fillId="2" borderId="1" xfId="1" applyNumberFormat="1" applyFont="1" applyFill="1" applyBorder="1" applyAlignment="1">
      <alignment horizontal="center" vertical="center" wrapText="1"/>
    </xf>
    <xf numFmtId="164" fontId="14" fillId="3" borderId="1" xfId="1" applyNumberFormat="1" applyFont="1" applyFill="1" applyBorder="1" applyAlignment="1">
      <alignment horizontal="center" vertical="center" wrapText="1"/>
    </xf>
    <xf numFmtId="0" fontId="17" fillId="0" borderId="1" xfId="0" applyFont="1" applyBorder="1" applyAlignment="1">
      <alignment horizontal="center" vertical="center" wrapText="1"/>
    </xf>
    <xf numFmtId="164" fontId="15" fillId="0" borderId="1" xfId="1" applyNumberFormat="1" applyFont="1" applyFill="1" applyBorder="1" applyAlignment="1">
      <alignment horizontal="center" vertical="center" wrapText="1"/>
    </xf>
    <xf numFmtId="164" fontId="15" fillId="5" borderId="1" xfId="0" applyNumberFormat="1" applyFont="1" applyFill="1" applyBorder="1" applyAlignment="1">
      <alignment horizontal="center" vertical="center"/>
    </xf>
    <xf numFmtId="164" fontId="5" fillId="0" borderId="0" xfId="0" applyNumberFormat="1" applyFont="1"/>
    <xf numFmtId="164" fontId="0" fillId="0" borderId="0" xfId="0" applyNumberFormat="1" applyFill="1"/>
    <xf numFmtId="4" fontId="0" fillId="0" borderId="0" xfId="0" applyNumberFormat="1"/>
    <xf numFmtId="164" fontId="9" fillId="5" borderId="1" xfId="0" applyNumberFormat="1" applyFont="1" applyFill="1" applyBorder="1" applyAlignment="1">
      <alignment horizontal="center" vertical="center"/>
    </xf>
    <xf numFmtId="164" fontId="9" fillId="5" borderId="1" xfId="0" applyNumberFormat="1" applyFont="1" applyFill="1" applyBorder="1" applyAlignment="1">
      <alignment horizontal="center" vertical="center" wrapText="1"/>
    </xf>
    <xf numFmtId="164" fontId="15" fillId="5" borderId="1" xfId="0" applyNumberFormat="1" applyFont="1" applyFill="1" applyBorder="1" applyAlignment="1">
      <alignment horizontal="center" vertical="center" wrapText="1"/>
    </xf>
    <xf numFmtId="0" fontId="3" fillId="2" borderId="1" xfId="0" applyFont="1" applyFill="1" applyBorder="1" applyAlignment="1">
      <alignment vertical="top" wrapText="1"/>
    </xf>
    <xf numFmtId="0" fontId="3" fillId="5" borderId="1" xfId="0" applyFont="1" applyFill="1" applyBorder="1" applyAlignment="1">
      <alignment vertical="top" wrapText="1"/>
    </xf>
    <xf numFmtId="0" fontId="20" fillId="4" borderId="7" xfId="1" applyFont="1" applyFill="1" applyBorder="1" applyAlignment="1">
      <alignment vertical="top" wrapText="1"/>
    </xf>
    <xf numFmtId="4" fontId="0" fillId="0" borderId="1" xfId="0" applyNumberFormat="1" applyBorder="1" applyAlignment="1">
      <alignment horizontal="center" vertical="center"/>
    </xf>
    <xf numFmtId="4" fontId="0" fillId="5" borderId="1" xfId="0" applyNumberFormat="1" applyFill="1" applyBorder="1" applyAlignment="1">
      <alignment horizontal="center" vertical="center"/>
    </xf>
    <xf numFmtId="4" fontId="18" fillId="5" borderId="1" xfId="0" applyNumberFormat="1" applyFont="1" applyFill="1" applyBorder="1" applyAlignment="1">
      <alignment horizontal="center" vertical="center"/>
    </xf>
    <xf numFmtId="4" fontId="18" fillId="0" borderId="1" xfId="0" applyNumberFormat="1" applyFont="1" applyFill="1" applyBorder="1" applyAlignment="1">
      <alignment horizontal="center" vertical="center"/>
    </xf>
    <xf numFmtId="4" fontId="0" fillId="0" borderId="1" xfId="0" applyNumberFormat="1" applyFill="1" applyBorder="1"/>
    <xf numFmtId="4" fontId="0" fillId="0" borderId="1" xfId="0" applyNumberFormat="1" applyFill="1" applyBorder="1" applyAlignment="1">
      <alignment horizontal="center" vertical="center"/>
    </xf>
    <xf numFmtId="4" fontId="11" fillId="0" borderId="1" xfId="1" applyNumberFormat="1" applyFont="1" applyFill="1" applyBorder="1" applyAlignment="1">
      <alignment horizontal="center" vertical="center" wrapText="1"/>
    </xf>
    <xf numFmtId="0" fontId="20" fillId="4" borderId="1" xfId="1" applyFont="1" applyFill="1" applyBorder="1" applyAlignment="1">
      <alignment vertical="top" wrapText="1"/>
    </xf>
    <xf numFmtId="0" fontId="20" fillId="6" borderId="1" xfId="1" applyFont="1" applyFill="1" applyBorder="1" applyAlignment="1">
      <alignment vertical="top" wrapText="1"/>
    </xf>
    <xf numFmtId="0" fontId="3" fillId="5" borderId="1" xfId="0" applyFont="1" applyFill="1" applyBorder="1" applyAlignment="1">
      <alignment horizontal="left" vertical="top" wrapText="1"/>
    </xf>
    <xf numFmtId="0" fontId="20" fillId="0" borderId="1" xfId="1" applyNumberFormat="1" applyFont="1" applyFill="1" applyBorder="1" applyAlignment="1">
      <alignment vertical="top" wrapText="1"/>
    </xf>
    <xf numFmtId="0" fontId="3" fillId="2"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21" fillId="0" borderId="1" xfId="0" applyFont="1" applyFill="1" applyBorder="1" applyAlignment="1">
      <alignment vertical="top" wrapText="1"/>
    </xf>
    <xf numFmtId="0" fontId="20" fillId="4" borderId="6" xfId="1" applyFont="1" applyFill="1" applyBorder="1" applyAlignment="1">
      <alignment vertical="top" wrapText="1"/>
    </xf>
    <xf numFmtId="0" fontId="20" fillId="4" borderId="8" xfId="1" applyFont="1" applyFill="1" applyBorder="1" applyAlignment="1">
      <alignment vertical="top" wrapText="1"/>
    </xf>
    <xf numFmtId="164" fontId="20" fillId="6" borderId="9" xfId="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xf>
    <xf numFmtId="0" fontId="18" fillId="0" borderId="0" xfId="0" applyFont="1" applyAlignment="1">
      <alignment wrapText="1"/>
    </xf>
    <xf numFmtId="0" fontId="18" fillId="0" borderId="0" xfId="0" applyFont="1" applyFill="1"/>
    <xf numFmtId="164" fontId="20" fillId="6" borderId="10" xfId="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0" fillId="6" borderId="6" xfId="1" applyFont="1" applyFill="1" applyBorder="1" applyAlignment="1">
      <alignment vertical="top" wrapText="1"/>
    </xf>
    <xf numFmtId="164" fontId="20" fillId="5" borderId="1" xfId="1" applyNumberFormat="1" applyFont="1" applyFill="1" applyBorder="1" applyAlignment="1">
      <alignment horizontal="center" vertical="center" wrapText="1"/>
    </xf>
    <xf numFmtId="164" fontId="15" fillId="5" borderId="1" xfId="1" applyNumberFormat="1" applyFont="1" applyFill="1" applyBorder="1" applyAlignment="1">
      <alignment horizontal="center" vertical="center" wrapText="1"/>
    </xf>
    <xf numFmtId="164" fontId="22" fillId="0" borderId="0" xfId="0" applyNumberFormat="1" applyFont="1" applyFill="1"/>
    <xf numFmtId="0" fontId="22" fillId="0" borderId="0" xfId="0" applyFont="1"/>
    <xf numFmtId="164" fontId="22" fillId="0" borderId="0" xfId="0" applyNumberFormat="1" applyFont="1"/>
    <xf numFmtId="164" fontId="23" fillId="0" borderId="0" xfId="0" applyNumberFormat="1" applyFont="1"/>
    <xf numFmtId="0" fontId="9" fillId="0" borderId="2" xfId="0" applyFont="1" applyFill="1" applyBorder="1" applyAlignment="1">
      <alignment wrapText="1"/>
    </xf>
    <xf numFmtId="0" fontId="9" fillId="0" borderId="2" xfId="0" applyFont="1" applyFill="1" applyBorder="1" applyAlignment="1">
      <alignment horizontal="center"/>
    </xf>
    <xf numFmtId="0" fontId="12" fillId="0" borderId="0" xfId="0" applyFont="1" applyFill="1" applyAlignment="1">
      <alignment horizontal="center" wrapText="1"/>
    </xf>
    <xf numFmtId="0" fontId="12" fillId="0" borderId="0" xfId="0" applyFont="1" applyFill="1" applyAlignment="1">
      <alignment horizontal="center" vertical="center" wrapText="1"/>
    </xf>
    <xf numFmtId="0" fontId="13" fillId="0" borderId="3" xfId="0" applyFont="1" applyBorder="1" applyAlignment="1">
      <alignment horizontal="right" wrapText="1"/>
    </xf>
    <xf numFmtId="0" fontId="10" fillId="0" borderId="1"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cellXfs>
  <cellStyles count="4">
    <cellStyle name="Excel Built-in Normal" xfId="1"/>
    <cellStyle name="Обычный" xfId="0" builtinId="0"/>
    <cellStyle name="Обычный 2" xfId="2"/>
    <cellStyle name="Обычный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tabSelected="1" zoomScaleNormal="100" zoomScaleSheetLayoutView="100" zoomScalePageLayoutView="75" workbookViewId="0">
      <selection activeCell="A2" sqref="A2:F2"/>
    </sheetView>
  </sheetViews>
  <sheetFormatPr defaultRowHeight="15.75" x14ac:dyDescent="0.25"/>
  <cols>
    <col min="1" max="1" width="59.85546875" style="5" customWidth="1"/>
    <col min="2" max="2" width="13.7109375" customWidth="1"/>
    <col min="3" max="3" width="14.140625" customWidth="1"/>
    <col min="4" max="4" width="59.140625" customWidth="1"/>
    <col min="5" max="5" width="14.85546875" customWidth="1"/>
    <col min="6" max="6" width="13.7109375" customWidth="1"/>
    <col min="7" max="7" width="10.28515625" customWidth="1"/>
    <col min="8" max="8" width="17.140625" customWidth="1"/>
    <col min="9" max="10" width="12.42578125" bestFit="1" customWidth="1"/>
    <col min="11" max="11" width="9.28515625" bestFit="1" customWidth="1"/>
  </cols>
  <sheetData>
    <row r="1" spans="1:14" s="4" customFormat="1" ht="26.25" customHeight="1" x14ac:dyDescent="0.4">
      <c r="A1" s="65" t="s">
        <v>57</v>
      </c>
      <c r="B1" s="65"/>
      <c r="C1" s="65"/>
      <c r="D1" s="65"/>
      <c r="E1" s="65"/>
      <c r="F1" s="65"/>
    </row>
    <row r="2" spans="1:14" s="4" customFormat="1" ht="95.25" customHeight="1" x14ac:dyDescent="0.35">
      <c r="A2" s="66" t="s">
        <v>19</v>
      </c>
      <c r="B2" s="66"/>
      <c r="C2" s="66"/>
      <c r="D2" s="66"/>
      <c r="E2" s="66"/>
      <c r="F2" s="66"/>
    </row>
    <row r="3" spans="1:14" ht="21" customHeight="1" x14ac:dyDescent="0.35">
      <c r="A3" s="6"/>
      <c r="B3" s="1"/>
      <c r="C3" s="1"/>
      <c r="D3" s="1"/>
      <c r="E3" s="67" t="s">
        <v>1</v>
      </c>
      <c r="F3" s="67"/>
    </row>
    <row r="4" spans="1:14" s="3" customFormat="1" ht="32.25" customHeight="1" x14ac:dyDescent="0.4">
      <c r="A4" s="68" t="s">
        <v>2</v>
      </c>
      <c r="B4" s="68"/>
      <c r="C4" s="68"/>
      <c r="D4" s="69" t="s">
        <v>3</v>
      </c>
      <c r="E4" s="70"/>
      <c r="F4" s="70"/>
      <c r="G4" s="70"/>
      <c r="H4" s="71"/>
    </row>
    <row r="5" spans="1:14" s="2" customFormat="1" ht="27.75" customHeight="1" x14ac:dyDescent="0.35">
      <c r="A5" s="9" t="s">
        <v>0</v>
      </c>
      <c r="B5" s="9">
        <v>2024</v>
      </c>
      <c r="C5" s="9">
        <v>2025</v>
      </c>
      <c r="D5" s="9" t="s">
        <v>0</v>
      </c>
      <c r="E5" s="9">
        <v>2024</v>
      </c>
      <c r="F5" s="10">
        <v>2025</v>
      </c>
      <c r="G5" s="22" t="s">
        <v>35</v>
      </c>
      <c r="H5" s="22" t="s">
        <v>36</v>
      </c>
      <c r="I5" s="25"/>
    </row>
    <row r="6" spans="1:14" ht="45.75" customHeight="1" x14ac:dyDescent="0.25">
      <c r="A6" s="32" t="s">
        <v>5</v>
      </c>
      <c r="B6" s="28">
        <v>954</v>
      </c>
      <c r="C6" s="29">
        <v>1045</v>
      </c>
      <c r="D6" s="32" t="s">
        <v>5</v>
      </c>
      <c r="E6" s="28">
        <v>635.1</v>
      </c>
      <c r="F6" s="29">
        <v>1045</v>
      </c>
      <c r="G6" s="34">
        <f>E6-B6</f>
        <v>-318.89999999999998</v>
      </c>
      <c r="H6" s="34">
        <f>F6-C6</f>
        <v>0</v>
      </c>
      <c r="I6" s="52" t="s">
        <v>53</v>
      </c>
    </row>
    <row r="7" spans="1:14" ht="242.25" customHeight="1" x14ac:dyDescent="0.25">
      <c r="A7" s="32" t="s">
        <v>28</v>
      </c>
      <c r="B7" s="24">
        <v>18606.5</v>
      </c>
      <c r="C7" s="30">
        <f>B7*1.104</f>
        <v>20541.576000000001</v>
      </c>
      <c r="D7" s="32" t="s">
        <v>28</v>
      </c>
      <c r="E7" s="24">
        <v>18525.3</v>
      </c>
      <c r="F7" s="30">
        <f>C7</f>
        <v>20541.576000000001</v>
      </c>
      <c r="G7" s="35">
        <f>E7-B7</f>
        <v>-81.200000000000728</v>
      </c>
      <c r="H7" s="35">
        <f t="shared" ref="H7:H8" si="0">F7-C7</f>
        <v>0</v>
      </c>
      <c r="I7" s="52" t="s">
        <v>53</v>
      </c>
      <c r="J7" s="27"/>
      <c r="K7" s="27"/>
      <c r="L7" s="27"/>
      <c r="M7" s="27"/>
      <c r="N7" s="27"/>
    </row>
    <row r="8" spans="1:14" ht="178.5" customHeight="1" x14ac:dyDescent="0.25">
      <c r="A8" s="12" t="s">
        <v>25</v>
      </c>
      <c r="B8" s="24">
        <v>12181.7</v>
      </c>
      <c r="C8" s="24">
        <v>12181.7</v>
      </c>
      <c r="D8" s="12" t="s">
        <v>25</v>
      </c>
      <c r="E8" s="24">
        <v>10096.5</v>
      </c>
      <c r="F8" s="24">
        <v>12181.7</v>
      </c>
      <c r="G8" s="34">
        <f t="shared" ref="G8:G43" si="1">E8-B8</f>
        <v>-2085.2000000000007</v>
      </c>
      <c r="H8" s="34">
        <f t="shared" si="0"/>
        <v>0</v>
      </c>
      <c r="I8" s="52" t="s">
        <v>53</v>
      </c>
    </row>
    <row r="9" spans="1:14" ht="78" customHeight="1" x14ac:dyDescent="0.25">
      <c r="A9" s="32" t="s">
        <v>44</v>
      </c>
      <c r="B9" s="28">
        <v>1431</v>
      </c>
      <c r="C9" s="29">
        <v>1431</v>
      </c>
      <c r="D9" s="32" t="s">
        <v>44</v>
      </c>
      <c r="E9" s="28">
        <v>1107</v>
      </c>
      <c r="F9" s="29">
        <v>1431</v>
      </c>
      <c r="G9" s="35">
        <f t="shared" si="1"/>
        <v>-324</v>
      </c>
      <c r="H9" s="35">
        <f t="shared" ref="H9:H18" si="2">F9-C9</f>
        <v>0</v>
      </c>
      <c r="I9" s="52" t="s">
        <v>53</v>
      </c>
    </row>
    <row r="10" spans="1:14" ht="173.25" customHeight="1" x14ac:dyDescent="0.25">
      <c r="A10" s="32" t="s">
        <v>45</v>
      </c>
      <c r="B10" s="28">
        <v>270</v>
      </c>
      <c r="C10" s="29">
        <v>270</v>
      </c>
      <c r="D10" s="32" t="s">
        <v>45</v>
      </c>
      <c r="E10" s="28">
        <v>196.6</v>
      </c>
      <c r="F10" s="29">
        <v>270</v>
      </c>
      <c r="G10" s="35">
        <f t="shared" si="1"/>
        <v>-73.400000000000006</v>
      </c>
      <c r="H10" s="35">
        <f t="shared" si="2"/>
        <v>0</v>
      </c>
      <c r="I10" s="52" t="s">
        <v>53</v>
      </c>
    </row>
    <row r="11" spans="1:14" ht="192" customHeight="1" x14ac:dyDescent="0.25">
      <c r="A11" s="41" t="s">
        <v>38</v>
      </c>
      <c r="B11" s="13">
        <v>3142.9</v>
      </c>
      <c r="C11" s="15">
        <v>3142.9</v>
      </c>
      <c r="D11" s="56" t="s">
        <v>50</v>
      </c>
      <c r="E11" s="13">
        <v>2794.2</v>
      </c>
      <c r="F11" s="15">
        <v>3142.9</v>
      </c>
      <c r="G11" s="34">
        <f t="shared" si="1"/>
        <v>-348.70000000000027</v>
      </c>
      <c r="H11" s="34">
        <f t="shared" si="2"/>
        <v>0</v>
      </c>
      <c r="I11" s="52" t="s">
        <v>53</v>
      </c>
    </row>
    <row r="12" spans="1:14" ht="126" customHeight="1" x14ac:dyDescent="0.25">
      <c r="A12" s="41" t="s">
        <v>39</v>
      </c>
      <c r="B12" s="13">
        <v>771.8</v>
      </c>
      <c r="C12" s="15">
        <v>771.8</v>
      </c>
      <c r="D12" s="48" t="s">
        <v>39</v>
      </c>
      <c r="E12" s="13">
        <v>622.79999999999995</v>
      </c>
      <c r="F12" s="15">
        <v>771.8</v>
      </c>
      <c r="G12" s="34">
        <f t="shared" si="1"/>
        <v>-149</v>
      </c>
      <c r="H12" s="34">
        <f t="shared" si="2"/>
        <v>0</v>
      </c>
      <c r="I12" s="52" t="s">
        <v>53</v>
      </c>
    </row>
    <row r="13" spans="1:14" ht="100.5" customHeight="1" x14ac:dyDescent="0.25">
      <c r="A13" s="42" t="s">
        <v>37</v>
      </c>
      <c r="B13" s="28">
        <v>180</v>
      </c>
      <c r="C13" s="29">
        <v>130</v>
      </c>
      <c r="D13" s="42" t="s">
        <v>37</v>
      </c>
      <c r="E13" s="28">
        <v>100</v>
      </c>
      <c r="F13" s="29">
        <v>130</v>
      </c>
      <c r="G13" s="35">
        <f t="shared" si="1"/>
        <v>-80</v>
      </c>
      <c r="H13" s="35">
        <f t="shared" si="2"/>
        <v>0</v>
      </c>
      <c r="I13" s="52" t="s">
        <v>53</v>
      </c>
    </row>
    <row r="14" spans="1:14" ht="81" customHeight="1" x14ac:dyDescent="0.25">
      <c r="A14" s="12" t="s">
        <v>6</v>
      </c>
      <c r="B14" s="13">
        <v>120</v>
      </c>
      <c r="C14" s="15">
        <v>140</v>
      </c>
      <c r="D14" s="12" t="s">
        <v>6</v>
      </c>
      <c r="E14" s="13">
        <v>114.1</v>
      </c>
      <c r="F14" s="15">
        <v>140</v>
      </c>
      <c r="G14" s="34">
        <f t="shared" si="1"/>
        <v>-5.9000000000000057</v>
      </c>
      <c r="H14" s="34">
        <f t="shared" si="2"/>
        <v>0</v>
      </c>
      <c r="I14" s="52" t="s">
        <v>53</v>
      </c>
    </row>
    <row r="15" spans="1:14" ht="87.75" customHeight="1" x14ac:dyDescent="0.25">
      <c r="A15" s="12" t="s">
        <v>33</v>
      </c>
      <c r="B15" s="13">
        <v>309.60000000000002</v>
      </c>
      <c r="C15" s="15">
        <v>310</v>
      </c>
      <c r="D15" s="12" t="s">
        <v>33</v>
      </c>
      <c r="E15" s="13">
        <v>300.5</v>
      </c>
      <c r="F15" s="15">
        <v>310</v>
      </c>
      <c r="G15" s="34">
        <f t="shared" si="1"/>
        <v>-9.1000000000000227</v>
      </c>
      <c r="H15" s="34">
        <f t="shared" si="2"/>
        <v>0</v>
      </c>
      <c r="I15" s="52" t="s">
        <v>53</v>
      </c>
    </row>
    <row r="16" spans="1:14" ht="125.25" customHeight="1" x14ac:dyDescent="0.25">
      <c r="A16" s="12" t="s">
        <v>4</v>
      </c>
      <c r="B16" s="13">
        <f>11234.8+2100+150</f>
        <v>13484.8</v>
      </c>
      <c r="C16" s="13">
        <v>15680</v>
      </c>
      <c r="D16" s="12" t="s">
        <v>4</v>
      </c>
      <c r="E16" s="13">
        <v>13334.8</v>
      </c>
      <c r="F16" s="13">
        <v>15680</v>
      </c>
      <c r="G16" s="34">
        <f t="shared" si="1"/>
        <v>-150</v>
      </c>
      <c r="H16" s="34">
        <f t="shared" si="2"/>
        <v>0</v>
      </c>
      <c r="I16" s="52" t="s">
        <v>53</v>
      </c>
    </row>
    <row r="17" spans="1:17" ht="62.25" customHeight="1" x14ac:dyDescent="0.25">
      <c r="A17" s="12" t="s">
        <v>7</v>
      </c>
      <c r="B17" s="13">
        <v>2284</v>
      </c>
      <c r="C17" s="15">
        <v>10620</v>
      </c>
      <c r="D17" s="12" t="s">
        <v>7</v>
      </c>
      <c r="E17" s="13">
        <v>2285.6999999999998</v>
      </c>
      <c r="F17" s="15">
        <v>10620</v>
      </c>
      <c r="G17" s="34">
        <f t="shared" si="1"/>
        <v>1.6999999999998181</v>
      </c>
      <c r="H17" s="34">
        <f t="shared" si="2"/>
        <v>0</v>
      </c>
      <c r="I17" s="52" t="s">
        <v>53</v>
      </c>
    </row>
    <row r="18" spans="1:17" ht="83.25" customHeight="1" x14ac:dyDescent="0.25">
      <c r="A18" s="32" t="s">
        <v>8</v>
      </c>
      <c r="B18" s="28">
        <v>464647.9</v>
      </c>
      <c r="C18" s="29">
        <v>497173.3</v>
      </c>
      <c r="D18" s="32" t="s">
        <v>8</v>
      </c>
      <c r="E18" s="28">
        <v>458919.4</v>
      </c>
      <c r="F18" s="29">
        <v>502516.7</v>
      </c>
      <c r="G18" s="35">
        <f t="shared" si="1"/>
        <v>-5728.5</v>
      </c>
      <c r="H18" s="35">
        <f t="shared" si="2"/>
        <v>5343.4000000000233</v>
      </c>
      <c r="I18" s="52" t="s">
        <v>54</v>
      </c>
    </row>
    <row r="19" spans="1:17" ht="66" customHeight="1" x14ac:dyDescent="0.25">
      <c r="A19" s="12" t="s">
        <v>9</v>
      </c>
      <c r="B19" s="14">
        <v>29241.8</v>
      </c>
      <c r="C19" s="14">
        <v>31288.7</v>
      </c>
      <c r="D19" s="12" t="s">
        <v>9</v>
      </c>
      <c r="E19" s="14">
        <v>29783.8</v>
      </c>
      <c r="F19" s="14">
        <v>32613.3</v>
      </c>
      <c r="G19" s="34">
        <f t="shared" si="1"/>
        <v>542</v>
      </c>
      <c r="H19" s="34">
        <f t="shared" ref="H19:H31" si="3">F19-C19</f>
        <v>1324.5999999999985</v>
      </c>
      <c r="I19" s="52" t="s">
        <v>54</v>
      </c>
      <c r="J19" s="7"/>
      <c r="K19" s="7"/>
      <c r="L19" s="7"/>
      <c r="M19" s="7"/>
      <c r="N19" s="7"/>
      <c r="O19" s="7"/>
      <c r="P19" s="7"/>
      <c r="Q19" s="7"/>
    </row>
    <row r="20" spans="1:17" ht="99.75" customHeight="1" x14ac:dyDescent="0.25">
      <c r="A20" s="12" t="s">
        <v>51</v>
      </c>
      <c r="B20" s="14">
        <v>0</v>
      </c>
      <c r="C20" s="14">
        <v>0</v>
      </c>
      <c r="D20" s="12" t="s">
        <v>55</v>
      </c>
      <c r="E20" s="14">
        <v>0</v>
      </c>
      <c r="F20" s="14">
        <v>11638</v>
      </c>
      <c r="G20" s="34">
        <f t="shared" si="1"/>
        <v>0</v>
      </c>
      <c r="H20" s="34">
        <f t="shared" si="3"/>
        <v>11638</v>
      </c>
      <c r="I20" s="52" t="s">
        <v>53</v>
      </c>
      <c r="J20" s="7"/>
      <c r="K20" s="7"/>
      <c r="L20" s="7"/>
      <c r="M20" s="7"/>
      <c r="N20" s="7"/>
      <c r="O20" s="7"/>
      <c r="P20" s="7"/>
      <c r="Q20" s="7"/>
    </row>
    <row r="21" spans="1:17" ht="93.75" x14ac:dyDescent="0.25">
      <c r="A21" s="32" t="s">
        <v>10</v>
      </c>
      <c r="B21" s="28">
        <v>2500</v>
      </c>
      <c r="C21" s="29">
        <v>2675</v>
      </c>
      <c r="D21" s="32" t="s">
        <v>10</v>
      </c>
      <c r="E21" s="28">
        <v>1543.6</v>
      </c>
      <c r="F21" s="29">
        <v>1543.6</v>
      </c>
      <c r="G21" s="34">
        <f t="shared" si="1"/>
        <v>-956.40000000000009</v>
      </c>
      <c r="H21" s="34">
        <f t="shared" si="3"/>
        <v>-1131.4000000000001</v>
      </c>
      <c r="I21" s="52" t="s">
        <v>53</v>
      </c>
      <c r="J21" s="7"/>
      <c r="K21" s="7"/>
      <c r="L21" s="7"/>
      <c r="M21" s="7"/>
      <c r="N21" s="7"/>
      <c r="O21" s="7"/>
      <c r="P21" s="7"/>
      <c r="Q21" s="7"/>
    </row>
    <row r="22" spans="1:17" ht="75" x14ac:dyDescent="0.25">
      <c r="A22" s="32" t="s">
        <v>11</v>
      </c>
      <c r="B22" s="30">
        <v>43908.4</v>
      </c>
      <c r="C22" s="30">
        <v>46982</v>
      </c>
      <c r="D22" s="32" t="s">
        <v>11</v>
      </c>
      <c r="E22" s="30">
        <v>40963.5</v>
      </c>
      <c r="F22" s="30">
        <v>44855</v>
      </c>
      <c r="G22" s="35">
        <f t="shared" si="1"/>
        <v>-2944.9000000000015</v>
      </c>
      <c r="H22" s="34">
        <f t="shared" si="3"/>
        <v>-2127</v>
      </c>
      <c r="I22" s="52" t="s">
        <v>54</v>
      </c>
      <c r="J22" s="8"/>
      <c r="K22" s="7"/>
      <c r="L22" s="7"/>
      <c r="M22" s="7"/>
      <c r="N22" s="7"/>
      <c r="O22" s="7"/>
      <c r="P22" s="7"/>
      <c r="Q22" s="7"/>
    </row>
    <row r="23" spans="1:17" ht="42.75" customHeight="1" x14ac:dyDescent="0.25">
      <c r="A23" s="43" t="s">
        <v>12</v>
      </c>
      <c r="B23" s="28">
        <v>1498.3</v>
      </c>
      <c r="C23" s="29">
        <v>1603.2</v>
      </c>
      <c r="D23" s="43" t="s">
        <v>12</v>
      </c>
      <c r="E23" s="28">
        <v>0</v>
      </c>
      <c r="F23" s="29">
        <v>1121.5</v>
      </c>
      <c r="G23" s="34">
        <f t="shared" si="1"/>
        <v>-1498.3</v>
      </c>
      <c r="H23" s="34">
        <f t="shared" si="3"/>
        <v>-481.70000000000005</v>
      </c>
      <c r="I23" s="52" t="s">
        <v>54</v>
      </c>
      <c r="J23" s="7"/>
      <c r="K23" s="7"/>
      <c r="L23" s="7"/>
      <c r="M23" s="7"/>
      <c r="N23" s="7"/>
      <c r="O23" s="7"/>
      <c r="P23" s="7"/>
      <c r="Q23" s="7"/>
    </row>
    <row r="24" spans="1:17" ht="37.5" x14ac:dyDescent="0.25">
      <c r="A24" s="43" t="s">
        <v>13</v>
      </c>
      <c r="B24" s="28">
        <v>3183</v>
      </c>
      <c r="C24" s="29">
        <v>1211.3</v>
      </c>
      <c r="D24" s="43" t="s">
        <v>13</v>
      </c>
      <c r="E24" s="28">
        <v>3285.4</v>
      </c>
      <c r="F24" s="29">
        <v>3597.5</v>
      </c>
      <c r="G24" s="34">
        <f t="shared" si="1"/>
        <v>102.40000000000009</v>
      </c>
      <c r="H24" s="34">
        <f t="shared" si="3"/>
        <v>2386.1999999999998</v>
      </c>
      <c r="I24" s="52" t="s">
        <v>54</v>
      </c>
      <c r="J24" s="7"/>
      <c r="K24" s="7"/>
      <c r="L24" s="7"/>
      <c r="M24" s="7"/>
      <c r="N24" s="7"/>
      <c r="O24" s="7"/>
      <c r="P24" s="7"/>
      <c r="Q24" s="7"/>
    </row>
    <row r="25" spans="1:17" ht="41.25" hidden="1" customHeight="1" x14ac:dyDescent="0.25">
      <c r="A25" s="31"/>
      <c r="B25" s="21"/>
      <c r="C25" s="21"/>
      <c r="D25" s="31" t="s">
        <v>30</v>
      </c>
      <c r="E25" s="21"/>
      <c r="F25" s="21"/>
      <c r="G25" s="34">
        <f t="shared" si="1"/>
        <v>0</v>
      </c>
      <c r="H25" s="34">
        <f t="shared" si="3"/>
        <v>0</v>
      </c>
      <c r="I25" s="53"/>
      <c r="J25" s="7"/>
      <c r="K25" s="7"/>
      <c r="L25" s="7"/>
      <c r="M25" s="7"/>
      <c r="N25" s="7"/>
      <c r="O25" s="7"/>
      <c r="P25" s="7"/>
      <c r="Q25" s="7"/>
    </row>
    <row r="26" spans="1:17" ht="39" hidden="1" customHeight="1" x14ac:dyDescent="0.25">
      <c r="A26" s="31"/>
      <c r="B26" s="21"/>
      <c r="C26" s="21"/>
      <c r="D26" s="31" t="s">
        <v>31</v>
      </c>
      <c r="E26" s="21"/>
      <c r="F26" s="21"/>
      <c r="G26" s="34">
        <f t="shared" si="1"/>
        <v>0</v>
      </c>
      <c r="H26" s="34">
        <f t="shared" si="3"/>
        <v>0</v>
      </c>
      <c r="I26" s="53"/>
      <c r="J26" s="7"/>
      <c r="K26" s="7"/>
      <c r="L26" s="7"/>
      <c r="M26" s="7"/>
      <c r="N26" s="7"/>
      <c r="O26" s="7"/>
      <c r="P26" s="7"/>
      <c r="Q26" s="7"/>
    </row>
    <row r="27" spans="1:17" ht="63" hidden="1" customHeight="1" x14ac:dyDescent="0.25">
      <c r="A27" s="31"/>
      <c r="B27" s="21"/>
      <c r="C27" s="21"/>
      <c r="D27" s="31" t="s">
        <v>32</v>
      </c>
      <c r="E27" s="21"/>
      <c r="F27" s="21"/>
      <c r="G27" s="34">
        <f t="shared" si="1"/>
        <v>0</v>
      </c>
      <c r="H27" s="34">
        <f t="shared" si="3"/>
        <v>0</v>
      </c>
      <c r="I27" s="53"/>
      <c r="J27" s="7"/>
      <c r="K27" s="7"/>
      <c r="L27" s="7"/>
      <c r="M27" s="7"/>
      <c r="N27" s="7"/>
      <c r="O27" s="7"/>
      <c r="P27" s="7"/>
      <c r="Q27" s="7"/>
    </row>
    <row r="28" spans="1:17" ht="38.25" hidden="1" customHeight="1" x14ac:dyDescent="0.25">
      <c r="A28" s="31"/>
      <c r="B28" s="21"/>
      <c r="C28" s="21"/>
      <c r="D28" s="31" t="s">
        <v>34</v>
      </c>
      <c r="E28" s="21"/>
      <c r="F28" s="21"/>
      <c r="G28" s="34">
        <f t="shared" si="1"/>
        <v>0</v>
      </c>
      <c r="H28" s="34">
        <f t="shared" si="3"/>
        <v>0</v>
      </c>
      <c r="I28" s="53"/>
      <c r="J28" s="7"/>
      <c r="K28" s="7"/>
      <c r="L28" s="7"/>
      <c r="M28" s="7"/>
      <c r="N28" s="7"/>
      <c r="O28" s="7"/>
      <c r="P28" s="7"/>
      <c r="Q28" s="7"/>
    </row>
    <row r="29" spans="1:17" ht="120" hidden="1" customHeight="1" x14ac:dyDescent="0.25">
      <c r="A29" s="31" t="s">
        <v>14</v>
      </c>
      <c r="B29" s="18"/>
      <c r="C29" s="19"/>
      <c r="D29" s="31" t="s">
        <v>14</v>
      </c>
      <c r="E29" s="18"/>
      <c r="F29" s="19"/>
      <c r="G29" s="34">
        <f t="shared" si="1"/>
        <v>0</v>
      </c>
      <c r="H29" s="34">
        <f t="shared" si="3"/>
        <v>0</v>
      </c>
      <c r="I29" s="53"/>
      <c r="J29" s="7"/>
      <c r="K29" s="7"/>
      <c r="L29" s="7"/>
      <c r="M29" s="7"/>
      <c r="N29" s="7"/>
      <c r="O29" s="7"/>
      <c r="P29" s="7"/>
      <c r="Q29" s="7"/>
    </row>
    <row r="30" spans="1:17" ht="63" customHeight="1" x14ac:dyDescent="0.25">
      <c r="A30" s="49" t="s">
        <v>52</v>
      </c>
      <c r="B30" s="50">
        <v>9202.5</v>
      </c>
      <c r="C30" s="54">
        <v>9254.7000000000007</v>
      </c>
      <c r="D30" s="49" t="s">
        <v>52</v>
      </c>
      <c r="E30" s="51">
        <v>9202.5</v>
      </c>
      <c r="F30" s="55">
        <v>9635.7999999999993</v>
      </c>
      <c r="G30" s="34">
        <f t="shared" si="1"/>
        <v>0</v>
      </c>
      <c r="H30" s="34">
        <f t="shared" si="3"/>
        <v>381.09999999999854</v>
      </c>
      <c r="I30" s="52" t="s">
        <v>53</v>
      </c>
      <c r="J30" s="7"/>
      <c r="K30" s="26">
        <f>C30+120.9+260.2</f>
        <v>9635.8000000000011</v>
      </c>
      <c r="L30" s="7"/>
      <c r="M30" s="7"/>
      <c r="N30" s="7"/>
      <c r="O30" s="7"/>
      <c r="P30" s="7"/>
      <c r="Q30" s="7"/>
    </row>
    <row r="31" spans="1:17" ht="204" customHeight="1" x14ac:dyDescent="0.25">
      <c r="A31" s="33" t="s">
        <v>49</v>
      </c>
      <c r="B31" s="28">
        <v>4945</v>
      </c>
      <c r="C31" s="29">
        <v>5645</v>
      </c>
      <c r="D31" s="33" t="s">
        <v>49</v>
      </c>
      <c r="E31" s="28">
        <v>4945</v>
      </c>
      <c r="F31" s="29">
        <f>C31+44.8</f>
        <v>5689.8</v>
      </c>
      <c r="G31" s="34">
        <f t="shared" si="1"/>
        <v>0</v>
      </c>
      <c r="H31" s="35">
        <f t="shared" si="3"/>
        <v>44.800000000000182</v>
      </c>
      <c r="I31" s="52" t="s">
        <v>53</v>
      </c>
      <c r="J31" s="7"/>
      <c r="K31" s="7"/>
      <c r="L31" s="7"/>
      <c r="M31" s="7"/>
      <c r="N31" s="7"/>
      <c r="O31" s="7"/>
      <c r="P31" s="7"/>
      <c r="Q31" s="7"/>
    </row>
    <row r="32" spans="1:17" ht="216" customHeight="1" x14ac:dyDescent="0.25">
      <c r="A32" s="32" t="s">
        <v>15</v>
      </c>
      <c r="B32" s="28">
        <v>50</v>
      </c>
      <c r="C32" s="29">
        <v>50</v>
      </c>
      <c r="D32" s="32" t="s">
        <v>56</v>
      </c>
      <c r="E32" s="28">
        <v>50</v>
      </c>
      <c r="F32" s="29">
        <v>50</v>
      </c>
      <c r="G32" s="35">
        <f t="shared" si="1"/>
        <v>0</v>
      </c>
      <c r="H32" s="36">
        <f t="shared" ref="H32:H33" si="4">F32-C32</f>
        <v>0</v>
      </c>
      <c r="I32" s="52" t="s">
        <v>53</v>
      </c>
      <c r="J32" s="7"/>
      <c r="K32" s="7"/>
      <c r="L32" s="7"/>
      <c r="M32" s="7"/>
      <c r="N32" s="7"/>
      <c r="O32" s="7"/>
      <c r="P32" s="7"/>
      <c r="Q32" s="7"/>
    </row>
    <row r="33" spans="1:17" ht="142.5" customHeight="1" x14ac:dyDescent="0.25">
      <c r="A33" s="44" t="s">
        <v>29</v>
      </c>
      <c r="B33" s="13">
        <v>8100</v>
      </c>
      <c r="C33" s="13">
        <v>5200</v>
      </c>
      <c r="D33" s="44" t="s">
        <v>29</v>
      </c>
      <c r="E33" s="13">
        <v>6226</v>
      </c>
      <c r="F33" s="13">
        <v>5200</v>
      </c>
      <c r="G33" s="34">
        <f t="shared" si="1"/>
        <v>-1874</v>
      </c>
      <c r="H33" s="37">
        <f t="shared" si="4"/>
        <v>0</v>
      </c>
      <c r="I33" s="52" t="s">
        <v>53</v>
      </c>
      <c r="J33" s="7"/>
      <c r="K33" s="7"/>
      <c r="L33" s="7"/>
      <c r="M33" s="7"/>
      <c r="N33" s="7"/>
      <c r="O33" s="7"/>
      <c r="P33" s="7"/>
      <c r="Q33" s="7"/>
    </row>
    <row r="34" spans="1:17" ht="82.5" hidden="1" customHeight="1" x14ac:dyDescent="0.25">
      <c r="A34" s="45" t="s">
        <v>21</v>
      </c>
      <c r="B34" s="20"/>
      <c r="C34" s="20"/>
      <c r="D34" s="45" t="s">
        <v>21</v>
      </c>
      <c r="E34" s="20"/>
      <c r="F34" s="20"/>
      <c r="G34" s="34">
        <f t="shared" si="1"/>
        <v>0</v>
      </c>
      <c r="H34" s="38"/>
      <c r="I34" s="53"/>
      <c r="J34" s="7"/>
      <c r="K34" s="7"/>
      <c r="L34" s="7"/>
      <c r="M34" s="7"/>
      <c r="N34" s="7"/>
      <c r="O34" s="7"/>
      <c r="P34" s="7"/>
      <c r="Q34" s="7"/>
    </row>
    <row r="35" spans="1:17" ht="117.75" customHeight="1" x14ac:dyDescent="0.25">
      <c r="A35" s="46" t="s">
        <v>24</v>
      </c>
      <c r="B35" s="23">
        <v>28545.7</v>
      </c>
      <c r="C35" s="23">
        <v>0</v>
      </c>
      <c r="D35" s="46" t="s">
        <v>24</v>
      </c>
      <c r="E35" s="58">
        <v>32690</v>
      </c>
      <c r="F35" s="23">
        <v>0</v>
      </c>
      <c r="G35" s="34">
        <f t="shared" si="1"/>
        <v>4144.2999999999993</v>
      </c>
      <c r="H35" s="39">
        <f t="shared" ref="H35:H40" si="5">F35-C35</f>
        <v>0</v>
      </c>
      <c r="I35" s="52" t="s">
        <v>54</v>
      </c>
      <c r="J35" s="7"/>
      <c r="K35" s="7"/>
      <c r="L35" s="7"/>
      <c r="M35" s="7"/>
      <c r="N35" s="7"/>
      <c r="O35" s="7"/>
      <c r="P35" s="7"/>
      <c r="Q35" s="7"/>
    </row>
    <row r="36" spans="1:17" ht="196.5" customHeight="1" x14ac:dyDescent="0.25">
      <c r="A36" s="46" t="s">
        <v>26</v>
      </c>
      <c r="B36" s="14">
        <v>289.10000000000002</v>
      </c>
      <c r="C36" s="14">
        <v>640</v>
      </c>
      <c r="D36" s="46" t="s">
        <v>26</v>
      </c>
      <c r="E36" s="14">
        <v>640</v>
      </c>
      <c r="F36" s="14">
        <v>640</v>
      </c>
      <c r="G36" s="34">
        <f t="shared" si="1"/>
        <v>350.9</v>
      </c>
      <c r="H36" s="39">
        <f t="shared" si="5"/>
        <v>0</v>
      </c>
      <c r="I36" s="52" t="s">
        <v>53</v>
      </c>
      <c r="J36" s="7"/>
      <c r="K36" s="7"/>
      <c r="L36" s="7"/>
      <c r="M36" s="7"/>
      <c r="N36" s="7"/>
      <c r="O36" s="7"/>
      <c r="P36" s="7"/>
      <c r="Q36" s="7"/>
    </row>
    <row r="37" spans="1:17" ht="75" customHeight="1" x14ac:dyDescent="0.25">
      <c r="A37" s="12" t="s">
        <v>22</v>
      </c>
      <c r="B37" s="13">
        <v>1600</v>
      </c>
      <c r="C37" s="15">
        <v>1600</v>
      </c>
      <c r="D37" s="12" t="s">
        <v>22</v>
      </c>
      <c r="E37" s="13">
        <v>1557.5</v>
      </c>
      <c r="F37" s="15">
        <v>1600</v>
      </c>
      <c r="G37" s="34">
        <f t="shared" si="1"/>
        <v>-42.5</v>
      </c>
      <c r="H37" s="39">
        <f t="shared" si="5"/>
        <v>0</v>
      </c>
      <c r="I37" s="52" t="s">
        <v>53</v>
      </c>
      <c r="J37" s="7"/>
      <c r="K37" s="7"/>
      <c r="L37" s="7"/>
      <c r="M37" s="7"/>
      <c r="N37" s="7"/>
      <c r="O37" s="7"/>
      <c r="P37" s="7"/>
      <c r="Q37" s="7"/>
    </row>
    <row r="38" spans="1:17" ht="119.25" customHeight="1" x14ac:dyDescent="0.25">
      <c r="A38" s="12" t="s">
        <v>23</v>
      </c>
      <c r="B38" s="13">
        <v>3049.9</v>
      </c>
      <c r="C38" s="15">
        <v>3375.7</v>
      </c>
      <c r="D38" s="12" t="s">
        <v>23</v>
      </c>
      <c r="E38" s="13">
        <v>3008.8</v>
      </c>
      <c r="F38" s="15">
        <v>3375.7</v>
      </c>
      <c r="G38" s="34">
        <f t="shared" si="1"/>
        <v>-41.099999999999909</v>
      </c>
      <c r="H38" s="39">
        <f t="shared" si="5"/>
        <v>0</v>
      </c>
      <c r="I38" s="52" t="s">
        <v>53</v>
      </c>
      <c r="J38" s="7"/>
      <c r="K38" s="7"/>
      <c r="L38" s="7"/>
      <c r="M38" s="7"/>
      <c r="N38" s="7"/>
      <c r="O38" s="7"/>
      <c r="P38" s="7"/>
      <c r="Q38" s="7"/>
    </row>
    <row r="39" spans="1:17" ht="104.25" customHeight="1" x14ac:dyDescent="0.25">
      <c r="A39" s="32" t="s">
        <v>27</v>
      </c>
      <c r="B39" s="24">
        <f>5327.2-1224.1</f>
        <v>4103.1000000000004</v>
      </c>
      <c r="C39" s="29">
        <v>6357.4</v>
      </c>
      <c r="D39" s="32" t="s">
        <v>27</v>
      </c>
      <c r="E39" s="24">
        <v>5327.2</v>
      </c>
      <c r="F39" s="29">
        <v>6357.4</v>
      </c>
      <c r="G39" s="35">
        <f t="shared" si="1"/>
        <v>1224.0999999999995</v>
      </c>
      <c r="H39" s="35">
        <f t="shared" si="5"/>
        <v>0</v>
      </c>
      <c r="I39" s="52" t="s">
        <v>53</v>
      </c>
      <c r="J39" s="7"/>
      <c r="K39" s="7"/>
      <c r="L39" s="7"/>
      <c r="M39" s="7"/>
      <c r="N39" s="7"/>
      <c r="O39" s="7"/>
      <c r="P39" s="7"/>
      <c r="Q39" s="7"/>
    </row>
    <row r="40" spans="1:17" ht="132" customHeight="1" x14ac:dyDescent="0.25">
      <c r="A40" s="32" t="s">
        <v>17</v>
      </c>
      <c r="B40" s="24">
        <v>161640</v>
      </c>
      <c r="C40" s="29">
        <v>0</v>
      </c>
      <c r="D40" s="32" t="s">
        <v>17</v>
      </c>
      <c r="E40" s="24">
        <v>168672.6</v>
      </c>
      <c r="F40" s="29">
        <v>0</v>
      </c>
      <c r="G40" s="35">
        <f t="shared" si="1"/>
        <v>7032.6000000000058</v>
      </c>
      <c r="H40" s="35">
        <f t="shared" si="5"/>
        <v>0</v>
      </c>
      <c r="I40" s="52" t="s">
        <v>54</v>
      </c>
      <c r="J40" s="7"/>
      <c r="K40" s="7"/>
      <c r="L40" s="7"/>
      <c r="M40" s="7"/>
      <c r="N40" s="7"/>
      <c r="O40" s="7"/>
      <c r="P40" s="7"/>
      <c r="Q40" s="7"/>
    </row>
    <row r="41" spans="1:17" ht="77.25" customHeight="1" x14ac:dyDescent="0.25">
      <c r="A41" s="32" t="s">
        <v>46</v>
      </c>
      <c r="B41" s="28">
        <v>1402.6</v>
      </c>
      <c r="C41" s="29">
        <v>1500.8</v>
      </c>
      <c r="D41" s="32" t="s">
        <v>46</v>
      </c>
      <c r="E41" s="28">
        <v>0</v>
      </c>
      <c r="F41" s="29">
        <v>1535.8</v>
      </c>
      <c r="G41" s="34">
        <f t="shared" si="1"/>
        <v>-1402.6</v>
      </c>
      <c r="H41" s="39">
        <f t="shared" ref="H41:H43" si="6">F41-C41</f>
        <v>35</v>
      </c>
      <c r="I41" s="52" t="s">
        <v>54</v>
      </c>
      <c r="J41" s="7"/>
      <c r="K41" s="7"/>
      <c r="L41" s="7"/>
      <c r="M41" s="7"/>
      <c r="N41" s="7"/>
      <c r="O41" s="7"/>
      <c r="P41" s="7"/>
      <c r="Q41" s="7"/>
    </row>
    <row r="42" spans="1:17" ht="77.25" customHeight="1" x14ac:dyDescent="0.25">
      <c r="A42" s="32" t="s">
        <v>47</v>
      </c>
      <c r="B42" s="28">
        <v>1554.3</v>
      </c>
      <c r="C42" s="29">
        <v>1663.1</v>
      </c>
      <c r="D42" s="32" t="s">
        <v>47</v>
      </c>
      <c r="E42" s="28">
        <v>0</v>
      </c>
      <c r="F42" s="29">
        <v>1702</v>
      </c>
      <c r="G42" s="34">
        <f t="shared" si="1"/>
        <v>-1554.3</v>
      </c>
      <c r="H42" s="39">
        <f t="shared" si="6"/>
        <v>38.900000000000091</v>
      </c>
      <c r="I42" s="52" t="s">
        <v>54</v>
      </c>
      <c r="J42" s="7"/>
      <c r="K42" s="7"/>
      <c r="L42" s="7"/>
      <c r="M42" s="7"/>
      <c r="N42" s="7"/>
      <c r="O42" s="7"/>
      <c r="P42" s="7"/>
      <c r="Q42" s="7"/>
    </row>
    <row r="43" spans="1:17" ht="86.25" customHeight="1" x14ac:dyDescent="0.25">
      <c r="A43" s="32" t="s">
        <v>48</v>
      </c>
      <c r="B43" s="28">
        <v>1526.3</v>
      </c>
      <c r="C43" s="29">
        <v>1633.1</v>
      </c>
      <c r="D43" s="32" t="s">
        <v>48</v>
      </c>
      <c r="E43" s="28">
        <v>400.2</v>
      </c>
      <c r="F43" s="29">
        <v>3206</v>
      </c>
      <c r="G43" s="34">
        <f t="shared" si="1"/>
        <v>-1126.0999999999999</v>
      </c>
      <c r="H43" s="39">
        <f t="shared" si="6"/>
        <v>1572.9</v>
      </c>
      <c r="I43" s="52" t="s">
        <v>54</v>
      </c>
      <c r="J43" s="7"/>
      <c r="K43" s="7"/>
      <c r="L43" s="7"/>
      <c r="M43" s="7"/>
      <c r="N43" s="7"/>
      <c r="O43" s="7"/>
      <c r="P43" s="7"/>
      <c r="Q43" s="7"/>
    </row>
    <row r="44" spans="1:17" ht="208.5" customHeight="1" x14ac:dyDescent="0.25">
      <c r="A44" s="12" t="s">
        <v>18</v>
      </c>
      <c r="B44" s="14">
        <v>0</v>
      </c>
      <c r="C44" s="14">
        <v>45</v>
      </c>
      <c r="D44" s="12" t="s">
        <v>18</v>
      </c>
      <c r="E44" s="14">
        <v>45</v>
      </c>
      <c r="F44" s="14">
        <v>45</v>
      </c>
      <c r="G44" s="34">
        <f t="shared" ref="G44:G46" si="7">E44-B44</f>
        <v>45</v>
      </c>
      <c r="H44" s="39">
        <f>F44-C44</f>
        <v>0</v>
      </c>
      <c r="I44" s="52" t="s">
        <v>53</v>
      </c>
      <c r="J44" s="7"/>
      <c r="K44" s="7"/>
      <c r="L44" s="7"/>
      <c r="M44" s="7"/>
      <c r="N44" s="7"/>
      <c r="O44" s="7"/>
      <c r="P44" s="7"/>
      <c r="Q44" s="7"/>
    </row>
    <row r="45" spans="1:17" ht="15.75" customHeight="1" x14ac:dyDescent="0.25">
      <c r="A45" s="47" t="s">
        <v>20</v>
      </c>
      <c r="B45" s="16">
        <v>0</v>
      </c>
      <c r="C45" s="16">
        <v>0</v>
      </c>
      <c r="D45" s="47" t="s">
        <v>20</v>
      </c>
      <c r="E45" s="16">
        <v>0</v>
      </c>
      <c r="F45" s="16">
        <v>0</v>
      </c>
      <c r="G45" s="34">
        <f t="shared" si="7"/>
        <v>0</v>
      </c>
      <c r="H45" s="40">
        <v>0</v>
      </c>
      <c r="I45" s="53"/>
      <c r="J45" s="7"/>
      <c r="K45" s="7"/>
      <c r="L45" s="7"/>
      <c r="M45" s="7"/>
      <c r="N45" s="7"/>
      <c r="O45" s="7"/>
      <c r="P45" s="7"/>
      <c r="Q45" s="7"/>
    </row>
    <row r="46" spans="1:17" ht="102.75" customHeight="1" x14ac:dyDescent="0.25">
      <c r="A46" s="32" t="s">
        <v>40</v>
      </c>
      <c r="B46" s="57">
        <v>56.6</v>
      </c>
      <c r="C46" s="57"/>
      <c r="D46" s="32" t="s">
        <v>40</v>
      </c>
      <c r="E46" s="57">
        <v>56.6</v>
      </c>
      <c r="F46" s="57">
        <v>1881.3</v>
      </c>
      <c r="G46" s="35">
        <f t="shared" si="7"/>
        <v>0</v>
      </c>
      <c r="H46" s="35">
        <f>F46-C46</f>
        <v>1881.3</v>
      </c>
      <c r="I46" s="52" t="s">
        <v>54</v>
      </c>
      <c r="J46" s="7"/>
      <c r="K46" s="7"/>
      <c r="L46" s="7"/>
      <c r="M46" s="7"/>
      <c r="N46" s="7"/>
      <c r="O46" s="7"/>
      <c r="P46" s="7"/>
      <c r="Q46" s="7"/>
    </row>
    <row r="47" spans="1:17" ht="65.25" customHeight="1" x14ac:dyDescent="0.3">
      <c r="A47" s="63" t="s">
        <v>16</v>
      </c>
      <c r="B47" s="63"/>
      <c r="C47" s="63"/>
      <c r="D47" s="63"/>
      <c r="E47" s="64" t="s">
        <v>41</v>
      </c>
      <c r="F47" s="64"/>
      <c r="G47" s="7"/>
      <c r="H47" s="7"/>
      <c r="I47" s="7"/>
      <c r="J47" s="7"/>
      <c r="K47" s="7"/>
      <c r="L47" s="7"/>
      <c r="M47" s="7"/>
      <c r="N47" s="7"/>
      <c r="O47" s="7"/>
      <c r="P47" s="7"/>
      <c r="Q47" s="7"/>
    </row>
    <row r="48" spans="1:17" ht="90.75" customHeight="1" x14ac:dyDescent="0.3">
      <c r="A48" s="17"/>
      <c r="B48" s="8"/>
      <c r="C48" s="8"/>
      <c r="D48" s="8"/>
      <c r="E48" s="8"/>
      <c r="F48" s="59" t="s">
        <v>42</v>
      </c>
      <c r="G48" s="59">
        <f>G6+G7+G8+G9+G10+G11+G12+G13+G14+G15+G16+G17+G21+G31+G32+G33+G36+G37+G38+G44+G39+G30</f>
        <v>-4917.7000000000035</v>
      </c>
      <c r="H48" s="59">
        <f>H6+H7+H8+H9+H10+H11+H12+H13+H14+H15+H16+H17+H21+H31+H32+H33+H36+H37+H38+H44+H39+H20+H30</f>
        <v>10932.499999999998</v>
      </c>
      <c r="I48" s="7"/>
      <c r="J48" s="7"/>
      <c r="K48" s="7"/>
      <c r="L48" s="7"/>
      <c r="M48" s="7"/>
      <c r="N48" s="7"/>
      <c r="O48" s="7"/>
      <c r="P48" s="7"/>
      <c r="Q48" s="7"/>
    </row>
    <row r="49" spans="2:8" ht="18.75" x14ac:dyDescent="0.3">
      <c r="B49" s="11"/>
      <c r="C49" s="11"/>
      <c r="D49" s="11"/>
      <c r="E49" s="11"/>
      <c r="F49" s="60" t="s">
        <v>43</v>
      </c>
      <c r="G49" s="61">
        <f>G18+G19+G22+G23+G24+G35+G40+G41+G42+G43+G46</f>
        <v>-2433.399999999996</v>
      </c>
      <c r="H49" s="61">
        <f>H18+H19+H22+H23+H24+H35+H40+H41+H42+H43+H46</f>
        <v>9973.6000000000204</v>
      </c>
    </row>
    <row r="50" spans="2:8" ht="18.75" x14ac:dyDescent="0.3">
      <c r="B50" s="11"/>
      <c r="C50" s="11"/>
      <c r="D50" s="11"/>
      <c r="E50" s="11"/>
      <c r="F50" s="60"/>
      <c r="G50" s="62">
        <f>G48+G49</f>
        <v>-7351.0999999999995</v>
      </c>
      <c r="H50" s="62">
        <f>H48+H49</f>
        <v>20906.10000000002</v>
      </c>
    </row>
    <row r="51" spans="2:8" ht="18.75" x14ac:dyDescent="0.3">
      <c r="B51" s="11"/>
      <c r="C51" s="11"/>
      <c r="D51" s="11"/>
      <c r="E51" s="11"/>
      <c r="F51" s="60"/>
      <c r="G51" s="60"/>
      <c r="H51" s="60"/>
    </row>
    <row r="52" spans="2:8" ht="18.75" x14ac:dyDescent="0.3">
      <c r="B52" s="11"/>
      <c r="C52" s="11"/>
      <c r="D52" s="11"/>
      <c r="E52" s="11"/>
      <c r="F52" s="60"/>
      <c r="G52" s="61"/>
      <c r="H52" s="60"/>
    </row>
    <row r="53" spans="2:8" ht="18.75" x14ac:dyDescent="0.3">
      <c r="F53" s="60"/>
      <c r="G53" s="60"/>
      <c r="H53" s="61">
        <f>H50+G50</f>
        <v>13555.000000000022</v>
      </c>
    </row>
  </sheetData>
  <mergeCells count="7">
    <mergeCell ref="A47:D47"/>
    <mergeCell ref="E47:F47"/>
    <mergeCell ref="A1:F1"/>
    <mergeCell ref="A2:F2"/>
    <mergeCell ref="E3:F3"/>
    <mergeCell ref="A4:C4"/>
    <mergeCell ref="D4:H4"/>
  </mergeCells>
  <pageMargins left="0.39370078740157483" right="0.78740157480314965" top="1.1811023622047245" bottom="0.78740157480314965" header="0.31496062992125984" footer="0.31496062992125984"/>
  <pageSetup paperSize="9" scale="66" firstPageNumber="89" orientation="landscape" useFirstPageNumber="1" r:id="rId1"/>
  <headerFooter>
    <oddHeader>&amp;C
&amp;14&amp;P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таблиця (2)</vt:lpstr>
      <vt:lpstr>'таблиця (2)'!Область_печати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2025-03-14T12:14:18Z</cp:lastPrinted>
  <dcterms:created xsi:type="dcterms:W3CDTF">2018-08-21T14:18:59Z</dcterms:created>
  <dcterms:modified xsi:type="dcterms:W3CDTF">2025-03-14T13:17:39Z</dcterms:modified>
</cp:coreProperties>
</file>