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F:\Рішення зввіт ЦЗТ 2024 на оприлюднення\"/>
    </mc:Choice>
  </mc:AlternateContent>
  <bookViews>
    <workbookView xWindow="-105" yWindow="-105" windowWidth="23250" windowHeight="12570" tabRatio="633"/>
  </bookViews>
  <sheets>
    <sheet name="Осн фін показн (кварт)" sheetId="1" r:id="rId1"/>
    <sheet name="1 Фін результат" sheetId="2" r:id="rId2"/>
    <sheet name="ІІ. Розр. з бюджетом" sheetId="3" r:id="rId3"/>
    <sheet name="ІІІ. Рух грош. коштів" sheetId="4" r:id="rId4"/>
    <sheet name="ІV. Кап. інвестиції" sheetId="5" r:id="rId5"/>
    <sheet name="V. Коефіцієнти" sheetId="6" r:id="rId6"/>
    <sheet name="6.1. Інша інфо_1" sheetId="7" r:id="rId7"/>
    <sheet name="6.1. Інша інфо_2" sheetId="8" r:id="rId8"/>
    <sheet name="дод 2 претенз. позовн робота" sheetId="10" r:id="rId9"/>
    <sheet name="дод 4 відом про нерух майно" sheetId="11" r:id="rId10"/>
    <sheet name="дод 5 інф щодо діяльн (2)" sheetId="15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__123Graph_XGRAPH3" localSheetId="10" hidden="1">[1]GDP!#REF!</definedName>
    <definedName name="__123Graph_XGRAPH3">NA()</definedName>
    <definedName name="aa" localSheetId="10">'[2]1993'!$1:$3,'[2]1993'!$A:$A</definedName>
    <definedName name="aa">'[2]1993'!$1:$3,'[2]1993'!$A:$A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1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10">#REF!</definedName>
    <definedName name="Cost_Category_National_ID">#REF!</definedName>
    <definedName name="Cе511" localSheetId="10">#REF!</definedName>
    <definedName name="Cе511">#REF!</definedName>
    <definedName name="d">'[9]МТР Газ України'!$B$4</definedName>
    <definedName name="dCPIb" localSheetId="10">[10]попер_роз!#REF!</definedName>
    <definedName name="dCPIb">NA()</definedName>
    <definedName name="dPPIb" localSheetId="10">[10]попер_роз!#REF!</definedName>
    <definedName name="dPPIb">NA()</definedName>
    <definedName name="ds" localSheetId="10">'[11]7  Інші витрати'!#REF!</definedName>
    <definedName name="ds">'[11]7  Інші витрати'!#REF!</definedName>
    <definedName name="Excel_BuiltIn_Database">'[12]Ener '!$A$1:$G$2645</definedName>
    <definedName name="Fact_Type_ID" localSheetId="10">#REF!</definedName>
    <definedName name="Fact_Type_ID">#REF!</definedName>
    <definedName name="G">'[13]МТР Газ України'!$B$1</definedName>
    <definedName name="ij1sssss" localSheetId="10">'[14]7  Інші витрати'!#REF!</definedName>
    <definedName name="ij1sssss">'[14]7  Інші витрати'!#REF!</definedName>
    <definedName name="LastItem" localSheetId="10">[15]Лист1!$A$1</definedName>
    <definedName name="LastItem">[16]Лист1!$A$1</definedName>
    <definedName name="Load">'[17]МТР Газ України'!$B$4</definedName>
    <definedName name="Load_ID">'[18]МТР Газ України'!$B$4</definedName>
    <definedName name="Load_ID_10" localSheetId="10">'[19]7  Інші витрати'!#REF!</definedName>
    <definedName name="Load_ID_10">'[19]7  Інші витрати'!#REF!</definedName>
    <definedName name="Load_ID_11">'[20]МТР Газ України'!$B$4</definedName>
    <definedName name="Load_ID_12">'[20]МТР Газ України'!$B$4</definedName>
    <definedName name="Load_ID_13">'[20]МТР Газ України'!$B$4</definedName>
    <definedName name="Load_ID_14">'[20]МТР Газ України'!$B$4</definedName>
    <definedName name="Load_ID_15">'[20]МТР Газ України'!$B$4</definedName>
    <definedName name="Load_ID_16">'[20]МТР Газ України'!$B$4</definedName>
    <definedName name="Load_ID_17">'[20]МТР Газ України'!$B$4</definedName>
    <definedName name="Load_ID_18">'[21]МТР Газ України'!$B$4</definedName>
    <definedName name="Load_ID_19">'[22]МТР Газ України'!$B$4</definedName>
    <definedName name="Load_ID_20">'[21]МТР Газ України'!$B$4</definedName>
    <definedName name="Load_ID_200">'[17]МТР Газ України'!$B$4</definedName>
    <definedName name="Load_ID_21">'[23]МТР Газ України'!$B$4</definedName>
    <definedName name="Load_ID_23">'[22]МТР Газ України'!$B$4</definedName>
    <definedName name="Load_ID_25">'[23]МТР Газ України'!$B$4</definedName>
    <definedName name="Load_ID_542">'[24]МТР Газ України'!$B$4</definedName>
    <definedName name="Load_ID_6">'[20]МТР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[25]Inform!$E$5</definedName>
    <definedName name="qw">[5]Inform!$E$5</definedName>
    <definedName name="qwert">[5]Inform!$G$2</definedName>
    <definedName name="qwerty">'[4]МТР Газ України'!$B$4</definedName>
    <definedName name="ShowFil" localSheetId="10">[15]!ShowFil</definedName>
    <definedName name="ShowFil">ShowFil</definedName>
    <definedName name="SU_ID" localSheetId="10">#REF!</definedName>
    <definedName name="SU_ID">#REF!</definedName>
    <definedName name="Time_ID">'[18]МТР Газ України'!$B$1</definedName>
    <definedName name="Time_ID_10" localSheetId="10">'[19]7  Інші витрати'!#REF!</definedName>
    <definedName name="Time_ID_10">'[19]7  Інші витрати'!#REF!</definedName>
    <definedName name="Time_ID_11">'[20]МТР Газ України'!$B$1</definedName>
    <definedName name="Time_ID_12">'[20]МТР Газ України'!$B$1</definedName>
    <definedName name="Time_ID_13">'[20]МТР Газ України'!$B$1</definedName>
    <definedName name="Time_ID_14">'[20]МТР Газ України'!$B$1</definedName>
    <definedName name="Time_ID_15">'[20]МТР Газ України'!$B$1</definedName>
    <definedName name="Time_ID_16">'[20]МТР Газ України'!$B$1</definedName>
    <definedName name="Time_ID_17">'[20]МТР Газ України'!$B$1</definedName>
    <definedName name="Time_ID_18">'[21]МТР Газ України'!$B$1</definedName>
    <definedName name="Time_ID_19">'[22]МТР Газ України'!$B$1</definedName>
    <definedName name="Time_ID_20">'[21]МТР Газ України'!$B$1</definedName>
    <definedName name="Time_ID_21">'[23]МТР Газ України'!$B$1</definedName>
    <definedName name="Time_ID_23">'[22]МТР Газ України'!$B$1</definedName>
    <definedName name="Time_ID_25">'[23]МТР Газ України'!$B$1</definedName>
    <definedName name="Time_ID_6">'[20]МТР Газ України'!$B$1</definedName>
    <definedName name="Time_ID0">'[18]МТР Газ України'!$F$1</definedName>
    <definedName name="Time_ID0_10" localSheetId="10">'[19]7  Інші витрати'!#REF!</definedName>
    <definedName name="Time_ID0_10">'[19]7  Інші витрати'!#REF!</definedName>
    <definedName name="Time_ID0_11">'[20]МТР Газ України'!$F$1</definedName>
    <definedName name="Time_ID0_12">'[20]МТР Газ України'!$F$1</definedName>
    <definedName name="Time_ID0_13">'[20]МТР Газ України'!$F$1</definedName>
    <definedName name="Time_ID0_14">'[20]МТР Газ України'!$F$1</definedName>
    <definedName name="Time_ID0_15">'[20]МТР Газ України'!$F$1</definedName>
    <definedName name="Time_ID0_16">'[20]МТР Газ України'!$F$1</definedName>
    <definedName name="Time_ID0_17">'[20]МТР Газ України'!$F$1</definedName>
    <definedName name="Time_ID0_18">'[21]МТР Газ України'!$F$1</definedName>
    <definedName name="Time_ID0_19">'[22]МТР Газ України'!$F$1</definedName>
    <definedName name="Time_ID0_20">'[21]МТР Газ України'!$F$1</definedName>
    <definedName name="Time_ID0_21">'[23]МТР Газ України'!$F$1</definedName>
    <definedName name="Time_ID0_23">'[22]МТР Газ України'!$F$1</definedName>
    <definedName name="Time_ID0_25">'[23]МТР Газ України'!$F$1</definedName>
    <definedName name="Time_ID0_6">'[20]МТР Газ України'!$F$1</definedName>
    <definedName name="ttttttt" localSheetId="1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'[26]МТР Газ України'!$B$4</definedName>
    <definedName name="wr">'[26]МТР Газ України'!$B$4</definedName>
    <definedName name="yyyy" localSheetId="10">#REF!</definedName>
    <definedName name="yyyy">#REF!</definedName>
    <definedName name="zx">'[4]МТР Газ України'!$F$1</definedName>
    <definedName name="zxc">[5]Inform!$E$38</definedName>
    <definedName name="а" localSheetId="10">'[14]7  Інші витрати'!#REF!</definedName>
    <definedName name="а">'[14]7  Інші витрати'!#REF!</definedName>
    <definedName name="ав" localSheetId="10">#REF!</definedName>
    <definedName name="ав">#REF!</definedName>
    <definedName name="аен">'[26]МТР Газ України'!$B$4</definedName>
    <definedName name="_xlnm.Database">'[12]Ener '!$A$1:$G$2645</definedName>
    <definedName name="в">'[27]МТР Газ України'!$F$1</definedName>
    <definedName name="ватт" localSheetId="10">'[28]БАЗА  '!#REF!</definedName>
    <definedName name="ватт">'[28]БАЗА  '!#REF!</definedName>
    <definedName name="Д">'[17]МТР Газ України'!$B$4</definedName>
    <definedName name="е" localSheetId="10">#REF!</definedName>
    <definedName name="е">#REF!</definedName>
    <definedName name="є" localSheetId="10">#REF!</definedName>
    <definedName name="є">#REF!</definedName>
    <definedName name="Заголовки_для_печати_МИ" localSheetId="10">'[29]1993'!$1:$3,'[29]1993'!$A:$A</definedName>
    <definedName name="Заголовки_для_печати_МИ">'[29]1993'!$1:$3,'[29]1993'!$A:$A</definedName>
    <definedName name="і">[30]Inform!$F$2</definedName>
    <definedName name="ів" localSheetId="10">#REF!</definedName>
    <definedName name="ів">#REF!</definedName>
    <definedName name="ів___0" localSheetId="10">#REF!</definedName>
    <definedName name="ів___0">#REF!</definedName>
    <definedName name="ів_22" localSheetId="10">#REF!</definedName>
    <definedName name="ів_22">#REF!</definedName>
    <definedName name="ів_26" localSheetId="10">#REF!</definedName>
    <definedName name="ів_26">#REF!</definedName>
    <definedName name="іваіа" localSheetId="10">'[31]7  Інші витрати'!#REF!</definedName>
    <definedName name="іваіа">'[31]7  Інші витрати'!#REF!</definedName>
    <definedName name="іваф" localSheetId="10">#REF!</definedName>
    <definedName name="іваф">#REF!</definedName>
    <definedName name="івів">'[13]МТР Газ України'!$B$1</definedName>
    <definedName name="іцу">[25]Inform!$G$2</definedName>
    <definedName name="йуц" localSheetId="10">#REF!</definedName>
    <definedName name="йуц">#REF!</definedName>
    <definedName name="йцу" localSheetId="10">#REF!</definedName>
    <definedName name="йцу">#REF!</definedName>
    <definedName name="йцуйй" localSheetId="10">#REF!</definedName>
    <definedName name="йцуйй">#REF!</definedName>
    <definedName name="йцукц" localSheetId="10">'[31]7  Інші витрати'!#REF!</definedName>
    <definedName name="йцукц">'[31]7  Інші витрати'!#REF!</definedName>
    <definedName name="КЕ" localSheetId="10">#REF!</definedName>
    <definedName name="КЕ">#REF!</definedName>
    <definedName name="КЕ___0" localSheetId="10">#REF!</definedName>
    <definedName name="КЕ___0">#REF!</definedName>
    <definedName name="КЕ_22" localSheetId="10">#REF!</definedName>
    <definedName name="КЕ_22">#REF!</definedName>
    <definedName name="КЕ_26" localSheetId="10">#REF!</definedName>
    <definedName name="КЕ_26">#REF!</definedName>
    <definedName name="кен" localSheetId="10">#REF!</definedName>
    <definedName name="кен">#REF!</definedName>
    <definedName name="л" localSheetId="10">#REF!</definedName>
    <definedName name="л">#REF!</definedName>
    <definedName name="_xlnm.Print_Area" localSheetId="1">'1 Фін результат'!$A$3:$I$131</definedName>
    <definedName name="_xlnm.Print_Area" localSheetId="6">'6.1. Інша інфо_1'!$A$1:$O$63</definedName>
    <definedName name="_xlnm.Print_Area" localSheetId="7">'6.1. Інша інфо_2'!$A$1:$AF$70</definedName>
    <definedName name="_xlnm.Print_Area" localSheetId="2">'ІІ. Розр. з бюджетом'!$A$1:$G$35</definedName>
    <definedName name="_xlnm.Print_Area" localSheetId="3">'ІІІ. Рух грош. коштів'!$A$1:$G$81</definedName>
    <definedName name="_xlnm.Print_Area" localSheetId="0">'Осн фін показн (кварт)'!$A$1:$G$92</definedName>
    <definedName name="п" localSheetId="10">'[14]7  Інші витрати'!#REF!</definedName>
    <definedName name="п">'[14]7  Інші витрати'!#REF!</definedName>
    <definedName name="пдв">'[17]МТР Газ України'!$B$4</definedName>
    <definedName name="пдв_утг">'[17]МТР Газ України'!$F$1</definedName>
    <definedName name="План" localSheetId="1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">#REF!</definedName>
    <definedName name="ппп">[32]Inform!$E$6</definedName>
    <definedName name="р" localSheetId="10">#REF!</definedName>
    <definedName name="р">#REF!</definedName>
    <definedName name="т">[33]Inform!$E$6</definedName>
    <definedName name="тариф">[34]Inform!$G$2</definedName>
    <definedName name="уйцукйцуйу" localSheetId="10">#REF!</definedName>
    <definedName name="уйцукйцуйу">#REF!</definedName>
    <definedName name="уке">[35]Inform!$G$2</definedName>
    <definedName name="УТГ">'[17]МТР Газ України'!$B$4</definedName>
    <definedName name="фів">'[26]МТР Газ України'!$B$4</definedName>
    <definedName name="фіваіф" localSheetId="10">'[31]7  Інші витрати'!#REF!</definedName>
    <definedName name="фіваіф">'[31]7  Інші витрати'!#REF!</definedName>
    <definedName name="фф">'[27]МТР Газ України'!$F$1</definedName>
    <definedName name="ц" localSheetId="10">'[14]7  Інші витрати'!#REF!</definedName>
    <definedName name="ц">'[14]7  Інші витрати'!#REF!</definedName>
    <definedName name="ччч" localSheetId="10">'[36]БАЗА  '!#REF!</definedName>
    <definedName name="ччч">'[37]БАЗА  '!#REF!</definedName>
    <definedName name="ш" localSheetId="10">#REF!</definedName>
    <definedName name="ш">#REF!</definedName>
  </definedNames>
  <calcPr calcId="181029"/>
</workbook>
</file>

<file path=xl/calcChain.xml><?xml version="1.0" encoding="utf-8"?>
<calcChain xmlns="http://schemas.openxmlformats.org/spreadsheetml/2006/main">
  <c r="E9" i="2" l="1"/>
  <c r="C76" i="4" l="1"/>
  <c r="C28" i="4"/>
  <c r="D76" i="2" l="1"/>
  <c r="D57" i="2"/>
  <c r="D7" i="4" l="1"/>
  <c r="G25" i="2"/>
  <c r="H25" i="2"/>
  <c r="F123" i="2"/>
  <c r="E83" i="2"/>
  <c r="E28" i="3"/>
  <c r="H45" i="2" l="1"/>
  <c r="G45" i="2"/>
  <c r="H19" i="2"/>
  <c r="D83" i="2"/>
  <c r="G6" i="3" l="1"/>
  <c r="G54" i="1"/>
  <c r="F54" i="1"/>
  <c r="G91" i="2"/>
  <c r="G72" i="2"/>
  <c r="G19" i="2"/>
  <c r="G26" i="2"/>
  <c r="H21" i="2"/>
  <c r="G21" i="2"/>
  <c r="G54" i="2"/>
  <c r="H24" i="2"/>
  <c r="G24" i="2"/>
  <c r="F124" i="2"/>
  <c r="D71" i="4" l="1"/>
  <c r="E20" i="3"/>
  <c r="E32" i="3" s="1"/>
  <c r="G58" i="2" l="1"/>
  <c r="E77" i="1" l="1"/>
  <c r="E76" i="1"/>
  <c r="E61" i="1"/>
  <c r="F74" i="1"/>
  <c r="E49" i="1"/>
  <c r="G20" i="2"/>
  <c r="F10" i="5"/>
  <c r="F11" i="5"/>
  <c r="F13" i="5"/>
  <c r="F14" i="5"/>
  <c r="F9" i="5"/>
  <c r="F6" i="5"/>
  <c r="H27" i="2"/>
  <c r="F121" i="2"/>
  <c r="F125" i="2"/>
  <c r="L11" i="7" l="1"/>
  <c r="L13" i="7"/>
  <c r="E19" i="4"/>
  <c r="E15" i="4" s="1"/>
  <c r="E7" i="4"/>
  <c r="G22" i="2"/>
  <c r="E28" i="4" l="1"/>
  <c r="E76" i="4" s="1"/>
  <c r="F83" i="2"/>
  <c r="F76" i="2" s="1"/>
  <c r="F71" i="2" s="1"/>
  <c r="F17" i="2"/>
  <c r="F29" i="2"/>
  <c r="F47" i="2"/>
  <c r="F57" i="2"/>
  <c r="F9" i="2" l="1"/>
  <c r="E50" i="1" s="1"/>
  <c r="F33" i="2"/>
  <c r="E52" i="1" s="1"/>
  <c r="G64" i="4"/>
  <c r="G63" i="4"/>
  <c r="G28" i="3"/>
  <c r="F28" i="3"/>
  <c r="G17" i="3"/>
  <c r="G18" i="3"/>
  <c r="G64" i="1"/>
  <c r="H99" i="2"/>
  <c r="F84" i="1"/>
  <c r="G84" i="1"/>
  <c r="H43" i="2"/>
  <c r="H30" i="2"/>
  <c r="G30" i="2"/>
  <c r="F93" i="2" l="1"/>
  <c r="F103" i="2" s="1"/>
  <c r="F104" i="2" s="1"/>
  <c r="F106" i="2" l="1"/>
  <c r="E14" i="3" s="1"/>
  <c r="E59" i="1"/>
  <c r="E55" i="1"/>
  <c r="E58" i="1"/>
  <c r="E125" i="2"/>
  <c r="H12" i="2"/>
  <c r="E60" i="1" l="1"/>
  <c r="C71" i="4"/>
  <c r="D47" i="2"/>
  <c r="D33" i="2" s="1"/>
  <c r="G48" i="2" l="1"/>
  <c r="F114" i="2"/>
  <c r="E113" i="2" l="1"/>
  <c r="D57" i="1" s="1"/>
  <c r="H98" i="2"/>
  <c r="E57" i="2"/>
  <c r="E33" i="2" l="1"/>
  <c r="H107" i="2"/>
  <c r="H104" i="2"/>
  <c r="G43" i="2"/>
  <c r="H62" i="2" l="1"/>
  <c r="F18" i="3" l="1"/>
  <c r="H92" i="2" l="1"/>
  <c r="H84" i="2"/>
  <c r="H85" i="2"/>
  <c r="G84" i="2"/>
  <c r="G85" i="2"/>
  <c r="F122" i="2" l="1"/>
  <c r="E122" i="2"/>
  <c r="E121" i="2" l="1"/>
  <c r="E120" i="2" s="1"/>
  <c r="D71" i="2"/>
  <c r="D111" i="2" s="1"/>
  <c r="E29" i="2"/>
  <c r="D113" i="2" l="1"/>
  <c r="D114" i="2"/>
  <c r="H83" i="2"/>
  <c r="G83" i="2"/>
  <c r="E76" i="2"/>
  <c r="E71" i="2" s="1"/>
  <c r="D17" i="2"/>
  <c r="D115" i="2" l="1"/>
  <c r="D93" i="2"/>
  <c r="D103" i="2" s="1"/>
  <c r="D106" i="2" s="1"/>
  <c r="D28" i="2"/>
  <c r="F11" i="4" l="1"/>
  <c r="G52" i="4"/>
  <c r="H91" i="2"/>
  <c r="H90" i="2"/>
  <c r="H89" i="2"/>
  <c r="H88" i="2"/>
  <c r="H87" i="2"/>
  <c r="H86" i="2"/>
  <c r="G90" i="2"/>
  <c r="G89" i="2"/>
  <c r="G88" i="2"/>
  <c r="G87" i="2"/>
  <c r="G86" i="2"/>
  <c r="G29" i="2"/>
  <c r="E114" i="2"/>
  <c r="G80" i="2"/>
  <c r="H80" i="2"/>
  <c r="G32" i="2"/>
  <c r="H32" i="2"/>
  <c r="H29" i="2" l="1"/>
  <c r="F82" i="1"/>
  <c r="H60" i="2" l="1"/>
  <c r="H20" i="2"/>
  <c r="G92" i="2" l="1"/>
  <c r="G53" i="2"/>
  <c r="G18" i="2"/>
  <c r="G27" i="2"/>
  <c r="G62" i="2"/>
  <c r="G8" i="6" l="1"/>
  <c r="F113" i="2" l="1"/>
  <c r="H113" i="2" l="1"/>
  <c r="E57" i="1"/>
  <c r="F7" i="3" l="1"/>
  <c r="F64" i="4" l="1"/>
  <c r="F63" i="4"/>
  <c r="G86" i="1" l="1"/>
  <c r="G85" i="1"/>
  <c r="G12" i="6" l="1"/>
  <c r="F20" i="3"/>
  <c r="G65" i="1" l="1"/>
  <c r="F65" i="1"/>
  <c r="F17" i="3"/>
  <c r="F30" i="3"/>
  <c r="G30" i="3"/>
  <c r="F6" i="3"/>
  <c r="G104" i="2" l="1"/>
  <c r="G60" i="2"/>
  <c r="G61" i="2"/>
  <c r="G59" i="2"/>
  <c r="G40" i="2"/>
  <c r="H61" i="2" l="1"/>
  <c r="H59" i="2"/>
  <c r="H58" i="2"/>
  <c r="G11" i="6" l="1"/>
  <c r="G10" i="6"/>
  <c r="F77" i="1" s="1"/>
  <c r="F85" i="1"/>
  <c r="F86" i="1"/>
  <c r="G57" i="1" l="1"/>
  <c r="G66" i="4"/>
  <c r="F66" i="4"/>
  <c r="F16" i="3"/>
  <c r="G7" i="3"/>
  <c r="G113" i="2"/>
  <c r="G99" i="2"/>
  <c r="G49" i="2"/>
  <c r="H40" i="2"/>
  <c r="F120" i="2" l="1"/>
  <c r="G120" i="2" s="1"/>
  <c r="G121" i="2"/>
  <c r="G122" i="2"/>
  <c r="G125" i="2"/>
  <c r="F57" i="1"/>
  <c r="F52" i="4" l="1"/>
  <c r="Z66" i="8"/>
  <c r="Z65" i="8"/>
  <c r="Z63" i="8"/>
  <c r="Z64" i="8"/>
  <c r="L14" i="7" l="1"/>
  <c r="F89" i="1" l="1"/>
  <c r="F81" i="1"/>
  <c r="F83" i="1"/>
  <c r="F80" i="1"/>
  <c r="G7" i="6"/>
  <c r="F76" i="1" s="1"/>
  <c r="G77" i="1" l="1"/>
  <c r="G76" i="1"/>
  <c r="G61" i="1"/>
  <c r="G47" i="2" l="1"/>
  <c r="F28" i="2" l="1"/>
  <c r="E51" i="1" s="1"/>
  <c r="H22" i="2"/>
  <c r="F31" i="3" l="1"/>
  <c r="F61" i="1" l="1"/>
  <c r="G73" i="4"/>
  <c r="F73" i="4"/>
  <c r="G71" i="4" l="1"/>
  <c r="F71" i="4"/>
  <c r="F70" i="1"/>
  <c r="G70" i="1"/>
  <c r="H48" i="2"/>
  <c r="F65" i="4" l="1"/>
  <c r="G65" i="4"/>
  <c r="H49" i="2"/>
  <c r="G98" i="2" l="1"/>
  <c r="H53" i="2"/>
  <c r="H76" i="2" l="1"/>
  <c r="G76" i="2"/>
  <c r="G8" i="2" l="1"/>
  <c r="N12" i="7"/>
  <c r="N13" i="7"/>
  <c r="N14" i="7"/>
  <c r="N16" i="7"/>
  <c r="N17" i="7"/>
  <c r="N18" i="7"/>
  <c r="N20" i="7"/>
  <c r="N21" i="7"/>
  <c r="N22" i="7"/>
  <c r="N23" i="7"/>
  <c r="N24" i="7"/>
  <c r="N25" i="7"/>
  <c r="N26" i="7"/>
  <c r="N27" i="7"/>
  <c r="N28" i="7"/>
  <c r="N29" i="7"/>
  <c r="N30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G89" i="1"/>
  <c r="G81" i="1"/>
  <c r="G82" i="1"/>
  <c r="G83" i="1"/>
  <c r="G80" i="1"/>
  <c r="L39" i="7"/>
  <c r="L40" i="7" s="1"/>
  <c r="N15" i="7"/>
  <c r="N19" i="7"/>
  <c r="L15" i="7" l="1"/>
  <c r="G78" i="1" l="1"/>
  <c r="O39" i="7" l="1"/>
  <c r="O40" i="7" s="1"/>
  <c r="N11" i="7"/>
  <c r="H121" i="2" l="1"/>
  <c r="H122" i="2"/>
  <c r="H125" i="2"/>
  <c r="H42" i="2"/>
  <c r="G42" i="2"/>
  <c r="G41" i="2"/>
  <c r="G16" i="2"/>
  <c r="G11" i="2"/>
  <c r="G12" i="2"/>
  <c r="H8" i="2"/>
  <c r="H10" i="2"/>
  <c r="H11" i="2"/>
  <c r="H16" i="2"/>
  <c r="H17" i="2"/>
  <c r="H18" i="2"/>
  <c r="G17" i="2" l="1"/>
  <c r="F115" i="2" l="1"/>
  <c r="F127" i="2" s="1"/>
  <c r="F126" i="2" s="1"/>
  <c r="G71" i="2"/>
  <c r="H71" i="2"/>
  <c r="H57" i="2"/>
  <c r="G57" i="2"/>
  <c r="H111" i="2" l="1"/>
  <c r="G111" i="2"/>
  <c r="G107" i="2"/>
  <c r="D59" i="1" l="1"/>
  <c r="G59" i="1" s="1"/>
  <c r="G24" i="3"/>
  <c r="G29" i="3"/>
  <c r="G31" i="3"/>
  <c r="G16" i="3"/>
  <c r="F24" i="3"/>
  <c r="F29" i="3"/>
  <c r="G20" i="3"/>
  <c r="H41" i="2"/>
  <c r="F63" i="1" l="1"/>
  <c r="F59" i="1"/>
  <c r="G67" i="1"/>
  <c r="F67" i="1"/>
  <c r="F64" i="1"/>
  <c r="G63" i="1"/>
  <c r="G66" i="1"/>
  <c r="H120" i="2"/>
  <c r="G10" i="2"/>
  <c r="F68" i="1" l="1"/>
  <c r="F66" i="1"/>
  <c r="G7" i="2"/>
  <c r="H47" i="2"/>
  <c r="D49" i="1"/>
  <c r="G114" i="2"/>
  <c r="D52" i="1"/>
  <c r="F32" i="3"/>
  <c r="G32" i="3"/>
  <c r="H7" i="2"/>
  <c r="G33" i="2"/>
  <c r="G71" i="1" l="1"/>
  <c r="F52" i="1"/>
  <c r="G72" i="1"/>
  <c r="H33" i="2"/>
  <c r="H114" i="2"/>
  <c r="G49" i="1"/>
  <c r="G68" i="1"/>
  <c r="G52" i="1"/>
  <c r="F49" i="1"/>
  <c r="F71" i="1" l="1"/>
  <c r="G75" i="4"/>
  <c r="F75" i="4"/>
  <c r="F72" i="1"/>
  <c r="E124" i="2" l="1"/>
  <c r="H124" i="2" s="1"/>
  <c r="E123" i="2"/>
  <c r="G123" i="2" s="1"/>
  <c r="E28" i="2"/>
  <c r="H9" i="2"/>
  <c r="G14" i="2"/>
  <c r="H14" i="2"/>
  <c r="G13" i="2"/>
  <c r="H13" i="2"/>
  <c r="G124" i="2" l="1"/>
  <c r="H123" i="2"/>
  <c r="E93" i="2"/>
  <c r="D55" i="1" s="1"/>
  <c r="G55" i="1" s="1"/>
  <c r="E115" i="2"/>
  <c r="E127" i="2" s="1"/>
  <c r="H127" i="2" s="1"/>
  <c r="H28" i="2"/>
  <c r="D51" i="1"/>
  <c r="G28" i="2"/>
  <c r="D50" i="1"/>
  <c r="G9" i="2"/>
  <c r="H93" i="2" l="1"/>
  <c r="F55" i="1"/>
  <c r="G93" i="2"/>
  <c r="E103" i="2"/>
  <c r="G115" i="2"/>
  <c r="H115" i="2"/>
  <c r="G127" i="2"/>
  <c r="E126" i="2"/>
  <c r="G126" i="2" s="1"/>
  <c r="G50" i="1"/>
  <c r="F50" i="1"/>
  <c r="G51" i="1"/>
  <c r="F51" i="1"/>
  <c r="D58" i="1" l="1"/>
  <c r="H103" i="2"/>
  <c r="E106" i="2"/>
  <c r="G103" i="2"/>
  <c r="H126" i="2"/>
  <c r="D14" i="3" l="1"/>
  <c r="F14" i="3" s="1"/>
  <c r="H106" i="2"/>
  <c r="G106" i="2"/>
  <c r="D60" i="1"/>
  <c r="F58" i="1"/>
  <c r="G58" i="1"/>
  <c r="G60" i="1" l="1"/>
  <c r="F60" i="1"/>
  <c r="F10" i="4"/>
  <c r="G8" i="4"/>
  <c r="F8" i="4"/>
  <c r="G9" i="4"/>
  <c r="F9" i="4"/>
  <c r="F7" i="4"/>
  <c r="G7" i="4"/>
  <c r="D28" i="4"/>
  <c r="G28" i="4" s="1"/>
  <c r="F15" i="4"/>
  <c r="G15" i="4"/>
  <c r="G19" i="4"/>
  <c r="F19" i="4"/>
  <c r="F25" i="4"/>
  <c r="G25" i="4"/>
  <c r="F21" i="4"/>
  <c r="G21" i="4"/>
  <c r="G17" i="4"/>
  <c r="F17" i="4"/>
  <c r="F16" i="4"/>
  <c r="G16" i="4"/>
  <c r="G22" i="4"/>
  <c r="F22" i="4"/>
  <c r="F20" i="4"/>
  <c r="G20" i="4"/>
  <c r="G23" i="4"/>
  <c r="F23" i="4"/>
  <c r="F24" i="4"/>
  <c r="G24" i="4"/>
  <c r="F28" i="4" l="1"/>
  <c r="D76" i="4"/>
  <c r="G76" i="4" l="1"/>
  <c r="F76" i="4"/>
</calcChain>
</file>

<file path=xl/sharedStrings.xml><?xml version="1.0" encoding="utf-8"?>
<sst xmlns="http://schemas.openxmlformats.org/spreadsheetml/2006/main" count="857" uniqueCount="570">
  <si>
    <t>Погоджено</t>
  </si>
  <si>
    <t>(підпис)</t>
  </si>
  <si>
    <t>М. П.</t>
  </si>
  <si>
    <t>Коди</t>
  </si>
  <si>
    <t xml:space="preserve">за ЄДРПОУ </t>
  </si>
  <si>
    <t>за КОПФГ</t>
  </si>
  <si>
    <t>за КОАТУУ</t>
  </si>
  <si>
    <t>за СПОДУ</t>
  </si>
  <si>
    <t>за ЗКГНГ</t>
  </si>
  <si>
    <t xml:space="preserve">за КВЕД </t>
  </si>
  <si>
    <t>75.00</t>
  </si>
  <si>
    <t>v</t>
  </si>
  <si>
    <t>Стандарти звітності МСФЗ</t>
  </si>
  <si>
    <t>ЗВІТ</t>
  </si>
  <si>
    <t xml:space="preserve">ПРО ВИКОНАННЯ ФІНАНСОВОГО ПЛАНУ ПІДПРИЄМСТВА </t>
  </si>
  <si>
    <t>(квартал, півріччя, 9 місяців, рік)</t>
  </si>
  <si>
    <t>Основні фінансові показники</t>
  </si>
  <si>
    <t>Найменування показника</t>
  </si>
  <si>
    <t xml:space="preserve">Код рядка </t>
  </si>
  <si>
    <t>Факт за відповідний період минулого року</t>
  </si>
  <si>
    <t>Звітний період з наростаючим підсумком</t>
  </si>
  <si>
    <t xml:space="preserve">план </t>
  </si>
  <si>
    <t>факт</t>
  </si>
  <si>
    <t>відхилення,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</si>
  <si>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</si>
  <si>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</si>
  <si>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</si>
  <si>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 xml:space="preserve">- 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</si>
  <si>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</si>
  <si>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</si>
  <si>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</si>
  <si>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</si>
  <si>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-</t>
  </si>
  <si>
    <t>Інші операційні доходи/витрати</t>
  </si>
  <si>
    <t>Фінансовий результат від операційної діяльності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</si>
  <si>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</si>
  <si>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</si>
  <si>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</si>
  <si>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</si>
  <si>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фінансовий результат</t>
  </si>
  <si>
    <t>Коефіцієнт рентабельності діяльності</t>
  </si>
  <si>
    <t>IІ. Розрахунки з бюджетом</t>
  </si>
  <si>
    <t>Дивіденди/відрахування частини чистого прибутку</t>
  </si>
  <si>
    <t>Податок на прибуток підприємств</t>
  </si>
  <si>
    <t>Податок на додану вартість нарахований/до відшкодування (з мінусом)</t>
  </si>
  <si>
    <t>2120/2130</t>
  </si>
  <si>
    <t>Інші податки, збори, обов'язкові платежі до державного та місцевих бюджетів</t>
  </si>
  <si>
    <t xml:space="preserve">Єдиний внесок на загальнообов'язкове державне соціальне страхування </t>
  </si>
  <si>
    <t>Усього виплат на користь держави</t>
  </si>
  <si>
    <t>ІІІ. Рух грошових коштів</t>
  </si>
  <si>
    <t>Грошові кошти на початок періоду</t>
  </si>
  <si>
    <t>Грошові кошти на кінець періоду</t>
  </si>
  <si>
    <t>Чистий грошовий потік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</si>
  <si>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</si>
  <si>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</si>
  <si>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</si>
  <si>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</si>
  <si>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Коефіцієнт фінансової стійкості</t>
  </si>
  <si>
    <t>Показник фондовіддачі</t>
  </si>
  <si>
    <t>VI. Звіт про фінансовий стан</t>
  </si>
  <si>
    <t>Необоротні активи</t>
  </si>
  <si>
    <t>Оборотні активи</t>
  </si>
  <si>
    <t>у тому числі грошові кошти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</si>
  <si>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</si>
  <si>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</si>
  <si>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</si>
  <si>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</si>
  <si>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</si>
  <si>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</si>
  <si>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</si>
  <si>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(посада)</t>
  </si>
  <si>
    <t xml:space="preserve">(ініціали, прізвище) </t>
  </si>
  <si>
    <t xml:space="preserve">пояснення та обґрунтування відхилення від запланованого рівня доходів/витрат </t>
  </si>
  <si>
    <t>відхилен-ня, +/–</t>
  </si>
  <si>
    <t>виконан-ня, %</t>
  </si>
  <si>
    <t>Доходи і витрати (деталізація)</t>
  </si>
  <si>
    <t>Чистий дохід від реалізації продукції (товарів, робіт, послуг) (розшифрувати)</t>
  </si>
  <si>
    <t>Виручка від реалізації товарів робіт, послуг</t>
  </si>
  <si>
    <t>1000/1</t>
  </si>
  <si>
    <t xml:space="preserve">Благодійна допомога (не цільова) </t>
  </si>
  <si>
    <t>Собівартість реалізованої продукції (товарів, робіт, послуг) в тому числі:</t>
  </si>
  <si>
    <t>витрати на сировину та основні матеріали</t>
  </si>
  <si>
    <t>витрати на паливо (дрова, паливно - мастильні матеріали)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</si>
  <si>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</si>
  <si>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</si>
  <si>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</si>
  <si>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</si>
  <si>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</si>
  <si>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інші витрати (в тому числі)</t>
  </si>
  <si>
    <t>1018/1</t>
  </si>
  <si>
    <t>Технічне обслуговування автомобіля</t>
  </si>
  <si>
    <t>1018/2</t>
  </si>
  <si>
    <t>Господарчі товари</t>
  </si>
  <si>
    <t>1018/3</t>
  </si>
  <si>
    <t>1018/4</t>
  </si>
  <si>
    <t>Валовий прибуток (збиток)</t>
  </si>
  <si>
    <t>Інші операційні доходи в тому числі:</t>
  </si>
  <si>
    <t>курсові різниці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</si>
  <si>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</si>
  <si>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</si>
  <si>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</si>
  <si>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</si>
  <si>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аудиторські послуги</t>
  </si>
  <si>
    <t>витрати на службові відрядження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</si>
  <si>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</si>
  <si>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</si>
  <si>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</si>
  <si>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організаційно-технічні послуги, у тому числі :</t>
  </si>
  <si>
    <t>1054/1</t>
  </si>
  <si>
    <t>1054/2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</si>
  <si>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</si>
  <si>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</si>
  <si>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</si>
  <si>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</si>
  <si>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</si>
  <si>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</si>
  <si>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</si>
  <si>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1062/1</t>
  </si>
  <si>
    <t>податок на землю</t>
  </si>
  <si>
    <t>1062/2</t>
  </si>
  <si>
    <t>1062/3</t>
  </si>
  <si>
    <t>Витрати на збут, у тому числі:</t>
  </si>
  <si>
    <t>транспортні витрати</t>
  </si>
  <si>
    <t>амортизація основних засобів і нематеріальних активів</t>
  </si>
  <si>
    <t>витрати на рекламу</t>
  </si>
  <si>
    <t>витрати на зберігання та упаковку</t>
  </si>
  <si>
    <t>інші витрати на збут (розшифрувати)</t>
  </si>
  <si>
    <t>Інші операційні витрати, усього, у тому числі: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</si>
  <si>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</si>
  <si>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</si>
  <si>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</si>
  <si>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Дохід від участі в капіталі (розшифрувати)</t>
  </si>
  <si>
    <t>Інші фінансові доходи (розшифрувати)</t>
  </si>
  <si>
    <t>Втрати від участі в капіталі (розшифрувати)</t>
  </si>
  <si>
    <t>Фінансові витрати (розшифрувати)</t>
  </si>
  <si>
    <t>Інші доходи (розшифрувати), у тому числі:</t>
  </si>
  <si>
    <t>Інші витрати (розшифрувати), у тому числі:</t>
  </si>
  <si>
    <t xml:space="preserve">Прибуток (збиток)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</si>
  <si>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</si>
  <si>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</si>
  <si>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</si>
  <si>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Неконтрольована частка</t>
  </si>
  <si>
    <t>Доходи і витрати (узагальнені показники)</t>
  </si>
  <si>
    <t>Інші операційні доходи/витрати (рядок 1030 - рядок 1080)</t>
  </si>
  <si>
    <t>Доходи/витрати від фінансової та інвестиційної діяльності (рядок 1110 + рядок 1120 - рядок 1130 - рядок 1140)</t>
  </si>
  <si>
    <t>Інші доходи/витрати (рядок 1150 - рядок 1160)</t>
  </si>
  <si>
    <t>Усього доходів</t>
  </si>
  <si>
    <t>Усього витрат</t>
  </si>
  <si>
    <t>Елементи операційних витрат</t>
  </si>
  <si>
    <t>Матеріальні витрати, у тому числі: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</si>
  <si>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</si>
  <si>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</si>
  <si>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</si>
  <si>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</si>
  <si>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</si>
  <si>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</si>
  <si>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>____________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</si>
  <si>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</si>
  <si>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</si>
  <si>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Відрахування частини чистого прибутку</t>
  </si>
  <si>
    <t>Перенесено з додаткового капіталу</t>
  </si>
  <si>
    <t>Розвиток виробництва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</si>
  <si>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</si>
  <si>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</si>
  <si>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</si>
  <si>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</si>
  <si>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</si>
  <si>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</si>
  <si>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Інші поточні податки, збори, обов'язкові платежі до державного та місцевих бюджетів, у тому числі:</t>
  </si>
  <si>
    <t>акцизний податок</t>
  </si>
  <si>
    <t>рентна плата за транспортування</t>
  </si>
  <si>
    <t>плата за користування надрами</t>
  </si>
  <si>
    <t>податок на доходи фізичних осіб</t>
  </si>
  <si>
    <t>погашення податкового боргу,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</si>
  <si>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</si>
  <si>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2145/1</t>
  </si>
  <si>
    <t>неустойки (штрафи, пені)</t>
  </si>
  <si>
    <t>2145/2</t>
  </si>
  <si>
    <t>місцеві податки та збори (розшифрувати)</t>
  </si>
  <si>
    <t>інші платежі (військовий збір)</t>
  </si>
  <si>
    <t>Код рядка</t>
  </si>
  <si>
    <t>І. Рух коштів у результаті операційної діяльності</t>
  </si>
  <si>
    <t>Надходження грошових коштів від операційної діяльності</t>
  </si>
  <si>
    <t>Цільове фінансування (розшифрувати)</t>
  </si>
  <si>
    <t>3020/1</t>
  </si>
  <si>
    <t>Отримання короткострокових кредитів</t>
  </si>
  <si>
    <t>Аванси одержані (розшифрувати)</t>
  </si>
  <si>
    <t>Інші надходження (розшифрувати)</t>
  </si>
  <si>
    <t>Видатки грошових коштів операційної діяльності</t>
  </si>
  <si>
    <t>Розрахунки за товари, роботи та послуги</t>
  </si>
  <si>
    <t>Розрахунки з оплати праці</t>
  </si>
  <si>
    <t>Повернення короткострокових кредитів</t>
  </si>
  <si>
    <t>Платежі до бюджету (розшифрувати)</t>
  </si>
  <si>
    <t>податок на прибуток</t>
  </si>
  <si>
    <t>3100/1</t>
  </si>
  <si>
    <t>3100/2</t>
  </si>
  <si>
    <t>військовий збір</t>
  </si>
  <si>
    <t>3100/3</t>
  </si>
  <si>
    <t>3100/4</t>
  </si>
  <si>
    <t>Інші витрати (в т.ч.)</t>
  </si>
  <si>
    <t>єдиний внесок на загальнообов"язкове державне соціальне страхування</t>
  </si>
  <si>
    <t>3110/1</t>
  </si>
  <si>
    <t>Чистий рух грошових коштів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</si>
  <si>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</si>
  <si>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</si>
  <si>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основних фондів</t>
  </si>
  <si>
    <t>Виручка від реалізації нематеріальних активів</t>
  </si>
  <si>
    <t>Надходження від продажу акцій та облігацій</t>
  </si>
  <si>
    <t>Надходження від отриманих:</t>
  </si>
  <si>
    <t xml:space="preserve">відсотків </t>
  </si>
  <si>
    <t>дивідендів</t>
  </si>
  <si>
    <t>в тому числі:</t>
  </si>
  <si>
    <t>внески до статутного капіталу (розшифрувати)</t>
  </si>
  <si>
    <t>3260/1</t>
  </si>
  <si>
    <t xml:space="preserve">інші надходження (розшифрувати) </t>
  </si>
  <si>
    <t>3260/2</t>
  </si>
  <si>
    <t>Видатки грошових коштів інвестиційної діяльності</t>
  </si>
  <si>
    <t>Придбання (створення) основних засобів, в тому числі за рахунок внесків до статутного капіталу (розшифрувати)</t>
  </si>
  <si>
    <t xml:space="preserve">Капітальне будівництво, в тому числі за рахунок внесків до статутного капіталу (розшифрувати) </t>
  </si>
  <si>
    <t xml:space="preserve">Придбання (створення) нематеріальних активів (розшифрувати) </t>
  </si>
  <si>
    <t xml:space="preserve">Придбання акцій та облігацій </t>
  </si>
  <si>
    <t>Інші витрати (розшифрувати)</t>
  </si>
  <si>
    <t>3320/1</t>
  </si>
  <si>
    <t xml:space="preserve">інші витрати (розшифрувати) </t>
  </si>
  <si>
    <t>Чистий рух коштів від інвестиційної діяльності </t>
  </si>
  <si>
    <t>III. Рух коштів у результаті фінансової діяльності</t>
  </si>
  <si>
    <t>Надходження грошових коштів від фінансової діяльності</t>
  </si>
  <si>
    <t>Власного капіталу</t>
  </si>
  <si>
    <t>Отримання коштів за довгостроковими зобов'язаннями, у тому числі:</t>
  </si>
  <si>
    <t>кредити</t>
  </si>
  <si>
    <t>3420/1</t>
  </si>
  <si>
    <t xml:space="preserve">позики </t>
  </si>
  <si>
    <t>3420/2</t>
  </si>
  <si>
    <t>облігації</t>
  </si>
  <si>
    <t>3420/3</t>
  </si>
  <si>
    <t>Отримання коштів за короткостроковими зобов'язаннями, у тому числі:</t>
  </si>
  <si>
    <t>3430/1</t>
  </si>
  <si>
    <t>3430/2</t>
  </si>
  <si>
    <t>3430/3</t>
  </si>
  <si>
    <t xml:space="preserve">Інші надходження (розшифрувати) </t>
  </si>
  <si>
    <t>Видатки грошових коштів фінансової діяльності</t>
  </si>
  <si>
    <t>Сплата дивідендів на комунальну частку/відрахувань частини чистого прибутку</t>
  </si>
  <si>
    <t>Повернення коштів за довгостроковими зобов'язаннями, у тому числі:</t>
  </si>
  <si>
    <t>Повернення коштів за короткостроковими зобов'язаннями, у тому числі:</t>
  </si>
  <si>
    <t>Чистий рух коштів від фінансової діяльності </t>
  </si>
  <si>
    <t>Грошові кошти</t>
  </si>
  <si>
    <t>на початок періоду</t>
  </si>
  <si>
    <t xml:space="preserve">вплив зміни валютних курсів на залишок коштів </t>
  </si>
  <si>
    <t>на кінець періоду</t>
  </si>
  <si>
    <t>___________</t>
  </si>
  <si>
    <t xml:space="preserve">IV. Капітальні інвестиції </t>
  </si>
  <si>
    <t>у тому числі:</t>
  </si>
  <si>
    <t>капітальне будівництво (розшифрувати)</t>
  </si>
  <si>
    <t>придбання (виготовлення) основних засобів (розшифрувати)</t>
  </si>
  <si>
    <t>придбання (виготовлення) інших необоротних матеріальних активів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</si>
  <si>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</si>
  <si>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 (розшифрувати)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</si>
  <si>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</si>
  <si>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>Директор</t>
  </si>
  <si>
    <t>_______</t>
  </si>
  <si>
    <t>Оптимальне значення</t>
  </si>
  <si>
    <t>Примітки</t>
  </si>
  <si>
    <t>Коефіцієнти рентабельності та прибутковості</t>
  </si>
  <si>
    <t>Збільшення</t>
  </si>
  <si>
    <t>Характеризує ефективність використання активів підприємства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</si>
  <si>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</si>
  <si>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</si>
  <si>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</si>
  <si>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</si>
  <si>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</si>
  <si>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Нормативним значенням для цього показника є &gt; 1–1,5</t>
  </si>
  <si>
    <t>Фондовіддача (вартість виробленої продукції/балансова вартість основних виробничих фондів)відношення вартості виробленої продукції до первісної середньорічної вартості основних виробничих фондів</t>
  </si>
  <si>
    <t>Характеризує ефективність використання основних засобів</t>
  </si>
  <si>
    <t>Інформація</t>
  </si>
  <si>
    <t>по Комунальному підприємству «Центр захисту тварин» Житомирської міської ради</t>
  </si>
  <si>
    <t>(найменування підприємства)</t>
  </si>
  <si>
    <t>1. Дані про підприємство, персонал та фонд заробітної плати</t>
  </si>
  <si>
    <t>Загальна інформація про підприємство (резюме)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</si>
  <si>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</si>
  <si>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</si>
  <si>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</si>
  <si>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</si>
  <si>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</si>
  <si>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Відхилення, +/–</t>
  </si>
  <si>
    <t>Виконання, %</t>
  </si>
  <si>
    <t>Середньооблікова чисельність осіб, у тому числі:</t>
  </si>
  <si>
    <t>директор</t>
  </si>
  <si>
    <t>адміністративно-управлінський персонал</t>
  </si>
  <si>
    <t>працівники</t>
  </si>
  <si>
    <t>Фонд оплати праці, тис. гривень, у тому числі:</t>
  </si>
  <si>
    <t>Витрати на оплату праці,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</si>
  <si>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</si>
  <si>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</si>
  <si>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</si>
  <si>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Продовження таблиці 6</t>
  </si>
  <si>
    <t>2. Інформація про бізнес підприємства (код рядка 1000 фінансового плану)</t>
  </si>
  <si>
    <t>План</t>
  </si>
  <si>
    <t>Факт</t>
  </si>
  <si>
    <t>кількість продукції/ наданих послуг, одиниця виміру</t>
  </si>
  <si>
    <t>ціна одиниці (вартість продукції/ наданих послуг), гривень</t>
  </si>
  <si>
    <t>чистий дохід від реалізації продукції (товарів, робіт, послуг), тис. гривень</t>
  </si>
  <si>
    <t>кількість продукції/ наданих послуг</t>
  </si>
  <si>
    <t>зміна ціни одиниці (вартості продукції/ наданих послуг)</t>
  </si>
  <si>
    <t>чистий дохід від реалізації продукції (товарів, робіт, послуг)</t>
  </si>
  <si>
    <t xml:space="preserve">не визнач. </t>
  </si>
  <si>
    <t xml:space="preserve">не визн. </t>
  </si>
  <si>
    <t>3. Діючі фінансові зобов'язання підприємства</t>
  </si>
  <si>
    <t>Найменування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</si>
  <si>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</si>
  <si>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</si>
  <si>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</si>
  <si>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 / погашення (графік)</t>
  </si>
  <si>
    <t>Заборгованість на останню дату</t>
  </si>
  <si>
    <t>Забезпечення</t>
  </si>
  <si>
    <t>х</t>
  </si>
  <si>
    <t>4. Інформація щодо отримання та повернення залучених коштів</t>
  </si>
  <si>
    <t>Зобов'язання</t>
  </si>
  <si>
    <t>Заборгованість за кредитами на початок звітного періоду</t>
  </si>
  <si>
    <t>Отримано залучених коштів за звітний період</t>
  </si>
  <si>
    <t>Повернено залучених коштів за звітний період</t>
  </si>
  <si>
    <t>Заборгованість на кінець звітного періоду</t>
  </si>
  <si>
    <t>план</t>
  </si>
  <si>
    <t xml:space="preserve">Довгострокові зобов'язання, усього </t>
  </si>
  <si>
    <t>Короткострокові зобов'язання, усього</t>
  </si>
  <si>
    <t xml:space="preserve">у тому числі: </t>
  </si>
  <si>
    <t>Інші фінансові зобов'язання, усього</t>
  </si>
  <si>
    <t>5. Витрати, пов'язані з використанням власних службових автомобілів (у складі адміністративних витрат, рядок 1041)</t>
  </si>
  <si>
    <t>№ з/п</t>
  </si>
  <si>
    <t>Марка</t>
  </si>
  <si>
    <t>Рік придбання</t>
  </si>
  <si>
    <t>Мета використання</t>
  </si>
  <si>
    <t>Витрати, усього</t>
  </si>
  <si>
    <t>У тому числі за їх видами</t>
  </si>
  <si>
    <t>матеріальні витрати</t>
  </si>
  <si>
    <t>оплата праці</t>
  </si>
  <si>
    <t>амортизація</t>
  </si>
  <si>
    <t>інші витрати</t>
  </si>
  <si>
    <t>6. Витрати на оренду службових автомобілів (у складі адміністративних витрат, рядок 1042)</t>
  </si>
  <si>
    <t>Договір</t>
  </si>
  <si>
    <t>Дата початку оренди</t>
  </si>
  <si>
    <t>Сума орендної плати</t>
  </si>
  <si>
    <t>усього на рік</t>
  </si>
  <si>
    <t>7. Джерела капітальних інвестицій</t>
  </si>
  <si>
    <t>тис. гривень (без ПДВ)</t>
  </si>
  <si>
    <t>Найменування об’єкта</t>
  </si>
  <si>
    <t>Залучення кредитних коштів</t>
  </si>
  <si>
    <t>Бюджетне фінансування</t>
  </si>
  <si>
    <t>За рахунок прибутку, який залишається в розпорядженні підприємства</t>
  </si>
  <si>
    <t>Відсоток</t>
  </si>
  <si>
    <t>За рахунок амортизаційних відрахувань</t>
  </si>
  <si>
    <t>УСЬОГО</t>
  </si>
  <si>
    <t>8. Капітальне будівництво (рядок 4010 таблиці 4)</t>
  </si>
  <si>
    <t>№</t>
  </si>
  <si>
    <t xml:space="preserve">Найменування об’єкта </t>
  </si>
  <si>
    <t>Рік початку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</si>
  <si>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</si>
  <si>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</si>
  <si>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</si>
  <si>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квартал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</si>
  <si>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</si>
  <si>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</si>
  <si>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</si>
  <si>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капіталь-них інвести-цій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</si>
  <si>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</si>
  <si>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</si>
  <si>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</si>
  <si>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</si>
  <si>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9.План використання бюджетних коштів</t>
  </si>
  <si>
    <t>Фактично за відповідний період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</si>
  <si>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</si>
  <si>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</si>
  <si>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</si>
  <si>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державний бюджет</t>
  </si>
  <si>
    <t>обласний бюджет</t>
  </si>
  <si>
    <t>міський бюджет</t>
  </si>
  <si>
    <t>_____________________________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</si>
  <si>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</si>
  <si>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</si>
  <si>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</si>
  <si>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</si>
  <si>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</si>
  <si>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</si>
  <si>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Середньооблікова чисельність (чол.) всього, в т.ч.:</t>
  </si>
  <si>
    <t>штатних працівників (чол.)</t>
  </si>
  <si>
    <t>Чисельність працівників по штатному розпису (чол.)</t>
  </si>
  <si>
    <t>Виконавець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</si>
  <si>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</si>
  <si>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</si>
  <si>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</si>
  <si>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</si>
  <si>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</si>
  <si>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</si>
  <si>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</si>
  <si>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</si>
  <si>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</si>
  <si>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</si>
  <si>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</si>
  <si>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</si>
  <si>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</si>
  <si>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</si>
  <si>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не має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</si>
  <si>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</si>
  <si>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</si>
  <si>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</si>
  <si>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</si>
  <si>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</si>
  <si>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>Відомості про нерухоме майно (будівлі, споруди, окремі приміщення у тому числі об"єкти незавершеного будівництва)</t>
  </si>
  <si>
    <t>(назва підприємства)</t>
  </si>
  <si>
    <t>Назва майна</t>
  </si>
  <si>
    <t>Місце знаходження</t>
  </si>
  <si>
    <t>Балансова вартість</t>
  </si>
  <si>
    <t>(тис.грн.)</t>
  </si>
  <si>
    <t>Площа</t>
  </si>
  <si>
    <t>Будівлі, споруди, окремі приміщення у тому числі об"єкти незавершеного будівництва, всього</t>
  </si>
  <si>
    <t>10001, ЖИТОМИРСЬКА ОБЛ., МІСТО ЖИТОМИР, ВУЛИЦЯ СЕРГІЯ ПАРАДЖАНОВА, БУДИНОК 87</t>
  </si>
  <si>
    <t>2 973 677,82</t>
  </si>
  <si>
    <t>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</si>
  <si>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</si>
  <si>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</si>
  <si>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</si>
  <si>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</si>
  <si>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</si>
  <si>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витрати на страхування загального. персоналу</t>
  </si>
  <si>
    <t>1018/5</t>
  </si>
  <si>
    <t>1062/4</t>
  </si>
  <si>
    <r>
      <rPr>
        <sz val="11"/>
        <color theme="1"/>
        <rFont val="Times New Roman"/>
        <family val="1"/>
        <charset val="204"/>
      </rPr>
      <t xml:space="preserve">Підприємство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</t>
    </r>
    <r>
      <rPr>
        <b/>
        <sz val="13.5"/>
        <color theme="1"/>
        <rFont val="Times New Roman"/>
        <family val="1"/>
        <charset val="204"/>
      </rPr>
      <t xml:space="preserve"> Комунальне підприємство «Центр захисту тварин» Житомирської міської ради </t>
    </r>
  </si>
  <si>
    <r>
      <t xml:space="preserve">Організаційно-правова форма </t>
    </r>
    <r>
      <rPr>
        <b/>
        <sz val="13.5"/>
        <color theme="1"/>
        <rFont val="Times New Roman"/>
        <family val="1"/>
        <charset val="204"/>
      </rPr>
      <t>комунальне підприємство</t>
    </r>
  </si>
  <si>
    <r>
      <t>Територія</t>
    </r>
    <r>
      <rPr>
        <b/>
        <sz val="13.5"/>
        <color theme="1"/>
        <rFont val="Times New Roman"/>
        <family val="1"/>
        <charset val="204"/>
      </rPr>
      <t xml:space="preserve"> Корольовський район</t>
    </r>
  </si>
  <si>
    <r>
      <t xml:space="preserve">Орган державного управління </t>
    </r>
    <r>
      <rPr>
        <b/>
        <sz val="13.5"/>
        <color theme="1"/>
        <rFont val="Times New Roman"/>
        <family val="1"/>
        <charset val="204"/>
      </rPr>
      <t>Житомирська міська рада</t>
    </r>
  </si>
  <si>
    <r>
      <t>Галузь</t>
    </r>
    <r>
      <rPr>
        <b/>
        <sz val="13.5"/>
        <color theme="1"/>
        <rFont val="Times New Roman"/>
        <family val="1"/>
        <charset val="204"/>
      </rPr>
      <t xml:space="preserve"> Ветеринарне обслуговування </t>
    </r>
  </si>
  <si>
    <r>
      <t xml:space="preserve">Вид економічної діяльності </t>
    </r>
    <r>
      <rPr>
        <b/>
        <sz val="13.5"/>
        <color theme="1"/>
        <rFont val="Times New Roman"/>
        <family val="1"/>
        <charset val="204"/>
      </rPr>
      <t xml:space="preserve">Ветеринарна діяльність </t>
    </r>
  </si>
  <si>
    <r>
      <t xml:space="preserve">Одиниця виміру, </t>
    </r>
    <r>
      <rPr>
        <b/>
        <sz val="13.5"/>
        <color theme="1"/>
        <rFont val="Times New Roman"/>
        <family val="1"/>
        <charset val="204"/>
      </rPr>
      <t>тис. гривень</t>
    </r>
  </si>
  <si>
    <r>
      <t xml:space="preserve">Стандарти звітності </t>
    </r>
    <r>
      <rPr>
        <b/>
        <sz val="13.5"/>
        <color theme="1"/>
        <rFont val="Times New Roman"/>
        <family val="1"/>
        <charset val="204"/>
      </rPr>
      <t>П(с)БОУ</t>
    </r>
  </si>
  <si>
    <r>
      <t>Форма власності</t>
    </r>
    <r>
      <rPr>
        <b/>
        <sz val="13.5"/>
        <color theme="1"/>
        <rFont val="Times New Roman"/>
        <family val="1"/>
        <charset val="204"/>
      </rPr>
      <t xml:space="preserve"> комунальна власність</t>
    </r>
  </si>
  <si>
    <r>
      <t xml:space="preserve">Місцезнаходження </t>
    </r>
    <r>
      <rPr>
        <b/>
        <sz val="13.5"/>
        <color theme="1"/>
        <rFont val="Times New Roman"/>
        <family val="1"/>
        <charset val="204"/>
      </rPr>
      <t>м.Житомир, вул. С.Параджанова, буд. 87</t>
    </r>
  </si>
  <si>
    <t>Витрати</t>
  </si>
  <si>
    <t xml:space="preserve">     надходження коштів (розшифрувати)</t>
  </si>
  <si>
    <t xml:space="preserve">     використання коштів (розшифрувати)</t>
  </si>
  <si>
    <t>Заробітна плата по ЦПХ</t>
  </si>
  <si>
    <t>Нарахування по ЕСВ по ЦПХ</t>
  </si>
  <si>
    <t>1085/1</t>
  </si>
  <si>
    <t>1085/2</t>
  </si>
  <si>
    <t>1085/3</t>
  </si>
  <si>
    <t>1150/2</t>
  </si>
  <si>
    <t>витрати на зв’язок (інтернет)</t>
  </si>
  <si>
    <t>Миючі засоби</t>
  </si>
  <si>
    <t>Сантехнічні товари</t>
  </si>
  <si>
    <t>1018/6</t>
  </si>
  <si>
    <t>1018/7</t>
  </si>
  <si>
    <t>консультаційні та інформаційні послуги:</t>
  </si>
  <si>
    <t>Канцтовари</t>
  </si>
  <si>
    <t>Премії та виплати згідно кол.договору</t>
  </si>
  <si>
    <t>2060/1</t>
  </si>
  <si>
    <t>3500/1</t>
  </si>
  <si>
    <t>1018/8</t>
  </si>
  <si>
    <t>1062/5</t>
  </si>
  <si>
    <t>Послуги банка за касове обслуговування</t>
  </si>
  <si>
    <t>Асенізаторські послуги (очищення вигрібних ям), вивіз сміття</t>
  </si>
  <si>
    <t>_______________</t>
  </si>
  <si>
    <t xml:space="preserve">                        (підпис)</t>
  </si>
  <si>
    <t xml:space="preserve">         (посада)</t>
  </si>
  <si>
    <t xml:space="preserve">         Директор       </t>
  </si>
  <si>
    <t xml:space="preserve">Директор </t>
  </si>
  <si>
    <t xml:space="preserve">     (посада)</t>
  </si>
  <si>
    <t xml:space="preserve"> Директор </t>
  </si>
  <si>
    <t xml:space="preserve">      (підпис)</t>
  </si>
  <si>
    <t xml:space="preserve">                              (посада)</t>
  </si>
  <si>
    <t>Електротехнічні товари</t>
  </si>
  <si>
    <t>заправка картриджа</t>
  </si>
  <si>
    <t>Кремація трупів тварин та тваринних решток</t>
  </si>
  <si>
    <t>3020/2</t>
  </si>
  <si>
    <t>Благодійна допомога (не цільова)</t>
  </si>
  <si>
    <t>3450/1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</si>
  <si>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</si>
  <si>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</si>
  <si>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</si>
  <si>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</si>
  <si>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Додаток 3</t>
  </si>
  <si>
    <t>до порядку складання, затвердження та контролю виконання</t>
  </si>
  <si>
    <t>фінансових планів підприємств, що належать до комунальної власності</t>
  </si>
  <si>
    <t>(за звітний період)</t>
  </si>
  <si>
    <t>Роки</t>
  </si>
  <si>
    <t>Дебіторська заборгованість на кінець року</t>
  </si>
  <si>
    <t>Кредиторська заборгованість на кінець року</t>
  </si>
  <si>
    <t>Головний бухгалтер</t>
  </si>
  <si>
    <t xml:space="preserve">                                                     (посада)</t>
  </si>
  <si>
    <t>__________________</t>
  </si>
  <si>
    <t>Виручка від реалізації товарів робіт, послуг (Виручка від надання ветеринарних послуг та утримання тварин)</t>
  </si>
  <si>
    <t>За питну воду "Еко"</t>
  </si>
  <si>
    <t>Витрати на поштові послуги</t>
  </si>
  <si>
    <t>витрати на оплату пені за несвоєчасну сплату</t>
  </si>
  <si>
    <t>Визнані штрафи, пеня, неустойка</t>
  </si>
  <si>
    <t>1085/4</t>
  </si>
  <si>
    <t>1085/5</t>
  </si>
  <si>
    <t>Страхові кошти Фонду соціального страхування</t>
  </si>
  <si>
    <t>Виконання заходів міської Програми "Житомир - дружнє місто до тварин" на 2018-2020 роки (Виконання заходів щодо належного поводження з безпритульними тваринами (відлов, стерилізація, евтаназія, підбір загиблих тварин тощо))</t>
  </si>
  <si>
    <t>Капітальні інвестиції, усього, у тому числі</t>
  </si>
  <si>
    <t>Дохід від надання платних ветеринарних послуг (Виручка від надання ветеринарних послуг та утримання тварин)</t>
  </si>
  <si>
    <t>на 01.01.2017 р.</t>
  </si>
  <si>
    <t>3100/5</t>
  </si>
  <si>
    <t>Податок на додану вартість</t>
  </si>
  <si>
    <t>Додаток 3 до пояснювальної записки до фінансового звіту</t>
  </si>
  <si>
    <t xml:space="preserve">Додаток 1 до пояснювальної записки до фінансового звіту </t>
  </si>
  <si>
    <t>Додаток 2 до пояснювальної записки до фінансового звіту</t>
  </si>
  <si>
    <t>В.о. начальника управління охорони здоров'я міської ради</t>
  </si>
  <si>
    <t>витрати на страхові послуги автомобільного засобу</t>
  </si>
  <si>
    <t>Дохід від амортизації необоротних активів</t>
  </si>
  <si>
    <t>Телефон         067-558-77-68</t>
  </si>
  <si>
    <t>Нецільова благодійна допомога</t>
  </si>
  <si>
    <t>1085/6</t>
  </si>
  <si>
    <t xml:space="preserve">                                           (підпис)</t>
  </si>
  <si>
    <t>1030/1</t>
  </si>
  <si>
    <t>,</t>
  </si>
  <si>
    <t>Виконання заходів міської Програми "Житомирська міська об'єднана територіальна громада - дружня до тварин" (Виконання заходів щодо належного поводження з безпритульними тваринами (відлов, стерилізація, евтаназія, підбір загиблих тварин тощо))</t>
  </si>
  <si>
    <t>Амортизація безоплатно отриманих основних засобів і матеріальних активів</t>
  </si>
  <si>
    <t>1085/7/1</t>
  </si>
  <si>
    <t>1085/7/2</t>
  </si>
  <si>
    <t>1085/7/3</t>
  </si>
  <si>
    <t>1085/7/4</t>
  </si>
  <si>
    <t>1085/7/5</t>
  </si>
  <si>
    <t>1085/7/6</t>
  </si>
  <si>
    <t>1085/7/7</t>
  </si>
  <si>
    <t>1085/7/8</t>
  </si>
  <si>
    <t>1085/7/9</t>
  </si>
  <si>
    <t xml:space="preserve"> </t>
  </si>
  <si>
    <t>Виконання заходів міської Програми "Житомир - дружнє місто до тварин" на 2021-2023 роки (Виконання заходів щодо належного поводження з безпритульними тваринами (відлов, стерилізація, евтаназія, підбір загиблих тварин тощо))</t>
  </si>
  <si>
    <t>На виконання заходів міської Програми "Житомир - дружнє місто до тварин" на 2021-2023 роки (Виконання заходів щодо належного поводження з безпритульними тваринами (відлов, стерилізація, евтаназія, підбір загиблих тварин тощо))</t>
  </si>
  <si>
    <t>Надія ПОЛІЩУК</t>
  </si>
  <si>
    <t>1085/7</t>
  </si>
  <si>
    <t>_________________________ Наталія СОКОЛ</t>
  </si>
  <si>
    <t>Утилізація відходів</t>
  </si>
  <si>
    <t>Витрати на закупівлю ветеринарних паспортів</t>
  </si>
  <si>
    <t>Заправка вогнегасників</t>
  </si>
  <si>
    <t>1018/9</t>
  </si>
  <si>
    <t>1018/10</t>
  </si>
  <si>
    <t>Спецодяг</t>
  </si>
  <si>
    <t>Інформація щодо діяльності комунального підприємства «Центр захисту тварин» Житомирської міської ради упродовж 2017 - 2024років</t>
  </si>
  <si>
    <t>4020/1</t>
  </si>
  <si>
    <t>4020/2</t>
  </si>
  <si>
    <t>4030/1</t>
  </si>
  <si>
    <t xml:space="preserve">Пристрій безперебійного живлення </t>
  </si>
  <si>
    <t>Стіл для УЗД</t>
  </si>
  <si>
    <t>Стійка металева для УЗД</t>
  </si>
  <si>
    <t>Придбання основних засобів(стіл для УЗД,пристрій безперебійного живлення)</t>
  </si>
  <si>
    <t>Придбання інших необоротних матеріальних активів (стійка для УЗД)</t>
  </si>
  <si>
    <t>Інші джерела (благодійна допомога)</t>
  </si>
  <si>
    <t>3280/1</t>
  </si>
  <si>
    <t>3280/2</t>
  </si>
  <si>
    <t>3110/2</t>
  </si>
  <si>
    <t>Перерахування по виконавчим документам</t>
  </si>
  <si>
    <t>Середньооблікова кількість штатних працівників           12</t>
  </si>
  <si>
    <t>Технічне забезпечення, оновлення та адміністрування програмного забезпечення      M.E.Doc, Cashalot</t>
  </si>
  <si>
    <t>витрати на корм та товари для безпритульних тварин за рахунок благодійної допомоги</t>
  </si>
  <si>
    <t>Вольєри для утримання собак</t>
  </si>
  <si>
    <t>4020/3</t>
  </si>
  <si>
    <t>до фінансового звіту за 12 місяців 2024 р</t>
  </si>
  <si>
    <t xml:space="preserve">станом на 1 січня 2025 р. (складається на останню звітну дату) </t>
  </si>
  <si>
    <t>Вероніка МЕЛЬНИЧЕНКО</t>
  </si>
  <si>
    <t xml:space="preserve">             Вероніка МЕЛЬНИЧЕНКО</t>
  </si>
  <si>
    <t>за 2024 рік</t>
  </si>
  <si>
    <r>
      <t xml:space="preserve">Сума дебіторської заборгованості </t>
    </r>
    <r>
      <rPr>
        <u/>
        <sz val="10"/>
        <color theme="1"/>
        <rFont val="Arial"/>
        <family val="2"/>
        <charset val="204"/>
      </rPr>
      <t>26,0 тис.</t>
    </r>
    <r>
      <rPr>
        <sz val="10"/>
        <color theme="1"/>
        <rFont val="Arial"/>
        <family val="2"/>
        <charset val="204"/>
      </rPr>
      <t xml:space="preserve"> грн </t>
    </r>
  </si>
  <si>
    <t>12 місяців 2024р</t>
  </si>
  <si>
    <r>
      <t xml:space="preserve">Сума кредиторської заборгованості </t>
    </r>
    <r>
      <rPr>
        <u/>
        <sz val="10"/>
        <rFont val="Arial"/>
        <family val="2"/>
        <charset val="204"/>
      </rPr>
      <t>46,8 тис.грн.</t>
    </r>
  </si>
  <si>
    <t>12 місяців 2024 р.</t>
  </si>
  <si>
    <r>
      <t>Прізвище та ініціали керівника</t>
    </r>
    <r>
      <rPr>
        <b/>
        <sz val="13.5"/>
        <color theme="1"/>
        <rFont val="Times New Roman"/>
        <family val="1"/>
        <charset val="204"/>
      </rPr>
      <t xml:space="preserve"> В.С.Мельниченко</t>
    </r>
  </si>
  <si>
    <t xml:space="preserve">    ЗАТВЕРДЖЕНО  </t>
  </si>
  <si>
    <t xml:space="preserve">    рішенням міськвиконкому </t>
  </si>
  <si>
    <t>Перший заступник міського голови з питань діяльності виконавчих органів ради, голова комісії</t>
  </si>
  <si>
    <t xml:space="preserve">    від "___" __________ 20___ р. № _____</t>
  </si>
  <si>
    <t>______________________Світлана ОЛЬШАНСЬКА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</si>
</sst>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,_р_.;\(#,##0.0\)\ _р"/>
    <numFmt numFmtId="165" formatCode="#,###.0\ _₴;\(#,##0.0\)\ _₴"/>
    <numFmt numFmtId="166" formatCode="#,##0.0"/>
    <numFmt numFmtId="167" formatCode="0.0"/>
    <numFmt numFmtId="168" formatCode="#,###\ _₴;\(#,##0\)\ _₴"/>
    <numFmt numFmtId="169" formatCode="_(* #,##0_);_(* \(#,##0\);_(* &quot;-&quot;??_);_(@_)"/>
    <numFmt numFmtId="170" formatCode="#,##0.000"/>
    <numFmt numFmtId="171" formatCode="##,##0.0\ _₴;\(#,##0.0\)\ _₴"/>
    <numFmt numFmtId="172" formatCode="0.0;\(0.0\);\ ;\-"/>
    <numFmt numFmtId="173" formatCode="#,###.0\ _₴;\(###0.0\)\ _₴"/>
    <numFmt numFmtId="174" formatCode="#0%\ _₴;\(#0%\)\ _₴"/>
    <numFmt numFmtId="175" formatCode="#,##0.0;\(#,##0.0\)\ _р"/>
    <numFmt numFmtId="176" formatCode="##,##0\ _₴;\(#,##0\)\ _₴"/>
    <numFmt numFmtId="177" formatCode="0.0%"/>
    <numFmt numFmtId="178" formatCode="#,###.0\ _₴;\(#,##0.00\)\ _₴"/>
    <numFmt numFmtId="179" formatCode="#,##0.0,_р_.;\(#,##0.00\)\ _р"/>
    <numFmt numFmtId="180" formatCode="_(* #,##0.0_);_(* \(#,##0.0\);_(* \-_);_(@_)"/>
    <numFmt numFmtId="181" formatCode="0.000"/>
    <numFmt numFmtId="182" formatCode="##,##0.000\ _₴;\(#,##0.000\)\ _₴"/>
  </numFmts>
  <fonts count="5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Cyr"/>
    </font>
    <font>
      <sz val="13.5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Arial Cyr"/>
    </font>
    <font>
      <sz val="7.5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Arial Cyr"/>
    </font>
    <font>
      <sz val="12"/>
      <color theme="1"/>
      <name val="Arial"/>
      <family val="2"/>
      <charset val="204"/>
    </font>
    <font>
      <b/>
      <sz val="13.5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3.5"/>
      <color theme="1"/>
      <name val="Times New Roman"/>
      <family val="1"/>
      <charset val="204"/>
    </font>
    <font>
      <i/>
      <sz val="11.5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 CYR"/>
    </font>
    <font>
      <i/>
      <sz val="14"/>
      <name val="Times New Roman CYR"/>
      <charset val="204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Arial"/>
      <family val="2"/>
      <charset val="204"/>
    </font>
    <font>
      <b/>
      <i/>
      <sz val="11.5"/>
      <name val="Times New Roman"/>
      <family val="1"/>
      <charset val="204"/>
    </font>
    <font>
      <u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1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/>
      <diagonal/>
    </border>
    <border>
      <left style="dashed">
        <color theme="1"/>
      </left>
      <right style="dashed">
        <color theme="1"/>
      </right>
      <top/>
      <bottom style="dashed">
        <color theme="1"/>
      </bottom>
      <diagonal/>
    </border>
    <border>
      <left style="dashed">
        <color theme="1"/>
      </left>
      <right style="dashed">
        <color theme="1"/>
      </right>
      <top/>
      <bottom/>
      <diagonal/>
    </border>
    <border>
      <left style="medium">
        <color theme="1"/>
      </left>
      <right style="dashed">
        <color theme="1"/>
      </right>
      <top/>
      <bottom/>
      <diagonal/>
    </border>
    <border>
      <left style="dashed">
        <color theme="1"/>
      </left>
      <right style="medium">
        <color theme="1"/>
      </right>
      <top/>
      <bottom/>
      <diagonal/>
    </border>
    <border>
      <left style="medium">
        <color theme="1"/>
      </left>
      <right style="dashed">
        <color theme="1"/>
      </right>
      <top/>
      <bottom style="dashed">
        <color theme="1"/>
      </bottom>
      <diagonal/>
    </border>
    <border>
      <left style="dashed">
        <color theme="1"/>
      </left>
      <right style="medium">
        <color theme="1"/>
      </right>
      <top/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/>
      <diagonal/>
    </border>
    <border>
      <left style="dashed">
        <color theme="1"/>
      </left>
      <right style="medium">
        <color theme="1"/>
      </right>
      <top style="dashed">
        <color theme="1"/>
      </top>
      <bottom/>
      <diagonal/>
    </border>
    <border>
      <left style="medium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/>
      <right style="medium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medium">
        <color theme="1"/>
      </top>
      <bottom style="dashed">
        <color theme="1"/>
      </bottom>
      <diagonal/>
    </border>
    <border>
      <left/>
      <right style="dashed">
        <color theme="1"/>
      </right>
      <top/>
      <bottom style="dashed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dashed">
        <color theme="1"/>
      </right>
      <top/>
      <bottom/>
      <diagonal/>
    </border>
    <border>
      <left style="dashed">
        <color theme="1"/>
      </left>
      <right/>
      <top style="dashed">
        <color theme="1"/>
      </top>
      <bottom/>
      <diagonal/>
    </border>
    <border>
      <left/>
      <right style="medium">
        <color theme="1"/>
      </right>
      <top style="dashed">
        <color theme="1"/>
      </top>
      <bottom/>
      <diagonal/>
    </border>
    <border>
      <left style="dashed">
        <color theme="1"/>
      </left>
      <right style="dashed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theme="1"/>
      </right>
      <top style="dashed">
        <color indexed="64"/>
      </top>
      <bottom style="dashed">
        <color indexed="64"/>
      </bottom>
      <diagonal/>
    </border>
    <border>
      <left style="medium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medium">
        <color indexed="64"/>
      </left>
      <right style="dashed">
        <color theme="1"/>
      </right>
      <top/>
      <bottom style="medium">
        <color theme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dashed">
        <color theme="1"/>
      </left>
      <right/>
      <top/>
      <bottom style="dashed">
        <color theme="1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dashed">
        <color theme="1"/>
      </right>
      <top style="dotted">
        <color rgb="FF000000"/>
      </top>
      <bottom style="medium">
        <color indexed="64"/>
      </bottom>
      <diagonal/>
    </border>
    <border>
      <left style="dashed">
        <color theme="1"/>
      </left>
      <right style="dashed">
        <color theme="1"/>
      </right>
      <top style="dotted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medium">
        <color indexed="64"/>
      </bottom>
      <diagonal/>
    </border>
    <border>
      <left style="dashed">
        <color theme="1"/>
      </left>
      <right style="medium">
        <color theme="1"/>
      </right>
      <top style="dotted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1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theme="1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9" fontId="16" fillId="0" borderId="0" applyFont="0" applyFill="0" applyBorder="0" applyAlignment="0" applyProtection="0"/>
    <xf numFmtId="0" fontId="36" fillId="0" borderId="0"/>
    <xf numFmtId="0" fontId="42" fillId="0" borderId="0"/>
    <xf numFmtId="0" fontId="43" fillId="0" borderId="0"/>
  </cellStyleXfs>
  <cellXfs count="674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9" fontId="0" fillId="0" borderId="0" xfId="1" applyFont="1"/>
    <xf numFmtId="0" fontId="8" fillId="0" borderId="22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9" fontId="5" fillId="0" borderId="42" xfId="1" applyFont="1" applyFill="1" applyBorder="1" applyAlignment="1">
      <alignment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167" fontId="5" fillId="0" borderId="40" xfId="0" applyNumberFormat="1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6" fillId="0" borderId="0" xfId="0" applyFont="1"/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9" fontId="28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70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3" fontId="27" fillId="0" borderId="38" xfId="0" applyNumberFormat="1" applyFont="1" applyBorder="1" applyAlignment="1">
      <alignment horizontal="center" vertical="center" wrapText="1"/>
    </xf>
    <xf numFmtId="3" fontId="27" fillId="0" borderId="76" xfId="0" applyNumberFormat="1" applyFont="1" applyBorder="1" applyAlignment="1">
      <alignment horizontal="center" vertical="center" wrapText="1"/>
    </xf>
    <xf numFmtId="3" fontId="27" fillId="0" borderId="70" xfId="0" applyNumberFormat="1" applyFont="1" applyBorder="1" applyAlignment="1">
      <alignment horizontal="center" vertical="center" wrapText="1"/>
    </xf>
    <xf numFmtId="3" fontId="27" fillId="0" borderId="40" xfId="0" applyNumberFormat="1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165" fontId="5" fillId="0" borderId="40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5" fillId="0" borderId="81" xfId="0" applyFont="1" applyBorder="1" applyAlignment="1">
      <alignment horizontal="center" vertical="center" wrapText="1"/>
    </xf>
    <xf numFmtId="0" fontId="10" fillId="2" borderId="91" xfId="0" applyFont="1" applyFill="1" applyBorder="1" applyAlignment="1">
      <alignment horizontal="left" vertical="center" wrapText="1"/>
    </xf>
    <xf numFmtId="0" fontId="10" fillId="2" borderId="8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4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5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167" fontId="5" fillId="2" borderId="52" xfId="0" applyNumberFormat="1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167" fontId="5" fillId="2" borderId="35" xfId="0" applyNumberFormat="1" applyFont="1" applyFill="1" applyBorder="1" applyAlignment="1">
      <alignment vertical="center" wrapText="1"/>
    </xf>
    <xf numFmtId="9" fontId="5" fillId="2" borderId="31" xfId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7" fontId="0" fillId="0" borderId="0" xfId="0" applyNumberFormat="1"/>
    <xf numFmtId="0" fontId="5" fillId="0" borderId="0" xfId="0" applyFont="1" applyAlignment="1">
      <alignment vertical="center"/>
    </xf>
    <xf numFmtId="0" fontId="42" fillId="0" borderId="0" xfId="3"/>
    <xf numFmtId="0" fontId="46" fillId="0" borderId="18" xfId="3" applyFont="1" applyBorder="1" applyAlignment="1">
      <alignment wrapText="1"/>
    </xf>
    <xf numFmtId="167" fontId="28" fillId="0" borderId="18" xfId="3" applyNumberFormat="1" applyFont="1" applyBorder="1" applyAlignment="1">
      <alignment horizontal="center" wrapText="1"/>
    </xf>
    <xf numFmtId="172" fontId="28" fillId="0" borderId="18" xfId="3" applyNumberFormat="1" applyFont="1" applyBorder="1" applyAlignment="1">
      <alignment horizontal="center" wrapText="1"/>
    </xf>
    <xf numFmtId="0" fontId="47" fillId="0" borderId="18" xfId="3" applyFont="1" applyBorder="1" applyAlignment="1">
      <alignment wrapText="1"/>
    </xf>
    <xf numFmtId="0" fontId="45" fillId="0" borderId="18" xfId="3" applyFont="1" applyBorder="1" applyAlignment="1">
      <alignment wrapText="1"/>
    </xf>
    <xf numFmtId="0" fontId="48" fillId="0" borderId="18" xfId="3" applyFont="1" applyBorder="1" applyAlignment="1">
      <alignment horizontal="center" wrapText="1"/>
    </xf>
    <xf numFmtId="0" fontId="28" fillId="0" borderId="0" xfId="3" applyFont="1"/>
    <xf numFmtId="0" fontId="28" fillId="0" borderId="0" xfId="4" applyFont="1" applyProtection="1">
      <protection locked="0"/>
    </xf>
    <xf numFmtId="0" fontId="28" fillId="0" borderId="0" xfId="3" applyFont="1" applyAlignment="1">
      <alignment horizontal="left" vertical="top"/>
    </xf>
    <xf numFmtId="0" fontId="40" fillId="0" borderId="0" xfId="0" applyFont="1" applyAlignment="1">
      <alignment horizontal="center" vertical="center" wrapText="1"/>
    </xf>
    <xf numFmtId="170" fontId="5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166" fontId="5" fillId="0" borderId="18" xfId="0" applyNumberFormat="1" applyFont="1" applyBorder="1" applyAlignment="1">
      <alignment horizontal="center" vertical="center" wrapText="1"/>
    </xf>
    <xf numFmtId="165" fontId="5" fillId="2" borderId="82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172" fontId="28" fillId="2" borderId="18" xfId="3" applyNumberFormat="1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165" fontId="5" fillId="2" borderId="18" xfId="0" applyNumberFormat="1" applyFont="1" applyFill="1" applyBorder="1" applyAlignment="1">
      <alignment horizontal="right" vertical="center" wrapText="1"/>
    </xf>
    <xf numFmtId="9" fontId="5" fillId="2" borderId="18" xfId="1" applyFont="1" applyFill="1" applyBorder="1" applyAlignment="1">
      <alignment horizontal="right" vertical="center" wrapText="1"/>
    </xf>
    <xf numFmtId="0" fontId="8" fillId="2" borderId="18" xfId="0" applyFont="1" applyFill="1" applyBorder="1" applyAlignment="1">
      <alignment horizontal="left" vertical="center" wrapText="1"/>
    </xf>
    <xf numFmtId="165" fontId="8" fillId="2" borderId="18" xfId="0" applyNumberFormat="1" applyFont="1" applyFill="1" applyBorder="1" applyAlignment="1">
      <alignment horizontal="right" vertical="center" wrapText="1"/>
    </xf>
    <xf numFmtId="9" fontId="8" fillId="2" borderId="18" xfId="1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right" vertical="center" wrapText="1"/>
    </xf>
    <xf numFmtId="171" fontId="8" fillId="2" borderId="18" xfId="0" applyNumberFormat="1" applyFont="1" applyFill="1" applyBorder="1" applyAlignment="1">
      <alignment horizontal="right" vertical="center" wrapText="1"/>
    </xf>
    <xf numFmtId="167" fontId="5" fillId="2" borderId="18" xfId="0" applyNumberFormat="1" applyFont="1" applyFill="1" applyBorder="1" applyAlignment="1">
      <alignment horizontal="right" vertical="center" wrapText="1"/>
    </xf>
    <xf numFmtId="171" fontId="5" fillId="2" borderId="18" xfId="0" applyNumberFormat="1" applyFont="1" applyFill="1" applyBorder="1" applyAlignment="1">
      <alignment horizontal="right" vertical="center" wrapText="1"/>
    </xf>
    <xf numFmtId="0" fontId="8" fillId="2" borderId="81" xfId="0" applyFont="1" applyFill="1" applyBorder="1" applyAlignment="1">
      <alignment horizontal="left" vertical="center" wrapText="1"/>
    </xf>
    <xf numFmtId="0" fontId="5" fillId="2" borderId="81" xfId="0" applyFont="1" applyFill="1" applyBorder="1" applyAlignment="1">
      <alignment horizontal="center" vertical="center" wrapText="1"/>
    </xf>
    <xf numFmtId="165" fontId="8" fillId="2" borderId="81" xfId="0" applyNumberFormat="1" applyFont="1" applyFill="1" applyBorder="1" applyAlignment="1">
      <alignment horizontal="right" vertical="center" wrapText="1"/>
    </xf>
    <xf numFmtId="9" fontId="5" fillId="2" borderId="81" xfId="1" applyFont="1" applyFill="1" applyBorder="1" applyAlignment="1">
      <alignment horizontal="right" vertical="center" wrapText="1"/>
    </xf>
    <xf numFmtId="0" fontId="5" fillId="2" borderId="87" xfId="0" applyFont="1" applyFill="1" applyBorder="1" applyAlignment="1">
      <alignment horizontal="left" vertical="center" wrapText="1"/>
    </xf>
    <xf numFmtId="0" fontId="5" fillId="2" borderId="83" xfId="0" applyFont="1" applyFill="1" applyBorder="1" applyAlignment="1">
      <alignment horizontal="center" vertical="center" wrapText="1"/>
    </xf>
    <xf numFmtId="165" fontId="5" fillId="2" borderId="83" xfId="0" applyNumberFormat="1" applyFont="1" applyFill="1" applyBorder="1" applyAlignment="1">
      <alignment horizontal="right" vertical="center" wrapText="1"/>
    </xf>
    <xf numFmtId="165" fontId="5" fillId="2" borderId="102" xfId="0" applyNumberFormat="1" applyFont="1" applyFill="1" applyBorder="1" applyAlignment="1">
      <alignment horizontal="right" vertical="center" wrapText="1"/>
    </xf>
    <xf numFmtId="9" fontId="5" fillId="2" borderId="99" xfId="1" applyFont="1" applyFill="1" applyBorder="1" applyAlignment="1">
      <alignment horizontal="right" vertical="center" wrapText="1"/>
    </xf>
    <xf numFmtId="0" fontId="8" fillId="2" borderId="88" xfId="0" applyFont="1" applyFill="1" applyBorder="1" applyAlignment="1">
      <alignment horizontal="left" vertical="center" wrapText="1"/>
    </xf>
    <xf numFmtId="0" fontId="5" fillId="2" borderId="89" xfId="0" applyFont="1" applyFill="1" applyBorder="1" applyAlignment="1">
      <alignment horizontal="left" vertical="center" wrapText="1"/>
    </xf>
    <xf numFmtId="0" fontId="5" fillId="2" borderId="82" xfId="0" applyFont="1" applyFill="1" applyBorder="1" applyAlignment="1">
      <alignment horizontal="center" vertical="center" wrapText="1"/>
    </xf>
    <xf numFmtId="167" fontId="5" fillId="2" borderId="82" xfId="0" applyNumberFormat="1" applyFont="1" applyFill="1" applyBorder="1" applyAlignment="1">
      <alignment horizontal="right" vertical="center" wrapText="1"/>
    </xf>
    <xf numFmtId="0" fontId="5" fillId="2" borderId="101" xfId="0" applyFont="1" applyFill="1" applyBorder="1" applyAlignment="1">
      <alignment horizontal="left" vertical="center" wrapText="1"/>
    </xf>
    <xf numFmtId="0" fontId="5" fillId="2" borderId="81" xfId="0" applyFont="1" applyFill="1" applyBorder="1" applyAlignment="1">
      <alignment horizontal="left" vertical="center" wrapText="1"/>
    </xf>
    <xf numFmtId="171" fontId="5" fillId="2" borderId="83" xfId="0" applyNumberFormat="1" applyFont="1" applyFill="1" applyBorder="1" applyAlignment="1">
      <alignment horizontal="right" vertical="center" wrapText="1"/>
    </xf>
    <xf numFmtId="9" fontId="5" fillId="2" borderId="83" xfId="1" applyFont="1" applyFill="1" applyBorder="1" applyAlignment="1">
      <alignment horizontal="right" vertical="center" wrapText="1"/>
    </xf>
    <xf numFmtId="0" fontId="5" fillId="2" borderId="88" xfId="0" applyFont="1" applyFill="1" applyBorder="1" applyAlignment="1">
      <alignment horizontal="center" vertical="center" wrapText="1"/>
    </xf>
    <xf numFmtId="0" fontId="9" fillId="2" borderId="91" xfId="0" applyFont="1" applyFill="1" applyBorder="1" applyAlignment="1">
      <alignment horizontal="left" vertical="center" wrapText="1"/>
    </xf>
    <xf numFmtId="0" fontId="5" fillId="2" borderId="80" xfId="0" applyFont="1" applyFill="1" applyBorder="1" applyAlignment="1">
      <alignment horizontal="center" vertical="center" wrapText="1"/>
    </xf>
    <xf numFmtId="165" fontId="5" fillId="2" borderId="80" xfId="0" applyNumberFormat="1" applyFont="1" applyFill="1" applyBorder="1" applyAlignment="1">
      <alignment horizontal="right" vertical="center" wrapText="1"/>
    </xf>
    <xf numFmtId="9" fontId="5" fillId="2" borderId="80" xfId="1" applyFont="1" applyFill="1" applyBorder="1" applyAlignment="1">
      <alignment horizontal="right" vertical="center" wrapText="1"/>
    </xf>
    <xf numFmtId="0" fontId="5" fillId="2" borderId="92" xfId="0" applyFont="1" applyFill="1" applyBorder="1" applyAlignment="1">
      <alignment horizontal="left" vertical="center" wrapText="1"/>
    </xf>
    <xf numFmtId="0" fontId="5" fillId="2" borderId="91" xfId="0" applyFont="1" applyFill="1" applyBorder="1" applyAlignment="1">
      <alignment horizontal="left" vertical="center" wrapText="1"/>
    </xf>
    <xf numFmtId="171" fontId="5" fillId="2" borderId="80" xfId="0" applyNumberFormat="1" applyFont="1" applyFill="1" applyBorder="1" applyAlignment="1">
      <alignment horizontal="right" vertical="center" wrapText="1"/>
    </xf>
    <xf numFmtId="0" fontId="10" fillId="2" borderId="80" xfId="0" applyFont="1" applyFill="1" applyBorder="1" applyAlignment="1">
      <alignment horizontal="center" vertical="center" wrapText="1"/>
    </xf>
    <xf numFmtId="0" fontId="38" fillId="2" borderId="91" xfId="0" applyFont="1" applyFill="1" applyBorder="1" applyAlignment="1">
      <alignment wrapText="1"/>
    </xf>
    <xf numFmtId="0" fontId="38" fillId="2" borderId="85" xfId="0" applyFont="1" applyFill="1" applyBorder="1" applyAlignment="1">
      <alignment wrapText="1"/>
    </xf>
    <xf numFmtId="9" fontId="5" fillId="2" borderId="82" xfId="1" applyFont="1" applyFill="1" applyBorder="1" applyAlignment="1">
      <alignment horizontal="right" vertical="center" wrapText="1"/>
    </xf>
    <xf numFmtId="0" fontId="5" fillId="2" borderId="90" xfId="0" applyFont="1" applyFill="1" applyBorder="1" applyAlignment="1">
      <alignment horizontal="left" vertical="center" wrapText="1"/>
    </xf>
    <xf numFmtId="0" fontId="9" fillId="2" borderId="81" xfId="0" applyFont="1" applyFill="1" applyBorder="1" applyAlignment="1">
      <alignment horizontal="left" vertical="center" wrapText="1"/>
    </xf>
    <xf numFmtId="0" fontId="8" fillId="2" borderId="87" xfId="0" applyFont="1" applyFill="1" applyBorder="1" applyAlignment="1">
      <alignment horizontal="left" vertical="center" wrapText="1"/>
    </xf>
    <xf numFmtId="165" fontId="8" fillId="2" borderId="83" xfId="0" applyNumberFormat="1" applyFont="1" applyFill="1" applyBorder="1" applyAlignment="1">
      <alignment horizontal="right" vertical="center" wrapText="1"/>
    </xf>
    <xf numFmtId="0" fontId="5" fillId="2" borderId="88" xfId="0" applyFont="1" applyFill="1" applyBorder="1" applyAlignment="1">
      <alignment horizontal="left" vertical="center" wrapText="1"/>
    </xf>
    <xf numFmtId="0" fontId="5" fillId="2" borderId="80" xfId="0" applyFont="1" applyFill="1" applyBorder="1" applyAlignment="1">
      <alignment horizontal="left" vertical="center" wrapText="1"/>
    </xf>
    <xf numFmtId="165" fontId="8" fillId="2" borderId="80" xfId="0" applyNumberFormat="1" applyFont="1" applyFill="1" applyBorder="1" applyAlignment="1">
      <alignment horizontal="right" vertical="center" wrapText="1"/>
    </xf>
    <xf numFmtId="0" fontId="5" fillId="2" borderId="80" xfId="0" applyFont="1" applyFill="1" applyBorder="1" applyAlignment="1">
      <alignment horizontal="right" vertical="center" wrapText="1"/>
    </xf>
    <xf numFmtId="0" fontId="37" fillId="2" borderId="91" xfId="0" applyFont="1" applyFill="1" applyBorder="1" applyAlignment="1" applyProtection="1">
      <alignment horizontal="left" vertical="center" wrapText="1"/>
      <protection locked="0"/>
    </xf>
    <xf numFmtId="0" fontId="10" fillId="2" borderId="107" xfId="0" applyFont="1" applyFill="1" applyBorder="1" applyAlignment="1">
      <alignment horizontal="left" vertical="center" wrapText="1"/>
    </xf>
    <xf numFmtId="0" fontId="10" fillId="2" borderId="108" xfId="0" applyFont="1" applyFill="1" applyBorder="1" applyAlignment="1">
      <alignment horizontal="center" vertical="center" wrapText="1"/>
    </xf>
    <xf numFmtId="9" fontId="5" fillId="2" borderId="108" xfId="1" applyFont="1" applyFill="1" applyBorder="1" applyAlignment="1">
      <alignment horizontal="right" vertical="center" wrapText="1"/>
    </xf>
    <xf numFmtId="0" fontId="5" fillId="2" borderId="93" xfId="0" applyFont="1" applyFill="1" applyBorder="1" applyAlignment="1">
      <alignment horizontal="left" vertical="center" wrapText="1"/>
    </xf>
    <xf numFmtId="171" fontId="5" fillId="2" borderId="108" xfId="0" applyNumberFormat="1" applyFont="1" applyFill="1" applyBorder="1" applyAlignment="1">
      <alignment horizontal="right" vertical="center" wrapText="1"/>
    </xf>
    <xf numFmtId="0" fontId="8" fillId="2" borderId="103" xfId="0" applyFont="1" applyFill="1" applyBorder="1" applyAlignment="1">
      <alignment horizontal="left" vertical="center" wrapText="1"/>
    </xf>
    <xf numFmtId="0" fontId="5" fillId="2" borderId="103" xfId="0" applyFont="1" applyFill="1" applyBorder="1" applyAlignment="1">
      <alignment horizontal="center" vertical="center" wrapText="1"/>
    </xf>
    <xf numFmtId="165" fontId="8" fillId="2" borderId="103" xfId="0" applyNumberFormat="1" applyFont="1" applyFill="1" applyBorder="1" applyAlignment="1">
      <alignment horizontal="right" vertical="center" wrapText="1"/>
    </xf>
    <xf numFmtId="9" fontId="5" fillId="2" borderId="103" xfId="1" applyFont="1" applyFill="1" applyBorder="1" applyAlignment="1">
      <alignment horizontal="right" vertical="center" wrapText="1"/>
    </xf>
    <xf numFmtId="0" fontId="5" fillId="2" borderId="103" xfId="0" applyFont="1" applyFill="1" applyBorder="1" applyAlignment="1">
      <alignment horizontal="left" vertical="center" wrapText="1"/>
    </xf>
    <xf numFmtId="165" fontId="5" fillId="2" borderId="81" xfId="0" applyNumberFormat="1" applyFont="1" applyFill="1" applyBorder="1" applyAlignment="1">
      <alignment horizontal="right" vertical="center" wrapText="1"/>
    </xf>
    <xf numFmtId="0" fontId="41" fillId="2" borderId="106" xfId="0" applyFont="1" applyFill="1" applyBorder="1" applyAlignment="1">
      <alignment horizontal="left" vertical="center" wrapText="1"/>
    </xf>
    <xf numFmtId="0" fontId="41" fillId="2" borderId="123" xfId="0" applyFont="1" applyFill="1" applyBorder="1" applyAlignment="1">
      <alignment horizontal="left" vertical="center" wrapText="1"/>
    </xf>
    <xf numFmtId="0" fontId="41" fillId="2" borderId="109" xfId="0" applyFont="1" applyFill="1" applyBorder="1" applyAlignment="1">
      <alignment horizontal="left" vertical="center" wrapText="1"/>
    </xf>
    <xf numFmtId="0" fontId="8" fillId="2" borderId="91" xfId="0" applyFont="1" applyFill="1" applyBorder="1" applyAlignment="1">
      <alignment horizontal="left" vertical="center" wrapText="1"/>
    </xf>
    <xf numFmtId="0" fontId="5" fillId="2" borderId="117" xfId="0" applyFont="1" applyFill="1" applyBorder="1" applyAlignment="1">
      <alignment horizontal="left" vertical="center" wrapText="1"/>
    </xf>
    <xf numFmtId="0" fontId="5" fillId="2" borderId="118" xfId="0" applyFont="1" applyFill="1" applyBorder="1" applyAlignment="1">
      <alignment horizontal="center" vertical="center" wrapText="1"/>
    </xf>
    <xf numFmtId="165" fontId="8" fillId="2" borderId="119" xfId="0" applyNumberFormat="1" applyFont="1" applyFill="1" applyBorder="1" applyAlignment="1">
      <alignment horizontal="right" vertical="center" wrapText="1"/>
    </xf>
    <xf numFmtId="9" fontId="5" fillId="2" borderId="118" xfId="1" applyFont="1" applyFill="1" applyBorder="1" applyAlignment="1">
      <alignment horizontal="right" vertical="center" wrapText="1"/>
    </xf>
    <xf numFmtId="0" fontId="5" fillId="2" borderId="120" xfId="0" applyFont="1" applyFill="1" applyBorder="1" applyAlignment="1">
      <alignment horizontal="left" vertical="center" wrapText="1"/>
    </xf>
    <xf numFmtId="0" fontId="9" fillId="2" borderId="113" xfId="0" applyFont="1" applyFill="1" applyBorder="1" applyAlignment="1">
      <alignment horizontal="left" vertical="center" wrapText="1"/>
    </xf>
    <xf numFmtId="0" fontId="5" fillId="2" borderId="114" xfId="0" applyFont="1" applyFill="1" applyBorder="1" applyAlignment="1">
      <alignment horizontal="center" vertical="center" wrapText="1"/>
    </xf>
    <xf numFmtId="165" fontId="8" fillId="2" borderId="114" xfId="0" applyNumberFormat="1" applyFont="1" applyFill="1" applyBorder="1" applyAlignment="1">
      <alignment horizontal="right" vertical="center" wrapText="1"/>
    </xf>
    <xf numFmtId="9" fontId="8" fillId="2" borderId="114" xfId="1" applyFont="1" applyFill="1" applyBorder="1" applyAlignment="1">
      <alignment horizontal="right" vertical="center" wrapText="1"/>
    </xf>
    <xf numFmtId="0" fontId="8" fillId="2" borderId="116" xfId="0" applyFont="1" applyFill="1" applyBorder="1" applyAlignment="1">
      <alignment horizontal="left" vertical="center" wrapText="1"/>
    </xf>
    <xf numFmtId="171" fontId="5" fillId="2" borderId="24" xfId="0" applyNumberFormat="1" applyFont="1" applyFill="1" applyBorder="1" applyAlignment="1">
      <alignment horizontal="right" vertical="center" wrapText="1"/>
    </xf>
    <xf numFmtId="9" fontId="5" fillId="2" borderId="97" xfId="1" applyFont="1" applyFill="1" applyBorder="1" applyAlignment="1">
      <alignment horizontal="right" vertical="center" wrapText="1"/>
    </xf>
    <xf numFmtId="165" fontId="5" fillId="2" borderId="84" xfId="0" applyNumberFormat="1" applyFont="1" applyFill="1" applyBorder="1" applyAlignment="1">
      <alignment horizontal="right" vertical="center" wrapText="1"/>
    </xf>
    <xf numFmtId="171" fontId="8" fillId="2" borderId="98" xfId="0" applyNumberFormat="1" applyFont="1" applyFill="1" applyBorder="1" applyAlignment="1">
      <alignment horizontal="right" vertical="center" wrapText="1"/>
    </xf>
    <xf numFmtId="9" fontId="8" fillId="2" borderId="103" xfId="1" applyFont="1" applyFill="1" applyBorder="1" applyAlignment="1">
      <alignment horizontal="right" vertical="center" wrapText="1"/>
    </xf>
    <xf numFmtId="0" fontId="8" fillId="2" borderId="104" xfId="0" applyFont="1" applyFill="1" applyBorder="1" applyAlignment="1">
      <alignment horizontal="left" vertical="center" wrapText="1"/>
    </xf>
    <xf numFmtId="0" fontId="8" fillId="2" borderId="8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94" xfId="0" applyFont="1" applyFill="1" applyBorder="1" applyAlignment="1">
      <alignment horizontal="left" vertical="center" wrapText="1"/>
    </xf>
    <xf numFmtId="0" fontId="5" fillId="2" borderId="95" xfId="0" applyFont="1" applyFill="1" applyBorder="1" applyAlignment="1">
      <alignment horizontal="center" vertical="center" wrapText="1"/>
    </xf>
    <xf numFmtId="165" fontId="5" fillId="2" borderId="95" xfId="0" applyNumberFormat="1" applyFont="1" applyFill="1" applyBorder="1" applyAlignment="1">
      <alignment vertical="center" wrapText="1"/>
    </xf>
    <xf numFmtId="9" fontId="5" fillId="2" borderId="95" xfId="1" applyFont="1" applyFill="1" applyBorder="1" applyAlignment="1">
      <alignment vertical="center" wrapText="1"/>
    </xf>
    <xf numFmtId="0" fontId="5" fillId="2" borderId="96" xfId="0" applyFont="1" applyFill="1" applyBorder="1" applyAlignment="1">
      <alignment horizontal="left" vertical="center" wrapText="1"/>
    </xf>
    <xf numFmtId="165" fontId="5" fillId="2" borderId="80" xfId="0" applyNumberFormat="1" applyFont="1" applyFill="1" applyBorder="1" applyAlignment="1">
      <alignment vertical="center" wrapText="1"/>
    </xf>
    <xf numFmtId="9" fontId="5" fillId="2" borderId="80" xfId="1" applyFont="1" applyFill="1" applyBorder="1" applyAlignment="1">
      <alignment vertical="center" wrapText="1"/>
    </xf>
    <xf numFmtId="171" fontId="5" fillId="2" borderId="80" xfId="0" applyNumberFormat="1" applyFont="1" applyFill="1" applyBorder="1" applyAlignment="1">
      <alignment vertical="center" wrapText="1"/>
    </xf>
    <xf numFmtId="165" fontId="5" fillId="2" borderId="97" xfId="0" applyNumberFormat="1" applyFont="1" applyFill="1" applyBorder="1" applyAlignment="1">
      <alignment vertical="center" wrapText="1"/>
    </xf>
    <xf numFmtId="165" fontId="5" fillId="2" borderId="84" xfId="0" applyNumberFormat="1" applyFont="1" applyFill="1" applyBorder="1" applyAlignment="1">
      <alignment vertical="center" wrapText="1"/>
    </xf>
    <xf numFmtId="9" fontId="5" fillId="2" borderId="82" xfId="1" applyFont="1" applyFill="1" applyBorder="1" applyAlignment="1">
      <alignment vertical="center" wrapText="1"/>
    </xf>
    <xf numFmtId="165" fontId="8" fillId="2" borderId="81" xfId="0" applyNumberFormat="1" applyFont="1" applyFill="1" applyBorder="1" applyAlignment="1">
      <alignment vertical="center" wrapText="1"/>
    </xf>
    <xf numFmtId="9" fontId="5" fillId="2" borderId="81" xfId="1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right" vertical="center" wrapText="1"/>
    </xf>
    <xf numFmtId="171" fontId="5" fillId="2" borderId="4" xfId="0" applyNumberFormat="1" applyFont="1" applyFill="1" applyBorder="1" applyAlignment="1">
      <alignment horizontal="right" vertical="center" wrapText="1"/>
    </xf>
    <xf numFmtId="9" fontId="5" fillId="2" borderId="4" xfId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75" fontId="5" fillId="2" borderId="4" xfId="0" applyNumberFormat="1" applyFont="1" applyFill="1" applyBorder="1" applyAlignment="1">
      <alignment horizontal="right" vertical="center" wrapText="1"/>
    </xf>
    <xf numFmtId="174" fontId="5" fillId="2" borderId="4" xfId="1" applyNumberFormat="1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7" fontId="8" fillId="2" borderId="4" xfId="0" applyNumberFormat="1" applyFont="1" applyFill="1" applyBorder="1" applyAlignment="1">
      <alignment horizontal="right" vertical="center" wrapText="1"/>
    </xf>
    <xf numFmtId="165" fontId="8" fillId="2" borderId="4" xfId="0" applyNumberFormat="1" applyFont="1" applyFill="1" applyBorder="1" applyAlignment="1">
      <alignment horizontal="right" vertical="center" wrapText="1"/>
    </xf>
    <xf numFmtId="177" fontId="5" fillId="2" borderId="4" xfId="1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171" fontId="8" fillId="2" borderId="4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0" xfId="0" applyFont="1" applyFill="1" applyBorder="1" applyAlignment="1">
      <alignment horizontal="left" vertical="center" wrapText="1"/>
    </xf>
    <xf numFmtId="0" fontId="5" fillId="2" borderId="111" xfId="0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9" fontId="8" fillId="2" borderId="4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wrapText="1"/>
    </xf>
    <xf numFmtId="9" fontId="8" fillId="2" borderId="4" xfId="1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right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9" fontId="5" fillId="2" borderId="4" xfId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28" fillId="2" borderId="18" xfId="3" applyNumberFormat="1" applyFont="1" applyFill="1" applyBorder="1" applyAlignment="1">
      <alignment horizontal="center" wrapText="1"/>
    </xf>
    <xf numFmtId="0" fontId="28" fillId="2" borderId="18" xfId="3" applyFont="1" applyFill="1" applyBorder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5" fillId="2" borderId="112" xfId="0" applyFont="1" applyFill="1" applyBorder="1" applyAlignment="1">
      <alignment horizontal="left" vertical="center" wrapText="1"/>
    </xf>
    <xf numFmtId="0" fontId="5" fillId="2" borderId="97" xfId="0" applyFont="1" applyFill="1" applyBorder="1" applyAlignment="1">
      <alignment horizontal="left" vertical="center" wrapText="1"/>
    </xf>
    <xf numFmtId="164" fontId="5" fillId="2" borderId="80" xfId="0" applyNumberFormat="1" applyFont="1" applyFill="1" applyBorder="1" applyAlignment="1">
      <alignment horizontal="right" vertical="center" wrapText="1"/>
    </xf>
    <xf numFmtId="165" fontId="10" fillId="2" borderId="80" xfId="0" applyNumberFormat="1" applyFont="1" applyFill="1" applyBorder="1" applyAlignment="1">
      <alignment horizontal="right" vertical="center" wrapText="1"/>
    </xf>
    <xf numFmtId="167" fontId="5" fillId="2" borderId="80" xfId="0" applyNumberFormat="1" applyFont="1" applyFill="1" applyBorder="1" applyAlignment="1">
      <alignment horizontal="right" vertical="center" wrapText="1"/>
    </xf>
    <xf numFmtId="165" fontId="5" fillId="2" borderId="118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top" wrapText="1"/>
    </xf>
    <xf numFmtId="178" fontId="28" fillId="2" borderId="18" xfId="3" applyNumberFormat="1" applyFont="1" applyFill="1" applyBorder="1" applyAlignment="1">
      <alignment horizontal="center" wrapText="1"/>
    </xf>
    <xf numFmtId="0" fontId="48" fillId="2" borderId="18" xfId="3" applyFont="1" applyFill="1" applyBorder="1" applyAlignment="1">
      <alignment horizontal="center" wrapText="1"/>
    </xf>
    <xf numFmtId="0" fontId="28" fillId="2" borderId="18" xfId="3" quotePrefix="1" applyFont="1" applyFill="1" applyBorder="1" applyAlignment="1">
      <alignment horizontal="center" wrapText="1"/>
    </xf>
    <xf numFmtId="167" fontId="5" fillId="2" borderId="4" xfId="0" applyNumberFormat="1" applyFont="1" applyFill="1" applyBorder="1" applyAlignment="1">
      <alignment vertical="center" wrapText="1"/>
    </xf>
    <xf numFmtId="0" fontId="33" fillId="2" borderId="0" xfId="0" applyFont="1" applyFill="1"/>
    <xf numFmtId="0" fontId="28" fillId="0" borderId="18" xfId="3" applyFont="1" applyBorder="1" applyAlignment="1">
      <alignment horizontal="center" wrapText="1"/>
    </xf>
    <xf numFmtId="0" fontId="5" fillId="2" borderId="83" xfId="0" applyFont="1" applyFill="1" applyBorder="1" applyAlignment="1">
      <alignment horizontal="right" vertical="center" wrapText="1"/>
    </xf>
    <xf numFmtId="0" fontId="5" fillId="2" borderId="82" xfId="0" applyFont="1" applyFill="1" applyBorder="1" applyAlignment="1">
      <alignment horizontal="right"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2" fontId="5" fillId="2" borderId="4" xfId="0" applyNumberFormat="1" applyFont="1" applyFill="1" applyBorder="1" applyAlignment="1">
      <alignment horizontal="right" vertical="center" wrapText="1"/>
    </xf>
    <xf numFmtId="0" fontId="10" fillId="2" borderId="125" xfId="0" applyFont="1" applyFill="1" applyBorder="1" applyAlignment="1">
      <alignment horizontal="center" vertical="center" wrapText="1"/>
    </xf>
    <xf numFmtId="0" fontId="41" fillId="2" borderId="126" xfId="0" applyFont="1" applyFill="1" applyBorder="1" applyAlignment="1">
      <alignment wrapText="1"/>
    </xf>
    <xf numFmtId="0" fontId="38" fillId="2" borderId="18" xfId="0" applyFont="1" applyFill="1" applyBorder="1" applyAlignment="1">
      <alignment wrapText="1"/>
    </xf>
    <xf numFmtId="177" fontId="5" fillId="2" borderId="81" xfId="1" applyNumberFormat="1" applyFont="1" applyFill="1" applyBorder="1" applyAlignment="1">
      <alignment horizontal="right" vertical="center" wrapText="1"/>
    </xf>
    <xf numFmtId="166" fontId="5" fillId="2" borderId="18" xfId="0" applyNumberFormat="1" applyFont="1" applyFill="1" applyBorder="1" applyAlignment="1">
      <alignment horizontal="right" vertical="center" wrapText="1"/>
    </xf>
    <xf numFmtId="165" fontId="5" fillId="2" borderId="7" xfId="0" applyNumberFormat="1" applyFont="1" applyFill="1" applyBorder="1" applyAlignment="1">
      <alignment horizontal="right" vertical="center" wrapText="1"/>
    </xf>
    <xf numFmtId="179" fontId="5" fillId="2" borderId="4" xfId="0" applyNumberFormat="1" applyFont="1" applyFill="1" applyBorder="1" applyAlignment="1">
      <alignment horizontal="right" vertical="center" wrapText="1"/>
    </xf>
    <xf numFmtId="0" fontId="10" fillId="2" borderId="18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right" vertical="center" wrapText="1"/>
    </xf>
    <xf numFmtId="171" fontId="8" fillId="2" borderId="128" xfId="0" applyNumberFormat="1" applyFont="1" applyFill="1" applyBorder="1" applyAlignment="1">
      <alignment horizontal="right" vertical="center" wrapText="1"/>
    </xf>
    <xf numFmtId="165" fontId="5" fillId="2" borderId="128" xfId="0" applyNumberFormat="1" applyFont="1" applyFill="1" applyBorder="1" applyAlignment="1">
      <alignment horizontal="right" vertical="center" wrapText="1"/>
    </xf>
    <xf numFmtId="9" fontId="5" fillId="2" borderId="128" xfId="1" applyFont="1" applyFill="1" applyBorder="1" applyAlignment="1">
      <alignment horizontal="right" vertical="center" wrapText="1"/>
    </xf>
    <xf numFmtId="0" fontId="10" fillId="2" borderId="100" xfId="0" applyFont="1" applyFill="1" applyBorder="1" applyAlignment="1">
      <alignment horizontal="center" vertical="center" wrapText="1"/>
    </xf>
    <xf numFmtId="0" fontId="5" fillId="2" borderId="128" xfId="0" applyFont="1" applyFill="1" applyBorder="1" applyAlignment="1">
      <alignment horizontal="center" vertical="center" wrapText="1"/>
    </xf>
    <xf numFmtId="165" fontId="5" fillId="2" borderId="81" xfId="0" applyNumberFormat="1" applyFont="1" applyFill="1" applyBorder="1" applyAlignment="1">
      <alignment horizontal="center" vertical="center" wrapText="1"/>
    </xf>
    <xf numFmtId="165" fontId="35" fillId="2" borderId="18" xfId="3" applyNumberFormat="1" applyFont="1" applyFill="1" applyBorder="1" applyAlignment="1">
      <alignment horizontal="center" wrapText="1"/>
    </xf>
    <xf numFmtId="178" fontId="35" fillId="2" borderId="18" xfId="3" applyNumberFormat="1" applyFont="1" applyFill="1" applyBorder="1" applyAlignment="1">
      <alignment horizontal="center" wrapText="1"/>
    </xf>
    <xf numFmtId="164" fontId="5" fillId="2" borderId="82" xfId="0" applyNumberFormat="1" applyFont="1" applyFill="1" applyBorder="1" applyAlignment="1">
      <alignment horizontal="right" vertical="center" wrapText="1"/>
    </xf>
    <xf numFmtId="0" fontId="10" fillId="2" borderId="80" xfId="0" applyFont="1" applyFill="1" applyBorder="1" applyAlignment="1">
      <alignment horizontal="right" vertical="center" wrapText="1"/>
    </xf>
    <xf numFmtId="164" fontId="5" fillId="2" borderId="8" xfId="0" applyNumberFormat="1" applyFont="1" applyFill="1" applyBorder="1" applyAlignment="1">
      <alignment horizontal="right" vertical="center" wrapText="1"/>
    </xf>
    <xf numFmtId="2" fontId="0" fillId="2" borderId="0" xfId="0" applyNumberFormat="1" applyFill="1"/>
    <xf numFmtId="167" fontId="5" fillId="2" borderId="112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7" fillId="0" borderId="0" xfId="0" applyFont="1" applyAlignment="1">
      <alignment horizontal="right" vertical="center" wrapText="1"/>
    </xf>
    <xf numFmtId="182" fontId="5" fillId="2" borderId="18" xfId="0" applyNumberFormat="1" applyFont="1" applyFill="1" applyBorder="1" applyAlignment="1">
      <alignment horizontal="right" vertical="center" wrapText="1"/>
    </xf>
    <xf numFmtId="167" fontId="8" fillId="2" borderId="81" xfId="0" applyNumberFormat="1" applyFont="1" applyFill="1" applyBorder="1" applyAlignment="1">
      <alignment horizontal="right" vertical="center" wrapText="1"/>
    </xf>
    <xf numFmtId="167" fontId="5" fillId="2" borderId="83" xfId="0" applyNumberFormat="1" applyFont="1" applyFill="1" applyBorder="1" applyAlignment="1">
      <alignment horizontal="right" vertical="center" wrapText="1"/>
    </xf>
    <xf numFmtId="167" fontId="8" fillId="2" borderId="83" xfId="0" applyNumberFormat="1" applyFont="1" applyFill="1" applyBorder="1" applyAlignment="1">
      <alignment horizontal="right" vertical="center" wrapText="1"/>
    </xf>
    <xf numFmtId="165" fontId="5" fillId="2" borderId="100" xfId="0" applyNumberFormat="1" applyFont="1" applyFill="1" applyBorder="1" applyAlignment="1">
      <alignment horizontal="right" vertical="center" wrapText="1"/>
    </xf>
    <xf numFmtId="165" fontId="5" fillId="2" borderId="108" xfId="0" applyNumberFormat="1" applyFont="1" applyFill="1" applyBorder="1" applyAlignment="1">
      <alignment horizontal="right" vertical="center" wrapText="1"/>
    </xf>
    <xf numFmtId="173" fontId="5" fillId="2" borderId="108" xfId="0" applyNumberFormat="1" applyFont="1" applyFill="1" applyBorder="1" applyAlignment="1">
      <alignment horizontal="right" vertical="center" wrapText="1"/>
    </xf>
    <xf numFmtId="0" fontId="51" fillId="2" borderId="124" xfId="0" applyFont="1" applyFill="1" applyBorder="1" applyAlignment="1">
      <alignment horizontal="left" vertical="center" wrapText="1"/>
    </xf>
    <xf numFmtId="166" fontId="5" fillId="2" borderId="80" xfId="0" applyNumberFormat="1" applyFont="1" applyFill="1" applyBorder="1" applyAlignment="1">
      <alignment horizontal="right" vertical="center" wrapText="1"/>
    </xf>
    <xf numFmtId="164" fontId="5" fillId="2" borderId="83" xfId="0" applyNumberFormat="1" applyFont="1" applyFill="1" applyBorder="1" applyAlignment="1">
      <alignment horizontal="right" vertical="center" wrapText="1"/>
    </xf>
    <xf numFmtId="0" fontId="5" fillId="2" borderId="118" xfId="0" applyFont="1" applyFill="1" applyBorder="1" applyAlignment="1">
      <alignment horizontal="right" vertical="center" wrapText="1"/>
    </xf>
    <xf numFmtId="171" fontId="8" fillId="2" borderId="114" xfId="0" applyNumberFormat="1" applyFont="1" applyFill="1" applyBorder="1" applyAlignment="1">
      <alignment horizontal="right" vertical="center" wrapText="1"/>
    </xf>
    <xf numFmtId="171" fontId="8" fillId="2" borderId="115" xfId="0" applyNumberFormat="1" applyFont="1" applyFill="1" applyBorder="1" applyAlignment="1">
      <alignment horizontal="right" vertical="center" wrapText="1"/>
    </xf>
    <xf numFmtId="171" fontId="5" fillId="2" borderId="82" xfId="0" applyNumberFormat="1" applyFont="1" applyFill="1" applyBorder="1" applyAlignment="1">
      <alignment horizontal="right" vertical="center" wrapText="1"/>
    </xf>
    <xf numFmtId="171" fontId="8" fillId="2" borderId="81" xfId="0" applyNumberFormat="1" applyFont="1" applyFill="1" applyBorder="1" applyAlignment="1">
      <alignment horizontal="right" vertical="center" wrapText="1"/>
    </xf>
    <xf numFmtId="166" fontId="5" fillId="2" borderId="82" xfId="0" applyNumberFormat="1" applyFont="1" applyFill="1" applyBorder="1" applyAlignment="1">
      <alignment horizontal="right" vertical="center" wrapText="1"/>
    </xf>
    <xf numFmtId="165" fontId="11" fillId="2" borderId="80" xfId="0" applyNumberFormat="1" applyFont="1" applyFill="1" applyBorder="1" applyAlignment="1">
      <alignment vertical="center" wrapText="1"/>
    </xf>
    <xf numFmtId="167" fontId="5" fillId="2" borderId="80" xfId="0" applyNumberFormat="1" applyFont="1" applyFill="1" applyBorder="1" applyAlignment="1">
      <alignment vertical="center" wrapText="1"/>
    </xf>
    <xf numFmtId="165" fontId="5" fillId="2" borderId="82" xfId="0" applyNumberFormat="1" applyFont="1" applyFill="1" applyBorder="1" applyAlignment="1">
      <alignment vertical="center" wrapText="1"/>
    </xf>
    <xf numFmtId="164" fontId="35" fillId="2" borderId="4" xfId="0" applyNumberFormat="1" applyFont="1" applyFill="1" applyBorder="1" applyAlignment="1">
      <alignment horizontal="right" vertical="center" wrapText="1"/>
    </xf>
    <xf numFmtId="166" fontId="5" fillId="2" borderId="4" xfId="0" applyNumberFormat="1" applyFont="1" applyFill="1" applyBorder="1" applyAlignment="1">
      <alignment horizontal="right" vertical="center" wrapText="1"/>
    </xf>
    <xf numFmtId="180" fontId="53" fillId="4" borderId="127" xfId="0" applyNumberFormat="1" applyFont="1" applyFill="1" applyBorder="1" applyAlignment="1">
      <alignment horizontal="right" vertical="center"/>
    </xf>
    <xf numFmtId="180" fontId="35" fillId="4" borderId="127" xfId="0" applyNumberFormat="1" applyFont="1" applyFill="1" applyBorder="1" applyAlignment="1">
      <alignment horizontal="right" vertical="center"/>
    </xf>
    <xf numFmtId="164" fontId="5" fillId="2" borderId="7" xfId="0" applyNumberFormat="1" applyFont="1" applyFill="1" applyBorder="1" applyAlignment="1">
      <alignment horizontal="right" vertical="center" wrapText="1"/>
    </xf>
    <xf numFmtId="180" fontId="35" fillId="4" borderId="129" xfId="0" applyNumberFormat="1" applyFont="1" applyFill="1" applyBorder="1" applyAlignment="1">
      <alignment horizontal="right" vertical="center"/>
    </xf>
    <xf numFmtId="164" fontId="5" fillId="2" borderId="111" xfId="0" applyNumberFormat="1" applyFont="1" applyFill="1" applyBorder="1" applyAlignment="1">
      <alignment horizontal="right" vertical="center" wrapText="1"/>
    </xf>
    <xf numFmtId="180" fontId="35" fillId="4" borderId="18" xfId="0" applyNumberFormat="1" applyFont="1" applyFill="1" applyBorder="1" applyAlignment="1">
      <alignment horizontal="right" vertical="center"/>
    </xf>
    <xf numFmtId="165" fontId="5" fillId="2" borderId="111" xfId="0" applyNumberFormat="1" applyFont="1" applyFill="1" applyBorder="1" applyAlignment="1">
      <alignment horizontal="right" vertical="center" wrapText="1"/>
    </xf>
    <xf numFmtId="180" fontId="35" fillId="4" borderId="130" xfId="0" applyNumberFormat="1" applyFont="1" applyFill="1" applyBorder="1" applyAlignment="1">
      <alignment horizontal="right" vertical="center"/>
    </xf>
    <xf numFmtId="167" fontId="5" fillId="2" borderId="22" xfId="0" applyNumberFormat="1" applyFont="1" applyFill="1" applyBorder="1" applyAlignment="1">
      <alignment horizontal="right" vertical="center" wrapText="1"/>
    </xf>
    <xf numFmtId="167" fontId="8" fillId="2" borderId="18" xfId="0" applyNumberFormat="1" applyFont="1" applyFill="1" applyBorder="1" applyAlignment="1">
      <alignment horizontal="right" vertical="center" wrapText="1"/>
    </xf>
    <xf numFmtId="181" fontId="5" fillId="2" borderId="18" xfId="0" applyNumberFormat="1" applyFont="1" applyFill="1" applyBorder="1" applyAlignment="1">
      <alignment horizontal="center" vertical="center" wrapText="1"/>
    </xf>
    <xf numFmtId="170" fontId="35" fillId="2" borderId="127" xfId="2" applyNumberFormat="1" applyFont="1" applyFill="1" applyBorder="1" applyAlignment="1">
      <alignment horizontal="center" vertical="center" wrapText="1"/>
    </xf>
    <xf numFmtId="181" fontId="5" fillId="2" borderId="22" xfId="0" applyNumberFormat="1" applyFont="1" applyFill="1" applyBorder="1" applyAlignment="1">
      <alignment horizontal="center" vertical="center" wrapText="1"/>
    </xf>
    <xf numFmtId="166" fontId="35" fillId="2" borderId="127" xfId="2" applyNumberFormat="1" applyFont="1" applyFill="1" applyBorder="1" applyAlignment="1">
      <alignment horizontal="center" vertical="center" wrapText="1"/>
    </xf>
    <xf numFmtId="167" fontId="5" fillId="2" borderId="18" xfId="0" applyNumberFormat="1" applyFont="1" applyFill="1" applyBorder="1" applyAlignment="1">
      <alignment horizontal="center" vertical="center" wrapText="1"/>
    </xf>
    <xf numFmtId="0" fontId="35" fillId="2" borderId="127" xfId="0" applyFont="1" applyFill="1" applyBorder="1" applyAlignment="1">
      <alignment horizontal="center" vertical="center"/>
    </xf>
    <xf numFmtId="181" fontId="5" fillId="2" borderId="1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0" xfId="0" applyFont="1" applyFill="1"/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5" fillId="0" borderId="81" xfId="0" applyFont="1" applyBorder="1" applyAlignment="1">
      <alignment horizontal="center" vertical="center" wrapText="1"/>
    </xf>
    <xf numFmtId="0" fontId="5" fillId="2" borderId="81" xfId="0" applyFont="1" applyFill="1" applyBorder="1" applyAlignment="1">
      <alignment horizontal="center" vertical="center" wrapText="1"/>
    </xf>
    <xf numFmtId="0" fontId="8" fillId="0" borderId="85" xfId="0" applyFont="1" applyBorder="1" applyAlignment="1">
      <alignment horizontal="left" vertical="center" wrapText="1"/>
    </xf>
    <xf numFmtId="0" fontId="8" fillId="0" borderId="84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8" fillId="2" borderId="91" xfId="0" applyFont="1" applyFill="1" applyBorder="1" applyAlignment="1">
      <alignment horizontal="left" vertical="center" wrapText="1"/>
    </xf>
    <xf numFmtId="0" fontId="8" fillId="2" borderId="80" xfId="0" applyFont="1" applyFill="1" applyBorder="1" applyAlignment="1">
      <alignment horizontal="left" vertical="center" wrapText="1"/>
    </xf>
    <xf numFmtId="0" fontId="8" fillId="2" borderId="9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166" fontId="5" fillId="2" borderId="18" xfId="0" applyNumberFormat="1" applyFont="1" applyFill="1" applyBorder="1" applyAlignment="1">
      <alignment horizontal="right" vertical="center" wrapText="1"/>
    </xf>
    <xf numFmtId="165" fontId="5" fillId="2" borderId="18" xfId="0" applyNumberFormat="1" applyFont="1" applyFill="1" applyBorder="1" applyAlignment="1">
      <alignment horizontal="right" vertical="center" wrapText="1"/>
    </xf>
    <xf numFmtId="165" fontId="8" fillId="2" borderId="18" xfId="0" applyNumberFormat="1" applyFont="1" applyFill="1" applyBorder="1" applyAlignment="1">
      <alignment horizontal="right" vertical="center" wrapText="1"/>
    </xf>
    <xf numFmtId="9" fontId="5" fillId="2" borderId="18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5" fillId="2" borderId="1" xfId="1" applyFont="1" applyFill="1" applyBorder="1" applyAlignment="1">
      <alignment horizontal="center" vertical="center" wrapText="1"/>
    </xf>
    <xf numFmtId="9" fontId="5" fillId="2" borderId="3" xfId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8" fontId="5" fillId="2" borderId="3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71" fontId="5" fillId="2" borderId="1" xfId="0" applyNumberFormat="1" applyFont="1" applyFill="1" applyBorder="1" applyAlignment="1">
      <alignment horizontal="center" vertical="center" wrapText="1"/>
    </xf>
    <xf numFmtId="171" fontId="5" fillId="2" borderId="3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9" fontId="5" fillId="2" borderId="9" xfId="1" applyFont="1" applyFill="1" applyBorder="1" applyAlignment="1">
      <alignment horizontal="center" vertical="center" wrapText="1"/>
    </xf>
    <xf numFmtId="9" fontId="5" fillId="2" borderId="56" xfId="1" applyFont="1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49" fontId="25" fillId="0" borderId="30" xfId="0" applyNumberFormat="1" applyFont="1" applyBorder="1" applyAlignment="1">
      <alignment horizontal="left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167" fontId="5" fillId="2" borderId="29" xfId="0" applyNumberFormat="1" applyFont="1" applyFill="1" applyBorder="1" applyAlignment="1">
      <alignment horizontal="center" vertical="center" wrapText="1"/>
    </xf>
    <xf numFmtId="167" fontId="5" fillId="2" borderId="30" xfId="0" applyNumberFormat="1" applyFont="1" applyFill="1" applyBorder="1" applyAlignment="1">
      <alignment horizontal="center" vertical="center" wrapText="1"/>
    </xf>
    <xf numFmtId="167" fontId="5" fillId="2" borderId="77" xfId="0" applyNumberFormat="1" applyFont="1" applyFill="1" applyBorder="1" applyAlignment="1">
      <alignment horizontal="center" vertical="center" wrapText="1"/>
    </xf>
    <xf numFmtId="9" fontId="5" fillId="2" borderId="30" xfId="1" applyFont="1" applyFill="1" applyBorder="1" applyAlignment="1">
      <alignment horizontal="center" vertical="center" wrapText="1"/>
    </xf>
    <xf numFmtId="9" fontId="5" fillId="2" borderId="31" xfId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169" fontId="27" fillId="2" borderId="18" xfId="0" applyNumberFormat="1" applyFont="1" applyFill="1" applyBorder="1" applyAlignment="1">
      <alignment horizontal="center" vertical="center" wrapText="1"/>
    </xf>
    <xf numFmtId="49" fontId="29" fillId="0" borderId="18" xfId="0" applyNumberFormat="1" applyFont="1" applyBorder="1" applyAlignment="1">
      <alignment horizontal="left" vertical="center" wrapText="1"/>
    </xf>
    <xf numFmtId="167" fontId="35" fillId="2" borderId="4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169" fontId="27" fillId="2" borderId="33" xfId="0" applyNumberFormat="1" applyFont="1" applyFill="1" applyBorder="1" applyAlignment="1">
      <alignment horizontal="left" vertical="top" wrapText="1"/>
    </xf>
    <xf numFmtId="169" fontId="27" fillId="2" borderId="33" xfId="0" applyNumberFormat="1" applyFont="1" applyFill="1" applyBorder="1" applyAlignment="1">
      <alignment horizontal="center" vertical="center" wrapText="1"/>
    </xf>
    <xf numFmtId="3" fontId="27" fillId="0" borderId="73" xfId="0" applyNumberFormat="1" applyFont="1" applyBorder="1" applyAlignment="1">
      <alignment horizontal="center" vertical="center" wrapText="1"/>
    </xf>
    <xf numFmtId="3" fontId="27" fillId="0" borderId="74" xfId="0" applyNumberFormat="1" applyFont="1" applyBorder="1" applyAlignment="1">
      <alignment horizontal="center" vertical="center" wrapText="1"/>
    </xf>
    <xf numFmtId="3" fontId="27" fillId="0" borderId="75" xfId="0" applyNumberFormat="1" applyFont="1" applyBorder="1" applyAlignment="1">
      <alignment horizontal="center" vertical="center" wrapText="1"/>
    </xf>
    <xf numFmtId="49" fontId="29" fillId="0" borderId="24" xfId="0" applyNumberFormat="1" applyFont="1" applyBorder="1" applyAlignment="1">
      <alignment horizontal="left" vertical="center" wrapText="1"/>
    </xf>
    <xf numFmtId="167" fontId="35" fillId="2" borderId="24" xfId="0" applyNumberFormat="1" applyFont="1" applyFill="1" applyBorder="1" applyAlignment="1">
      <alignment horizontal="right" vertical="center" wrapText="1"/>
    </xf>
    <xf numFmtId="165" fontId="35" fillId="2" borderId="35" xfId="0" applyNumberFormat="1" applyFont="1" applyFill="1" applyBorder="1" applyAlignment="1">
      <alignment horizontal="right" vertical="center" wrapText="1"/>
    </xf>
    <xf numFmtId="165" fontId="35" fillId="2" borderId="121" xfId="0" applyNumberFormat="1" applyFont="1" applyFill="1" applyBorder="1" applyAlignment="1">
      <alignment horizontal="right" vertical="center" wrapText="1"/>
    </xf>
    <xf numFmtId="165" fontId="35" fillId="2" borderId="12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169" fontId="27" fillId="2" borderId="77" xfId="0" applyNumberFormat="1" applyFont="1" applyFill="1" applyBorder="1" applyAlignment="1">
      <alignment horizontal="center" vertical="center" wrapText="1"/>
    </xf>
    <xf numFmtId="49" fontId="31" fillId="0" borderId="77" xfId="0" applyNumberFormat="1" applyFont="1" applyBorder="1" applyAlignment="1">
      <alignment horizontal="center" vertical="center" wrapText="1"/>
    </xf>
    <xf numFmtId="49" fontId="30" fillId="0" borderId="43" xfId="0" applyNumberFormat="1" applyFont="1" applyBorder="1" applyAlignment="1">
      <alignment horizontal="left" vertical="center" wrapText="1"/>
    </xf>
    <xf numFmtId="49" fontId="30" fillId="0" borderId="26" xfId="0" applyNumberFormat="1" applyFont="1" applyBorder="1" applyAlignment="1">
      <alignment horizontal="left" vertical="center" wrapText="1"/>
    </xf>
    <xf numFmtId="49" fontId="30" fillId="0" borderId="67" xfId="0" applyNumberFormat="1" applyFont="1" applyBorder="1" applyAlignment="1">
      <alignment horizontal="left" vertical="center" wrapText="1"/>
    </xf>
    <xf numFmtId="169" fontId="27" fillId="2" borderId="22" xfId="0" applyNumberFormat="1" applyFont="1" applyFill="1" applyBorder="1" applyAlignment="1">
      <alignment horizontal="center" vertical="center" wrapText="1"/>
    </xf>
    <xf numFmtId="49" fontId="29" fillId="0" borderId="22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center" vertical="center" wrapText="1"/>
    </xf>
    <xf numFmtId="0" fontId="34" fillId="2" borderId="30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37" xfId="0" applyFont="1" applyFill="1" applyBorder="1" applyAlignment="1">
      <alignment horizontal="center" vertical="center" wrapText="1"/>
    </xf>
    <xf numFmtId="0" fontId="34" fillId="2" borderId="39" xfId="0" applyFont="1" applyFill="1" applyBorder="1" applyAlignment="1">
      <alignment horizontal="center" vertical="center" wrapText="1"/>
    </xf>
    <xf numFmtId="169" fontId="27" fillId="2" borderId="24" xfId="0" applyNumberFormat="1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169" fontId="27" fillId="2" borderId="68" xfId="0" applyNumberFormat="1" applyFont="1" applyFill="1" applyBorder="1" applyAlignment="1">
      <alignment horizontal="center" vertical="center" wrapText="1"/>
    </xf>
    <xf numFmtId="169" fontId="27" fillId="2" borderId="23" xfId="0" applyNumberFormat="1" applyFont="1" applyFill="1" applyBorder="1" applyAlignment="1">
      <alignment horizontal="center" vertical="center" wrapText="1"/>
    </xf>
    <xf numFmtId="169" fontId="27" fillId="2" borderId="71" xfId="0" applyNumberFormat="1" applyFont="1" applyFill="1" applyBorder="1" applyAlignment="1">
      <alignment horizontal="center" vertical="center" wrapText="1"/>
    </xf>
    <xf numFmtId="169" fontId="27" fillId="2" borderId="19" xfId="0" applyNumberFormat="1" applyFont="1" applyFill="1" applyBorder="1" applyAlignment="1">
      <alignment horizontal="center" vertical="center" wrapText="1"/>
    </xf>
    <xf numFmtId="169" fontId="27" fillId="2" borderId="20" xfId="0" applyNumberFormat="1" applyFont="1" applyFill="1" applyBorder="1" applyAlignment="1">
      <alignment horizontal="center" vertical="center" wrapText="1"/>
    </xf>
    <xf numFmtId="169" fontId="27" fillId="2" borderId="69" xfId="0" applyNumberFormat="1" applyFont="1" applyFill="1" applyBorder="1" applyAlignment="1">
      <alignment horizontal="center" vertical="center" wrapText="1"/>
    </xf>
    <xf numFmtId="49" fontId="31" fillId="0" borderId="24" xfId="0" applyNumberFormat="1" applyFont="1" applyBorder="1" applyAlignment="1">
      <alignment horizontal="left" vertical="center" wrapText="1"/>
    </xf>
    <xf numFmtId="0" fontId="21" fillId="0" borderId="41" xfId="0" applyFont="1" applyBorder="1" applyAlignment="1">
      <alignment horizontal="center" vertical="center" wrapText="1"/>
    </xf>
    <xf numFmtId="49" fontId="31" fillId="0" borderId="18" xfId="0" applyNumberFormat="1" applyFont="1" applyBorder="1" applyAlignment="1">
      <alignment horizontal="left" vertical="center" wrapText="1"/>
    </xf>
    <xf numFmtId="169" fontId="27" fillId="2" borderId="28" xfId="0" applyNumberFormat="1" applyFont="1" applyFill="1" applyBorder="1" applyAlignment="1">
      <alignment horizontal="center" vertical="center" wrapText="1"/>
    </xf>
    <xf numFmtId="169" fontId="27" fillId="2" borderId="66" xfId="0" applyNumberFormat="1" applyFont="1" applyFill="1" applyBorder="1" applyAlignment="1">
      <alignment horizontal="center" vertical="center" wrapText="1"/>
    </xf>
    <xf numFmtId="169" fontId="27" fillId="2" borderId="72" xfId="0" applyNumberFormat="1" applyFont="1" applyFill="1" applyBorder="1" applyAlignment="1">
      <alignment horizontal="center" vertical="center" wrapText="1"/>
    </xf>
    <xf numFmtId="169" fontId="27" fillId="2" borderId="78" xfId="0" applyNumberFormat="1" applyFont="1" applyFill="1" applyBorder="1" applyAlignment="1">
      <alignment horizontal="center" vertical="center" wrapText="1"/>
    </xf>
    <xf numFmtId="169" fontId="27" fillId="2" borderId="79" xfId="0" applyNumberFormat="1" applyFont="1" applyFill="1" applyBorder="1" applyAlignment="1">
      <alignment horizontal="center" vertical="center" wrapText="1"/>
    </xf>
    <xf numFmtId="169" fontId="27" fillId="2" borderId="60" xfId="0" applyNumberFormat="1" applyFont="1" applyFill="1" applyBorder="1" applyAlignment="1">
      <alignment horizontal="center" vertical="center" wrapText="1"/>
    </xf>
    <xf numFmtId="165" fontId="35" fillId="2" borderId="43" xfId="0" applyNumberFormat="1" applyFont="1" applyFill="1" applyBorder="1" applyAlignment="1">
      <alignment horizontal="right" vertical="center" wrapText="1"/>
    </xf>
    <xf numFmtId="165" fontId="35" fillId="2" borderId="26" xfId="0" applyNumberFormat="1" applyFont="1" applyFill="1" applyBorder="1" applyAlignment="1">
      <alignment horizontal="right" vertical="center" wrapText="1"/>
    </xf>
    <xf numFmtId="165" fontId="35" fillId="2" borderId="27" xfId="0" applyNumberFormat="1" applyFont="1" applyFill="1" applyBorder="1" applyAlignment="1">
      <alignment horizontal="right" vertical="center" wrapText="1"/>
    </xf>
    <xf numFmtId="169" fontId="27" fillId="2" borderId="44" xfId="0" applyNumberFormat="1" applyFont="1" applyFill="1" applyBorder="1" applyAlignment="1">
      <alignment horizontal="center" vertical="center" wrapText="1"/>
    </xf>
    <xf numFmtId="169" fontId="27" fillId="2" borderId="74" xfId="0" applyNumberFormat="1" applyFont="1" applyFill="1" applyBorder="1" applyAlignment="1">
      <alignment horizontal="center" vertical="center" wrapText="1"/>
    </xf>
    <xf numFmtId="169" fontId="27" fillId="2" borderId="105" xfId="0" applyNumberFormat="1" applyFont="1" applyFill="1" applyBorder="1" applyAlignment="1">
      <alignment horizontal="center" vertical="center" wrapText="1"/>
    </xf>
    <xf numFmtId="165" fontId="35" fillId="2" borderId="78" xfId="0" applyNumberFormat="1" applyFont="1" applyFill="1" applyBorder="1" applyAlignment="1">
      <alignment horizontal="right" vertical="center" wrapText="1"/>
    </xf>
    <xf numFmtId="165" fontId="35" fillId="2" borderId="79" xfId="0" applyNumberFormat="1" applyFont="1" applyFill="1" applyBorder="1" applyAlignment="1">
      <alignment horizontal="right" vertical="center" wrapText="1"/>
    </xf>
    <xf numFmtId="165" fontId="35" fillId="2" borderId="60" xfId="0" applyNumberFormat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167" fontId="5" fillId="2" borderId="55" xfId="0" applyNumberFormat="1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167" fontId="5" fillId="2" borderId="9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165" fontId="5" fillId="2" borderId="12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3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center" wrapText="1"/>
    </xf>
    <xf numFmtId="0" fontId="46" fillId="2" borderId="19" xfId="3" applyFont="1" applyFill="1" applyBorder="1" applyAlignment="1">
      <alignment horizontal="center" wrapText="1"/>
    </xf>
    <xf numFmtId="0" fontId="46" fillId="2" borderId="21" xfId="3" applyFont="1" applyFill="1" applyBorder="1" applyAlignment="1">
      <alignment horizontal="center" wrapText="1"/>
    </xf>
    <xf numFmtId="0" fontId="48" fillId="0" borderId="66" xfId="3" applyFont="1" applyBorder="1" applyAlignment="1">
      <alignment horizontal="left"/>
    </xf>
    <xf numFmtId="0" fontId="46" fillId="0" borderId="22" xfId="3" applyFont="1" applyBorder="1" applyAlignment="1">
      <alignment horizontal="center" wrapText="1"/>
    </xf>
    <xf numFmtId="0" fontId="46" fillId="0" borderId="24" xfId="3" applyFont="1" applyBorder="1" applyAlignment="1">
      <alignment horizontal="center" wrapText="1"/>
    </xf>
    <xf numFmtId="0" fontId="49" fillId="0" borderId="0" xfId="3" applyFont="1" applyAlignment="1">
      <alignment horizontal="center"/>
    </xf>
    <xf numFmtId="0" fontId="44" fillId="0" borderId="0" xfId="3" applyFont="1" applyAlignment="1">
      <alignment horizontal="center" vertical="center" wrapText="1"/>
    </xf>
    <xf numFmtId="0" fontId="45" fillId="0" borderId="0" xfId="3" applyFont="1" applyAlignment="1">
      <alignment horizontal="center" vertical="center" wrapText="1"/>
    </xf>
    <xf numFmtId="0" fontId="46" fillId="0" borderId="18" xfId="3" applyFont="1" applyBorder="1" applyAlignment="1">
      <alignment horizontal="center" vertical="center" wrapText="1"/>
    </xf>
    <xf numFmtId="0" fontId="46" fillId="0" borderId="18" xfId="3" applyFont="1" applyBorder="1" applyAlignment="1">
      <alignment horizontal="center" wrapText="1"/>
    </xf>
    <xf numFmtId="0" fontId="28" fillId="0" borderId="22" xfId="3" applyFont="1" applyBorder="1" applyAlignment="1">
      <alignment horizontal="center" wrapText="1"/>
    </xf>
    <xf numFmtId="0" fontId="28" fillId="0" borderId="24" xfId="3" applyFont="1" applyBorder="1" applyAlignment="1">
      <alignment horizontal="center" wrapText="1"/>
    </xf>
  </cellXfs>
  <cellStyles count="5">
    <cellStyle name="Обычный" xfId="0" builtinId="0"/>
    <cellStyle name="Обычный 2" xfId="2"/>
    <cellStyle name="Обычный 3" xfId="3"/>
    <cellStyle name="Обычный_Таб до пояснюв" xfId="4"/>
    <cellStyle name="Процентный" xfId="1" builtinId="5"/>
  </cellStyles>
  <dxfs count="0"/>
  <tableStyles count="0" defaultTableStyle="TableStyleMedium2" defaultPivotStyle="PivotStyleLight16"/>
  <colors>
    <mruColors>
      <color rgb="FFFF6699"/>
      <color rgb="FFFF81AB"/>
      <color rgb="FFFFC081"/>
      <color rgb="FFFFDB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externalLink" Target="externalLinks/externalLink36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externalLink" Target="externalLinks/externalLink37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Work\Desktop\&#1073;&#1091;&#1093;&#1075;&#1072;&#1083;&#1090;&#1077;&#1088;\&#1092;&#1110;&#1085;%20&#1087;&#1083;&#1072;&#1085;%202018\&#1079;&#1084;&#1110;&#1085;&#1080;%202018%2013.07.2018\Ariadna\Sum_pok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252525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>
    <tabColor theme="0" tint="-0.14999847407452621"/>
  </sheetPr>
  <dimension ref="A1:M92"/>
  <sheetViews>
    <sheetView tabSelected="1" view="pageBreakPreview" zoomScale="96" zoomScaleNormal="100" zoomScaleSheetLayoutView="96" workbookViewId="0">
      <selection activeCell="F61" sqref="F61"/>
    </sheetView>
  </sheetViews>
  <sheetFormatPr defaultRowHeight="15" x14ac:dyDescent="0.25"/>
  <cols>
    <col min="1" max="1" width="47.140625" customWidth="1"/>
    <col min="2" max="2" width="13" customWidth="1"/>
    <col min="3" max="3" width="13.28515625" customWidth="1"/>
    <col min="4" max="4" width="12.140625" customWidth="1"/>
    <col min="5" max="5" width="10.42578125" style="287" customWidth="1"/>
    <col min="6" max="7" width="12.5703125" customWidth="1"/>
  </cols>
  <sheetData>
    <row r="1" spans="1:7" x14ac:dyDescent="0.25">
      <c r="C1" s="305" t="s">
        <v>477</v>
      </c>
      <c r="D1" s="305"/>
    </row>
    <row r="2" spans="1:7" ht="4.5" customHeight="1" x14ac:dyDescent="0.25">
      <c r="C2" s="305"/>
      <c r="D2" s="305"/>
    </row>
    <row r="3" spans="1:7" x14ac:dyDescent="0.25">
      <c r="C3" s="305" t="s">
        <v>478</v>
      </c>
      <c r="D3" s="305"/>
    </row>
    <row r="4" spans="1:7" ht="24" customHeight="1" x14ac:dyDescent="0.25">
      <c r="C4" s="305" t="s">
        <v>479</v>
      </c>
      <c r="D4" s="305"/>
    </row>
    <row r="5" spans="1:7" ht="17.25" customHeight="1" x14ac:dyDescent="0.25">
      <c r="A5" s="374"/>
      <c r="B5" s="375"/>
      <c r="C5" s="289"/>
      <c r="D5" s="289"/>
      <c r="E5" s="288"/>
      <c r="F5" s="4"/>
      <c r="G5" s="4"/>
    </row>
    <row r="6" spans="1:7" ht="20.25" customHeight="1" x14ac:dyDescent="0.25">
      <c r="A6" s="373" t="s">
        <v>0</v>
      </c>
      <c r="B6" s="2"/>
      <c r="C6" s="376" t="s">
        <v>565</v>
      </c>
      <c r="D6" s="376"/>
      <c r="E6" s="377"/>
      <c r="F6" s="377"/>
      <c r="G6" s="377"/>
    </row>
    <row r="7" spans="1:7" ht="11.25" customHeight="1" x14ac:dyDescent="0.25">
      <c r="A7" s="373"/>
      <c r="B7" s="2"/>
      <c r="C7" s="378" t="s">
        <v>566</v>
      </c>
      <c r="D7" s="378"/>
      <c r="E7" s="378"/>
      <c r="F7" s="378"/>
      <c r="G7" s="377"/>
    </row>
    <row r="8" spans="1:7" ht="29.25" customHeight="1" x14ac:dyDescent="0.25">
      <c r="A8" s="380" t="s">
        <v>567</v>
      </c>
      <c r="B8" s="380"/>
      <c r="C8" s="378" t="s">
        <v>568</v>
      </c>
      <c r="D8" s="378"/>
      <c r="E8" s="378"/>
      <c r="F8" s="378"/>
      <c r="G8" s="377"/>
    </row>
    <row r="9" spans="1:7" ht="18" customHeight="1" x14ac:dyDescent="0.25">
      <c r="A9" s="381" t="s">
        <v>569</v>
      </c>
      <c r="B9" s="381"/>
      <c r="C9" s="379"/>
      <c r="D9" s="379"/>
      <c r="E9" s="379"/>
      <c r="F9" s="379"/>
      <c r="G9" s="379"/>
    </row>
    <row r="10" spans="1:7" ht="11.25" customHeight="1" x14ac:dyDescent="0.25">
      <c r="A10" s="374" t="s">
        <v>510</v>
      </c>
      <c r="C10" s="305"/>
      <c r="D10" s="305"/>
    </row>
    <row r="11" spans="1:7" ht="18.75" customHeight="1" x14ac:dyDescent="0.25">
      <c r="A11" s="80"/>
      <c r="B11" s="375" t="s">
        <v>2</v>
      </c>
      <c r="C11" s="305"/>
      <c r="D11" s="305"/>
    </row>
    <row r="12" spans="1:7" ht="16.5" customHeight="1" x14ac:dyDescent="0.25">
      <c r="A12" s="374"/>
      <c r="B12" s="375"/>
      <c r="C12" s="289"/>
      <c r="D12" s="289"/>
      <c r="E12" s="288"/>
      <c r="F12" s="4"/>
      <c r="G12" s="4"/>
    </row>
    <row r="13" spans="1:7" ht="14.25" customHeight="1" x14ac:dyDescent="0.25">
      <c r="A13" s="373" t="s">
        <v>0</v>
      </c>
      <c r="B13" s="2"/>
      <c r="C13" s="289"/>
      <c r="D13" s="289"/>
      <c r="E13" s="288"/>
      <c r="F13" s="4"/>
      <c r="G13" s="4"/>
    </row>
    <row r="14" spans="1:7" ht="15.75" customHeight="1" x14ac:dyDescent="0.25">
      <c r="A14" s="373"/>
      <c r="B14" s="2"/>
      <c r="C14" s="289"/>
      <c r="D14" s="289"/>
      <c r="E14" s="288"/>
      <c r="F14" s="4"/>
      <c r="G14" s="4"/>
    </row>
    <row r="15" spans="1:7" ht="20.25" customHeight="1" x14ac:dyDescent="0.25">
      <c r="A15" s="380" t="s">
        <v>504</v>
      </c>
      <c r="B15" s="380"/>
      <c r="C15" s="289"/>
      <c r="D15" s="289"/>
      <c r="E15" s="288"/>
      <c r="F15" s="4"/>
      <c r="G15" s="4"/>
    </row>
    <row r="16" spans="1:7" ht="12.75" customHeight="1" x14ac:dyDescent="0.25">
      <c r="A16" s="381" t="s">
        <v>529</v>
      </c>
      <c r="B16" s="381"/>
      <c r="C16" s="289"/>
      <c r="D16" s="289"/>
      <c r="E16" s="288"/>
      <c r="F16" s="4"/>
      <c r="G16" s="4"/>
    </row>
    <row r="17" spans="1:7" ht="20.25" customHeight="1" x14ac:dyDescent="0.25">
      <c r="A17" s="374" t="s">
        <v>510</v>
      </c>
      <c r="C17" s="289"/>
      <c r="D17" s="289"/>
      <c r="E17" s="288"/>
      <c r="F17" s="4"/>
      <c r="G17" s="4"/>
    </row>
    <row r="18" spans="1:7" ht="12" customHeight="1" x14ac:dyDescent="0.25">
      <c r="A18" s="80"/>
      <c r="B18" s="375" t="s">
        <v>2</v>
      </c>
      <c r="C18" s="289"/>
      <c r="D18" s="289"/>
      <c r="E18" s="288"/>
      <c r="F18" s="4"/>
      <c r="G18" s="4"/>
    </row>
    <row r="19" spans="1:7" ht="12.75" customHeight="1" x14ac:dyDescent="0.25">
      <c r="C19" s="289"/>
      <c r="D19" s="289"/>
      <c r="E19" s="288"/>
      <c r="F19" s="4"/>
      <c r="G19" s="4"/>
    </row>
    <row r="20" spans="1:7" ht="17.25" customHeight="1" x14ac:dyDescent="0.25">
      <c r="A20" s="381"/>
      <c r="B20" s="381"/>
      <c r="C20" s="289"/>
      <c r="D20" s="289"/>
      <c r="E20" s="288"/>
      <c r="F20" s="4"/>
      <c r="G20" s="4"/>
    </row>
    <row r="21" spans="1:7" ht="12.75" customHeight="1" x14ac:dyDescent="0.25">
      <c r="A21" s="5"/>
      <c r="C21" s="289"/>
      <c r="D21" s="289"/>
      <c r="E21" s="288"/>
      <c r="F21" s="4"/>
      <c r="G21" s="4"/>
    </row>
    <row r="22" spans="1:7" ht="20.25" customHeight="1" x14ac:dyDescent="0.25">
      <c r="A22" s="2"/>
      <c r="B22" s="4"/>
      <c r="C22" s="289"/>
      <c r="D22" s="289"/>
      <c r="E22" s="288"/>
      <c r="F22" s="4"/>
      <c r="G22" s="4"/>
    </row>
    <row r="23" spans="1:7" ht="22.5" customHeight="1" x14ac:dyDescent="0.25">
      <c r="A23" s="94"/>
      <c r="B23" s="95"/>
      <c r="C23" s="95"/>
      <c r="D23" s="395" t="s">
        <v>563</v>
      </c>
      <c r="E23" s="395"/>
      <c r="F23" s="395"/>
      <c r="G23" s="44" t="s">
        <v>3</v>
      </c>
    </row>
    <row r="24" spans="1:7" ht="43.5" customHeight="1" x14ac:dyDescent="0.25">
      <c r="A24" s="392" t="s">
        <v>425</v>
      </c>
      <c r="B24" s="393"/>
      <c r="C24" s="393"/>
      <c r="D24" s="393"/>
      <c r="E24" s="394"/>
      <c r="F24" s="46" t="s">
        <v>4</v>
      </c>
      <c r="G24" s="44">
        <v>41054047</v>
      </c>
    </row>
    <row r="25" spans="1:7" ht="32.25" customHeight="1" x14ac:dyDescent="0.25">
      <c r="A25" s="388" t="s">
        <v>426</v>
      </c>
      <c r="B25" s="389"/>
      <c r="C25" s="389"/>
      <c r="D25" s="389"/>
      <c r="E25" s="390"/>
      <c r="F25" s="46" t="s">
        <v>5</v>
      </c>
      <c r="G25" s="44">
        <v>150</v>
      </c>
    </row>
    <row r="26" spans="1:7" ht="32.25" customHeight="1" x14ac:dyDescent="0.25">
      <c r="A26" s="388" t="s">
        <v>427</v>
      </c>
      <c r="B26" s="389"/>
      <c r="C26" s="389"/>
      <c r="D26" s="389"/>
      <c r="E26" s="390"/>
      <c r="F26" s="46" t="s">
        <v>6</v>
      </c>
      <c r="G26" s="47">
        <v>1810136600</v>
      </c>
    </row>
    <row r="27" spans="1:7" ht="32.25" customHeight="1" x14ac:dyDescent="0.25">
      <c r="A27" s="388" t="s">
        <v>428</v>
      </c>
      <c r="B27" s="389"/>
      <c r="C27" s="389"/>
      <c r="D27" s="389"/>
      <c r="E27" s="390"/>
      <c r="F27" s="46" t="s">
        <v>7</v>
      </c>
      <c r="G27" s="44">
        <v>7184</v>
      </c>
    </row>
    <row r="28" spans="1:7" ht="32.25" customHeight="1" x14ac:dyDescent="0.25">
      <c r="A28" s="388" t="s">
        <v>429</v>
      </c>
      <c r="B28" s="389"/>
      <c r="C28" s="389"/>
      <c r="D28" s="389"/>
      <c r="E28" s="390"/>
      <c r="F28" s="46" t="s">
        <v>8</v>
      </c>
      <c r="G28" s="44">
        <v>22200</v>
      </c>
    </row>
    <row r="29" spans="1:7" ht="32.25" customHeight="1" x14ac:dyDescent="0.25">
      <c r="A29" s="388" t="s">
        <v>430</v>
      </c>
      <c r="B29" s="389"/>
      <c r="C29" s="389"/>
      <c r="D29" s="389"/>
      <c r="E29" s="390"/>
      <c r="F29" s="46" t="s">
        <v>9</v>
      </c>
      <c r="G29" s="44" t="s">
        <v>10</v>
      </c>
    </row>
    <row r="30" spans="1:7" ht="32.25" customHeight="1" x14ac:dyDescent="0.25">
      <c r="A30" s="388" t="s">
        <v>431</v>
      </c>
      <c r="B30" s="389"/>
      <c r="C30" s="389" t="s">
        <v>432</v>
      </c>
      <c r="D30" s="389"/>
      <c r="E30" s="389"/>
      <c r="F30" s="390"/>
      <c r="G30" s="91" t="s">
        <v>11</v>
      </c>
    </row>
    <row r="31" spans="1:7" ht="32.25" customHeight="1" x14ac:dyDescent="0.25">
      <c r="A31" s="56" t="s">
        <v>433</v>
      </c>
      <c r="B31" s="48"/>
      <c r="C31" s="389" t="s">
        <v>12</v>
      </c>
      <c r="D31" s="389"/>
      <c r="E31" s="389"/>
      <c r="F31" s="49"/>
      <c r="G31" s="45"/>
    </row>
    <row r="32" spans="1:7" ht="32.25" customHeight="1" x14ac:dyDescent="0.25">
      <c r="A32" s="389" t="s">
        <v>550</v>
      </c>
      <c r="B32" s="389"/>
      <c r="C32" s="389"/>
      <c r="D32" s="389"/>
      <c r="E32" s="389"/>
      <c r="F32" s="389"/>
      <c r="G32" s="389"/>
    </row>
    <row r="33" spans="1:7" ht="32.25" customHeight="1" x14ac:dyDescent="0.25">
      <c r="A33" s="389" t="s">
        <v>434</v>
      </c>
      <c r="B33" s="389"/>
      <c r="C33" s="389"/>
      <c r="D33" s="389"/>
      <c r="E33" s="391"/>
      <c r="F33" s="391"/>
      <c r="G33" s="391"/>
    </row>
    <row r="34" spans="1:7" ht="32.25" customHeight="1" x14ac:dyDescent="0.25">
      <c r="A34" s="48" t="s">
        <v>507</v>
      </c>
      <c r="B34" s="48"/>
      <c r="C34" s="48"/>
      <c r="D34" s="48"/>
      <c r="E34" s="391"/>
      <c r="F34" s="391"/>
      <c r="G34" s="391"/>
    </row>
    <row r="35" spans="1:7" ht="32.25" customHeight="1" x14ac:dyDescent="0.25">
      <c r="A35" s="389" t="s">
        <v>564</v>
      </c>
      <c r="B35" s="389"/>
      <c r="C35" s="389"/>
      <c r="D35" s="389"/>
      <c r="E35" s="389"/>
      <c r="F35" s="389"/>
      <c r="G35" s="389"/>
    </row>
    <row r="36" spans="1:7" ht="17.25" x14ac:dyDescent="0.25">
      <c r="A36" s="401"/>
      <c r="B36" s="401"/>
      <c r="C36" s="401"/>
      <c r="D36" s="401"/>
      <c r="E36" s="401"/>
      <c r="F36" s="401"/>
      <c r="G36" s="401"/>
    </row>
    <row r="37" spans="1:7" ht="17.25" x14ac:dyDescent="0.25">
      <c r="A37" s="8"/>
      <c r="B37" s="4"/>
      <c r="C37" s="4"/>
      <c r="D37" s="4"/>
      <c r="E37" s="289"/>
      <c r="F37" s="4"/>
      <c r="G37" s="4"/>
    </row>
    <row r="38" spans="1:7" ht="13.5" customHeight="1" x14ac:dyDescent="0.25">
      <c r="A38" s="402"/>
      <c r="B38" s="402"/>
      <c r="C38" s="2"/>
      <c r="D38" s="2"/>
      <c r="E38" s="290"/>
      <c r="F38" s="2"/>
      <c r="G38" s="2"/>
    </row>
    <row r="39" spans="1:7" ht="17.25" customHeight="1" x14ac:dyDescent="0.25">
      <c r="A39" s="398" t="s">
        <v>13</v>
      </c>
      <c r="B39" s="398"/>
      <c r="C39" s="398"/>
      <c r="D39" s="398"/>
      <c r="E39" s="398"/>
      <c r="F39" s="398"/>
      <c r="G39" s="398"/>
    </row>
    <row r="40" spans="1:7" ht="27.75" customHeight="1" x14ac:dyDescent="0.25">
      <c r="A40" s="398" t="s">
        <v>14</v>
      </c>
      <c r="B40" s="398"/>
      <c r="C40" s="398"/>
      <c r="D40" s="398"/>
      <c r="E40" s="398"/>
      <c r="F40" s="398"/>
      <c r="G40" s="398"/>
    </row>
    <row r="41" spans="1:7" ht="17.25" customHeight="1" x14ac:dyDescent="0.25">
      <c r="A41" s="398" t="s">
        <v>559</v>
      </c>
      <c r="B41" s="398"/>
      <c r="C41" s="398"/>
      <c r="D41" s="398"/>
      <c r="E41" s="398"/>
      <c r="F41" s="398"/>
      <c r="G41" s="398"/>
    </row>
    <row r="42" spans="1:7" x14ac:dyDescent="0.25">
      <c r="A42" s="397" t="s">
        <v>15</v>
      </c>
      <c r="B42" s="397"/>
      <c r="C42" s="397"/>
      <c r="D42" s="397"/>
      <c r="E42" s="397"/>
      <c r="F42" s="397"/>
      <c r="G42" s="397"/>
    </row>
    <row r="43" spans="1:7" ht="14.25" customHeight="1" x14ac:dyDescent="0.25">
      <c r="A43" s="398" t="s">
        <v>16</v>
      </c>
      <c r="B43" s="398"/>
      <c r="C43" s="398"/>
      <c r="D43" s="398"/>
      <c r="E43" s="398"/>
      <c r="F43" s="398"/>
      <c r="G43" s="398"/>
    </row>
    <row r="44" spans="1:7" ht="2.25" customHeight="1" x14ac:dyDescent="0.25">
      <c r="A44" s="2"/>
      <c r="B44" s="2"/>
      <c r="C44" s="2"/>
      <c r="D44" s="2"/>
      <c r="E44" s="290"/>
      <c r="F44" s="2"/>
      <c r="G44" s="2"/>
    </row>
    <row r="45" spans="1:7" ht="33" customHeight="1" x14ac:dyDescent="0.25">
      <c r="A45" s="399" t="s">
        <v>17</v>
      </c>
      <c r="B45" s="399" t="s">
        <v>18</v>
      </c>
      <c r="C45" s="399" t="s">
        <v>19</v>
      </c>
      <c r="D45" s="399" t="s">
        <v>20</v>
      </c>
      <c r="E45" s="399"/>
      <c r="F45" s="399"/>
      <c r="G45" s="399"/>
    </row>
    <row r="46" spans="1:7" ht="43.5" customHeight="1" x14ac:dyDescent="0.25">
      <c r="A46" s="399"/>
      <c r="B46" s="399"/>
      <c r="C46" s="399"/>
      <c r="D46" s="53" t="s">
        <v>21</v>
      </c>
      <c r="E46" s="291" t="s">
        <v>22</v>
      </c>
      <c r="F46" s="53" t="s">
        <v>23</v>
      </c>
      <c r="G46" s="53" t="s">
        <v>24</v>
      </c>
    </row>
    <row r="47" spans="1:7" x14ac:dyDescent="0.25">
      <c r="A47" s="54">
        <v>1</v>
      </c>
      <c r="B47" s="54">
        <v>2</v>
      </c>
      <c r="C47" s="54">
        <v>3</v>
      </c>
      <c r="D47" s="54">
        <v>5</v>
      </c>
      <c r="E47" s="292">
        <v>6</v>
      </c>
      <c r="F47" s="54">
        <v>7</v>
      </c>
      <c r="G47" s="54">
        <v>8</v>
      </c>
    </row>
    <row r="48" spans="1:7" ht="17.25" customHeight="1" x14ac:dyDescent="0.25">
      <c r="A48" s="385" t="s">
        <v>25</v>
      </c>
      <c r="B48" s="386"/>
      <c r="C48" s="386"/>
      <c r="D48" s="386"/>
      <c r="E48" s="386"/>
      <c r="F48" s="386"/>
      <c r="G48" s="387"/>
    </row>
    <row r="49" spans="1:7" ht="31.5" x14ac:dyDescent="0.25">
      <c r="A49" s="142" t="s">
        <v>26</v>
      </c>
      <c r="B49" s="143">
        <v>1000</v>
      </c>
      <c r="C49" s="144">
        <v>1217.0999999999999</v>
      </c>
      <c r="D49" s="144">
        <f>'1 Фін результат'!E7</f>
        <v>1300</v>
      </c>
      <c r="E49" s="144">
        <f>'1 Фін результат'!F7</f>
        <v>1029.5</v>
      </c>
      <c r="F49" s="144">
        <f>E49-D49</f>
        <v>-270.5</v>
      </c>
      <c r="G49" s="145">
        <f>E49/D49</f>
        <v>0.79192307692307695</v>
      </c>
    </row>
    <row r="50" spans="1:7" ht="31.5" x14ac:dyDescent="0.25">
      <c r="A50" s="142" t="s">
        <v>28</v>
      </c>
      <c r="B50" s="143">
        <v>1010</v>
      </c>
      <c r="C50" s="144">
        <v>-930.1</v>
      </c>
      <c r="D50" s="144">
        <f>'1 Фін результат'!E9</f>
        <v>-1022.9</v>
      </c>
      <c r="E50" s="144">
        <f>'1 Фін результат'!F9</f>
        <v>-792.90000000000009</v>
      </c>
      <c r="F50" s="144">
        <f>D50-E50</f>
        <v>-229.99999999999989</v>
      </c>
      <c r="G50" s="145">
        <f t="shared" ref="G50:G60" si="0">E50/D50</f>
        <v>0.77514908593215381</v>
      </c>
    </row>
    <row r="51" spans="1:7" ht="15.75" x14ac:dyDescent="0.25">
      <c r="A51" s="146" t="s">
        <v>29</v>
      </c>
      <c r="B51" s="143">
        <v>1020</v>
      </c>
      <c r="C51" s="147">
        <v>286.99999999999989</v>
      </c>
      <c r="D51" s="147">
        <f>'1 Фін результат'!E28</f>
        <v>277.10000000000002</v>
      </c>
      <c r="E51" s="147">
        <f>'1 Фін результат'!F28</f>
        <v>236.59999999999991</v>
      </c>
      <c r="F51" s="147">
        <f t="shared" ref="F51:F60" si="1">E51-D51</f>
        <v>-40.500000000000114</v>
      </c>
      <c r="G51" s="148">
        <f t="shared" si="0"/>
        <v>0.85384337784193387</v>
      </c>
    </row>
    <row r="52" spans="1:7" ht="15.75" x14ac:dyDescent="0.25">
      <c r="A52" s="142" t="s">
        <v>30</v>
      </c>
      <c r="B52" s="143">
        <v>1040</v>
      </c>
      <c r="C52" s="144">
        <v>-934.6</v>
      </c>
      <c r="D52" s="144">
        <f>'1 Фін результат'!E33</f>
        <v>-877.30000000000007</v>
      </c>
      <c r="E52" s="144">
        <f>'1 Фін результат'!F33</f>
        <v>-772.1</v>
      </c>
      <c r="F52" s="144">
        <f>D52-E52</f>
        <v>-105.20000000000005</v>
      </c>
      <c r="G52" s="145">
        <f t="shared" si="0"/>
        <v>0.8800866294312093</v>
      </c>
    </row>
    <row r="53" spans="1:7" ht="15.75" x14ac:dyDescent="0.25">
      <c r="A53" s="142" t="s">
        <v>31</v>
      </c>
      <c r="B53" s="143">
        <v>1070</v>
      </c>
      <c r="C53" s="149"/>
      <c r="D53" s="144"/>
      <c r="E53" s="144"/>
      <c r="F53" s="144"/>
      <c r="G53" s="145"/>
    </row>
    <row r="54" spans="1:7" ht="15.75" x14ac:dyDescent="0.25">
      <c r="A54" s="142" t="s">
        <v>33</v>
      </c>
      <c r="B54" s="143">
        <v>1300</v>
      </c>
      <c r="C54" s="144">
        <v>554.10000000000014</v>
      </c>
      <c r="D54" s="144">
        <v>563.29999999999995</v>
      </c>
      <c r="E54" s="144">
        <v>524</v>
      </c>
      <c r="F54" s="144">
        <f t="shared" ref="F54" si="2">D54-E54</f>
        <v>39.299999999999955</v>
      </c>
      <c r="G54" s="145">
        <f t="shared" si="0"/>
        <v>0.93023255813953498</v>
      </c>
    </row>
    <row r="55" spans="1:7" ht="31.5" x14ac:dyDescent="0.25">
      <c r="A55" s="146" t="s">
        <v>34</v>
      </c>
      <c r="B55" s="143">
        <v>1100</v>
      </c>
      <c r="C55" s="147">
        <v>-93.5</v>
      </c>
      <c r="D55" s="150">
        <f>'1 Фін результат'!E93</f>
        <v>-36.900000000000091</v>
      </c>
      <c r="E55" s="150">
        <f>'1 Фін результат'!F93</f>
        <v>-131.10000000000036</v>
      </c>
      <c r="F55" s="147">
        <f t="shared" si="1"/>
        <v>-94.200000000000273</v>
      </c>
      <c r="G55" s="148">
        <f t="shared" si="0"/>
        <v>3.5528455284552858</v>
      </c>
    </row>
    <row r="56" spans="1:7" ht="31.5" x14ac:dyDescent="0.25">
      <c r="A56" s="142" t="s">
        <v>35</v>
      </c>
      <c r="B56" s="143">
        <v>1310</v>
      </c>
      <c r="C56" s="151"/>
      <c r="D56" s="151"/>
      <c r="E56" s="151"/>
      <c r="F56" s="151"/>
      <c r="G56" s="148"/>
    </row>
    <row r="57" spans="1:7" ht="15.75" x14ac:dyDescent="0.25">
      <c r="A57" s="142" t="s">
        <v>36</v>
      </c>
      <c r="B57" s="143">
        <v>1320</v>
      </c>
      <c r="C57" s="151">
        <v>96.2</v>
      </c>
      <c r="D57" s="151">
        <f>'1 Фін результат'!E113</f>
        <v>43</v>
      </c>
      <c r="E57" s="151">
        <f>'1 Фін результат'!F113</f>
        <v>134.30000000000001</v>
      </c>
      <c r="F57" s="151">
        <f t="shared" ref="F57" si="3">E57-D57</f>
        <v>91.300000000000011</v>
      </c>
      <c r="G57" s="148">
        <f t="shared" si="0"/>
        <v>3.1232558139534885</v>
      </c>
    </row>
    <row r="58" spans="1:7" ht="15.75" x14ac:dyDescent="0.25">
      <c r="A58" s="146" t="s">
        <v>37</v>
      </c>
      <c r="B58" s="143">
        <v>1170</v>
      </c>
      <c r="C58" s="147">
        <v>2.7000000000000028</v>
      </c>
      <c r="D58" s="150">
        <f>'1 Фін результат'!E103</f>
        <v>6.0999999999999091</v>
      </c>
      <c r="E58" s="150">
        <f>'1 Фін результат'!F103</f>
        <v>3.1999999999996476</v>
      </c>
      <c r="F58" s="150">
        <f t="shared" si="1"/>
        <v>-2.9000000000002615</v>
      </c>
      <c r="G58" s="148">
        <f t="shared" si="0"/>
        <v>0.5245901639343763</v>
      </c>
    </row>
    <row r="59" spans="1:7" ht="15.75" x14ac:dyDescent="0.25">
      <c r="A59" s="142" t="s">
        <v>38</v>
      </c>
      <c r="B59" s="143">
        <v>1180</v>
      </c>
      <c r="C59" s="152">
        <v>-0.48600000000000049</v>
      </c>
      <c r="D59" s="144">
        <f>'1 Фін результат'!E104</f>
        <v>-1.1000000000000001</v>
      </c>
      <c r="E59" s="144">
        <f>'1 Фін результат'!F104</f>
        <v>-0.57599999999993656</v>
      </c>
      <c r="F59" s="152">
        <f t="shared" si="1"/>
        <v>0.52400000000006353</v>
      </c>
      <c r="G59" s="148">
        <f t="shared" si="0"/>
        <v>0.52363636363630595</v>
      </c>
    </row>
    <row r="60" spans="1:7" ht="15.75" x14ac:dyDescent="0.25">
      <c r="A60" s="146" t="s">
        <v>39</v>
      </c>
      <c r="B60" s="143">
        <v>1200</v>
      </c>
      <c r="C60" s="147">
        <v>2.2140000000000022</v>
      </c>
      <c r="D60" s="150">
        <f>'1 Фін результат'!E106</f>
        <v>4.9999999999999094</v>
      </c>
      <c r="E60" s="150">
        <f>'1 Фін результат'!F106</f>
        <v>2.623999999999711</v>
      </c>
      <c r="F60" s="150">
        <f t="shared" si="1"/>
        <v>-2.3760000000001984</v>
      </c>
      <c r="G60" s="148">
        <f t="shared" si="0"/>
        <v>0.52479999999995175</v>
      </c>
    </row>
    <row r="61" spans="1:7" ht="15.75" x14ac:dyDescent="0.25">
      <c r="A61" s="142" t="s">
        <v>40</v>
      </c>
      <c r="B61" s="143">
        <v>5010</v>
      </c>
      <c r="C61" s="335">
        <v>2E-3</v>
      </c>
      <c r="D61" s="149">
        <v>3.0000000000000001E-3</v>
      </c>
      <c r="E61" s="335">
        <f>'V. Коефіцієнти'!F8</f>
        <v>3.0000000000000001E-3</v>
      </c>
      <c r="F61" s="315">
        <f>'V. Коефіцієнти'!G8</f>
        <v>0</v>
      </c>
      <c r="G61" s="145">
        <f t="shared" ref="G61" si="4">E61/D61</f>
        <v>1</v>
      </c>
    </row>
    <row r="62" spans="1:7" ht="15.75" x14ac:dyDescent="0.25">
      <c r="A62" s="382" t="s">
        <v>41</v>
      </c>
      <c r="B62" s="383"/>
      <c r="C62" s="383"/>
      <c r="D62" s="383"/>
      <c r="E62" s="383"/>
      <c r="F62" s="383"/>
      <c r="G62" s="384"/>
    </row>
    <row r="63" spans="1:7" ht="31.5" x14ac:dyDescent="0.25">
      <c r="A63" s="142" t="s">
        <v>42</v>
      </c>
      <c r="B63" s="143">
        <v>2100</v>
      </c>
      <c r="C63" s="152">
        <v>1.1000000000000001</v>
      </c>
      <c r="D63" s="152">
        <v>2.5</v>
      </c>
      <c r="E63" s="315">
        <v>1.3</v>
      </c>
      <c r="F63" s="152">
        <f>E63-D63</f>
        <v>-1.2</v>
      </c>
      <c r="G63" s="145">
        <f>E63/D63</f>
        <v>0.52</v>
      </c>
    </row>
    <row r="64" spans="1:7" ht="15.75" x14ac:dyDescent="0.25">
      <c r="A64" s="142" t="s">
        <v>43</v>
      </c>
      <c r="B64" s="143">
        <v>2110</v>
      </c>
      <c r="C64" s="315">
        <v>0.5</v>
      </c>
      <c r="D64" s="315">
        <v>1.1000000000000001</v>
      </c>
      <c r="E64" s="315">
        <v>0.6</v>
      </c>
      <c r="F64" s="152">
        <f t="shared" ref="F64:F68" si="5">E64-D64</f>
        <v>-0.50000000000000011</v>
      </c>
      <c r="G64" s="145">
        <f>E64/D64</f>
        <v>0.54545454545454541</v>
      </c>
    </row>
    <row r="65" spans="1:13" ht="31.5" x14ac:dyDescent="0.25">
      <c r="A65" s="142" t="s">
        <v>44</v>
      </c>
      <c r="B65" s="143" t="s">
        <v>45</v>
      </c>
      <c r="C65" s="144">
        <v>212.6</v>
      </c>
      <c r="D65" s="144">
        <v>169.2</v>
      </c>
      <c r="E65" s="144">
        <v>163.69999999999999</v>
      </c>
      <c r="F65" s="144">
        <f>D65-E65</f>
        <v>5.5</v>
      </c>
      <c r="G65" s="145">
        <f t="shared" ref="G65" si="6">E65/D65</f>
        <v>0.96749408983451535</v>
      </c>
    </row>
    <row r="66" spans="1:13" ht="31.5" x14ac:dyDescent="0.25">
      <c r="A66" s="142" t="s">
        <v>46</v>
      </c>
      <c r="B66" s="143">
        <v>2140</v>
      </c>
      <c r="C66" s="144">
        <v>410.29999999999995</v>
      </c>
      <c r="D66" s="144">
        <v>439.6</v>
      </c>
      <c r="E66" s="144">
        <v>442.6</v>
      </c>
      <c r="F66" s="152">
        <f>E66-D66</f>
        <v>3</v>
      </c>
      <c r="G66" s="145">
        <f t="shared" ref="G66:G68" si="7">E66/D66</f>
        <v>1.0068243858052774</v>
      </c>
    </row>
    <row r="67" spans="1:13" ht="31.5" x14ac:dyDescent="0.25">
      <c r="A67" s="142" t="s">
        <v>47</v>
      </c>
      <c r="B67" s="143">
        <v>2150</v>
      </c>
      <c r="C67" s="144">
        <v>408.6</v>
      </c>
      <c r="D67" s="144">
        <v>469.8</v>
      </c>
      <c r="E67" s="144">
        <v>440.2</v>
      </c>
      <c r="F67" s="144">
        <f t="shared" si="5"/>
        <v>-29.600000000000023</v>
      </c>
      <c r="G67" s="145">
        <f t="shared" si="7"/>
        <v>0.93699446573009781</v>
      </c>
    </row>
    <row r="68" spans="1:13" ht="15.75" x14ac:dyDescent="0.25">
      <c r="A68" s="146" t="s">
        <v>48</v>
      </c>
      <c r="B68" s="143">
        <v>2200</v>
      </c>
      <c r="C68" s="147">
        <v>1033.0999999999999</v>
      </c>
      <c r="D68" s="147">
        <v>1082.2</v>
      </c>
      <c r="E68" s="147">
        <v>1048.4000000000001</v>
      </c>
      <c r="F68" s="147">
        <f t="shared" si="5"/>
        <v>-33.799999999999955</v>
      </c>
      <c r="G68" s="148">
        <f t="shared" si="7"/>
        <v>0.96876732581777869</v>
      </c>
    </row>
    <row r="69" spans="1:13" ht="20.25" customHeight="1" x14ac:dyDescent="0.25">
      <c r="A69" s="382" t="s">
        <v>49</v>
      </c>
      <c r="B69" s="383"/>
      <c r="C69" s="383"/>
      <c r="D69" s="383"/>
      <c r="E69" s="383"/>
      <c r="F69" s="383"/>
      <c r="G69" s="384"/>
    </row>
    <row r="70" spans="1:13" ht="15.75" x14ac:dyDescent="0.25">
      <c r="A70" s="142" t="s">
        <v>50</v>
      </c>
      <c r="B70" s="143">
        <v>3600</v>
      </c>
      <c r="C70" s="144">
        <v>279.7</v>
      </c>
      <c r="D70" s="144">
        <v>25</v>
      </c>
      <c r="E70" s="144">
        <v>59.6</v>
      </c>
      <c r="F70" s="144">
        <f>E70-D70</f>
        <v>34.6</v>
      </c>
      <c r="G70" s="145">
        <f>E70/D70</f>
        <v>2.3839999999999999</v>
      </c>
    </row>
    <row r="71" spans="1:13" ht="15.75" x14ac:dyDescent="0.25">
      <c r="A71" s="142" t="s">
        <v>51</v>
      </c>
      <c r="B71" s="143">
        <v>3620</v>
      </c>
      <c r="C71" s="144">
        <v>59.6</v>
      </c>
      <c r="D71" s="144">
        <v>30</v>
      </c>
      <c r="E71" s="144">
        <v>117.8</v>
      </c>
      <c r="F71" s="144">
        <f>E71-D71</f>
        <v>87.8</v>
      </c>
      <c r="G71" s="145">
        <f>E71/D71</f>
        <v>3.9266666666666667</v>
      </c>
    </row>
    <row r="72" spans="1:13" ht="15.75" x14ac:dyDescent="0.25">
      <c r="A72" s="146" t="s">
        <v>52</v>
      </c>
      <c r="B72" s="143">
        <v>3630</v>
      </c>
      <c r="C72" s="147">
        <v>-220.1</v>
      </c>
      <c r="D72" s="147">
        <v>5</v>
      </c>
      <c r="E72" s="147">
        <v>58.2</v>
      </c>
      <c r="F72" s="147">
        <f>E72-D72</f>
        <v>53.2</v>
      </c>
      <c r="G72" s="145">
        <f>E72/D72</f>
        <v>11.64</v>
      </c>
    </row>
    <row r="73" spans="1:13" ht="15.75" x14ac:dyDescent="0.25">
      <c r="A73" s="382" t="s">
        <v>53</v>
      </c>
      <c r="B73" s="383"/>
      <c r="C73" s="383"/>
      <c r="D73" s="383"/>
      <c r="E73" s="383"/>
      <c r="F73" s="383"/>
      <c r="G73" s="384"/>
      <c r="M73" s="57"/>
    </row>
    <row r="74" spans="1:13" ht="15.75" x14ac:dyDescent="0.25">
      <c r="A74" s="142" t="s">
        <v>54</v>
      </c>
      <c r="B74" s="143">
        <v>4000</v>
      </c>
      <c r="C74" s="152">
        <v>50</v>
      </c>
      <c r="D74" s="144"/>
      <c r="E74" s="152">
        <v>59.9</v>
      </c>
      <c r="F74" s="144">
        <f>E74-D74</f>
        <v>59.9</v>
      </c>
      <c r="G74" s="145"/>
    </row>
    <row r="75" spans="1:13" ht="15.75" x14ac:dyDescent="0.25">
      <c r="A75" s="382" t="s">
        <v>55</v>
      </c>
      <c r="B75" s="383"/>
      <c r="C75" s="383"/>
      <c r="D75" s="383"/>
      <c r="E75" s="383"/>
      <c r="F75" s="383"/>
      <c r="G75" s="384"/>
    </row>
    <row r="76" spans="1:13" ht="15.75" x14ac:dyDescent="0.25">
      <c r="A76" s="142" t="s">
        <v>56</v>
      </c>
      <c r="B76" s="143">
        <v>5000</v>
      </c>
      <c r="C76" s="149">
        <v>1E-3</v>
      </c>
      <c r="D76" s="149">
        <v>1E-3</v>
      </c>
      <c r="E76" s="372">
        <f>'V. Коефіцієнти'!F7</f>
        <v>1E-3</v>
      </c>
      <c r="F76" s="149">
        <f>'V. Коефіцієнти'!G7</f>
        <v>0</v>
      </c>
      <c r="G76" s="145">
        <f t="shared" ref="G76:G78" si="8">E76/D76</f>
        <v>1</v>
      </c>
    </row>
    <row r="77" spans="1:13" ht="15.75" x14ac:dyDescent="0.25">
      <c r="A77" s="142" t="s">
        <v>57</v>
      </c>
      <c r="B77" s="143">
        <v>5100</v>
      </c>
      <c r="C77" s="149">
        <v>3.2</v>
      </c>
      <c r="D77" s="151">
        <v>4</v>
      </c>
      <c r="E77" s="149">
        <f>'V. Коефіцієнти'!F10</f>
        <v>2.8</v>
      </c>
      <c r="F77" s="151">
        <f>'V. Коефіцієнти'!G10</f>
        <v>-1.2000000000000002</v>
      </c>
      <c r="G77" s="145">
        <f t="shared" si="8"/>
        <v>0.7</v>
      </c>
    </row>
    <row r="78" spans="1:13" ht="15.75" x14ac:dyDescent="0.25">
      <c r="A78" s="142" t="s">
        <v>58</v>
      </c>
      <c r="B78" s="143">
        <v>5120</v>
      </c>
      <c r="C78" s="149">
        <v>0.3</v>
      </c>
      <c r="D78" s="149">
        <v>0.4</v>
      </c>
      <c r="E78" s="149">
        <v>0.2</v>
      </c>
      <c r="F78" s="151">
        <v>-0.3</v>
      </c>
      <c r="G78" s="145">
        <f t="shared" si="8"/>
        <v>0.5</v>
      </c>
    </row>
    <row r="79" spans="1:13" ht="15.75" x14ac:dyDescent="0.25">
      <c r="A79" s="382" t="s">
        <v>59</v>
      </c>
      <c r="B79" s="383"/>
      <c r="C79" s="383"/>
      <c r="D79" s="383"/>
      <c r="E79" s="383"/>
      <c r="F79" s="383"/>
      <c r="G79" s="384"/>
    </row>
    <row r="80" spans="1:13" ht="15.75" x14ac:dyDescent="0.25">
      <c r="A80" s="142" t="s">
        <v>60</v>
      </c>
      <c r="B80" s="143">
        <v>6000</v>
      </c>
      <c r="C80" s="152">
        <v>3828</v>
      </c>
      <c r="D80" s="152">
        <v>3445.8</v>
      </c>
      <c r="E80" s="152">
        <v>3588.1</v>
      </c>
      <c r="F80" s="144">
        <f>E80-D80</f>
        <v>142.29999999999973</v>
      </c>
      <c r="G80" s="145">
        <f>E80/D80</f>
        <v>1.0412966509954147</v>
      </c>
    </row>
    <row r="81" spans="1:7" ht="15.75" x14ac:dyDescent="0.25">
      <c r="A81" s="142" t="s">
        <v>61</v>
      </c>
      <c r="B81" s="143">
        <v>6010</v>
      </c>
      <c r="C81" s="152">
        <v>472.2</v>
      </c>
      <c r="D81" s="152">
        <v>249</v>
      </c>
      <c r="E81" s="152">
        <v>593.29999999999995</v>
      </c>
      <c r="F81" s="144">
        <f t="shared" ref="F81:F86" si="9">E81-D81</f>
        <v>344.29999999999995</v>
      </c>
      <c r="G81" s="145">
        <f t="shared" ref="G81:G89" si="10">E81/D81</f>
        <v>2.3827309236947789</v>
      </c>
    </row>
    <row r="82" spans="1:7" ht="15.75" x14ac:dyDescent="0.25">
      <c r="A82" s="142" t="s">
        <v>62</v>
      </c>
      <c r="B82" s="143">
        <v>6020</v>
      </c>
      <c r="C82" s="152">
        <v>59.6</v>
      </c>
      <c r="D82" s="152">
        <v>30</v>
      </c>
      <c r="E82" s="152">
        <v>117.8</v>
      </c>
      <c r="F82" s="144">
        <f t="shared" si="9"/>
        <v>87.8</v>
      </c>
      <c r="G82" s="145">
        <f t="shared" si="10"/>
        <v>3.9266666666666667</v>
      </c>
    </row>
    <row r="83" spans="1:7" ht="15.75" x14ac:dyDescent="0.25">
      <c r="A83" s="146" t="s">
        <v>63</v>
      </c>
      <c r="B83" s="143">
        <v>6030</v>
      </c>
      <c r="C83" s="150">
        <v>4300.2</v>
      </c>
      <c r="D83" s="150">
        <v>3694.8</v>
      </c>
      <c r="E83" s="150">
        <v>4181.3999999999996</v>
      </c>
      <c r="F83" s="147">
        <f t="shared" si="9"/>
        <v>486.59999999999945</v>
      </c>
      <c r="G83" s="148">
        <f t="shared" si="10"/>
        <v>1.1316986034426761</v>
      </c>
    </row>
    <row r="84" spans="1:7" ht="15.75" x14ac:dyDescent="0.25">
      <c r="A84" s="142" t="s">
        <v>64</v>
      </c>
      <c r="B84" s="143">
        <v>6040</v>
      </c>
      <c r="C84" s="152">
        <v>821.8</v>
      </c>
      <c r="D84" s="152">
        <v>594.9</v>
      </c>
      <c r="E84" s="152">
        <v>655.29999999999995</v>
      </c>
      <c r="F84" s="144">
        <f t="shared" si="9"/>
        <v>60.399999999999977</v>
      </c>
      <c r="G84" s="145">
        <f t="shared" si="10"/>
        <v>1.1015296688519078</v>
      </c>
    </row>
    <row r="85" spans="1:7" ht="15.75" x14ac:dyDescent="0.25">
      <c r="A85" s="142" t="s">
        <v>65</v>
      </c>
      <c r="B85" s="143">
        <v>6050</v>
      </c>
      <c r="C85" s="152">
        <v>208.5</v>
      </c>
      <c r="D85" s="152">
        <v>147.30000000000001</v>
      </c>
      <c r="E85" s="152">
        <v>445.5</v>
      </c>
      <c r="F85" s="144">
        <f t="shared" si="9"/>
        <v>298.2</v>
      </c>
      <c r="G85" s="148">
        <f t="shared" si="10"/>
        <v>3.0244399185336048</v>
      </c>
    </row>
    <row r="86" spans="1:7" ht="15.75" x14ac:dyDescent="0.25">
      <c r="A86" s="146" t="s">
        <v>66</v>
      </c>
      <c r="B86" s="143">
        <v>6060</v>
      </c>
      <c r="C86" s="150">
        <v>1030.3</v>
      </c>
      <c r="D86" s="150">
        <v>742.2</v>
      </c>
      <c r="E86" s="150">
        <v>1100.8</v>
      </c>
      <c r="F86" s="147">
        <f t="shared" si="9"/>
        <v>358.59999999999991</v>
      </c>
      <c r="G86" s="148">
        <f t="shared" si="10"/>
        <v>1.4831581783885743</v>
      </c>
    </row>
    <row r="87" spans="1:7" ht="15.75" x14ac:dyDescent="0.25">
      <c r="A87" s="142" t="s">
        <v>67</v>
      </c>
      <c r="B87" s="143">
        <v>6070</v>
      </c>
      <c r="C87" s="152"/>
      <c r="D87" s="152"/>
      <c r="E87" s="152"/>
      <c r="F87" s="144"/>
      <c r="G87" s="145"/>
    </row>
    <row r="88" spans="1:7" ht="15.75" x14ac:dyDescent="0.25">
      <c r="A88" s="142" t="s">
        <v>68</v>
      </c>
      <c r="B88" s="143">
        <v>6080</v>
      </c>
      <c r="C88" s="152"/>
      <c r="D88" s="152"/>
      <c r="E88" s="152"/>
      <c r="F88" s="144"/>
      <c r="G88" s="145"/>
    </row>
    <row r="89" spans="1:7" ht="15.75" x14ac:dyDescent="0.25">
      <c r="A89" s="146" t="s">
        <v>69</v>
      </c>
      <c r="B89" s="143">
        <v>6090</v>
      </c>
      <c r="C89" s="150">
        <v>3269.9</v>
      </c>
      <c r="D89" s="150">
        <v>2952.6</v>
      </c>
      <c r="E89" s="150">
        <v>3080.6</v>
      </c>
      <c r="F89" s="147">
        <f t="shared" ref="F89" si="11">E89-D89</f>
        <v>128</v>
      </c>
      <c r="G89" s="148">
        <f t="shared" si="10"/>
        <v>1.0433516222989907</v>
      </c>
    </row>
    <row r="90" spans="1:7" ht="9" customHeight="1" x14ac:dyDescent="0.25">
      <c r="A90" s="2"/>
      <c r="B90" s="4"/>
      <c r="C90" s="4"/>
      <c r="D90" s="4"/>
      <c r="E90" s="289"/>
      <c r="F90" s="4"/>
      <c r="G90" s="4"/>
    </row>
    <row r="91" spans="1:7" ht="23.25" customHeight="1" x14ac:dyDescent="0.25">
      <c r="A91" s="101" t="s">
        <v>464</v>
      </c>
      <c r="B91" s="400" t="s">
        <v>458</v>
      </c>
      <c r="C91" s="400"/>
      <c r="D91" s="400" t="s">
        <v>557</v>
      </c>
      <c r="E91" s="400"/>
      <c r="F91" s="400"/>
      <c r="G91" s="400"/>
    </row>
    <row r="92" spans="1:7" ht="17.25" customHeight="1" x14ac:dyDescent="0.25">
      <c r="A92" s="12" t="s">
        <v>463</v>
      </c>
      <c r="B92" s="99" t="s">
        <v>459</v>
      </c>
      <c r="C92" s="11"/>
      <c r="D92" s="12"/>
      <c r="E92" s="396" t="s">
        <v>71</v>
      </c>
      <c r="F92" s="396"/>
      <c r="G92" s="12"/>
    </row>
  </sheetData>
  <mergeCells count="40">
    <mergeCell ref="A15:B15"/>
    <mergeCell ref="A16:B16"/>
    <mergeCell ref="A40:G40"/>
    <mergeCell ref="A30:B30"/>
    <mergeCell ref="C30:F30"/>
    <mergeCell ref="C31:E31"/>
    <mergeCell ref="A36:G36"/>
    <mergeCell ref="A38:B38"/>
    <mergeCell ref="A39:G39"/>
    <mergeCell ref="E34:G34"/>
    <mergeCell ref="A35:G35"/>
    <mergeCell ref="E92:F92"/>
    <mergeCell ref="A42:G42"/>
    <mergeCell ref="A43:G43"/>
    <mergeCell ref="A45:A46"/>
    <mergeCell ref="B45:B46"/>
    <mergeCell ref="C45:C46"/>
    <mergeCell ref="D45:G45"/>
    <mergeCell ref="B91:C91"/>
    <mergeCell ref="A79:G79"/>
    <mergeCell ref="A75:G75"/>
    <mergeCell ref="A73:G73"/>
    <mergeCell ref="A69:G69"/>
    <mergeCell ref="D91:G91"/>
    <mergeCell ref="A8:B8"/>
    <mergeCell ref="A9:B9"/>
    <mergeCell ref="A20:B20"/>
    <mergeCell ref="A62:G62"/>
    <mergeCell ref="A48:G48"/>
    <mergeCell ref="A29:E29"/>
    <mergeCell ref="A26:E26"/>
    <mergeCell ref="A27:E27"/>
    <mergeCell ref="A28:E28"/>
    <mergeCell ref="A33:D33"/>
    <mergeCell ref="E33:G33"/>
    <mergeCell ref="A32:G32"/>
    <mergeCell ref="A24:E24"/>
    <mergeCell ref="A25:E25"/>
    <mergeCell ref="D23:F23"/>
    <mergeCell ref="A41:G41"/>
  </mergeCells>
  <printOptions horizontalCentered="1"/>
  <pageMargins left="0.9055118110236221" right="0.19685039370078741" top="0.74803149606299213" bottom="0.74803149606299213" header="0.31496062992125984" footer="0.31496062992125984"/>
  <pageSetup paperSize="9" scale="70" fitToHeight="2" orientation="portrait" r:id="rId1"/>
  <rowBreaks count="1" manualBreakCount="1">
    <brk id="3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16"/>
  <sheetViews>
    <sheetView view="pageBreakPreview" topLeftCell="A13" zoomScale="89" zoomScaleNormal="100" zoomScaleSheetLayoutView="89" workbookViewId="0">
      <selection activeCell="F23" sqref="F23"/>
    </sheetView>
  </sheetViews>
  <sheetFormatPr defaultRowHeight="15" x14ac:dyDescent="0.25"/>
  <cols>
    <col min="1" max="1" width="4.85546875" customWidth="1"/>
    <col min="2" max="2" width="23" customWidth="1"/>
    <col min="3" max="3" width="26.7109375" customWidth="1"/>
    <col min="4" max="4" width="24.140625" customWidth="1"/>
    <col min="5" max="5" width="18.7109375" customWidth="1"/>
  </cols>
  <sheetData>
    <row r="1" spans="1:13" ht="15.75" customHeight="1" x14ac:dyDescent="0.25">
      <c r="B1" s="27"/>
      <c r="C1" s="27"/>
      <c r="D1" s="658" t="s">
        <v>503</v>
      </c>
      <c r="E1" s="658"/>
    </row>
    <row r="2" spans="1:13" ht="58.5" customHeight="1" x14ac:dyDescent="0.25">
      <c r="B2" s="659" t="s">
        <v>406</v>
      </c>
      <c r="C2" s="659"/>
      <c r="D2" s="659"/>
      <c r="E2" s="659"/>
    </row>
    <row r="3" spans="1:13" ht="45" customHeight="1" thickBot="1" x14ac:dyDescent="0.3">
      <c r="B3" s="657" t="s">
        <v>274</v>
      </c>
      <c r="C3" s="657"/>
      <c r="D3" s="657"/>
      <c r="E3" s="657"/>
    </row>
    <row r="4" spans="1:13" ht="15.75" thickBot="1" x14ac:dyDescent="0.3">
      <c r="B4" s="660" t="s">
        <v>407</v>
      </c>
      <c r="C4" s="660"/>
      <c r="D4" s="660"/>
      <c r="E4" s="660"/>
    </row>
    <row r="5" spans="1:13" x14ac:dyDescent="0.25">
      <c r="B5" s="654" t="s">
        <v>408</v>
      </c>
      <c r="C5" s="654" t="s">
        <v>409</v>
      </c>
      <c r="D5" s="37" t="s">
        <v>410</v>
      </c>
      <c r="E5" s="654" t="s">
        <v>412</v>
      </c>
    </row>
    <row r="6" spans="1:13" x14ac:dyDescent="0.25">
      <c r="B6" s="655"/>
      <c r="C6" s="655"/>
      <c r="D6" s="38" t="s">
        <v>411</v>
      </c>
      <c r="E6" s="655"/>
    </row>
    <row r="7" spans="1:13" ht="15.75" thickBot="1" x14ac:dyDescent="0.3">
      <c r="B7" s="656"/>
      <c r="C7" s="661"/>
      <c r="D7" s="39" t="s">
        <v>498</v>
      </c>
      <c r="E7" s="656"/>
    </row>
    <row r="8" spans="1:13" ht="87.75" customHeight="1" thickTop="1" thickBot="1" x14ac:dyDescent="0.3">
      <c r="B8" s="40" t="s">
        <v>413</v>
      </c>
      <c r="C8" s="41" t="s">
        <v>414</v>
      </c>
      <c r="D8" s="33" t="s">
        <v>415</v>
      </c>
      <c r="E8" s="42">
        <v>1227.2</v>
      </c>
    </row>
    <row r="9" spans="1:13" ht="40.5" customHeight="1" thickBot="1" x14ac:dyDescent="0.3">
      <c r="B9" s="35" t="s">
        <v>416</v>
      </c>
      <c r="C9" s="33"/>
      <c r="D9" s="33"/>
      <c r="E9" s="33"/>
    </row>
    <row r="10" spans="1:13" ht="62.25" customHeight="1" thickBot="1" x14ac:dyDescent="0.3">
      <c r="B10" s="35" t="s">
        <v>417</v>
      </c>
      <c r="C10" s="654" t="s">
        <v>414</v>
      </c>
      <c r="D10" s="42"/>
      <c r="E10" s="42"/>
    </row>
    <row r="11" spans="1:13" ht="26.25" thickBot="1" x14ac:dyDescent="0.3">
      <c r="B11" s="35" t="s">
        <v>418</v>
      </c>
      <c r="C11" s="655"/>
      <c r="D11" s="33"/>
      <c r="E11" s="33"/>
    </row>
    <row r="12" spans="1:13" ht="15.75" thickBot="1" x14ac:dyDescent="0.3">
      <c r="B12" s="35" t="s">
        <v>419</v>
      </c>
      <c r="C12" s="656"/>
      <c r="D12" s="42"/>
      <c r="E12" s="42"/>
    </row>
    <row r="13" spans="1:13" ht="31.5" customHeight="1" thickBot="1" x14ac:dyDescent="0.3">
      <c r="B13" s="35" t="s">
        <v>420</v>
      </c>
      <c r="C13" s="33"/>
      <c r="D13" s="33"/>
      <c r="E13" s="33"/>
    </row>
    <row r="14" spans="1:13" ht="39" thickBot="1" x14ac:dyDescent="0.3">
      <c r="B14" s="40" t="s">
        <v>421</v>
      </c>
      <c r="C14" s="42" t="s">
        <v>32</v>
      </c>
      <c r="D14" s="42" t="s">
        <v>32</v>
      </c>
      <c r="E14" s="42" t="s">
        <v>32</v>
      </c>
    </row>
    <row r="15" spans="1:13" x14ac:dyDescent="0.25">
      <c r="B15" s="43"/>
      <c r="C15" s="36"/>
      <c r="D15" s="32"/>
      <c r="E15" s="32"/>
    </row>
    <row r="16" spans="1:13" ht="17.25" customHeight="1" x14ac:dyDescent="0.25">
      <c r="A16" s="380" t="s">
        <v>258</v>
      </c>
      <c r="B16" s="380"/>
      <c r="C16" s="12" t="s">
        <v>557</v>
      </c>
      <c r="D16" s="61" t="s">
        <v>385</v>
      </c>
      <c r="E16" s="334" t="s">
        <v>527</v>
      </c>
      <c r="G16" s="61"/>
      <c r="K16" s="14"/>
      <c r="L16" s="62"/>
      <c r="M16" s="17"/>
    </row>
  </sheetData>
  <mergeCells count="9">
    <mergeCell ref="A16:B16"/>
    <mergeCell ref="C10:C12"/>
    <mergeCell ref="B3:E3"/>
    <mergeCell ref="D1:E1"/>
    <mergeCell ref="B2:E2"/>
    <mergeCell ref="B4:E4"/>
    <mergeCell ref="B5:B7"/>
    <mergeCell ref="C5:C7"/>
    <mergeCell ref="E5:E7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25"/>
  <sheetViews>
    <sheetView view="pageBreakPreview" topLeftCell="A7" zoomScaleNormal="100" zoomScaleSheetLayoutView="100" workbookViewId="0">
      <selection activeCell="K13" sqref="K13"/>
    </sheetView>
  </sheetViews>
  <sheetFormatPr defaultRowHeight="12.75" x14ac:dyDescent="0.2"/>
  <cols>
    <col min="1" max="1" width="36.42578125" style="124" customWidth="1"/>
    <col min="2" max="2" width="10.5703125" style="124" customWidth="1"/>
    <col min="3" max="3" width="9.42578125" style="124" customWidth="1"/>
    <col min="4" max="4" width="9.140625" style="124" customWidth="1"/>
    <col min="5" max="7" width="9.5703125" style="124" customWidth="1"/>
    <col min="8" max="8" width="12.140625" style="124" customWidth="1"/>
    <col min="9" max="9" width="12.42578125" style="124" customWidth="1"/>
    <col min="10" max="10" width="12.85546875" style="124" customWidth="1"/>
    <col min="11" max="258" width="9.140625" style="124"/>
    <col min="259" max="259" width="36.42578125" style="124" customWidth="1"/>
    <col min="260" max="260" width="10.5703125" style="124" customWidth="1"/>
    <col min="261" max="261" width="9.42578125" style="124" customWidth="1"/>
    <col min="262" max="262" width="9.140625" style="124" customWidth="1"/>
    <col min="263" max="264" width="9.5703125" style="124" customWidth="1"/>
    <col min="265" max="265" width="11.28515625" style="124" customWidth="1"/>
    <col min="266" max="266" width="10.85546875" style="124" customWidth="1"/>
    <col min="267" max="514" width="9.140625" style="124"/>
    <col min="515" max="515" width="36.42578125" style="124" customWidth="1"/>
    <col min="516" max="516" width="10.5703125" style="124" customWidth="1"/>
    <col min="517" max="517" width="9.42578125" style="124" customWidth="1"/>
    <col min="518" max="518" width="9.140625" style="124" customWidth="1"/>
    <col min="519" max="520" width="9.5703125" style="124" customWidth="1"/>
    <col min="521" max="521" width="11.28515625" style="124" customWidth="1"/>
    <col min="522" max="522" width="10.85546875" style="124" customWidth="1"/>
    <col min="523" max="770" width="9.140625" style="124"/>
    <col min="771" max="771" width="36.42578125" style="124" customWidth="1"/>
    <col min="772" max="772" width="10.5703125" style="124" customWidth="1"/>
    <col min="773" max="773" width="9.42578125" style="124" customWidth="1"/>
    <col min="774" max="774" width="9.140625" style="124" customWidth="1"/>
    <col min="775" max="776" width="9.5703125" style="124" customWidth="1"/>
    <col min="777" max="777" width="11.28515625" style="124" customWidth="1"/>
    <col min="778" max="778" width="10.85546875" style="124" customWidth="1"/>
    <col min="779" max="1026" width="9.140625" style="124"/>
    <col min="1027" max="1027" width="36.42578125" style="124" customWidth="1"/>
    <col min="1028" max="1028" width="10.5703125" style="124" customWidth="1"/>
    <col min="1029" max="1029" width="9.42578125" style="124" customWidth="1"/>
    <col min="1030" max="1030" width="9.140625" style="124" customWidth="1"/>
    <col min="1031" max="1032" width="9.5703125" style="124" customWidth="1"/>
    <col min="1033" max="1033" width="11.28515625" style="124" customWidth="1"/>
    <col min="1034" max="1034" width="10.85546875" style="124" customWidth="1"/>
    <col min="1035" max="1282" width="9.140625" style="124"/>
    <col min="1283" max="1283" width="36.42578125" style="124" customWidth="1"/>
    <col min="1284" max="1284" width="10.5703125" style="124" customWidth="1"/>
    <col min="1285" max="1285" width="9.42578125" style="124" customWidth="1"/>
    <col min="1286" max="1286" width="9.140625" style="124" customWidth="1"/>
    <col min="1287" max="1288" width="9.5703125" style="124" customWidth="1"/>
    <col min="1289" max="1289" width="11.28515625" style="124" customWidth="1"/>
    <col min="1290" max="1290" width="10.85546875" style="124" customWidth="1"/>
    <col min="1291" max="1538" width="9.140625" style="124"/>
    <col min="1539" max="1539" width="36.42578125" style="124" customWidth="1"/>
    <col min="1540" max="1540" width="10.5703125" style="124" customWidth="1"/>
    <col min="1541" max="1541" width="9.42578125" style="124" customWidth="1"/>
    <col min="1542" max="1542" width="9.140625" style="124" customWidth="1"/>
    <col min="1543" max="1544" width="9.5703125" style="124" customWidth="1"/>
    <col min="1545" max="1545" width="11.28515625" style="124" customWidth="1"/>
    <col min="1546" max="1546" width="10.85546875" style="124" customWidth="1"/>
    <col min="1547" max="1794" width="9.140625" style="124"/>
    <col min="1795" max="1795" width="36.42578125" style="124" customWidth="1"/>
    <col min="1796" max="1796" width="10.5703125" style="124" customWidth="1"/>
    <col min="1797" max="1797" width="9.42578125" style="124" customWidth="1"/>
    <col min="1798" max="1798" width="9.140625" style="124" customWidth="1"/>
    <col min="1799" max="1800" width="9.5703125" style="124" customWidth="1"/>
    <col min="1801" max="1801" width="11.28515625" style="124" customWidth="1"/>
    <col min="1802" max="1802" width="10.85546875" style="124" customWidth="1"/>
    <col min="1803" max="2050" width="9.140625" style="124"/>
    <col min="2051" max="2051" width="36.42578125" style="124" customWidth="1"/>
    <col min="2052" max="2052" width="10.5703125" style="124" customWidth="1"/>
    <col min="2053" max="2053" width="9.42578125" style="124" customWidth="1"/>
    <col min="2054" max="2054" width="9.140625" style="124" customWidth="1"/>
    <col min="2055" max="2056" width="9.5703125" style="124" customWidth="1"/>
    <col min="2057" max="2057" width="11.28515625" style="124" customWidth="1"/>
    <col min="2058" max="2058" width="10.85546875" style="124" customWidth="1"/>
    <col min="2059" max="2306" width="9.140625" style="124"/>
    <col min="2307" max="2307" width="36.42578125" style="124" customWidth="1"/>
    <col min="2308" max="2308" width="10.5703125" style="124" customWidth="1"/>
    <col min="2309" max="2309" width="9.42578125" style="124" customWidth="1"/>
    <col min="2310" max="2310" width="9.140625" style="124" customWidth="1"/>
    <col min="2311" max="2312" width="9.5703125" style="124" customWidth="1"/>
    <col min="2313" max="2313" width="11.28515625" style="124" customWidth="1"/>
    <col min="2314" max="2314" width="10.85546875" style="124" customWidth="1"/>
    <col min="2315" max="2562" width="9.140625" style="124"/>
    <col min="2563" max="2563" width="36.42578125" style="124" customWidth="1"/>
    <col min="2564" max="2564" width="10.5703125" style="124" customWidth="1"/>
    <col min="2565" max="2565" width="9.42578125" style="124" customWidth="1"/>
    <col min="2566" max="2566" width="9.140625" style="124" customWidth="1"/>
    <col min="2567" max="2568" width="9.5703125" style="124" customWidth="1"/>
    <col min="2569" max="2569" width="11.28515625" style="124" customWidth="1"/>
    <col min="2570" max="2570" width="10.85546875" style="124" customWidth="1"/>
    <col min="2571" max="2818" width="9.140625" style="124"/>
    <col min="2819" max="2819" width="36.42578125" style="124" customWidth="1"/>
    <col min="2820" max="2820" width="10.5703125" style="124" customWidth="1"/>
    <col min="2821" max="2821" width="9.42578125" style="124" customWidth="1"/>
    <col min="2822" max="2822" width="9.140625" style="124" customWidth="1"/>
    <col min="2823" max="2824" width="9.5703125" style="124" customWidth="1"/>
    <col min="2825" max="2825" width="11.28515625" style="124" customWidth="1"/>
    <col min="2826" max="2826" width="10.85546875" style="124" customWidth="1"/>
    <col min="2827" max="3074" width="9.140625" style="124"/>
    <col min="3075" max="3075" width="36.42578125" style="124" customWidth="1"/>
    <col min="3076" max="3076" width="10.5703125" style="124" customWidth="1"/>
    <col min="3077" max="3077" width="9.42578125" style="124" customWidth="1"/>
    <col min="3078" max="3078" width="9.140625" style="124" customWidth="1"/>
    <col min="3079" max="3080" width="9.5703125" style="124" customWidth="1"/>
    <col min="3081" max="3081" width="11.28515625" style="124" customWidth="1"/>
    <col min="3082" max="3082" width="10.85546875" style="124" customWidth="1"/>
    <col min="3083" max="3330" width="9.140625" style="124"/>
    <col min="3331" max="3331" width="36.42578125" style="124" customWidth="1"/>
    <col min="3332" max="3332" width="10.5703125" style="124" customWidth="1"/>
    <col min="3333" max="3333" width="9.42578125" style="124" customWidth="1"/>
    <col min="3334" max="3334" width="9.140625" style="124" customWidth="1"/>
    <col min="3335" max="3336" width="9.5703125" style="124" customWidth="1"/>
    <col min="3337" max="3337" width="11.28515625" style="124" customWidth="1"/>
    <col min="3338" max="3338" width="10.85546875" style="124" customWidth="1"/>
    <col min="3339" max="3586" width="9.140625" style="124"/>
    <col min="3587" max="3587" width="36.42578125" style="124" customWidth="1"/>
    <col min="3588" max="3588" width="10.5703125" style="124" customWidth="1"/>
    <col min="3589" max="3589" width="9.42578125" style="124" customWidth="1"/>
    <col min="3590" max="3590" width="9.140625" style="124" customWidth="1"/>
    <col min="3591" max="3592" width="9.5703125" style="124" customWidth="1"/>
    <col min="3593" max="3593" width="11.28515625" style="124" customWidth="1"/>
    <col min="3594" max="3594" width="10.85546875" style="124" customWidth="1"/>
    <col min="3595" max="3842" width="9.140625" style="124"/>
    <col min="3843" max="3843" width="36.42578125" style="124" customWidth="1"/>
    <col min="3844" max="3844" width="10.5703125" style="124" customWidth="1"/>
    <col min="3845" max="3845" width="9.42578125" style="124" customWidth="1"/>
    <col min="3846" max="3846" width="9.140625" style="124" customWidth="1"/>
    <col min="3847" max="3848" width="9.5703125" style="124" customWidth="1"/>
    <col min="3849" max="3849" width="11.28515625" style="124" customWidth="1"/>
    <col min="3850" max="3850" width="10.85546875" style="124" customWidth="1"/>
    <col min="3851" max="4098" width="9.140625" style="124"/>
    <col min="4099" max="4099" width="36.42578125" style="124" customWidth="1"/>
    <col min="4100" max="4100" width="10.5703125" style="124" customWidth="1"/>
    <col min="4101" max="4101" width="9.42578125" style="124" customWidth="1"/>
    <col min="4102" max="4102" width="9.140625" style="124" customWidth="1"/>
    <col min="4103" max="4104" width="9.5703125" style="124" customWidth="1"/>
    <col min="4105" max="4105" width="11.28515625" style="124" customWidth="1"/>
    <col min="4106" max="4106" width="10.85546875" style="124" customWidth="1"/>
    <col min="4107" max="4354" width="9.140625" style="124"/>
    <col min="4355" max="4355" width="36.42578125" style="124" customWidth="1"/>
    <col min="4356" max="4356" width="10.5703125" style="124" customWidth="1"/>
    <col min="4357" max="4357" width="9.42578125" style="124" customWidth="1"/>
    <col min="4358" max="4358" width="9.140625" style="124" customWidth="1"/>
    <col min="4359" max="4360" width="9.5703125" style="124" customWidth="1"/>
    <col min="4361" max="4361" width="11.28515625" style="124" customWidth="1"/>
    <col min="4362" max="4362" width="10.85546875" style="124" customWidth="1"/>
    <col min="4363" max="4610" width="9.140625" style="124"/>
    <col min="4611" max="4611" width="36.42578125" style="124" customWidth="1"/>
    <col min="4612" max="4612" width="10.5703125" style="124" customWidth="1"/>
    <col min="4613" max="4613" width="9.42578125" style="124" customWidth="1"/>
    <col min="4614" max="4614" width="9.140625" style="124" customWidth="1"/>
    <col min="4615" max="4616" width="9.5703125" style="124" customWidth="1"/>
    <col min="4617" max="4617" width="11.28515625" style="124" customWidth="1"/>
    <col min="4618" max="4618" width="10.85546875" style="124" customWidth="1"/>
    <col min="4619" max="4866" width="9.140625" style="124"/>
    <col min="4867" max="4867" width="36.42578125" style="124" customWidth="1"/>
    <col min="4868" max="4868" width="10.5703125" style="124" customWidth="1"/>
    <col min="4869" max="4869" width="9.42578125" style="124" customWidth="1"/>
    <col min="4870" max="4870" width="9.140625" style="124" customWidth="1"/>
    <col min="4871" max="4872" width="9.5703125" style="124" customWidth="1"/>
    <col min="4873" max="4873" width="11.28515625" style="124" customWidth="1"/>
    <col min="4874" max="4874" width="10.85546875" style="124" customWidth="1"/>
    <col min="4875" max="5122" width="9.140625" style="124"/>
    <col min="5123" max="5123" width="36.42578125" style="124" customWidth="1"/>
    <col min="5124" max="5124" width="10.5703125" style="124" customWidth="1"/>
    <col min="5125" max="5125" width="9.42578125" style="124" customWidth="1"/>
    <col min="5126" max="5126" width="9.140625" style="124" customWidth="1"/>
    <col min="5127" max="5128" width="9.5703125" style="124" customWidth="1"/>
    <col min="5129" max="5129" width="11.28515625" style="124" customWidth="1"/>
    <col min="5130" max="5130" width="10.85546875" style="124" customWidth="1"/>
    <col min="5131" max="5378" width="9.140625" style="124"/>
    <col min="5379" max="5379" width="36.42578125" style="124" customWidth="1"/>
    <col min="5380" max="5380" width="10.5703125" style="124" customWidth="1"/>
    <col min="5381" max="5381" width="9.42578125" style="124" customWidth="1"/>
    <col min="5382" max="5382" width="9.140625" style="124" customWidth="1"/>
    <col min="5383" max="5384" width="9.5703125" style="124" customWidth="1"/>
    <col min="5385" max="5385" width="11.28515625" style="124" customWidth="1"/>
    <col min="5386" max="5386" width="10.85546875" style="124" customWidth="1"/>
    <col min="5387" max="5634" width="9.140625" style="124"/>
    <col min="5635" max="5635" width="36.42578125" style="124" customWidth="1"/>
    <col min="5636" max="5636" width="10.5703125" style="124" customWidth="1"/>
    <col min="5637" max="5637" width="9.42578125" style="124" customWidth="1"/>
    <col min="5638" max="5638" width="9.140625" style="124" customWidth="1"/>
    <col min="5639" max="5640" width="9.5703125" style="124" customWidth="1"/>
    <col min="5641" max="5641" width="11.28515625" style="124" customWidth="1"/>
    <col min="5642" max="5642" width="10.85546875" style="124" customWidth="1"/>
    <col min="5643" max="5890" width="9.140625" style="124"/>
    <col min="5891" max="5891" width="36.42578125" style="124" customWidth="1"/>
    <col min="5892" max="5892" width="10.5703125" style="124" customWidth="1"/>
    <col min="5893" max="5893" width="9.42578125" style="124" customWidth="1"/>
    <col min="5894" max="5894" width="9.140625" style="124" customWidth="1"/>
    <col min="5895" max="5896" width="9.5703125" style="124" customWidth="1"/>
    <col min="5897" max="5897" width="11.28515625" style="124" customWidth="1"/>
    <col min="5898" max="5898" width="10.85546875" style="124" customWidth="1"/>
    <col min="5899" max="6146" width="9.140625" style="124"/>
    <col min="6147" max="6147" width="36.42578125" style="124" customWidth="1"/>
    <col min="6148" max="6148" width="10.5703125" style="124" customWidth="1"/>
    <col min="6149" max="6149" width="9.42578125" style="124" customWidth="1"/>
    <col min="6150" max="6150" width="9.140625" style="124" customWidth="1"/>
    <col min="6151" max="6152" width="9.5703125" style="124" customWidth="1"/>
    <col min="6153" max="6153" width="11.28515625" style="124" customWidth="1"/>
    <col min="6154" max="6154" width="10.85546875" style="124" customWidth="1"/>
    <col min="6155" max="6402" width="9.140625" style="124"/>
    <col min="6403" max="6403" width="36.42578125" style="124" customWidth="1"/>
    <col min="6404" max="6404" width="10.5703125" style="124" customWidth="1"/>
    <col min="6405" max="6405" width="9.42578125" style="124" customWidth="1"/>
    <col min="6406" max="6406" width="9.140625" style="124" customWidth="1"/>
    <col min="6407" max="6408" width="9.5703125" style="124" customWidth="1"/>
    <col min="6409" max="6409" width="11.28515625" style="124" customWidth="1"/>
    <col min="6410" max="6410" width="10.85546875" style="124" customWidth="1"/>
    <col min="6411" max="6658" width="9.140625" style="124"/>
    <col min="6659" max="6659" width="36.42578125" style="124" customWidth="1"/>
    <col min="6660" max="6660" width="10.5703125" style="124" customWidth="1"/>
    <col min="6661" max="6661" width="9.42578125" style="124" customWidth="1"/>
    <col min="6662" max="6662" width="9.140625" style="124" customWidth="1"/>
    <col min="6663" max="6664" width="9.5703125" style="124" customWidth="1"/>
    <col min="6665" max="6665" width="11.28515625" style="124" customWidth="1"/>
    <col min="6666" max="6666" width="10.85546875" style="124" customWidth="1"/>
    <col min="6667" max="6914" width="9.140625" style="124"/>
    <col min="6915" max="6915" width="36.42578125" style="124" customWidth="1"/>
    <col min="6916" max="6916" width="10.5703125" style="124" customWidth="1"/>
    <col min="6917" max="6917" width="9.42578125" style="124" customWidth="1"/>
    <col min="6918" max="6918" width="9.140625" style="124" customWidth="1"/>
    <col min="6919" max="6920" width="9.5703125" style="124" customWidth="1"/>
    <col min="6921" max="6921" width="11.28515625" style="124" customWidth="1"/>
    <col min="6922" max="6922" width="10.85546875" style="124" customWidth="1"/>
    <col min="6923" max="7170" width="9.140625" style="124"/>
    <col min="7171" max="7171" width="36.42578125" style="124" customWidth="1"/>
    <col min="7172" max="7172" width="10.5703125" style="124" customWidth="1"/>
    <col min="7173" max="7173" width="9.42578125" style="124" customWidth="1"/>
    <col min="7174" max="7174" width="9.140625" style="124" customWidth="1"/>
    <col min="7175" max="7176" width="9.5703125" style="124" customWidth="1"/>
    <col min="7177" max="7177" width="11.28515625" style="124" customWidth="1"/>
    <col min="7178" max="7178" width="10.85546875" style="124" customWidth="1"/>
    <col min="7179" max="7426" width="9.140625" style="124"/>
    <col min="7427" max="7427" width="36.42578125" style="124" customWidth="1"/>
    <col min="7428" max="7428" width="10.5703125" style="124" customWidth="1"/>
    <col min="7429" max="7429" width="9.42578125" style="124" customWidth="1"/>
    <col min="7430" max="7430" width="9.140625" style="124" customWidth="1"/>
    <col min="7431" max="7432" width="9.5703125" style="124" customWidth="1"/>
    <col min="7433" max="7433" width="11.28515625" style="124" customWidth="1"/>
    <col min="7434" max="7434" width="10.85546875" style="124" customWidth="1"/>
    <col min="7435" max="7682" width="9.140625" style="124"/>
    <col min="7683" max="7683" width="36.42578125" style="124" customWidth="1"/>
    <col min="7684" max="7684" width="10.5703125" style="124" customWidth="1"/>
    <col min="7685" max="7685" width="9.42578125" style="124" customWidth="1"/>
    <col min="7686" max="7686" width="9.140625" style="124" customWidth="1"/>
    <col min="7687" max="7688" width="9.5703125" style="124" customWidth="1"/>
    <col min="7689" max="7689" width="11.28515625" style="124" customWidth="1"/>
    <col min="7690" max="7690" width="10.85546875" style="124" customWidth="1"/>
    <col min="7691" max="7938" width="9.140625" style="124"/>
    <col min="7939" max="7939" width="36.42578125" style="124" customWidth="1"/>
    <col min="7940" max="7940" width="10.5703125" style="124" customWidth="1"/>
    <col min="7941" max="7941" width="9.42578125" style="124" customWidth="1"/>
    <col min="7942" max="7942" width="9.140625" style="124" customWidth="1"/>
    <col min="7943" max="7944" width="9.5703125" style="124" customWidth="1"/>
    <col min="7945" max="7945" width="11.28515625" style="124" customWidth="1"/>
    <col min="7946" max="7946" width="10.85546875" style="124" customWidth="1"/>
    <col min="7947" max="8194" width="9.140625" style="124"/>
    <col min="8195" max="8195" width="36.42578125" style="124" customWidth="1"/>
    <col min="8196" max="8196" width="10.5703125" style="124" customWidth="1"/>
    <col min="8197" max="8197" width="9.42578125" style="124" customWidth="1"/>
    <col min="8198" max="8198" width="9.140625" style="124" customWidth="1"/>
    <col min="8199" max="8200" width="9.5703125" style="124" customWidth="1"/>
    <col min="8201" max="8201" width="11.28515625" style="124" customWidth="1"/>
    <col min="8202" max="8202" width="10.85546875" style="124" customWidth="1"/>
    <col min="8203" max="8450" width="9.140625" style="124"/>
    <col min="8451" max="8451" width="36.42578125" style="124" customWidth="1"/>
    <col min="8452" max="8452" width="10.5703125" style="124" customWidth="1"/>
    <col min="8453" max="8453" width="9.42578125" style="124" customWidth="1"/>
    <col min="8454" max="8454" width="9.140625" style="124" customWidth="1"/>
    <col min="8455" max="8456" width="9.5703125" style="124" customWidth="1"/>
    <col min="8457" max="8457" width="11.28515625" style="124" customWidth="1"/>
    <col min="8458" max="8458" width="10.85546875" style="124" customWidth="1"/>
    <col min="8459" max="8706" width="9.140625" style="124"/>
    <col min="8707" max="8707" width="36.42578125" style="124" customWidth="1"/>
    <col min="8708" max="8708" width="10.5703125" style="124" customWidth="1"/>
    <col min="8709" max="8709" width="9.42578125" style="124" customWidth="1"/>
    <col min="8710" max="8710" width="9.140625" style="124" customWidth="1"/>
    <col min="8711" max="8712" width="9.5703125" style="124" customWidth="1"/>
    <col min="8713" max="8713" width="11.28515625" style="124" customWidth="1"/>
    <col min="8714" max="8714" width="10.85546875" style="124" customWidth="1"/>
    <col min="8715" max="8962" width="9.140625" style="124"/>
    <col min="8963" max="8963" width="36.42578125" style="124" customWidth="1"/>
    <col min="8964" max="8964" width="10.5703125" style="124" customWidth="1"/>
    <col min="8965" max="8965" width="9.42578125" style="124" customWidth="1"/>
    <col min="8966" max="8966" width="9.140625" style="124" customWidth="1"/>
    <col min="8967" max="8968" width="9.5703125" style="124" customWidth="1"/>
    <col min="8969" max="8969" width="11.28515625" style="124" customWidth="1"/>
    <col min="8970" max="8970" width="10.85546875" style="124" customWidth="1"/>
    <col min="8971" max="9218" width="9.140625" style="124"/>
    <col min="9219" max="9219" width="36.42578125" style="124" customWidth="1"/>
    <col min="9220" max="9220" width="10.5703125" style="124" customWidth="1"/>
    <col min="9221" max="9221" width="9.42578125" style="124" customWidth="1"/>
    <col min="9222" max="9222" width="9.140625" style="124" customWidth="1"/>
    <col min="9223" max="9224" width="9.5703125" style="124" customWidth="1"/>
    <col min="9225" max="9225" width="11.28515625" style="124" customWidth="1"/>
    <col min="9226" max="9226" width="10.85546875" style="124" customWidth="1"/>
    <col min="9227" max="9474" width="9.140625" style="124"/>
    <col min="9475" max="9475" width="36.42578125" style="124" customWidth="1"/>
    <col min="9476" max="9476" width="10.5703125" style="124" customWidth="1"/>
    <col min="9477" max="9477" width="9.42578125" style="124" customWidth="1"/>
    <col min="9478" max="9478" width="9.140625" style="124" customWidth="1"/>
    <col min="9479" max="9480" width="9.5703125" style="124" customWidth="1"/>
    <col min="9481" max="9481" width="11.28515625" style="124" customWidth="1"/>
    <col min="9482" max="9482" width="10.85546875" style="124" customWidth="1"/>
    <col min="9483" max="9730" width="9.140625" style="124"/>
    <col min="9731" max="9731" width="36.42578125" style="124" customWidth="1"/>
    <col min="9732" max="9732" width="10.5703125" style="124" customWidth="1"/>
    <col min="9733" max="9733" width="9.42578125" style="124" customWidth="1"/>
    <col min="9734" max="9734" width="9.140625" style="124" customWidth="1"/>
    <col min="9735" max="9736" width="9.5703125" style="124" customWidth="1"/>
    <col min="9737" max="9737" width="11.28515625" style="124" customWidth="1"/>
    <col min="9738" max="9738" width="10.85546875" style="124" customWidth="1"/>
    <col min="9739" max="9986" width="9.140625" style="124"/>
    <col min="9987" max="9987" width="36.42578125" style="124" customWidth="1"/>
    <col min="9988" max="9988" width="10.5703125" style="124" customWidth="1"/>
    <col min="9989" max="9989" width="9.42578125" style="124" customWidth="1"/>
    <col min="9990" max="9990" width="9.140625" style="124" customWidth="1"/>
    <col min="9991" max="9992" width="9.5703125" style="124" customWidth="1"/>
    <col min="9993" max="9993" width="11.28515625" style="124" customWidth="1"/>
    <col min="9994" max="9994" width="10.85546875" style="124" customWidth="1"/>
    <col min="9995" max="10242" width="9.140625" style="124"/>
    <col min="10243" max="10243" width="36.42578125" style="124" customWidth="1"/>
    <col min="10244" max="10244" width="10.5703125" style="124" customWidth="1"/>
    <col min="10245" max="10245" width="9.42578125" style="124" customWidth="1"/>
    <col min="10246" max="10246" width="9.140625" style="124" customWidth="1"/>
    <col min="10247" max="10248" width="9.5703125" style="124" customWidth="1"/>
    <col min="10249" max="10249" width="11.28515625" style="124" customWidth="1"/>
    <col min="10250" max="10250" width="10.85546875" style="124" customWidth="1"/>
    <col min="10251" max="10498" width="9.140625" style="124"/>
    <col min="10499" max="10499" width="36.42578125" style="124" customWidth="1"/>
    <col min="10500" max="10500" width="10.5703125" style="124" customWidth="1"/>
    <col min="10501" max="10501" width="9.42578125" style="124" customWidth="1"/>
    <col min="10502" max="10502" width="9.140625" style="124" customWidth="1"/>
    <col min="10503" max="10504" width="9.5703125" style="124" customWidth="1"/>
    <col min="10505" max="10505" width="11.28515625" style="124" customWidth="1"/>
    <col min="10506" max="10506" width="10.85546875" style="124" customWidth="1"/>
    <col min="10507" max="10754" width="9.140625" style="124"/>
    <col min="10755" max="10755" width="36.42578125" style="124" customWidth="1"/>
    <col min="10756" max="10756" width="10.5703125" style="124" customWidth="1"/>
    <col min="10757" max="10757" width="9.42578125" style="124" customWidth="1"/>
    <col min="10758" max="10758" width="9.140625" style="124" customWidth="1"/>
    <col min="10759" max="10760" width="9.5703125" style="124" customWidth="1"/>
    <col min="10761" max="10761" width="11.28515625" style="124" customWidth="1"/>
    <col min="10762" max="10762" width="10.85546875" style="124" customWidth="1"/>
    <col min="10763" max="11010" width="9.140625" style="124"/>
    <col min="11011" max="11011" width="36.42578125" style="124" customWidth="1"/>
    <col min="11012" max="11012" width="10.5703125" style="124" customWidth="1"/>
    <col min="11013" max="11013" width="9.42578125" style="124" customWidth="1"/>
    <col min="11014" max="11014" width="9.140625" style="124" customWidth="1"/>
    <col min="11015" max="11016" width="9.5703125" style="124" customWidth="1"/>
    <col min="11017" max="11017" width="11.28515625" style="124" customWidth="1"/>
    <col min="11018" max="11018" width="10.85546875" style="124" customWidth="1"/>
    <col min="11019" max="11266" width="9.140625" style="124"/>
    <col min="11267" max="11267" width="36.42578125" style="124" customWidth="1"/>
    <col min="11268" max="11268" width="10.5703125" style="124" customWidth="1"/>
    <col min="11269" max="11269" width="9.42578125" style="124" customWidth="1"/>
    <col min="11270" max="11270" width="9.140625" style="124" customWidth="1"/>
    <col min="11271" max="11272" width="9.5703125" style="124" customWidth="1"/>
    <col min="11273" max="11273" width="11.28515625" style="124" customWidth="1"/>
    <col min="11274" max="11274" width="10.85546875" style="124" customWidth="1"/>
    <col min="11275" max="11522" width="9.140625" style="124"/>
    <col min="11523" max="11523" width="36.42578125" style="124" customWidth="1"/>
    <col min="11524" max="11524" width="10.5703125" style="124" customWidth="1"/>
    <col min="11525" max="11525" width="9.42578125" style="124" customWidth="1"/>
    <col min="11526" max="11526" width="9.140625" style="124" customWidth="1"/>
    <col min="11527" max="11528" width="9.5703125" style="124" customWidth="1"/>
    <col min="11529" max="11529" width="11.28515625" style="124" customWidth="1"/>
    <col min="11530" max="11530" width="10.85546875" style="124" customWidth="1"/>
    <col min="11531" max="11778" width="9.140625" style="124"/>
    <col min="11779" max="11779" width="36.42578125" style="124" customWidth="1"/>
    <col min="11780" max="11780" width="10.5703125" style="124" customWidth="1"/>
    <col min="11781" max="11781" width="9.42578125" style="124" customWidth="1"/>
    <col min="11782" max="11782" width="9.140625" style="124" customWidth="1"/>
    <col min="11783" max="11784" width="9.5703125" style="124" customWidth="1"/>
    <col min="11785" max="11785" width="11.28515625" style="124" customWidth="1"/>
    <col min="11786" max="11786" width="10.85546875" style="124" customWidth="1"/>
    <col min="11787" max="12034" width="9.140625" style="124"/>
    <col min="12035" max="12035" width="36.42578125" style="124" customWidth="1"/>
    <col min="12036" max="12036" width="10.5703125" style="124" customWidth="1"/>
    <col min="12037" max="12037" width="9.42578125" style="124" customWidth="1"/>
    <col min="12038" max="12038" width="9.140625" style="124" customWidth="1"/>
    <col min="12039" max="12040" width="9.5703125" style="124" customWidth="1"/>
    <col min="12041" max="12041" width="11.28515625" style="124" customWidth="1"/>
    <col min="12042" max="12042" width="10.85546875" style="124" customWidth="1"/>
    <col min="12043" max="12290" width="9.140625" style="124"/>
    <col min="12291" max="12291" width="36.42578125" style="124" customWidth="1"/>
    <col min="12292" max="12292" width="10.5703125" style="124" customWidth="1"/>
    <col min="12293" max="12293" width="9.42578125" style="124" customWidth="1"/>
    <col min="12294" max="12294" width="9.140625" style="124" customWidth="1"/>
    <col min="12295" max="12296" width="9.5703125" style="124" customWidth="1"/>
    <col min="12297" max="12297" width="11.28515625" style="124" customWidth="1"/>
    <col min="12298" max="12298" width="10.85546875" style="124" customWidth="1"/>
    <col min="12299" max="12546" width="9.140625" style="124"/>
    <col min="12547" max="12547" width="36.42578125" style="124" customWidth="1"/>
    <col min="12548" max="12548" width="10.5703125" style="124" customWidth="1"/>
    <col min="12549" max="12549" width="9.42578125" style="124" customWidth="1"/>
    <col min="12550" max="12550" width="9.140625" style="124" customWidth="1"/>
    <col min="12551" max="12552" width="9.5703125" style="124" customWidth="1"/>
    <col min="12553" max="12553" width="11.28515625" style="124" customWidth="1"/>
    <col min="12554" max="12554" width="10.85546875" style="124" customWidth="1"/>
    <col min="12555" max="12802" width="9.140625" style="124"/>
    <col min="12803" max="12803" width="36.42578125" style="124" customWidth="1"/>
    <col min="12804" max="12804" width="10.5703125" style="124" customWidth="1"/>
    <col min="12805" max="12805" width="9.42578125" style="124" customWidth="1"/>
    <col min="12806" max="12806" width="9.140625" style="124" customWidth="1"/>
    <col min="12807" max="12808" width="9.5703125" style="124" customWidth="1"/>
    <col min="12809" max="12809" width="11.28515625" style="124" customWidth="1"/>
    <col min="12810" max="12810" width="10.85546875" style="124" customWidth="1"/>
    <col min="12811" max="13058" width="9.140625" style="124"/>
    <col min="13059" max="13059" width="36.42578125" style="124" customWidth="1"/>
    <col min="13060" max="13060" width="10.5703125" style="124" customWidth="1"/>
    <col min="13061" max="13061" width="9.42578125" style="124" customWidth="1"/>
    <col min="13062" max="13062" width="9.140625" style="124" customWidth="1"/>
    <col min="13063" max="13064" width="9.5703125" style="124" customWidth="1"/>
    <col min="13065" max="13065" width="11.28515625" style="124" customWidth="1"/>
    <col min="13066" max="13066" width="10.85546875" style="124" customWidth="1"/>
    <col min="13067" max="13314" width="9.140625" style="124"/>
    <col min="13315" max="13315" width="36.42578125" style="124" customWidth="1"/>
    <col min="13316" max="13316" width="10.5703125" style="124" customWidth="1"/>
    <col min="13317" max="13317" width="9.42578125" style="124" customWidth="1"/>
    <col min="13318" max="13318" width="9.140625" style="124" customWidth="1"/>
    <col min="13319" max="13320" width="9.5703125" style="124" customWidth="1"/>
    <col min="13321" max="13321" width="11.28515625" style="124" customWidth="1"/>
    <col min="13322" max="13322" width="10.85546875" style="124" customWidth="1"/>
    <col min="13323" max="13570" width="9.140625" style="124"/>
    <col min="13571" max="13571" width="36.42578125" style="124" customWidth="1"/>
    <col min="13572" max="13572" width="10.5703125" style="124" customWidth="1"/>
    <col min="13573" max="13573" width="9.42578125" style="124" customWidth="1"/>
    <col min="13574" max="13574" width="9.140625" style="124" customWidth="1"/>
    <col min="13575" max="13576" width="9.5703125" style="124" customWidth="1"/>
    <col min="13577" max="13577" width="11.28515625" style="124" customWidth="1"/>
    <col min="13578" max="13578" width="10.85546875" style="124" customWidth="1"/>
    <col min="13579" max="13826" width="9.140625" style="124"/>
    <col min="13827" max="13827" width="36.42578125" style="124" customWidth="1"/>
    <col min="13828" max="13828" width="10.5703125" style="124" customWidth="1"/>
    <col min="13829" max="13829" width="9.42578125" style="124" customWidth="1"/>
    <col min="13830" max="13830" width="9.140625" style="124" customWidth="1"/>
    <col min="13831" max="13832" width="9.5703125" style="124" customWidth="1"/>
    <col min="13833" max="13833" width="11.28515625" style="124" customWidth="1"/>
    <col min="13834" max="13834" width="10.85546875" style="124" customWidth="1"/>
    <col min="13835" max="14082" width="9.140625" style="124"/>
    <col min="14083" max="14083" width="36.42578125" style="124" customWidth="1"/>
    <col min="14084" max="14084" width="10.5703125" style="124" customWidth="1"/>
    <col min="14085" max="14085" width="9.42578125" style="124" customWidth="1"/>
    <col min="14086" max="14086" width="9.140625" style="124" customWidth="1"/>
    <col min="14087" max="14088" width="9.5703125" style="124" customWidth="1"/>
    <col min="14089" max="14089" width="11.28515625" style="124" customWidth="1"/>
    <col min="14090" max="14090" width="10.85546875" style="124" customWidth="1"/>
    <col min="14091" max="14338" width="9.140625" style="124"/>
    <col min="14339" max="14339" width="36.42578125" style="124" customWidth="1"/>
    <col min="14340" max="14340" width="10.5703125" style="124" customWidth="1"/>
    <col min="14341" max="14341" width="9.42578125" style="124" customWidth="1"/>
    <col min="14342" max="14342" width="9.140625" style="124" customWidth="1"/>
    <col min="14343" max="14344" width="9.5703125" style="124" customWidth="1"/>
    <col min="14345" max="14345" width="11.28515625" style="124" customWidth="1"/>
    <col min="14346" max="14346" width="10.85546875" style="124" customWidth="1"/>
    <col min="14347" max="14594" width="9.140625" style="124"/>
    <col min="14595" max="14595" width="36.42578125" style="124" customWidth="1"/>
    <col min="14596" max="14596" width="10.5703125" style="124" customWidth="1"/>
    <col min="14597" max="14597" width="9.42578125" style="124" customWidth="1"/>
    <col min="14598" max="14598" width="9.140625" style="124" customWidth="1"/>
    <col min="14599" max="14600" width="9.5703125" style="124" customWidth="1"/>
    <col min="14601" max="14601" width="11.28515625" style="124" customWidth="1"/>
    <col min="14602" max="14602" width="10.85546875" style="124" customWidth="1"/>
    <col min="14603" max="14850" width="9.140625" style="124"/>
    <col min="14851" max="14851" width="36.42578125" style="124" customWidth="1"/>
    <col min="14852" max="14852" width="10.5703125" style="124" customWidth="1"/>
    <col min="14853" max="14853" width="9.42578125" style="124" customWidth="1"/>
    <col min="14854" max="14854" width="9.140625" style="124" customWidth="1"/>
    <col min="14855" max="14856" width="9.5703125" style="124" customWidth="1"/>
    <col min="14857" max="14857" width="11.28515625" style="124" customWidth="1"/>
    <col min="14858" max="14858" width="10.85546875" style="124" customWidth="1"/>
    <col min="14859" max="15106" width="9.140625" style="124"/>
    <col min="15107" max="15107" width="36.42578125" style="124" customWidth="1"/>
    <col min="15108" max="15108" width="10.5703125" style="124" customWidth="1"/>
    <col min="15109" max="15109" width="9.42578125" style="124" customWidth="1"/>
    <col min="15110" max="15110" width="9.140625" style="124" customWidth="1"/>
    <col min="15111" max="15112" width="9.5703125" style="124" customWidth="1"/>
    <col min="15113" max="15113" width="11.28515625" style="124" customWidth="1"/>
    <col min="15114" max="15114" width="10.85546875" style="124" customWidth="1"/>
    <col min="15115" max="15362" width="9.140625" style="124"/>
    <col min="15363" max="15363" width="36.42578125" style="124" customWidth="1"/>
    <col min="15364" max="15364" width="10.5703125" style="124" customWidth="1"/>
    <col min="15365" max="15365" width="9.42578125" style="124" customWidth="1"/>
    <col min="15366" max="15366" width="9.140625" style="124" customWidth="1"/>
    <col min="15367" max="15368" width="9.5703125" style="124" customWidth="1"/>
    <col min="15369" max="15369" width="11.28515625" style="124" customWidth="1"/>
    <col min="15370" max="15370" width="10.85546875" style="124" customWidth="1"/>
    <col min="15371" max="15618" width="9.140625" style="124"/>
    <col min="15619" max="15619" width="36.42578125" style="124" customWidth="1"/>
    <col min="15620" max="15620" width="10.5703125" style="124" customWidth="1"/>
    <col min="15621" max="15621" width="9.42578125" style="124" customWidth="1"/>
    <col min="15622" max="15622" width="9.140625" style="124" customWidth="1"/>
    <col min="15623" max="15624" width="9.5703125" style="124" customWidth="1"/>
    <col min="15625" max="15625" width="11.28515625" style="124" customWidth="1"/>
    <col min="15626" max="15626" width="10.85546875" style="124" customWidth="1"/>
    <col min="15627" max="15874" width="9.140625" style="124"/>
    <col min="15875" max="15875" width="36.42578125" style="124" customWidth="1"/>
    <col min="15876" max="15876" width="10.5703125" style="124" customWidth="1"/>
    <col min="15877" max="15877" width="9.42578125" style="124" customWidth="1"/>
    <col min="15878" max="15878" width="9.140625" style="124" customWidth="1"/>
    <col min="15879" max="15880" width="9.5703125" style="124" customWidth="1"/>
    <col min="15881" max="15881" width="11.28515625" style="124" customWidth="1"/>
    <col min="15882" max="15882" width="10.85546875" style="124" customWidth="1"/>
    <col min="15883" max="16130" width="9.140625" style="124"/>
    <col min="16131" max="16131" width="36.42578125" style="124" customWidth="1"/>
    <col min="16132" max="16132" width="10.5703125" style="124" customWidth="1"/>
    <col min="16133" max="16133" width="9.42578125" style="124" customWidth="1"/>
    <col min="16134" max="16134" width="9.140625" style="124" customWidth="1"/>
    <col min="16135" max="16136" width="9.5703125" style="124" customWidth="1"/>
    <col min="16137" max="16137" width="11.28515625" style="124" customWidth="1"/>
    <col min="16138" max="16138" width="10.85546875" style="124" customWidth="1"/>
    <col min="16139" max="16384" width="9.140625" style="124"/>
  </cols>
  <sheetData>
    <row r="1" spans="1:10" ht="20.25" customHeight="1" x14ac:dyDescent="0.2">
      <c r="B1" s="667" t="s">
        <v>501</v>
      </c>
      <c r="C1" s="667"/>
      <c r="D1" s="667"/>
      <c r="E1" s="667"/>
      <c r="F1" s="667"/>
      <c r="G1" s="667"/>
      <c r="H1" s="667"/>
      <c r="I1" s="667"/>
      <c r="J1" s="667"/>
    </row>
    <row r="2" spans="1:10" ht="39" customHeight="1" x14ac:dyDescent="0.2">
      <c r="A2" s="668" t="s">
        <v>536</v>
      </c>
      <c r="B2" s="668"/>
      <c r="C2" s="668"/>
      <c r="D2" s="668"/>
      <c r="E2" s="668"/>
      <c r="F2" s="668"/>
      <c r="G2" s="668"/>
      <c r="H2" s="668"/>
      <c r="I2" s="668"/>
      <c r="J2" s="668"/>
    </row>
    <row r="3" spans="1:10" ht="16.5" customHeight="1" x14ac:dyDescent="0.2">
      <c r="A3" s="669" t="s">
        <v>480</v>
      </c>
      <c r="B3" s="669"/>
      <c r="C3" s="669"/>
      <c r="D3" s="669"/>
      <c r="E3" s="669"/>
      <c r="F3" s="669"/>
      <c r="G3" s="669"/>
      <c r="H3" s="669"/>
      <c r="I3" s="669"/>
      <c r="J3" s="669"/>
    </row>
    <row r="4" spans="1:10" ht="10.5" customHeight="1" x14ac:dyDescent="0.2">
      <c r="J4" s="124" t="s">
        <v>376</v>
      </c>
    </row>
    <row r="5" spans="1:10" ht="18.75" x14ac:dyDescent="0.3">
      <c r="A5" s="670" t="s">
        <v>377</v>
      </c>
      <c r="B5" s="671" t="s">
        <v>481</v>
      </c>
      <c r="C5" s="671"/>
      <c r="D5" s="671"/>
      <c r="E5" s="671"/>
      <c r="F5" s="671"/>
      <c r="G5" s="671"/>
      <c r="H5" s="671"/>
      <c r="I5" s="671"/>
      <c r="J5" s="671"/>
    </row>
    <row r="6" spans="1:10" ht="22.5" customHeight="1" x14ac:dyDescent="0.3">
      <c r="A6" s="670"/>
      <c r="B6" s="672">
        <v>2017</v>
      </c>
      <c r="C6" s="672">
        <v>2018</v>
      </c>
      <c r="D6" s="665">
        <v>2019</v>
      </c>
      <c r="E6" s="665">
        <v>2020</v>
      </c>
      <c r="F6" s="665">
        <v>2021</v>
      </c>
      <c r="G6" s="671">
        <v>2022</v>
      </c>
      <c r="H6" s="671">
        <v>2023</v>
      </c>
      <c r="I6" s="662" t="s">
        <v>561</v>
      </c>
      <c r="J6" s="663"/>
    </row>
    <row r="7" spans="1:10" ht="27.75" customHeight="1" thickBot="1" x14ac:dyDescent="0.35">
      <c r="A7" s="670"/>
      <c r="B7" s="673"/>
      <c r="C7" s="673"/>
      <c r="D7" s="666"/>
      <c r="E7" s="666"/>
      <c r="F7" s="666"/>
      <c r="G7" s="671"/>
      <c r="H7" s="671"/>
      <c r="I7" s="286" t="s">
        <v>321</v>
      </c>
      <c r="J7" s="286" t="s">
        <v>22</v>
      </c>
    </row>
    <row r="8" spans="1:10" ht="24" customHeight="1" thickBot="1" x14ac:dyDescent="0.35">
      <c r="A8" s="125" t="s">
        <v>378</v>
      </c>
      <c r="B8" s="126">
        <v>1268.0999999999999</v>
      </c>
      <c r="C8" s="126">
        <v>2004.4</v>
      </c>
      <c r="D8" s="126">
        <v>2456.4</v>
      </c>
      <c r="E8" s="126">
        <v>2401.3000000000002</v>
      </c>
      <c r="F8" s="126">
        <v>3064.2</v>
      </c>
      <c r="G8" s="126">
        <v>3122.3</v>
      </c>
      <c r="H8" s="285">
        <v>3599.1</v>
      </c>
      <c r="I8" s="325">
        <v>3937.2999999999997</v>
      </c>
      <c r="J8" s="325">
        <v>3649.5999999999995</v>
      </c>
    </row>
    <row r="9" spans="1:10" ht="27" customHeight="1" x14ac:dyDescent="0.3">
      <c r="A9" s="125" t="s">
        <v>435</v>
      </c>
      <c r="B9" s="126">
        <v>1300</v>
      </c>
      <c r="C9" s="126">
        <v>1980.7</v>
      </c>
      <c r="D9" s="126">
        <v>2424.8000000000002</v>
      </c>
      <c r="E9" s="126">
        <v>2424.4</v>
      </c>
      <c r="F9" s="126">
        <v>3062.2</v>
      </c>
      <c r="G9" s="126">
        <v>3103.5</v>
      </c>
      <c r="H9" s="301">
        <v>3596.9</v>
      </c>
      <c r="I9" s="326">
        <v>3931.2000000000003</v>
      </c>
      <c r="J9" s="327">
        <v>3646.4</v>
      </c>
    </row>
    <row r="10" spans="1:10" ht="29.25" customHeight="1" x14ac:dyDescent="0.3">
      <c r="A10" s="125" t="s">
        <v>379</v>
      </c>
      <c r="B10" s="126">
        <v>-31.9</v>
      </c>
      <c r="C10" s="126">
        <v>23.7</v>
      </c>
      <c r="D10" s="126">
        <v>31.6</v>
      </c>
      <c r="E10" s="127">
        <v>14.3</v>
      </c>
      <c r="F10" s="127">
        <v>2</v>
      </c>
      <c r="G10" s="127">
        <v>18.8</v>
      </c>
      <c r="H10" s="301">
        <v>2.2000000000000002</v>
      </c>
      <c r="I10" s="285">
        <v>6.1</v>
      </c>
      <c r="J10" s="301">
        <v>3.2</v>
      </c>
    </row>
    <row r="11" spans="1:10" ht="30" customHeight="1" x14ac:dyDescent="0.3">
      <c r="A11" s="125" t="s">
        <v>380</v>
      </c>
      <c r="B11" s="126">
        <v>2.4</v>
      </c>
      <c r="C11" s="126">
        <v>11.9</v>
      </c>
      <c r="D11" s="126">
        <v>3.3</v>
      </c>
      <c r="E11" s="126">
        <v>12.7</v>
      </c>
      <c r="F11" s="126">
        <v>1</v>
      </c>
      <c r="G11" s="126">
        <v>9.4</v>
      </c>
      <c r="H11" s="285">
        <v>1.1000000000000001</v>
      </c>
      <c r="I11" s="140">
        <v>2.5</v>
      </c>
      <c r="J11" s="285">
        <v>1.3</v>
      </c>
    </row>
    <row r="12" spans="1:10" ht="40.5" customHeight="1" x14ac:dyDescent="0.3">
      <c r="A12" s="125" t="s">
        <v>381</v>
      </c>
      <c r="B12" s="126">
        <v>-34.299999999999997</v>
      </c>
      <c r="C12" s="126">
        <v>-22.5</v>
      </c>
      <c r="D12" s="126">
        <v>5.7999999999999448</v>
      </c>
      <c r="E12" s="127">
        <v>4.2</v>
      </c>
      <c r="F12" s="127">
        <v>2</v>
      </c>
      <c r="G12" s="140">
        <v>11.4</v>
      </c>
      <c r="H12" s="140">
        <v>12.5</v>
      </c>
      <c r="I12" s="140">
        <v>16.399999999999999</v>
      </c>
      <c r="J12" s="140">
        <v>14.1</v>
      </c>
    </row>
    <row r="13" spans="1:10" ht="39" customHeight="1" x14ac:dyDescent="0.3">
      <c r="A13" s="125" t="s">
        <v>482</v>
      </c>
      <c r="B13" s="126">
        <v>2.9</v>
      </c>
      <c r="C13" s="126">
        <v>31.8</v>
      </c>
      <c r="D13" s="126">
        <v>55.4</v>
      </c>
      <c r="E13" s="126">
        <v>13.9</v>
      </c>
      <c r="F13" s="127">
        <v>34.6</v>
      </c>
      <c r="G13" s="140">
        <v>17</v>
      </c>
      <c r="H13" s="140">
        <v>14.8</v>
      </c>
      <c r="I13" s="285">
        <v>19.3</v>
      </c>
      <c r="J13" s="140">
        <v>26</v>
      </c>
    </row>
    <row r="14" spans="1:10" ht="39" customHeight="1" x14ac:dyDescent="0.3">
      <c r="A14" s="125" t="s">
        <v>483</v>
      </c>
      <c r="B14" s="126">
        <v>59.7</v>
      </c>
      <c r="C14" s="126">
        <v>5.7</v>
      </c>
      <c r="D14" s="126">
        <v>22.3</v>
      </c>
      <c r="E14" s="126">
        <v>13.4</v>
      </c>
      <c r="F14" s="127">
        <v>16.399999999999999</v>
      </c>
      <c r="G14" s="140">
        <v>232.6</v>
      </c>
      <c r="H14" s="140">
        <v>3.5</v>
      </c>
      <c r="I14" s="285">
        <v>49.3</v>
      </c>
      <c r="J14" s="140">
        <v>46.8</v>
      </c>
    </row>
    <row r="15" spans="1:10" ht="39.75" customHeight="1" x14ac:dyDescent="0.3">
      <c r="A15" s="128" t="s">
        <v>382</v>
      </c>
      <c r="B15" s="306">
        <v>13</v>
      </c>
      <c r="C15" s="306">
        <v>13</v>
      </c>
      <c r="D15" s="306">
        <v>13</v>
      </c>
      <c r="E15" s="306">
        <v>13</v>
      </c>
      <c r="F15" s="306">
        <v>13</v>
      </c>
      <c r="G15" s="306">
        <v>13</v>
      </c>
      <c r="H15" s="286">
        <v>13</v>
      </c>
      <c r="I15" s="286">
        <v>14</v>
      </c>
      <c r="J15" s="286">
        <v>12</v>
      </c>
    </row>
    <row r="16" spans="1:10" ht="23.25" customHeight="1" x14ac:dyDescent="0.3">
      <c r="A16" s="129" t="s">
        <v>383</v>
      </c>
      <c r="B16" s="130">
        <v>13</v>
      </c>
      <c r="C16" s="130">
        <v>13</v>
      </c>
      <c r="D16" s="130">
        <v>13</v>
      </c>
      <c r="E16" s="130">
        <v>13</v>
      </c>
      <c r="F16" s="130">
        <v>13</v>
      </c>
      <c r="G16" s="130">
        <v>13</v>
      </c>
      <c r="H16" s="302">
        <v>13</v>
      </c>
      <c r="I16" s="302">
        <v>14</v>
      </c>
      <c r="J16" s="302">
        <v>12</v>
      </c>
    </row>
    <row r="17" spans="1:10" ht="38.25" customHeight="1" x14ac:dyDescent="0.3">
      <c r="A17" s="128" t="s">
        <v>384</v>
      </c>
      <c r="B17" s="306">
        <v>19</v>
      </c>
      <c r="C17" s="306">
        <v>20</v>
      </c>
      <c r="D17" s="306">
        <v>20</v>
      </c>
      <c r="E17" s="306">
        <v>20</v>
      </c>
      <c r="F17" s="306">
        <v>16.5</v>
      </c>
      <c r="G17" s="306">
        <v>13</v>
      </c>
      <c r="H17" s="303">
        <v>13</v>
      </c>
      <c r="I17" s="286">
        <v>14</v>
      </c>
      <c r="J17" s="303">
        <v>12</v>
      </c>
    </row>
    <row r="18" spans="1:10" ht="21" customHeight="1" x14ac:dyDescent="0.3">
      <c r="A18" s="664"/>
      <c r="B18" s="664"/>
      <c r="C18" s="664"/>
      <c r="D18" s="664"/>
      <c r="E18" s="664"/>
      <c r="F18" s="664"/>
      <c r="G18" s="664"/>
      <c r="H18" s="664"/>
      <c r="I18" s="664"/>
      <c r="J18" s="664"/>
    </row>
    <row r="19" spans="1:10" ht="18.75" hidden="1" x14ac:dyDescent="0.3">
      <c r="A19" s="131"/>
      <c r="B19" s="131"/>
      <c r="C19" s="131"/>
      <c r="D19" s="131"/>
      <c r="E19" s="131"/>
      <c r="F19" s="131"/>
      <c r="G19" s="131"/>
      <c r="H19" s="131"/>
      <c r="I19" s="131"/>
      <c r="J19" s="131"/>
    </row>
    <row r="20" spans="1:10" ht="18.75" hidden="1" x14ac:dyDescent="0.3">
      <c r="A20" s="131"/>
      <c r="B20" s="131"/>
      <c r="C20" s="131"/>
      <c r="D20" s="131"/>
      <c r="E20" s="131"/>
      <c r="F20" s="131"/>
      <c r="G20" s="131"/>
      <c r="H20" s="131"/>
      <c r="I20" s="131"/>
      <c r="J20" s="131"/>
    </row>
    <row r="21" spans="1:10" ht="18.75" hidden="1" x14ac:dyDescent="0.3">
      <c r="A21" s="131"/>
      <c r="B21" s="131"/>
      <c r="C21" s="131"/>
      <c r="D21" s="131"/>
      <c r="E21" s="131"/>
      <c r="F21" s="131"/>
      <c r="G21" s="131"/>
      <c r="H21" s="131"/>
      <c r="I21" s="131"/>
      <c r="J21" s="131"/>
    </row>
    <row r="22" spans="1:10" ht="18.75" x14ac:dyDescent="0.3">
      <c r="A22" s="132" t="s">
        <v>258</v>
      </c>
      <c r="B22" s="132"/>
      <c r="C22" s="131"/>
      <c r="E22" s="133" t="s">
        <v>557</v>
      </c>
      <c r="F22" s="131"/>
      <c r="G22" s="131"/>
      <c r="H22" s="131"/>
      <c r="I22" s="131"/>
      <c r="J22" s="131"/>
    </row>
    <row r="23" spans="1:10" ht="18.75" x14ac:dyDescent="0.3">
      <c r="A23" s="131"/>
      <c r="B23" s="131"/>
      <c r="C23" s="131"/>
      <c r="D23" s="131"/>
      <c r="E23" s="131"/>
      <c r="F23" s="131"/>
      <c r="G23" s="131"/>
      <c r="H23" s="131"/>
      <c r="I23" s="131"/>
      <c r="J23" s="131"/>
    </row>
    <row r="24" spans="1:10" ht="18.75" x14ac:dyDescent="0.3">
      <c r="A24" s="132" t="s">
        <v>484</v>
      </c>
      <c r="B24" s="132"/>
      <c r="C24" s="131"/>
      <c r="D24" s="131"/>
      <c r="E24" s="131" t="s">
        <v>527</v>
      </c>
      <c r="F24" s="131"/>
      <c r="G24" s="131"/>
      <c r="H24" s="131"/>
      <c r="I24" s="131"/>
      <c r="J24" s="131"/>
    </row>
    <row r="25" spans="1:10" ht="18.75" x14ac:dyDescent="0.3">
      <c r="A25" s="131"/>
      <c r="B25" s="131"/>
      <c r="C25" s="131"/>
      <c r="D25" s="131"/>
      <c r="E25" s="131"/>
      <c r="F25" s="131"/>
      <c r="G25" s="131"/>
      <c r="H25" s="131"/>
      <c r="I25" s="131"/>
      <c r="J25" s="131"/>
    </row>
  </sheetData>
  <mergeCells count="14">
    <mergeCell ref="I6:J6"/>
    <mergeCell ref="A18:J18"/>
    <mergeCell ref="F6:F7"/>
    <mergeCell ref="B1:J1"/>
    <mergeCell ref="A2:J2"/>
    <mergeCell ref="A3:J3"/>
    <mergeCell ref="A5:A7"/>
    <mergeCell ref="B5:J5"/>
    <mergeCell ref="B6:B7"/>
    <mergeCell ref="C6:C7"/>
    <mergeCell ref="D6:D7"/>
    <mergeCell ref="E6:E7"/>
    <mergeCell ref="H6:H7"/>
    <mergeCell ref="G6:G7"/>
  </mergeCells>
  <pageMargins left="0.59055118110236227" right="0" top="0" bottom="0.19685039370078741" header="0.51181102362204722" footer="0.5118110236220472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>
    <tabColor theme="0" tint="-0.14999847407452621"/>
    <pageSetUpPr fitToPage="1"/>
  </sheetPr>
  <dimension ref="A1:O131"/>
  <sheetViews>
    <sheetView view="pageBreakPreview" topLeftCell="A4" zoomScale="75" zoomScaleNormal="75" zoomScaleSheetLayoutView="75" workbookViewId="0">
      <pane xSplit="1" ySplit="2" topLeftCell="B126" activePane="bottomRight" state="frozen"/>
      <selection activeCell="A4" sqref="A4"/>
      <selection pane="topRight" activeCell="B4" sqref="B4"/>
      <selection pane="bottomLeft" activeCell="A6" sqref="A6"/>
      <selection pane="bottomRight" activeCell="B88" sqref="B88"/>
    </sheetView>
  </sheetViews>
  <sheetFormatPr defaultRowHeight="15" x14ac:dyDescent="0.25"/>
  <cols>
    <col min="1" max="1" width="1.5703125" customWidth="1"/>
    <col min="2" max="2" width="54" customWidth="1"/>
    <col min="3" max="3" width="13.7109375" customWidth="1"/>
    <col min="4" max="4" width="12.85546875" style="287" customWidth="1"/>
    <col min="5" max="5" width="12.7109375" style="287" customWidth="1"/>
    <col min="6" max="6" width="12.85546875" style="287" customWidth="1"/>
    <col min="7" max="7" width="12.140625" customWidth="1"/>
    <col min="8" max="8" width="10.7109375" customWidth="1"/>
    <col min="9" max="9" width="11.7109375" customWidth="1"/>
    <col min="13" max="13" width="13.42578125" customWidth="1"/>
    <col min="15" max="15" width="14" customWidth="1"/>
  </cols>
  <sheetData>
    <row r="1" spans="1:15" ht="10.5" customHeight="1" x14ac:dyDescent="0.25">
      <c r="A1" s="1"/>
      <c r="B1" s="13"/>
      <c r="C1" s="13"/>
      <c r="D1" s="224"/>
      <c r="E1" s="224"/>
      <c r="F1" s="224"/>
      <c r="G1" s="13"/>
      <c r="H1" s="13"/>
      <c r="I1" s="13"/>
    </row>
    <row r="2" spans="1:15" ht="19.5" thickBot="1" x14ac:dyDescent="0.3">
      <c r="A2" s="1"/>
      <c r="B2" s="405" t="s">
        <v>25</v>
      </c>
      <c r="C2" s="405"/>
      <c r="D2" s="405"/>
      <c r="E2" s="405"/>
      <c r="F2" s="405"/>
      <c r="G2" s="405"/>
      <c r="H2" s="405"/>
      <c r="I2" s="405"/>
    </row>
    <row r="3" spans="1:15" ht="41.25" customHeight="1" thickBot="1" x14ac:dyDescent="0.3">
      <c r="A3" s="1"/>
      <c r="B3" s="406" t="s">
        <v>17</v>
      </c>
      <c r="C3" s="406" t="s">
        <v>18</v>
      </c>
      <c r="D3" s="407" t="s">
        <v>19</v>
      </c>
      <c r="E3" s="406" t="s">
        <v>20</v>
      </c>
      <c r="F3" s="406"/>
      <c r="G3" s="406"/>
      <c r="H3" s="406"/>
      <c r="I3" s="406" t="s">
        <v>72</v>
      </c>
      <c r="J3" s="287"/>
      <c r="K3" s="287"/>
      <c r="L3" s="287"/>
      <c r="M3" s="287"/>
      <c r="N3" s="287"/>
      <c r="O3" s="287"/>
    </row>
    <row r="4" spans="1:15" ht="142.5" customHeight="1" thickBot="1" x14ac:dyDescent="0.3">
      <c r="A4" s="1"/>
      <c r="B4" s="406"/>
      <c r="C4" s="406"/>
      <c r="D4" s="407"/>
      <c r="E4" s="154" t="s">
        <v>21</v>
      </c>
      <c r="F4" s="154" t="s">
        <v>22</v>
      </c>
      <c r="G4" s="96" t="s">
        <v>73</v>
      </c>
      <c r="H4" s="96" t="s">
        <v>74</v>
      </c>
      <c r="I4" s="406"/>
      <c r="J4" s="287"/>
      <c r="K4" s="287"/>
      <c r="L4" s="287"/>
      <c r="M4" s="287"/>
      <c r="N4" s="287"/>
      <c r="O4" s="287"/>
    </row>
    <row r="5" spans="1:15" ht="16.5" thickBot="1" x14ac:dyDescent="0.3">
      <c r="A5" s="1"/>
      <c r="B5" s="96">
        <v>1</v>
      </c>
      <c r="C5" s="96">
        <v>2</v>
      </c>
      <c r="D5" s="154">
        <v>3</v>
      </c>
      <c r="E5" s="154">
        <v>5</v>
      </c>
      <c r="F5" s="154">
        <v>6</v>
      </c>
      <c r="G5" s="96">
        <v>7</v>
      </c>
      <c r="H5" s="96">
        <v>8</v>
      </c>
      <c r="I5" s="96">
        <v>9</v>
      </c>
      <c r="J5" s="287"/>
      <c r="K5" s="287"/>
      <c r="L5" s="287"/>
      <c r="M5" s="287"/>
      <c r="N5" s="287"/>
      <c r="O5" s="287"/>
    </row>
    <row r="6" spans="1:15" ht="16.5" thickBot="1" x14ac:dyDescent="0.3">
      <c r="A6" s="15"/>
      <c r="B6" s="408" t="s">
        <v>75</v>
      </c>
      <c r="C6" s="409"/>
      <c r="D6" s="409"/>
      <c r="E6" s="409"/>
      <c r="F6" s="409"/>
      <c r="G6" s="409"/>
      <c r="H6" s="409"/>
      <c r="I6" s="410"/>
      <c r="J6" s="287"/>
      <c r="K6" s="287"/>
      <c r="L6" s="287"/>
      <c r="M6" s="287"/>
      <c r="N6" s="287"/>
      <c r="O6" s="287"/>
    </row>
    <row r="7" spans="1:15" ht="50.25" customHeight="1" thickBot="1" x14ac:dyDescent="0.3">
      <c r="A7" s="15"/>
      <c r="B7" s="153" t="s">
        <v>76</v>
      </c>
      <c r="C7" s="154">
        <v>1000</v>
      </c>
      <c r="D7" s="336">
        <v>1217.0999999999999</v>
      </c>
      <c r="E7" s="336">
        <v>1300</v>
      </c>
      <c r="F7" s="155">
        <v>1029.5</v>
      </c>
      <c r="G7" s="155">
        <f>F7-E7</f>
        <v>-270.5</v>
      </c>
      <c r="H7" s="156">
        <f>F7/E7</f>
        <v>0.79192307692307695</v>
      </c>
      <c r="I7" s="153"/>
      <c r="J7" s="287"/>
      <c r="K7" s="287"/>
      <c r="L7" s="287"/>
      <c r="M7" s="287"/>
      <c r="N7" s="287"/>
      <c r="O7" s="287"/>
    </row>
    <row r="8" spans="1:15" ht="51.75" customHeight="1" thickBot="1" x14ac:dyDescent="0.3">
      <c r="A8" s="15"/>
      <c r="B8" s="157" t="s">
        <v>487</v>
      </c>
      <c r="C8" s="158" t="s">
        <v>78</v>
      </c>
      <c r="D8" s="337">
        <v>1217.0999999999999</v>
      </c>
      <c r="E8" s="159">
        <v>1300</v>
      </c>
      <c r="F8" s="160">
        <v>1029.5</v>
      </c>
      <c r="G8" s="160">
        <f t="shared" ref="G8" si="0">F8-E8</f>
        <v>-270.5</v>
      </c>
      <c r="H8" s="161">
        <f t="shared" ref="H8:H21" si="1">F8/E8</f>
        <v>0.79192307692307695</v>
      </c>
      <c r="I8" s="162"/>
      <c r="J8" s="287"/>
      <c r="K8" s="287"/>
      <c r="L8" s="287"/>
      <c r="M8" s="287"/>
      <c r="N8" s="287"/>
      <c r="O8" s="287"/>
    </row>
    <row r="9" spans="1:15" ht="46.5" customHeight="1" thickBot="1" x14ac:dyDescent="0.3">
      <c r="A9" s="1"/>
      <c r="B9" s="153" t="s">
        <v>80</v>
      </c>
      <c r="C9" s="154">
        <v>1010</v>
      </c>
      <c r="D9" s="155">
        <v>-930.1</v>
      </c>
      <c r="E9" s="155">
        <f>SUM(E10:E17)</f>
        <v>-1022.9</v>
      </c>
      <c r="F9" s="155">
        <f>SUM(F10:F17)</f>
        <v>-792.90000000000009</v>
      </c>
      <c r="G9" s="155">
        <f t="shared" ref="G9:G33" si="2">E9-F9</f>
        <v>-229.99999999999989</v>
      </c>
      <c r="H9" s="156">
        <f t="shared" si="1"/>
        <v>0.77514908593215381</v>
      </c>
      <c r="I9" s="167"/>
      <c r="J9" s="287"/>
      <c r="K9" s="287"/>
      <c r="L9" s="287"/>
      <c r="M9" s="287"/>
      <c r="N9" s="287"/>
      <c r="O9" s="287"/>
    </row>
    <row r="10" spans="1:15" ht="29.25" customHeight="1" x14ac:dyDescent="0.25">
      <c r="A10" s="17"/>
      <c r="B10" s="157" t="s">
        <v>81</v>
      </c>
      <c r="C10" s="158">
        <v>1011</v>
      </c>
      <c r="D10" s="159">
        <v>-264.60000000000002</v>
      </c>
      <c r="E10" s="159">
        <v>-238.99999999999997</v>
      </c>
      <c r="F10" s="159">
        <v>-166.4</v>
      </c>
      <c r="G10" s="168">
        <f t="shared" si="2"/>
        <v>-72.599999999999966</v>
      </c>
      <c r="H10" s="169">
        <f t="shared" si="1"/>
        <v>0.69623430962343102</v>
      </c>
      <c r="I10" s="170"/>
      <c r="J10" s="287"/>
      <c r="K10" s="287"/>
      <c r="L10" s="287"/>
      <c r="M10" s="287"/>
      <c r="N10" s="287"/>
      <c r="O10" s="287"/>
    </row>
    <row r="11" spans="1:15" ht="39.75" customHeight="1" x14ac:dyDescent="0.25">
      <c r="A11" s="17"/>
      <c r="B11" s="171" t="s">
        <v>82</v>
      </c>
      <c r="C11" s="172">
        <v>1012</v>
      </c>
      <c r="D11" s="296">
        <v>-28.3</v>
      </c>
      <c r="E11" s="173">
        <v>-18.3</v>
      </c>
      <c r="F11" s="173">
        <v>-19.3</v>
      </c>
      <c r="G11" s="173">
        <f t="shared" si="2"/>
        <v>1</v>
      </c>
      <c r="H11" s="174">
        <f t="shared" si="1"/>
        <v>1.0546448087431695</v>
      </c>
      <c r="I11" s="175"/>
      <c r="J11" s="287"/>
      <c r="K11" s="287"/>
      <c r="L11" s="287"/>
      <c r="M11" s="287"/>
      <c r="N11" s="287"/>
      <c r="O11" s="287"/>
    </row>
    <row r="12" spans="1:15" ht="23.25" customHeight="1" x14ac:dyDescent="0.25">
      <c r="A12" s="17"/>
      <c r="B12" s="176" t="s">
        <v>83</v>
      </c>
      <c r="C12" s="172">
        <v>1013</v>
      </c>
      <c r="D12" s="296">
        <v>-16.600000000000001</v>
      </c>
      <c r="E12" s="173">
        <v>-7</v>
      </c>
      <c r="F12" s="173">
        <v>-42.5</v>
      </c>
      <c r="G12" s="177">
        <f t="shared" si="2"/>
        <v>35.5</v>
      </c>
      <c r="H12" s="174">
        <f t="shared" si="1"/>
        <v>6.0714285714285712</v>
      </c>
      <c r="I12" s="175"/>
      <c r="J12" s="287"/>
      <c r="K12" s="287"/>
      <c r="L12" s="287"/>
      <c r="M12" s="287"/>
      <c r="N12" s="287"/>
      <c r="O12" s="287"/>
    </row>
    <row r="13" spans="1:15" ht="24.75" customHeight="1" x14ac:dyDescent="0.25">
      <c r="A13" s="17"/>
      <c r="B13" s="176" t="s">
        <v>84</v>
      </c>
      <c r="C13" s="172">
        <v>1014</v>
      </c>
      <c r="D13" s="296">
        <v>-379.5</v>
      </c>
      <c r="E13" s="173">
        <v>-559.6</v>
      </c>
      <c r="F13" s="173">
        <v>-399.6</v>
      </c>
      <c r="G13" s="173">
        <f t="shared" si="2"/>
        <v>-160</v>
      </c>
      <c r="H13" s="174">
        <f t="shared" si="1"/>
        <v>0.71408148677626881</v>
      </c>
      <c r="I13" s="175"/>
      <c r="J13" s="287"/>
      <c r="K13" s="287"/>
      <c r="L13" s="287"/>
      <c r="M13" s="287"/>
      <c r="N13" s="287"/>
      <c r="O13" s="287"/>
    </row>
    <row r="14" spans="1:15" ht="21.75" customHeight="1" x14ac:dyDescent="0.25">
      <c r="A14" s="17"/>
      <c r="B14" s="176" t="s">
        <v>85</v>
      </c>
      <c r="C14" s="172">
        <v>1015</v>
      </c>
      <c r="D14" s="296">
        <v>-80.900000000000006</v>
      </c>
      <c r="E14" s="173">
        <v>-123.1</v>
      </c>
      <c r="F14" s="173">
        <v>-104.5</v>
      </c>
      <c r="G14" s="173">
        <f t="shared" si="2"/>
        <v>-18.599999999999994</v>
      </c>
      <c r="H14" s="174">
        <f t="shared" si="1"/>
        <v>0.84890333062550771</v>
      </c>
      <c r="I14" s="175"/>
      <c r="J14" s="287"/>
      <c r="K14" s="287"/>
      <c r="L14" s="287"/>
      <c r="M14" s="287"/>
      <c r="N14" s="287"/>
      <c r="O14" s="287"/>
    </row>
    <row r="15" spans="1:15" ht="57" customHeight="1" x14ac:dyDescent="0.25">
      <c r="A15" s="17"/>
      <c r="B15" s="176" t="s">
        <v>86</v>
      </c>
      <c r="C15" s="172">
        <v>1016</v>
      </c>
      <c r="D15" s="296"/>
      <c r="E15" s="173"/>
      <c r="F15" s="173"/>
      <c r="G15" s="173"/>
      <c r="H15" s="174"/>
      <c r="I15" s="175"/>
      <c r="J15" s="287"/>
      <c r="K15" s="287"/>
      <c r="L15" s="287"/>
      <c r="M15" s="287"/>
      <c r="N15" s="287"/>
      <c r="O15" s="287"/>
    </row>
    <row r="16" spans="1:15" ht="28.5" customHeight="1" x14ac:dyDescent="0.25">
      <c r="A16" s="17"/>
      <c r="B16" s="176" t="s">
        <v>87</v>
      </c>
      <c r="C16" s="172">
        <v>1017</v>
      </c>
      <c r="D16" s="296">
        <v>-16.100000000000001</v>
      </c>
      <c r="E16" s="173">
        <v>-9.6</v>
      </c>
      <c r="F16" s="173">
        <v>-17.100000000000001</v>
      </c>
      <c r="G16" s="298">
        <f>E16-F16</f>
        <v>7.5000000000000018</v>
      </c>
      <c r="H16" s="174">
        <f t="shared" si="1"/>
        <v>1.7812500000000002</v>
      </c>
      <c r="I16" s="175"/>
      <c r="J16" s="287"/>
      <c r="K16" s="287"/>
      <c r="L16" s="287"/>
      <c r="M16" s="287"/>
      <c r="N16" s="287"/>
      <c r="O16" s="287"/>
    </row>
    <row r="17" spans="1:15" ht="21" customHeight="1" x14ac:dyDescent="0.25">
      <c r="A17" s="17"/>
      <c r="B17" s="176" t="s">
        <v>88</v>
      </c>
      <c r="C17" s="172">
        <v>1018</v>
      </c>
      <c r="D17" s="173">
        <f>SUM(D18:D27)</f>
        <v>-144.1</v>
      </c>
      <c r="E17" s="173">
        <v>-66.3</v>
      </c>
      <c r="F17" s="173">
        <f>SUM(F18:F27)</f>
        <v>-43.5</v>
      </c>
      <c r="G17" s="173">
        <f t="shared" ref="G17:G25" si="3">E17-F17</f>
        <v>-22.799999999999997</v>
      </c>
      <c r="H17" s="174">
        <f t="shared" si="1"/>
        <v>0.65610859728506787</v>
      </c>
      <c r="I17" s="175"/>
      <c r="J17" s="287"/>
      <c r="K17" s="287"/>
      <c r="L17" s="287"/>
      <c r="M17" s="287"/>
      <c r="N17" s="287"/>
      <c r="O17" s="287"/>
    </row>
    <row r="18" spans="1:15" ht="42" customHeight="1" x14ac:dyDescent="0.25">
      <c r="A18" s="15"/>
      <c r="B18" s="97" t="s">
        <v>457</v>
      </c>
      <c r="C18" s="178" t="s">
        <v>89</v>
      </c>
      <c r="D18" s="296">
        <v>-11.3</v>
      </c>
      <c r="E18" s="173">
        <v>-15.8</v>
      </c>
      <c r="F18" s="173">
        <v>-12.8</v>
      </c>
      <c r="G18" s="173">
        <f t="shared" si="3"/>
        <v>-3</v>
      </c>
      <c r="H18" s="174">
        <f t="shared" si="1"/>
        <v>0.810126582278481</v>
      </c>
      <c r="I18" s="175"/>
      <c r="J18" s="287"/>
      <c r="K18" s="287"/>
      <c r="L18" s="287"/>
      <c r="M18" s="287"/>
      <c r="N18" s="287"/>
      <c r="O18" s="287"/>
    </row>
    <row r="19" spans="1:15" ht="20.25" customHeight="1" x14ac:dyDescent="0.25">
      <c r="A19" s="1"/>
      <c r="B19" s="179" t="s">
        <v>90</v>
      </c>
      <c r="C19" s="178" t="s">
        <v>91</v>
      </c>
      <c r="D19" s="296">
        <v>-97.6</v>
      </c>
      <c r="E19" s="173">
        <v>-20.2</v>
      </c>
      <c r="F19" s="173">
        <v>-11.7</v>
      </c>
      <c r="G19" s="173">
        <f t="shared" si="3"/>
        <v>-8.5</v>
      </c>
      <c r="H19" s="174">
        <f t="shared" si="1"/>
        <v>0.57920792079207917</v>
      </c>
      <c r="I19" s="175"/>
      <c r="J19" s="287"/>
      <c r="K19" s="287"/>
      <c r="L19" s="287"/>
      <c r="M19" s="287"/>
      <c r="N19" s="287"/>
      <c r="O19" s="287"/>
    </row>
    <row r="20" spans="1:15" ht="20.25" customHeight="1" x14ac:dyDescent="0.25">
      <c r="A20" s="1"/>
      <c r="B20" s="179" t="s">
        <v>445</v>
      </c>
      <c r="C20" s="178" t="s">
        <v>93</v>
      </c>
      <c r="D20" s="296">
        <v>-6.8</v>
      </c>
      <c r="E20" s="296">
        <v>-6.8000000000000007</v>
      </c>
      <c r="F20" s="173">
        <v>-5.7</v>
      </c>
      <c r="G20" s="298">
        <f t="shared" si="3"/>
        <v>-1.1000000000000005</v>
      </c>
      <c r="H20" s="174">
        <f t="shared" si="1"/>
        <v>0.83823529411764697</v>
      </c>
      <c r="I20" s="175"/>
      <c r="J20" s="287"/>
      <c r="K20" s="287"/>
      <c r="L20" s="287"/>
      <c r="M20" s="287"/>
      <c r="N20" s="287"/>
      <c r="O20" s="287"/>
    </row>
    <row r="21" spans="1:15" ht="20.25" customHeight="1" x14ac:dyDescent="0.25">
      <c r="A21" s="1"/>
      <c r="B21" s="179" t="s">
        <v>446</v>
      </c>
      <c r="C21" s="178" t="s">
        <v>94</v>
      </c>
      <c r="D21" s="296">
        <v>-1.5</v>
      </c>
      <c r="E21" s="296">
        <v>-0.5</v>
      </c>
      <c r="F21" s="173">
        <v>-1.3</v>
      </c>
      <c r="G21" s="298">
        <f t="shared" si="3"/>
        <v>0.8</v>
      </c>
      <c r="H21" s="174">
        <f t="shared" si="1"/>
        <v>2.6</v>
      </c>
      <c r="I21" s="175"/>
      <c r="J21" s="287"/>
      <c r="K21" s="287"/>
      <c r="L21" s="287"/>
      <c r="M21" s="287"/>
      <c r="N21" s="287"/>
      <c r="O21" s="287"/>
    </row>
    <row r="22" spans="1:15" ht="21.75" customHeight="1" x14ac:dyDescent="0.25">
      <c r="A22" s="1"/>
      <c r="B22" s="179" t="s">
        <v>92</v>
      </c>
      <c r="C22" s="178" t="s">
        <v>423</v>
      </c>
      <c r="D22" s="296">
        <v>-15.1</v>
      </c>
      <c r="E22" s="173">
        <v>-9.6999999999999993</v>
      </c>
      <c r="F22" s="173">
        <v>-3.7</v>
      </c>
      <c r="G22" s="298">
        <f t="shared" si="3"/>
        <v>-5.9999999999999991</v>
      </c>
      <c r="H22" s="174">
        <f t="shared" ref="H22:H25" si="4">F22/E22</f>
        <v>0.3814432989690722</v>
      </c>
      <c r="I22" s="175"/>
      <c r="J22" s="287"/>
      <c r="K22" s="287"/>
      <c r="L22" s="287"/>
      <c r="M22" s="287"/>
      <c r="N22" s="287"/>
      <c r="O22" s="287"/>
    </row>
    <row r="23" spans="1:15" ht="23.25" customHeight="1" x14ac:dyDescent="0.25">
      <c r="A23" s="1"/>
      <c r="B23" s="180" t="s">
        <v>531</v>
      </c>
      <c r="C23" s="178" t="s">
        <v>447</v>
      </c>
      <c r="D23" s="328"/>
      <c r="E23" s="138">
        <v>-0.8</v>
      </c>
      <c r="F23" s="138"/>
      <c r="G23" s="298"/>
      <c r="H23" s="174"/>
      <c r="I23" s="182"/>
      <c r="J23" s="287"/>
      <c r="K23" s="287"/>
      <c r="L23" s="287"/>
      <c r="M23" s="287"/>
      <c r="N23" s="287"/>
      <c r="O23" s="287"/>
    </row>
    <row r="24" spans="1:15" ht="23.25" customHeight="1" x14ac:dyDescent="0.25">
      <c r="A24" s="1"/>
      <c r="B24" s="313" t="s">
        <v>467</v>
      </c>
      <c r="C24" s="311" t="s">
        <v>448</v>
      </c>
      <c r="D24" s="328">
        <v>-3.8</v>
      </c>
      <c r="E24" s="138">
        <v>-4.0999999999999996</v>
      </c>
      <c r="F24" s="138">
        <v>-2.6</v>
      </c>
      <c r="G24" s="298">
        <f t="shared" si="3"/>
        <v>-1.4999999999999996</v>
      </c>
      <c r="H24" s="174">
        <f t="shared" si="4"/>
        <v>0.63414634146341475</v>
      </c>
      <c r="I24" s="182"/>
      <c r="J24" s="287"/>
      <c r="K24" s="287"/>
      <c r="L24" s="287"/>
      <c r="M24" s="287"/>
      <c r="N24" s="287"/>
      <c r="O24" s="287"/>
    </row>
    <row r="25" spans="1:15" ht="23.25" customHeight="1" x14ac:dyDescent="0.25">
      <c r="A25" s="1"/>
      <c r="B25" s="313" t="s">
        <v>532</v>
      </c>
      <c r="C25" s="311" t="s">
        <v>454</v>
      </c>
      <c r="D25" s="328">
        <v>-0.9</v>
      </c>
      <c r="E25" s="138">
        <v>-1.2</v>
      </c>
      <c r="F25" s="138">
        <v>-1.3</v>
      </c>
      <c r="G25" s="298">
        <f t="shared" si="3"/>
        <v>0.10000000000000009</v>
      </c>
      <c r="H25" s="174">
        <f t="shared" si="4"/>
        <v>1.0833333333333335</v>
      </c>
      <c r="I25" s="182"/>
      <c r="J25" s="287"/>
      <c r="K25" s="287"/>
      <c r="L25" s="287"/>
      <c r="M25" s="287"/>
      <c r="N25" s="287"/>
      <c r="O25" s="287"/>
    </row>
    <row r="26" spans="1:15" ht="23.25" customHeight="1" x14ac:dyDescent="0.25">
      <c r="A26" s="1"/>
      <c r="B26" s="313" t="s">
        <v>535</v>
      </c>
      <c r="C26" s="311" t="s">
        <v>533</v>
      </c>
      <c r="D26" s="328"/>
      <c r="E26" s="138">
        <v>-4.8</v>
      </c>
      <c r="F26" s="138"/>
      <c r="G26" s="138">
        <f>E26-F26</f>
        <v>-4.8</v>
      </c>
      <c r="H26" s="174"/>
      <c r="I26" s="182"/>
      <c r="J26" s="287"/>
      <c r="K26" s="287"/>
      <c r="L26" s="287"/>
      <c r="M26" s="287"/>
      <c r="N26" s="287"/>
      <c r="O26" s="287"/>
    </row>
    <row r="27" spans="1:15" ht="20.25" customHeight="1" thickBot="1" x14ac:dyDescent="0.3">
      <c r="A27" s="1"/>
      <c r="B27" s="312" t="s">
        <v>530</v>
      </c>
      <c r="C27" s="178" t="s">
        <v>534</v>
      </c>
      <c r="D27" s="296">
        <v>-7.1</v>
      </c>
      <c r="E27" s="296">
        <v>-2.4</v>
      </c>
      <c r="F27" s="173">
        <v>-4.4000000000000004</v>
      </c>
      <c r="G27" s="138">
        <f>E27-F27</f>
        <v>2.0000000000000004</v>
      </c>
      <c r="H27" s="174">
        <f t="shared" ref="H27" si="5">F27/E27</f>
        <v>1.8333333333333335</v>
      </c>
      <c r="I27" s="175"/>
      <c r="J27" s="287"/>
      <c r="K27" s="287"/>
      <c r="L27" s="287"/>
      <c r="M27" s="287"/>
      <c r="N27" s="287"/>
      <c r="O27" s="287"/>
    </row>
    <row r="28" spans="1:15" ht="41.25" customHeight="1" thickBot="1" x14ac:dyDescent="0.3">
      <c r="A28" s="1"/>
      <c r="B28" s="183" t="s">
        <v>95</v>
      </c>
      <c r="C28" s="154">
        <v>1020</v>
      </c>
      <c r="D28" s="155">
        <f>D7+D9</f>
        <v>286.99999999999989</v>
      </c>
      <c r="E28" s="155">
        <f>E7+E9</f>
        <v>277.10000000000002</v>
      </c>
      <c r="F28" s="155">
        <f>F7+F9</f>
        <v>236.59999999999991</v>
      </c>
      <c r="G28" s="155">
        <f>F28-E28</f>
        <v>-40.500000000000114</v>
      </c>
      <c r="H28" s="156">
        <f t="shared" ref="H28:H43" si="6">F28/E28</f>
        <v>0.85384337784193387</v>
      </c>
      <c r="I28" s="183"/>
      <c r="J28" s="287"/>
      <c r="K28" s="287"/>
      <c r="L28" s="287"/>
      <c r="M28" s="287"/>
      <c r="N28" s="287"/>
      <c r="O28" s="287"/>
    </row>
    <row r="29" spans="1:15" ht="25.5" customHeight="1" x14ac:dyDescent="0.25">
      <c r="A29" s="1"/>
      <c r="B29" s="184" t="s">
        <v>96</v>
      </c>
      <c r="C29" s="158">
        <v>1030</v>
      </c>
      <c r="D29" s="185">
        <v>2285.8000000000002</v>
      </c>
      <c r="E29" s="185">
        <f>E30+E32</f>
        <v>2594.2999999999997</v>
      </c>
      <c r="F29" s="185">
        <f>F30+F32</f>
        <v>2485.7999999999997</v>
      </c>
      <c r="G29" s="185">
        <f>F29-E29</f>
        <v>-108.5</v>
      </c>
      <c r="H29" s="169">
        <f t="shared" ref="H29:H30" si="7">F29/E29</f>
        <v>0.95817754307520331</v>
      </c>
      <c r="I29" s="186"/>
      <c r="J29" s="287"/>
      <c r="K29" s="287"/>
      <c r="L29" s="287"/>
      <c r="M29" s="287"/>
      <c r="N29" s="287"/>
      <c r="O29" s="287"/>
    </row>
    <row r="30" spans="1:15" ht="25.5" customHeight="1" x14ac:dyDescent="0.25">
      <c r="A30" s="1"/>
      <c r="B30" s="295" t="s">
        <v>506</v>
      </c>
      <c r="C30" s="158" t="s">
        <v>511</v>
      </c>
      <c r="D30" s="338">
        <v>254.6</v>
      </c>
      <c r="E30" s="185">
        <v>321.2</v>
      </c>
      <c r="F30" s="185">
        <v>282.10000000000002</v>
      </c>
      <c r="G30" s="185">
        <f>F30-E30</f>
        <v>-39.099999999999966</v>
      </c>
      <c r="H30" s="169">
        <f t="shared" si="7"/>
        <v>0.87826899128268998</v>
      </c>
      <c r="I30" s="294"/>
      <c r="J30" s="287"/>
      <c r="K30" s="287"/>
      <c r="L30" s="287"/>
      <c r="M30" s="287"/>
      <c r="N30" s="287"/>
      <c r="O30" s="287"/>
    </row>
    <row r="31" spans="1:15" ht="21" customHeight="1" x14ac:dyDescent="0.25">
      <c r="A31" s="17"/>
      <c r="B31" s="187" t="s">
        <v>97</v>
      </c>
      <c r="C31" s="172">
        <v>1031</v>
      </c>
      <c r="D31" s="296"/>
      <c r="E31" s="173"/>
      <c r="F31" s="173"/>
      <c r="G31" s="188"/>
      <c r="H31" s="174"/>
      <c r="I31" s="187"/>
      <c r="J31" s="287"/>
      <c r="K31" s="287"/>
      <c r="L31" s="287"/>
      <c r="M31" s="287"/>
      <c r="N31" s="287"/>
      <c r="O31" s="287"/>
    </row>
    <row r="32" spans="1:15" ht="85.5" customHeight="1" thickBot="1" x14ac:dyDescent="0.3">
      <c r="A32" s="15"/>
      <c r="B32" s="163" t="s">
        <v>525</v>
      </c>
      <c r="C32" s="164">
        <v>1032</v>
      </c>
      <c r="D32" s="165">
        <v>2031.2</v>
      </c>
      <c r="E32" s="339">
        <v>2273.1</v>
      </c>
      <c r="F32" s="144">
        <v>2203.6999999999998</v>
      </c>
      <c r="G32" s="144">
        <f t="shared" ref="G32" si="8">F32-E32</f>
        <v>-69.400000000000091</v>
      </c>
      <c r="H32" s="145">
        <f t="shared" ref="H32" si="9">F32/E32</f>
        <v>0.96946900708283834</v>
      </c>
      <c r="I32" s="166"/>
      <c r="J32" s="287"/>
      <c r="K32" s="287"/>
      <c r="L32" s="287"/>
      <c r="M32" s="287"/>
      <c r="N32" s="287"/>
      <c r="O32" s="287"/>
    </row>
    <row r="33" spans="1:15" ht="38.25" customHeight="1" thickBot="1" x14ac:dyDescent="0.3">
      <c r="A33" s="17"/>
      <c r="B33" s="153" t="s">
        <v>98</v>
      </c>
      <c r="C33" s="154">
        <v>1040</v>
      </c>
      <c r="D33" s="155">
        <f>SUM(D40:D47)+D50+D53+D57+D54</f>
        <v>-934.6</v>
      </c>
      <c r="E33" s="155">
        <f>E40+E41+E42+E45+E47+E50+E53+E54+E57+E39+E51+E43</f>
        <v>-877.30000000000007</v>
      </c>
      <c r="F33" s="155">
        <f>F40+F41+F42+F45+F47+F50+F53+F54+F57+F39+F51+F43</f>
        <v>-772.1</v>
      </c>
      <c r="G33" s="155">
        <f t="shared" si="2"/>
        <v>-105.20000000000005</v>
      </c>
      <c r="H33" s="156">
        <f t="shared" si="6"/>
        <v>0.8800866294312093</v>
      </c>
      <c r="I33" s="167"/>
      <c r="J33" s="287"/>
      <c r="K33" s="287"/>
      <c r="L33" s="287"/>
      <c r="M33" s="287"/>
      <c r="N33" s="287"/>
      <c r="O33" s="287"/>
    </row>
    <row r="34" spans="1:15" ht="27.75" customHeight="1" x14ac:dyDescent="0.25">
      <c r="A34" s="17"/>
      <c r="B34" s="157" t="s">
        <v>99</v>
      </c>
      <c r="C34" s="158">
        <v>1041</v>
      </c>
      <c r="D34" s="307"/>
      <c r="E34" s="159"/>
      <c r="F34" s="159"/>
      <c r="G34" s="159"/>
      <c r="H34" s="169"/>
      <c r="I34" s="186"/>
      <c r="J34" s="287"/>
      <c r="K34" s="287"/>
      <c r="L34" s="287"/>
      <c r="M34" s="287"/>
      <c r="N34" s="287"/>
      <c r="O34" s="287"/>
    </row>
    <row r="35" spans="1:15" ht="23.25" customHeight="1" x14ac:dyDescent="0.25">
      <c r="A35" s="17"/>
      <c r="B35" s="176" t="s">
        <v>100</v>
      </c>
      <c r="C35" s="172">
        <v>1042</v>
      </c>
      <c r="D35" s="189"/>
      <c r="E35" s="173"/>
      <c r="F35" s="173"/>
      <c r="G35" s="173"/>
      <c r="H35" s="174"/>
      <c r="I35" s="175"/>
      <c r="J35" s="287"/>
      <c r="K35" s="287"/>
      <c r="L35" s="287"/>
      <c r="M35" s="287"/>
      <c r="N35" s="287"/>
      <c r="O35" s="287"/>
    </row>
    <row r="36" spans="1:15" ht="21.75" customHeight="1" x14ac:dyDescent="0.25">
      <c r="A36" s="17"/>
      <c r="B36" s="176" t="s">
        <v>101</v>
      </c>
      <c r="C36" s="172">
        <v>1043</v>
      </c>
      <c r="D36" s="189"/>
      <c r="E36" s="173"/>
      <c r="F36" s="173"/>
      <c r="G36" s="173"/>
      <c r="H36" s="174"/>
      <c r="I36" s="175"/>
      <c r="J36" s="287"/>
      <c r="K36" s="287"/>
      <c r="L36" s="287"/>
      <c r="M36" s="287"/>
      <c r="N36" s="287"/>
      <c r="O36" s="287"/>
    </row>
    <row r="37" spans="1:15" ht="18.75" customHeight="1" x14ac:dyDescent="0.25">
      <c r="A37" s="17"/>
      <c r="B37" s="176" t="s">
        <v>505</v>
      </c>
      <c r="C37" s="172">
        <v>1044</v>
      </c>
      <c r="D37" s="173"/>
      <c r="E37" s="173"/>
      <c r="F37" s="173"/>
      <c r="G37" s="173"/>
      <c r="H37" s="174"/>
      <c r="I37" s="175"/>
      <c r="J37" s="287"/>
      <c r="K37" s="287"/>
      <c r="L37" s="287"/>
      <c r="M37" s="287"/>
      <c r="N37" s="287"/>
      <c r="O37" s="287"/>
    </row>
    <row r="38" spans="1:15" ht="21" customHeight="1" x14ac:dyDescent="0.25">
      <c r="A38" s="17"/>
      <c r="B38" s="176" t="s">
        <v>102</v>
      </c>
      <c r="C38" s="172">
        <v>1045</v>
      </c>
      <c r="D38" s="189"/>
      <c r="E38" s="173"/>
      <c r="F38" s="173"/>
      <c r="G38" s="173"/>
      <c r="H38" s="174"/>
      <c r="I38" s="175"/>
      <c r="J38" s="287"/>
      <c r="K38" s="287"/>
      <c r="L38" s="287"/>
      <c r="M38" s="287"/>
      <c r="N38" s="287"/>
      <c r="O38" s="287"/>
    </row>
    <row r="39" spans="1:15" ht="21.75" customHeight="1" x14ac:dyDescent="0.25">
      <c r="A39" s="17"/>
      <c r="B39" s="176" t="s">
        <v>103</v>
      </c>
      <c r="C39" s="172">
        <v>1046</v>
      </c>
      <c r="D39" s="173"/>
      <c r="E39" s="173"/>
      <c r="F39" s="173"/>
      <c r="G39" s="177"/>
      <c r="H39" s="174"/>
      <c r="I39" s="175"/>
      <c r="J39" s="287"/>
      <c r="K39" s="287"/>
      <c r="L39" s="287"/>
      <c r="M39" s="287"/>
      <c r="N39" s="287"/>
      <c r="O39" s="287"/>
    </row>
    <row r="40" spans="1:15" ht="23.25" customHeight="1" x14ac:dyDescent="0.25">
      <c r="A40" s="17"/>
      <c r="B40" s="176" t="s">
        <v>444</v>
      </c>
      <c r="C40" s="172">
        <v>1047</v>
      </c>
      <c r="D40" s="173">
        <v>-14.2</v>
      </c>
      <c r="E40" s="173">
        <v>-14.5</v>
      </c>
      <c r="F40" s="173">
        <v>-14.9</v>
      </c>
      <c r="G40" s="177">
        <f>E40-F40</f>
        <v>0.40000000000000036</v>
      </c>
      <c r="H40" s="174">
        <f t="shared" ref="H40" si="10">F40/E40</f>
        <v>1.0275862068965518</v>
      </c>
      <c r="I40" s="175"/>
      <c r="J40" s="287"/>
      <c r="K40" s="287"/>
      <c r="L40" s="287"/>
      <c r="M40" s="287"/>
      <c r="N40" s="287"/>
      <c r="O40" s="287"/>
    </row>
    <row r="41" spans="1:15" ht="23.25" customHeight="1" x14ac:dyDescent="0.25">
      <c r="A41" s="17"/>
      <c r="B41" s="176" t="s">
        <v>84</v>
      </c>
      <c r="C41" s="172">
        <v>1048</v>
      </c>
      <c r="D41" s="173">
        <v>-663</v>
      </c>
      <c r="E41" s="173">
        <v>-627.1</v>
      </c>
      <c r="F41" s="173">
        <v>-549.20000000000005</v>
      </c>
      <c r="G41" s="173">
        <f>E41-F41</f>
        <v>-77.899999999999977</v>
      </c>
      <c r="H41" s="174">
        <f t="shared" si="6"/>
        <v>0.87577738797639937</v>
      </c>
      <c r="I41" s="175"/>
      <c r="J41" s="287"/>
      <c r="K41" s="287"/>
      <c r="L41" s="287"/>
      <c r="M41" s="287"/>
      <c r="N41" s="287"/>
      <c r="O41" s="287"/>
    </row>
    <row r="42" spans="1:15" ht="23.25" customHeight="1" x14ac:dyDescent="0.25">
      <c r="A42" s="17"/>
      <c r="B42" s="176" t="s">
        <v>85</v>
      </c>
      <c r="C42" s="172">
        <v>1049</v>
      </c>
      <c r="D42" s="173">
        <v>-145.9</v>
      </c>
      <c r="E42" s="173">
        <v>-138</v>
      </c>
      <c r="F42" s="173">
        <v>-120.8</v>
      </c>
      <c r="G42" s="177">
        <f>E42-F42</f>
        <v>-17.200000000000003</v>
      </c>
      <c r="H42" s="174">
        <f t="shared" si="6"/>
        <v>0.87536231884057969</v>
      </c>
      <c r="I42" s="175"/>
      <c r="J42" s="287"/>
      <c r="K42" s="287"/>
      <c r="L42" s="287"/>
      <c r="M42" s="287"/>
      <c r="N42" s="287"/>
      <c r="O42" s="287"/>
    </row>
    <row r="43" spans="1:15" ht="33" customHeight="1" x14ac:dyDescent="0.25">
      <c r="A43" s="17"/>
      <c r="B43" s="176" t="s">
        <v>104</v>
      </c>
      <c r="C43" s="172">
        <v>1050</v>
      </c>
      <c r="D43" s="173">
        <v>-2.2999999999999998</v>
      </c>
      <c r="E43" s="173">
        <v>-2</v>
      </c>
      <c r="F43" s="173">
        <v>-2</v>
      </c>
      <c r="G43" s="298">
        <f>E43-F43</f>
        <v>0</v>
      </c>
      <c r="H43" s="174">
        <f t="shared" si="6"/>
        <v>1</v>
      </c>
      <c r="I43" s="175"/>
      <c r="J43" s="287"/>
      <c r="K43" s="287"/>
      <c r="L43" s="287"/>
      <c r="M43" s="287"/>
      <c r="N43" s="287"/>
      <c r="O43" s="287"/>
    </row>
    <row r="44" spans="1:15" ht="42" customHeight="1" x14ac:dyDescent="0.25">
      <c r="A44" s="17"/>
      <c r="B44" s="176" t="s">
        <v>105</v>
      </c>
      <c r="C44" s="172">
        <v>1051</v>
      </c>
      <c r="D44" s="189"/>
      <c r="E44" s="173"/>
      <c r="F44" s="173"/>
      <c r="G44" s="173"/>
      <c r="H44" s="174"/>
      <c r="I44" s="175"/>
      <c r="J44" s="287"/>
      <c r="K44" s="287"/>
      <c r="L44" s="287"/>
      <c r="M44" s="287"/>
      <c r="N44" s="287"/>
      <c r="O44" s="287"/>
    </row>
    <row r="45" spans="1:15" ht="35.25" customHeight="1" x14ac:dyDescent="0.25">
      <c r="A45" s="17"/>
      <c r="B45" s="176" t="s">
        <v>106</v>
      </c>
      <c r="C45" s="172">
        <v>1052</v>
      </c>
      <c r="D45" s="173">
        <v>-2.2000000000000002</v>
      </c>
      <c r="E45" s="173">
        <v>-2.2999999999999998</v>
      </c>
      <c r="F45" s="173">
        <v>-2.5</v>
      </c>
      <c r="G45" s="177">
        <f t="shared" ref="G45:G47" si="11">E45-F45</f>
        <v>0.20000000000000018</v>
      </c>
      <c r="H45" s="174">
        <f t="shared" ref="H45:H57" si="12">F45/E45</f>
        <v>1.0869565217391306</v>
      </c>
      <c r="I45" s="175"/>
      <c r="J45" s="287"/>
      <c r="K45" s="287"/>
      <c r="L45" s="287"/>
      <c r="M45" s="287"/>
      <c r="N45" s="287"/>
      <c r="O45" s="287"/>
    </row>
    <row r="46" spans="1:15" ht="24" customHeight="1" x14ac:dyDescent="0.25">
      <c r="A46" s="17"/>
      <c r="B46" s="176" t="s">
        <v>422</v>
      </c>
      <c r="C46" s="172">
        <v>1053</v>
      </c>
      <c r="D46" s="189"/>
      <c r="E46" s="173"/>
      <c r="F46" s="173"/>
      <c r="G46" s="177"/>
      <c r="H46" s="174"/>
      <c r="I46" s="175"/>
      <c r="J46" s="287"/>
      <c r="K46" s="287"/>
      <c r="L46" s="287"/>
      <c r="M46" s="287"/>
      <c r="N46" s="287"/>
      <c r="O46" s="287"/>
    </row>
    <row r="47" spans="1:15" ht="18.75" customHeight="1" x14ac:dyDescent="0.25">
      <c r="A47" s="17"/>
      <c r="B47" s="176" t="s">
        <v>107</v>
      </c>
      <c r="C47" s="172">
        <v>1054</v>
      </c>
      <c r="D47" s="173">
        <f>SUM(D48:D49)</f>
        <v>-41.8</v>
      </c>
      <c r="E47" s="173">
        <v>-39.699999999999996</v>
      </c>
      <c r="F47" s="173">
        <f>SUM(F48:F49)</f>
        <v>-46.9</v>
      </c>
      <c r="G47" s="177">
        <f t="shared" si="11"/>
        <v>7.2000000000000028</v>
      </c>
      <c r="H47" s="174">
        <f t="shared" si="12"/>
        <v>1.1813602015113351</v>
      </c>
      <c r="I47" s="175"/>
      <c r="J47" s="287"/>
      <c r="K47" s="287"/>
      <c r="L47" s="287"/>
      <c r="M47" s="287"/>
      <c r="N47" s="287"/>
      <c r="O47" s="287"/>
    </row>
    <row r="48" spans="1:15" ht="58.9" customHeight="1" x14ac:dyDescent="0.25">
      <c r="A48" s="17"/>
      <c r="B48" s="97" t="s">
        <v>551</v>
      </c>
      <c r="C48" s="178" t="s">
        <v>108</v>
      </c>
      <c r="D48" s="173">
        <v>-34</v>
      </c>
      <c r="E48" s="173">
        <v>-32.4</v>
      </c>
      <c r="F48" s="173">
        <v>-37.9</v>
      </c>
      <c r="G48" s="177">
        <f>E48-F48</f>
        <v>5.5</v>
      </c>
      <c r="H48" s="174">
        <f t="shared" ref="H48" si="13">F48/E48</f>
        <v>1.1697530864197532</v>
      </c>
      <c r="I48" s="175"/>
      <c r="J48" s="287"/>
      <c r="K48" s="287"/>
      <c r="L48" s="287"/>
      <c r="M48" s="287"/>
      <c r="N48" s="287"/>
      <c r="O48" s="287"/>
    </row>
    <row r="49" spans="1:15" ht="23.25" customHeight="1" x14ac:dyDescent="0.25">
      <c r="A49" s="17"/>
      <c r="B49" s="190" t="s">
        <v>456</v>
      </c>
      <c r="C49" s="178" t="s">
        <v>109</v>
      </c>
      <c r="D49" s="173">
        <v>-7.8</v>
      </c>
      <c r="E49" s="173">
        <v>-7.3000000000000007</v>
      </c>
      <c r="F49" s="173">
        <v>-9</v>
      </c>
      <c r="G49" s="177">
        <f>E49-F49</f>
        <v>1.6999999999999993</v>
      </c>
      <c r="H49" s="174">
        <f t="shared" ref="H49" si="14">F49/E49</f>
        <v>1.2328767123287669</v>
      </c>
      <c r="I49" s="175"/>
      <c r="J49" s="287"/>
      <c r="K49" s="287"/>
      <c r="L49" s="287"/>
      <c r="M49" s="287"/>
      <c r="N49" s="287"/>
      <c r="O49" s="287"/>
    </row>
    <row r="50" spans="1:15" ht="24.75" customHeight="1" x14ac:dyDescent="0.25">
      <c r="A50" s="17"/>
      <c r="B50" s="176" t="s">
        <v>449</v>
      </c>
      <c r="C50" s="172">
        <v>1055</v>
      </c>
      <c r="D50" s="177"/>
      <c r="E50" s="173"/>
      <c r="F50" s="177"/>
      <c r="G50" s="177"/>
      <c r="H50" s="174"/>
      <c r="I50" s="175"/>
      <c r="J50" s="287"/>
      <c r="K50" s="287"/>
      <c r="L50" s="287"/>
      <c r="M50" s="287"/>
      <c r="N50" s="287"/>
      <c r="O50" s="287"/>
    </row>
    <row r="51" spans="1:15" ht="21" customHeight="1" x14ac:dyDescent="0.25">
      <c r="A51" s="1"/>
      <c r="B51" s="176" t="s">
        <v>110</v>
      </c>
      <c r="C51" s="172">
        <v>1056</v>
      </c>
      <c r="D51" s="173"/>
      <c r="E51" s="173"/>
      <c r="F51" s="173"/>
      <c r="G51" s="173"/>
      <c r="H51" s="174"/>
      <c r="I51" s="175"/>
      <c r="J51" s="287"/>
      <c r="K51" s="287"/>
      <c r="L51" s="287"/>
      <c r="M51" s="287"/>
      <c r="N51" s="287"/>
      <c r="O51" s="287"/>
    </row>
    <row r="52" spans="1:15" ht="15.75" customHeight="1" x14ac:dyDescent="0.25">
      <c r="A52" s="1"/>
      <c r="B52" s="176" t="s">
        <v>111</v>
      </c>
      <c r="C52" s="172">
        <v>1057</v>
      </c>
      <c r="D52" s="173"/>
      <c r="E52" s="173"/>
      <c r="F52" s="173"/>
      <c r="G52" s="173"/>
      <c r="H52" s="174"/>
      <c r="I52" s="175"/>
      <c r="J52" s="287"/>
      <c r="K52" s="287"/>
      <c r="L52" s="287"/>
      <c r="M52" s="287"/>
      <c r="N52" s="287"/>
      <c r="O52" s="287"/>
    </row>
    <row r="53" spans="1:15" ht="36" customHeight="1" x14ac:dyDescent="0.25">
      <c r="A53" s="1"/>
      <c r="B53" s="176" t="s">
        <v>112</v>
      </c>
      <c r="C53" s="172">
        <v>1058</v>
      </c>
      <c r="D53" s="173">
        <v>-9</v>
      </c>
      <c r="E53" s="173">
        <v>-11.2</v>
      </c>
      <c r="F53" s="173">
        <v>-8.6999999999999993</v>
      </c>
      <c r="G53" s="177">
        <f>E53-F53</f>
        <v>-2.5</v>
      </c>
      <c r="H53" s="174">
        <f t="shared" ref="H53" si="15">F53/E53</f>
        <v>0.7767857142857143</v>
      </c>
      <c r="I53" s="175"/>
      <c r="J53" s="287"/>
      <c r="K53" s="287"/>
      <c r="L53" s="287"/>
      <c r="M53" s="287"/>
      <c r="N53" s="287"/>
      <c r="O53" s="287"/>
    </row>
    <row r="54" spans="1:15" ht="36" customHeight="1" x14ac:dyDescent="0.25">
      <c r="A54" s="17"/>
      <c r="B54" s="157" t="s">
        <v>113</v>
      </c>
      <c r="C54" s="172">
        <v>1059</v>
      </c>
      <c r="D54" s="173">
        <v>-23.1</v>
      </c>
      <c r="E54" s="173">
        <v>-6.5</v>
      </c>
      <c r="F54" s="173"/>
      <c r="G54" s="177">
        <f>E54-F54</f>
        <v>-6.5</v>
      </c>
      <c r="H54" s="174"/>
      <c r="I54" s="175"/>
      <c r="J54" s="287"/>
      <c r="K54" s="287"/>
      <c r="L54" s="287"/>
      <c r="M54" s="287"/>
      <c r="N54" s="287"/>
      <c r="O54" s="287"/>
    </row>
    <row r="55" spans="1:15" ht="54" customHeight="1" x14ac:dyDescent="0.25">
      <c r="A55" s="17"/>
      <c r="B55" s="176" t="s">
        <v>114</v>
      </c>
      <c r="C55" s="172">
        <v>1060</v>
      </c>
      <c r="D55" s="173"/>
      <c r="E55" s="173"/>
      <c r="F55" s="173"/>
      <c r="G55" s="173" t="s">
        <v>512</v>
      </c>
      <c r="H55" s="174"/>
      <c r="I55" s="175"/>
      <c r="J55" s="287"/>
      <c r="K55" s="287"/>
      <c r="L55" s="287"/>
      <c r="M55" s="287"/>
      <c r="N55" s="287"/>
      <c r="O55" s="287"/>
    </row>
    <row r="56" spans="1:15" ht="24" customHeight="1" x14ac:dyDescent="0.25">
      <c r="A56" s="17"/>
      <c r="B56" s="176" t="s">
        <v>115</v>
      </c>
      <c r="C56" s="178">
        <v>1061</v>
      </c>
      <c r="D56" s="329"/>
      <c r="E56" s="297"/>
      <c r="F56" s="297"/>
      <c r="G56" s="173"/>
      <c r="H56" s="174"/>
      <c r="I56" s="175"/>
      <c r="J56" s="287"/>
      <c r="K56" s="287"/>
      <c r="L56" s="287"/>
      <c r="M56" s="287"/>
      <c r="N56" s="287"/>
      <c r="O56" s="287"/>
    </row>
    <row r="57" spans="1:15" ht="17.25" customHeight="1" x14ac:dyDescent="0.25">
      <c r="A57" s="17"/>
      <c r="B57" s="163" t="s">
        <v>116</v>
      </c>
      <c r="C57" s="164">
        <v>1062</v>
      </c>
      <c r="D57" s="138">
        <f>SUM(D58:D62)</f>
        <v>-33.1</v>
      </c>
      <c r="E57" s="138">
        <f>SUM(E58:E62)</f>
        <v>-36</v>
      </c>
      <c r="F57" s="138">
        <f>SUM(F58:F62)</f>
        <v>-27.099999999999998</v>
      </c>
      <c r="G57" s="138">
        <f t="shared" ref="G57:G58" si="16">E57-F57</f>
        <v>-8.9000000000000021</v>
      </c>
      <c r="H57" s="181">
        <f t="shared" si="12"/>
        <v>0.75277777777777777</v>
      </c>
      <c r="I57" s="175"/>
      <c r="J57" s="287"/>
      <c r="K57" s="287"/>
      <c r="L57" s="287"/>
      <c r="M57" s="287"/>
      <c r="N57" s="287"/>
      <c r="O57" s="287"/>
    </row>
    <row r="58" spans="1:15" ht="21" customHeight="1" x14ac:dyDescent="0.25">
      <c r="A58" s="17"/>
      <c r="B58" s="191" t="s">
        <v>118</v>
      </c>
      <c r="C58" s="192" t="s">
        <v>117</v>
      </c>
      <c r="D58" s="340">
        <v>-21.1</v>
      </c>
      <c r="E58" s="340">
        <v>-23.2</v>
      </c>
      <c r="F58" s="340">
        <v>-16</v>
      </c>
      <c r="G58" s="138">
        <f t="shared" si="16"/>
        <v>-7.1999999999999993</v>
      </c>
      <c r="H58" s="193">
        <f t="shared" ref="H58:H61" si="17">F58/E58</f>
        <v>0.68965517241379315</v>
      </c>
      <c r="I58" s="194"/>
      <c r="J58" s="287"/>
      <c r="K58" s="287"/>
      <c r="L58" s="287"/>
      <c r="M58" s="287"/>
      <c r="N58" s="287"/>
      <c r="O58" s="287"/>
    </row>
    <row r="59" spans="1:15" ht="18.75" customHeight="1" x14ac:dyDescent="0.25">
      <c r="A59" s="17"/>
      <c r="B59" s="191" t="s">
        <v>468</v>
      </c>
      <c r="C59" s="192" t="s">
        <v>119</v>
      </c>
      <c r="D59" s="340">
        <v>-1.1000000000000001</v>
      </c>
      <c r="E59" s="340">
        <v>-1.4</v>
      </c>
      <c r="F59" s="340">
        <v>-0.9</v>
      </c>
      <c r="G59" s="195">
        <f t="shared" ref="G59:G61" si="18">E59-F59</f>
        <v>-0.49999999999999989</v>
      </c>
      <c r="H59" s="193">
        <f t="shared" si="17"/>
        <v>0.6428571428571429</v>
      </c>
      <c r="I59" s="194"/>
      <c r="J59" s="287"/>
      <c r="K59" s="287"/>
      <c r="L59" s="287"/>
      <c r="M59" s="287"/>
      <c r="N59" s="287"/>
      <c r="O59" s="287"/>
    </row>
    <row r="60" spans="1:15" ht="22.5" customHeight="1" x14ac:dyDescent="0.25">
      <c r="A60" s="17"/>
      <c r="B60" s="191" t="s">
        <v>450</v>
      </c>
      <c r="C60" s="192" t="s">
        <v>120</v>
      </c>
      <c r="D60" s="340">
        <v>-3.2</v>
      </c>
      <c r="E60" s="340">
        <v>-4.4000000000000004</v>
      </c>
      <c r="F60" s="340">
        <v>-2.2999999999999998</v>
      </c>
      <c r="G60" s="195">
        <f t="shared" si="18"/>
        <v>-2.1000000000000005</v>
      </c>
      <c r="H60" s="193">
        <f t="shared" si="17"/>
        <v>0.5227272727272726</v>
      </c>
      <c r="I60" s="194"/>
      <c r="J60" s="287"/>
      <c r="K60" s="287"/>
      <c r="L60" s="287"/>
      <c r="M60" s="287"/>
      <c r="N60" s="287"/>
      <c r="O60" s="287"/>
    </row>
    <row r="61" spans="1:15" ht="17.25" customHeight="1" x14ac:dyDescent="0.25">
      <c r="A61" s="17"/>
      <c r="B61" s="191" t="s">
        <v>488</v>
      </c>
      <c r="C61" s="192" t="s">
        <v>424</v>
      </c>
      <c r="D61" s="340">
        <v>-6.6</v>
      </c>
      <c r="E61" s="340">
        <v>-6</v>
      </c>
      <c r="F61" s="340">
        <v>-7.6</v>
      </c>
      <c r="G61" s="195">
        <f t="shared" si="18"/>
        <v>1.5999999999999996</v>
      </c>
      <c r="H61" s="193">
        <f t="shared" si="17"/>
        <v>1.2666666666666666</v>
      </c>
      <c r="I61" s="194"/>
      <c r="J61" s="287"/>
      <c r="K61" s="287"/>
      <c r="L61" s="287"/>
      <c r="M61" s="287"/>
      <c r="N61" s="287"/>
      <c r="O61" s="287"/>
    </row>
    <row r="62" spans="1:15" ht="20.25" customHeight="1" thickBot="1" x14ac:dyDescent="0.3">
      <c r="A62" s="17"/>
      <c r="B62" s="191" t="s">
        <v>489</v>
      </c>
      <c r="C62" s="192" t="s">
        <v>455</v>
      </c>
      <c r="D62" s="341">
        <v>-1.1000000000000001</v>
      </c>
      <c r="E62" s="340">
        <v>-1</v>
      </c>
      <c r="F62" s="340">
        <v>-0.3</v>
      </c>
      <c r="G62" s="177">
        <f t="shared" ref="G62" si="19">E62-F62</f>
        <v>-0.7</v>
      </c>
      <c r="H62" s="193">
        <f t="shared" ref="H62" si="20">F62/E62</f>
        <v>0.3</v>
      </c>
      <c r="I62" s="194"/>
      <c r="J62" s="287"/>
      <c r="K62" s="287"/>
      <c r="L62" s="287"/>
      <c r="M62" s="287"/>
      <c r="N62" s="287"/>
      <c r="O62" s="287"/>
    </row>
    <row r="63" spans="1:15" ht="41.25" customHeight="1" thickBot="1" x14ac:dyDescent="0.3">
      <c r="A63" s="17"/>
      <c r="B63" s="196" t="s">
        <v>121</v>
      </c>
      <c r="C63" s="197">
        <v>1070</v>
      </c>
      <c r="D63" s="198"/>
      <c r="E63" s="198"/>
      <c r="F63" s="198"/>
      <c r="G63" s="198"/>
      <c r="H63" s="199"/>
      <c r="I63" s="200"/>
      <c r="J63" s="287"/>
      <c r="K63" s="287"/>
      <c r="L63" s="287"/>
      <c r="M63" s="287"/>
      <c r="N63" s="287"/>
      <c r="O63" s="287"/>
    </row>
    <row r="64" spans="1:15" ht="21.75" customHeight="1" x14ac:dyDescent="0.25">
      <c r="A64" s="17"/>
      <c r="B64" s="157" t="s">
        <v>84</v>
      </c>
      <c r="C64" s="158">
        <v>1071</v>
      </c>
      <c r="D64" s="307"/>
      <c r="E64" s="159"/>
      <c r="F64" s="159"/>
      <c r="G64" s="159"/>
      <c r="H64" s="169"/>
      <c r="I64" s="186"/>
      <c r="J64" s="287"/>
      <c r="K64" s="287"/>
      <c r="L64" s="287"/>
      <c r="M64" s="287"/>
      <c r="N64" s="287"/>
      <c r="O64" s="287"/>
    </row>
    <row r="65" spans="1:15" ht="21.75" customHeight="1" x14ac:dyDescent="0.25">
      <c r="A65" s="15"/>
      <c r="B65" s="176" t="s">
        <v>85</v>
      </c>
      <c r="C65" s="172">
        <v>1072</v>
      </c>
      <c r="D65" s="189"/>
      <c r="E65" s="173"/>
      <c r="F65" s="173"/>
      <c r="G65" s="173"/>
      <c r="H65" s="174"/>
      <c r="I65" s="175"/>
      <c r="J65" s="287"/>
      <c r="K65" s="287"/>
      <c r="L65" s="287"/>
      <c r="M65" s="287"/>
      <c r="N65" s="287"/>
      <c r="O65" s="287"/>
    </row>
    <row r="66" spans="1:15" ht="21.75" customHeight="1" x14ac:dyDescent="0.25">
      <c r="A66" s="1"/>
      <c r="B66" s="176" t="s">
        <v>122</v>
      </c>
      <c r="C66" s="172">
        <v>1073</v>
      </c>
      <c r="D66" s="189"/>
      <c r="E66" s="173"/>
      <c r="F66" s="173"/>
      <c r="G66" s="173"/>
      <c r="H66" s="174"/>
      <c r="I66" s="175"/>
      <c r="J66" s="287"/>
      <c r="K66" s="287"/>
      <c r="L66" s="287"/>
      <c r="M66" s="287"/>
      <c r="N66" s="287"/>
      <c r="O66" s="287"/>
    </row>
    <row r="67" spans="1:15" ht="21.75" customHeight="1" x14ac:dyDescent="0.25">
      <c r="A67" s="1"/>
      <c r="B67" s="176" t="s">
        <v>123</v>
      </c>
      <c r="C67" s="172">
        <v>1074</v>
      </c>
      <c r="D67" s="189"/>
      <c r="E67" s="173"/>
      <c r="F67" s="173"/>
      <c r="G67" s="173"/>
      <c r="H67" s="174"/>
      <c r="I67" s="175"/>
      <c r="J67" s="287"/>
      <c r="K67" s="287"/>
      <c r="L67" s="287"/>
      <c r="M67" s="287"/>
      <c r="N67" s="287"/>
      <c r="O67" s="287"/>
    </row>
    <row r="68" spans="1:15" ht="21.75" customHeight="1" x14ac:dyDescent="0.25">
      <c r="A68" s="1"/>
      <c r="B68" s="176" t="s">
        <v>124</v>
      </c>
      <c r="C68" s="172">
        <v>1075</v>
      </c>
      <c r="D68" s="189"/>
      <c r="E68" s="173"/>
      <c r="F68" s="173"/>
      <c r="G68" s="173"/>
      <c r="H68" s="174"/>
      <c r="I68" s="175"/>
      <c r="J68" s="287"/>
      <c r="K68" s="287"/>
      <c r="L68" s="287"/>
      <c r="M68" s="287"/>
      <c r="N68" s="287"/>
      <c r="O68" s="287"/>
    </row>
    <row r="69" spans="1:15" ht="21.75" customHeight="1" x14ac:dyDescent="0.25">
      <c r="A69" s="1"/>
      <c r="B69" s="176" t="s">
        <v>125</v>
      </c>
      <c r="C69" s="172">
        <v>1076</v>
      </c>
      <c r="D69" s="189"/>
      <c r="E69" s="173"/>
      <c r="F69" s="173"/>
      <c r="G69" s="173"/>
      <c r="H69" s="174"/>
      <c r="I69" s="175"/>
      <c r="J69" s="287"/>
      <c r="K69" s="287"/>
      <c r="L69" s="287"/>
      <c r="M69" s="287"/>
      <c r="N69" s="287"/>
      <c r="O69" s="287"/>
    </row>
    <row r="70" spans="1:15" ht="21.75" customHeight="1" thickBot="1" x14ac:dyDescent="0.3">
      <c r="A70" s="1"/>
      <c r="B70" s="163" t="s">
        <v>126</v>
      </c>
      <c r="C70" s="164">
        <v>1077</v>
      </c>
      <c r="D70" s="308"/>
      <c r="E70" s="138"/>
      <c r="F70" s="138"/>
      <c r="G70" s="138"/>
      <c r="H70" s="181"/>
      <c r="I70" s="182"/>
      <c r="J70" s="287"/>
      <c r="K70" s="287"/>
      <c r="L70" s="287"/>
      <c r="M70" s="287"/>
      <c r="N70" s="287"/>
      <c r="O70" s="287"/>
    </row>
    <row r="71" spans="1:15" ht="33.75" customHeight="1" thickBot="1" x14ac:dyDescent="0.3">
      <c r="A71" s="1"/>
      <c r="B71" s="153" t="s">
        <v>127</v>
      </c>
      <c r="C71" s="154">
        <v>1080</v>
      </c>
      <c r="D71" s="155">
        <f>D76</f>
        <v>-1731.7</v>
      </c>
      <c r="E71" s="155">
        <f>E76</f>
        <v>-2031</v>
      </c>
      <c r="F71" s="155">
        <f>F76+F72</f>
        <v>-2081.4</v>
      </c>
      <c r="G71" s="201">
        <f t="shared" ref="G71:G72" si="21">E71-F71</f>
        <v>50.400000000000091</v>
      </c>
      <c r="H71" s="156">
        <f t="shared" ref="H71" si="22">F71/E71</f>
        <v>1.0248153618906943</v>
      </c>
      <c r="I71" s="167"/>
      <c r="J71" s="287"/>
      <c r="K71" s="287"/>
      <c r="L71" s="287"/>
      <c r="M71" s="287"/>
      <c r="N71" s="287"/>
      <c r="O71" s="287"/>
    </row>
    <row r="72" spans="1:15" ht="32.450000000000003" customHeight="1" x14ac:dyDescent="0.25">
      <c r="A72" s="1"/>
      <c r="B72" s="157" t="s">
        <v>552</v>
      </c>
      <c r="C72" s="158">
        <v>1081</v>
      </c>
      <c r="D72" s="159"/>
      <c r="E72" s="159"/>
      <c r="F72" s="159">
        <v>-119.6</v>
      </c>
      <c r="G72" s="173">
        <f t="shared" si="21"/>
        <v>119.6</v>
      </c>
      <c r="H72" s="169"/>
      <c r="I72" s="186"/>
      <c r="J72" s="287"/>
      <c r="K72" s="287"/>
      <c r="L72" s="287"/>
      <c r="M72" s="287"/>
      <c r="N72" s="287"/>
      <c r="O72" s="287"/>
    </row>
    <row r="73" spans="1:15" ht="22.5" customHeight="1" x14ac:dyDescent="0.25">
      <c r="A73" s="1"/>
      <c r="B73" s="176" t="s">
        <v>128</v>
      </c>
      <c r="C73" s="172">
        <v>1082</v>
      </c>
      <c r="D73" s="173"/>
      <c r="E73" s="189"/>
      <c r="F73" s="173"/>
      <c r="G73" s="173"/>
      <c r="H73" s="174"/>
      <c r="I73" s="175"/>
      <c r="J73" s="287"/>
      <c r="K73" s="287"/>
      <c r="L73" s="287"/>
      <c r="M73" s="287"/>
      <c r="N73" s="287"/>
      <c r="O73" s="287"/>
    </row>
    <row r="74" spans="1:15" ht="22.5" customHeight="1" x14ac:dyDescent="0.25">
      <c r="A74" s="15"/>
      <c r="B74" s="176" t="s">
        <v>129</v>
      </c>
      <c r="C74" s="172">
        <v>1083</v>
      </c>
      <c r="D74" s="173"/>
      <c r="E74" s="189"/>
      <c r="F74" s="173"/>
      <c r="G74" s="173"/>
      <c r="H74" s="174"/>
      <c r="I74" s="175"/>
      <c r="J74" s="287"/>
      <c r="K74" s="287"/>
      <c r="L74" s="287"/>
      <c r="M74" s="287"/>
      <c r="N74" s="287"/>
      <c r="O74" s="287"/>
    </row>
    <row r="75" spans="1:15" ht="15.75" x14ac:dyDescent="0.25">
      <c r="A75" s="1"/>
      <c r="B75" s="176" t="s">
        <v>97</v>
      </c>
      <c r="C75" s="172">
        <v>1084</v>
      </c>
      <c r="D75" s="173"/>
      <c r="E75" s="189"/>
      <c r="F75" s="173"/>
      <c r="G75" s="173"/>
      <c r="H75" s="174"/>
      <c r="I75" s="175"/>
      <c r="J75" s="287"/>
      <c r="K75" s="287"/>
      <c r="L75" s="287"/>
      <c r="M75" s="287"/>
      <c r="N75" s="287"/>
      <c r="O75" s="287"/>
    </row>
    <row r="76" spans="1:15" ht="27" customHeight="1" x14ac:dyDescent="0.25">
      <c r="A76" s="1"/>
      <c r="B76" s="176" t="s">
        <v>130</v>
      </c>
      <c r="C76" s="172">
        <v>1085</v>
      </c>
      <c r="D76" s="173">
        <f>SUM(D77:D83)</f>
        <v>-1731.7</v>
      </c>
      <c r="E76" s="173">
        <f>SUM(E77:E83)</f>
        <v>-2031</v>
      </c>
      <c r="F76" s="173">
        <f>SUM(F77:F83)</f>
        <v>-1961.8000000000002</v>
      </c>
      <c r="G76" s="173">
        <f t="shared" ref="G76" si="23">E76-F76</f>
        <v>-69.199999999999818</v>
      </c>
      <c r="H76" s="174">
        <f t="shared" ref="H76" si="24">F76/E76</f>
        <v>0.96592811422944369</v>
      </c>
      <c r="I76" s="175"/>
      <c r="J76" s="287"/>
      <c r="K76" s="287"/>
      <c r="L76" s="287"/>
      <c r="M76" s="287"/>
      <c r="N76" s="287"/>
      <c r="O76" s="287"/>
    </row>
    <row r="77" spans="1:15" ht="21.75" customHeight="1" x14ac:dyDescent="0.25">
      <c r="A77" s="1"/>
      <c r="B77" s="97" t="s">
        <v>490</v>
      </c>
      <c r="C77" s="178" t="s">
        <v>440</v>
      </c>
      <c r="D77" s="173"/>
      <c r="E77" s="189"/>
      <c r="F77" s="173"/>
      <c r="G77" s="173"/>
      <c r="H77" s="174"/>
      <c r="I77" s="175"/>
      <c r="J77" s="287"/>
      <c r="K77" s="287"/>
      <c r="L77" s="287"/>
      <c r="M77" s="287"/>
      <c r="N77" s="287"/>
      <c r="O77" s="287"/>
    </row>
    <row r="78" spans="1:15" ht="23.25" customHeight="1" x14ac:dyDescent="0.25">
      <c r="A78" s="1"/>
      <c r="B78" s="97" t="s">
        <v>438</v>
      </c>
      <c r="C78" s="178" t="s">
        <v>441</v>
      </c>
      <c r="D78" s="173"/>
      <c r="E78" s="189"/>
      <c r="F78" s="173"/>
      <c r="G78" s="173"/>
      <c r="H78" s="174"/>
      <c r="I78" s="175"/>
      <c r="J78" s="287"/>
      <c r="K78" s="287"/>
      <c r="L78" s="287"/>
      <c r="M78" s="287"/>
      <c r="N78" s="287"/>
      <c r="O78" s="287"/>
    </row>
    <row r="79" spans="1:15" ht="23.25" customHeight="1" x14ac:dyDescent="0.25">
      <c r="A79" s="15"/>
      <c r="B79" s="98" t="s">
        <v>439</v>
      </c>
      <c r="C79" s="178" t="s">
        <v>442</v>
      </c>
      <c r="D79" s="138"/>
      <c r="E79" s="308"/>
      <c r="F79" s="138"/>
      <c r="G79" s="138"/>
      <c r="H79" s="181"/>
      <c r="I79" s="182"/>
      <c r="J79" s="287"/>
      <c r="K79" s="287"/>
      <c r="L79" s="287"/>
      <c r="M79" s="287"/>
      <c r="N79" s="287"/>
      <c r="O79" s="287"/>
    </row>
    <row r="80" spans="1:15" ht="33" customHeight="1" x14ac:dyDescent="0.25">
      <c r="A80" s="15"/>
      <c r="B80" s="202" t="s">
        <v>514</v>
      </c>
      <c r="C80" s="178" t="s">
        <v>492</v>
      </c>
      <c r="D80" s="138">
        <v>-254.6</v>
      </c>
      <c r="E80" s="138">
        <v>-321.2</v>
      </c>
      <c r="F80" s="138">
        <v>-282.10000000000002</v>
      </c>
      <c r="G80" s="138">
        <f>E80-F80</f>
        <v>-39.099999999999966</v>
      </c>
      <c r="H80" s="181">
        <f t="shared" ref="H80:H92" si="25">F80/E80</f>
        <v>0.87826899128268998</v>
      </c>
      <c r="I80" s="182"/>
      <c r="J80" s="287"/>
      <c r="K80" s="287"/>
      <c r="L80" s="287"/>
      <c r="M80" s="287"/>
      <c r="N80" s="287"/>
      <c r="O80" s="287"/>
    </row>
    <row r="81" spans="1:15" ht="24" customHeight="1" x14ac:dyDescent="0.25">
      <c r="A81" s="15"/>
      <c r="B81" s="203" t="s">
        <v>491</v>
      </c>
      <c r="C81" s="178" t="s">
        <v>493</v>
      </c>
      <c r="D81" s="138"/>
      <c r="E81" s="138"/>
      <c r="F81" s="138"/>
      <c r="G81" s="138"/>
      <c r="H81" s="181"/>
      <c r="I81" s="182"/>
      <c r="J81" s="287"/>
      <c r="K81" s="287"/>
      <c r="L81" s="287"/>
      <c r="M81" s="287"/>
      <c r="N81" s="287"/>
      <c r="O81" s="287"/>
    </row>
    <row r="82" spans="1:15" ht="23.25" customHeight="1" thickBot="1" x14ac:dyDescent="0.3">
      <c r="A82" s="1"/>
      <c r="B82" s="204" t="s">
        <v>508</v>
      </c>
      <c r="C82" s="178" t="s">
        <v>509</v>
      </c>
      <c r="D82" s="173"/>
      <c r="E82" s="138"/>
      <c r="F82" s="173"/>
      <c r="G82" s="173"/>
      <c r="H82" s="174"/>
      <c r="I82" s="175"/>
      <c r="J82" s="287"/>
      <c r="K82" s="287"/>
      <c r="L82" s="287"/>
      <c r="M82" s="287"/>
      <c r="N82" s="287"/>
      <c r="O82" s="287"/>
    </row>
    <row r="83" spans="1:15" ht="98.25" customHeight="1" x14ac:dyDescent="0.25">
      <c r="A83" s="1"/>
      <c r="B83" s="342" t="s">
        <v>513</v>
      </c>
      <c r="C83" s="178" t="s">
        <v>528</v>
      </c>
      <c r="D83" s="138">
        <f>SUM(D84:D92)</f>
        <v>-1477.1000000000001</v>
      </c>
      <c r="E83" s="138">
        <f>SUM(E84:E92)</f>
        <v>-1709.8</v>
      </c>
      <c r="F83" s="138">
        <f>SUM(F84:F92)</f>
        <v>-1679.7</v>
      </c>
      <c r="G83" s="138">
        <f t="shared" ref="G83:G85" si="26">E83-F83</f>
        <v>-30.099999999999909</v>
      </c>
      <c r="H83" s="181">
        <f t="shared" ref="H83:H85" si="27">F83/E83</f>
        <v>0.98239560182477492</v>
      </c>
      <c r="I83" s="182"/>
      <c r="J83" s="287"/>
      <c r="K83" s="287"/>
      <c r="L83" s="287"/>
      <c r="M83" s="287"/>
      <c r="N83" s="287"/>
      <c r="O83" s="287"/>
    </row>
    <row r="84" spans="1:15" ht="23.25" customHeight="1" x14ac:dyDescent="0.25">
      <c r="A84" s="1"/>
      <c r="B84" s="202" t="s">
        <v>469</v>
      </c>
      <c r="C84" s="178" t="s">
        <v>515</v>
      </c>
      <c r="D84" s="138">
        <v>-21.5</v>
      </c>
      <c r="E84" s="138">
        <v>-89</v>
      </c>
      <c r="F84" s="138">
        <v>-47.8</v>
      </c>
      <c r="G84" s="138">
        <f t="shared" si="26"/>
        <v>-41.2</v>
      </c>
      <c r="H84" s="181">
        <f t="shared" si="27"/>
        <v>0.53707865168539326</v>
      </c>
      <c r="I84" s="182"/>
      <c r="J84" s="287"/>
      <c r="K84" s="287"/>
      <c r="L84" s="287"/>
      <c r="M84" s="287"/>
      <c r="N84" s="287"/>
      <c r="O84" s="287"/>
    </row>
    <row r="85" spans="1:15" ht="23.25" customHeight="1" x14ac:dyDescent="0.25">
      <c r="A85" s="1"/>
      <c r="B85" s="97" t="s">
        <v>81</v>
      </c>
      <c r="C85" s="178" t="s">
        <v>516</v>
      </c>
      <c r="D85" s="138">
        <v>-220</v>
      </c>
      <c r="E85" s="138">
        <v>-277.3</v>
      </c>
      <c r="F85" s="138">
        <v>-195.2</v>
      </c>
      <c r="G85" s="138">
        <f t="shared" si="26"/>
        <v>-82.100000000000023</v>
      </c>
      <c r="H85" s="181">
        <f t="shared" si="27"/>
        <v>0.70393076090876305</v>
      </c>
      <c r="I85" s="182"/>
      <c r="J85" s="287"/>
      <c r="K85" s="287"/>
      <c r="L85" s="287"/>
      <c r="M85" s="287"/>
      <c r="N85" s="287"/>
      <c r="O85" s="287"/>
    </row>
    <row r="86" spans="1:15" ht="41.25" customHeight="1" x14ac:dyDescent="0.25">
      <c r="A86" s="15"/>
      <c r="B86" s="98" t="s">
        <v>82</v>
      </c>
      <c r="C86" s="178" t="s">
        <v>517</v>
      </c>
      <c r="D86" s="138">
        <v>-49.4</v>
      </c>
      <c r="E86" s="138">
        <v>-115.8</v>
      </c>
      <c r="F86" s="138">
        <v>-26.3</v>
      </c>
      <c r="G86" s="138">
        <f t="shared" ref="G86:G91" si="28">E86-F86</f>
        <v>-89.5</v>
      </c>
      <c r="H86" s="181">
        <f t="shared" si="25"/>
        <v>0.22711571675302247</v>
      </c>
      <c r="I86" s="182"/>
      <c r="J86" s="287"/>
      <c r="K86" s="287"/>
      <c r="L86" s="287"/>
      <c r="M86" s="287"/>
      <c r="N86" s="287"/>
      <c r="O86" s="287"/>
    </row>
    <row r="87" spans="1:15" ht="33" customHeight="1" x14ac:dyDescent="0.25">
      <c r="A87" s="15"/>
      <c r="B87" s="202" t="s">
        <v>83</v>
      </c>
      <c r="C87" s="178" t="s">
        <v>518</v>
      </c>
      <c r="D87" s="138">
        <v>-30.8</v>
      </c>
      <c r="E87" s="138">
        <v>-30.4</v>
      </c>
      <c r="F87" s="138">
        <v>-29.9</v>
      </c>
      <c r="G87" s="138">
        <f t="shared" si="28"/>
        <v>-0.5</v>
      </c>
      <c r="H87" s="181">
        <f t="shared" si="25"/>
        <v>0.98355263157894735</v>
      </c>
      <c r="I87" s="182"/>
      <c r="J87" s="287"/>
      <c r="K87" s="287"/>
      <c r="L87" s="287"/>
      <c r="M87" s="287"/>
      <c r="N87" s="287"/>
      <c r="O87" s="287"/>
    </row>
    <row r="88" spans="1:15" ht="24" customHeight="1" x14ac:dyDescent="0.25">
      <c r="A88" s="15"/>
      <c r="B88" s="203" t="s">
        <v>84</v>
      </c>
      <c r="C88" s="178" t="s">
        <v>519</v>
      </c>
      <c r="D88" s="138">
        <v>-937.6</v>
      </c>
      <c r="E88" s="138">
        <v>-948.59999999999991</v>
      </c>
      <c r="F88" s="138">
        <v>-1126</v>
      </c>
      <c r="G88" s="138">
        <f t="shared" si="28"/>
        <v>177.40000000000009</v>
      </c>
      <c r="H88" s="181">
        <f t="shared" si="25"/>
        <v>1.187012439384356</v>
      </c>
      <c r="I88" s="182"/>
      <c r="J88" s="287"/>
      <c r="K88" s="287"/>
      <c r="L88" s="287"/>
      <c r="M88" s="287"/>
      <c r="N88" s="287"/>
      <c r="O88" s="287"/>
    </row>
    <row r="89" spans="1:15" ht="23.25" customHeight="1" x14ac:dyDescent="0.25">
      <c r="A89" s="1"/>
      <c r="B89" s="97" t="s">
        <v>85</v>
      </c>
      <c r="C89" s="178" t="s">
        <v>520</v>
      </c>
      <c r="D89" s="173">
        <v>-187.4</v>
      </c>
      <c r="E89" s="138">
        <v>-208.7</v>
      </c>
      <c r="F89" s="173">
        <v>-214.9</v>
      </c>
      <c r="G89" s="173">
        <f t="shared" si="28"/>
        <v>6.2000000000000171</v>
      </c>
      <c r="H89" s="174">
        <f t="shared" si="25"/>
        <v>1.0297077144226163</v>
      </c>
      <c r="I89" s="175"/>
      <c r="J89" s="287"/>
      <c r="K89" s="287"/>
      <c r="L89" s="287"/>
      <c r="M89" s="287"/>
      <c r="N89" s="287"/>
      <c r="O89" s="287"/>
    </row>
    <row r="90" spans="1:15" ht="23.25" customHeight="1" x14ac:dyDescent="0.25">
      <c r="A90" s="15"/>
      <c r="B90" s="98" t="s">
        <v>90</v>
      </c>
      <c r="C90" s="178" t="s">
        <v>521</v>
      </c>
      <c r="D90" s="138">
        <v>-19.3</v>
      </c>
      <c r="E90" s="138">
        <v>-20</v>
      </c>
      <c r="F90" s="138">
        <v>-19.8</v>
      </c>
      <c r="G90" s="138">
        <f t="shared" si="28"/>
        <v>-0.19999999999999929</v>
      </c>
      <c r="H90" s="181">
        <f t="shared" si="25"/>
        <v>0.99</v>
      </c>
      <c r="I90" s="182"/>
      <c r="J90" s="287"/>
      <c r="K90" s="287"/>
      <c r="L90" s="287"/>
      <c r="M90" s="287"/>
      <c r="N90" s="287"/>
      <c r="O90" s="287"/>
    </row>
    <row r="91" spans="1:15" ht="33" customHeight="1" x14ac:dyDescent="0.25">
      <c r="A91" s="15"/>
      <c r="B91" s="202" t="s">
        <v>445</v>
      </c>
      <c r="C91" s="178" t="s">
        <v>522</v>
      </c>
      <c r="D91" s="138">
        <v>-3.4</v>
      </c>
      <c r="E91" s="138">
        <v>-10</v>
      </c>
      <c r="F91" s="138">
        <v>-10</v>
      </c>
      <c r="G91" s="165">
        <f t="shared" si="28"/>
        <v>0</v>
      </c>
      <c r="H91" s="181">
        <f t="shared" si="25"/>
        <v>1</v>
      </c>
      <c r="I91" s="182"/>
      <c r="J91" s="287"/>
      <c r="K91" s="287"/>
      <c r="L91" s="287"/>
      <c r="M91" s="287"/>
      <c r="N91" s="287"/>
      <c r="O91" s="287"/>
    </row>
    <row r="92" spans="1:15" ht="24" customHeight="1" thickBot="1" x14ac:dyDescent="0.3">
      <c r="A92" s="15"/>
      <c r="B92" s="204" t="s">
        <v>92</v>
      </c>
      <c r="C92" s="323" t="s">
        <v>523</v>
      </c>
      <c r="D92" s="144">
        <v>-7.7</v>
      </c>
      <c r="E92" s="144">
        <v>-10</v>
      </c>
      <c r="F92" s="144">
        <v>-9.8000000000000007</v>
      </c>
      <c r="G92" s="152">
        <f>E92-F92</f>
        <v>-0.19999999999999929</v>
      </c>
      <c r="H92" s="145">
        <f t="shared" si="25"/>
        <v>0.98000000000000009</v>
      </c>
      <c r="I92" s="166"/>
      <c r="J92" s="287"/>
      <c r="K92" s="287"/>
      <c r="L92" s="287"/>
      <c r="M92" s="287"/>
      <c r="N92" s="287"/>
      <c r="O92" s="287"/>
    </row>
    <row r="93" spans="1:15" ht="18.75" customHeight="1" thickBot="1" x14ac:dyDescent="0.3">
      <c r="A93" s="15"/>
      <c r="B93" s="183" t="s">
        <v>34</v>
      </c>
      <c r="C93" s="324">
        <v>1100</v>
      </c>
      <c r="D93" s="320">
        <f>D7+D9+D33+D71+D29</f>
        <v>-93.5</v>
      </c>
      <c r="E93" s="320">
        <f>E7+E9+E33+E71+E29</f>
        <v>-36.900000000000091</v>
      </c>
      <c r="F93" s="320">
        <f>F7+F9+F33+F71+F29</f>
        <v>-131.10000000000036</v>
      </c>
      <c r="G93" s="321">
        <f>F93-E93</f>
        <v>-94.200000000000273</v>
      </c>
      <c r="H93" s="322">
        <f>F93/E93</f>
        <v>3.5528455284552858</v>
      </c>
      <c r="I93" s="153"/>
      <c r="J93" s="287"/>
      <c r="K93" s="287"/>
      <c r="L93" s="287"/>
      <c r="M93" s="287"/>
      <c r="N93" s="287"/>
      <c r="O93" s="287"/>
    </row>
    <row r="94" spans="1:15" ht="27" customHeight="1" x14ac:dyDescent="0.25">
      <c r="A94" s="1"/>
      <c r="B94" s="184" t="s">
        <v>131</v>
      </c>
      <c r="C94" s="158">
        <v>1110</v>
      </c>
      <c r="D94" s="307"/>
      <c r="E94" s="159"/>
      <c r="F94" s="159"/>
      <c r="G94" s="159"/>
      <c r="H94" s="169"/>
      <c r="I94" s="186"/>
      <c r="J94" s="287"/>
      <c r="K94" s="287"/>
      <c r="L94" s="287"/>
      <c r="M94" s="287"/>
      <c r="N94" s="287"/>
      <c r="O94" s="287"/>
    </row>
    <row r="95" spans="1:15" ht="27" customHeight="1" x14ac:dyDescent="0.25">
      <c r="A95" s="1"/>
      <c r="B95" s="205" t="s">
        <v>132</v>
      </c>
      <c r="C95" s="172">
        <v>1120</v>
      </c>
      <c r="D95" s="189"/>
      <c r="E95" s="173"/>
      <c r="F95" s="173"/>
      <c r="G95" s="173"/>
      <c r="H95" s="174"/>
      <c r="I95" s="175"/>
      <c r="J95" s="287"/>
      <c r="K95" s="287"/>
      <c r="L95" s="287"/>
      <c r="M95" s="287"/>
      <c r="N95" s="287"/>
      <c r="O95" s="287"/>
    </row>
    <row r="96" spans="1:15" ht="27" customHeight="1" x14ac:dyDescent="0.25">
      <c r="A96" s="1"/>
      <c r="B96" s="205" t="s">
        <v>133</v>
      </c>
      <c r="C96" s="172">
        <v>1130</v>
      </c>
      <c r="D96" s="189"/>
      <c r="E96" s="173"/>
      <c r="F96" s="173"/>
      <c r="G96" s="173"/>
      <c r="H96" s="174"/>
      <c r="I96" s="175"/>
      <c r="J96" s="287"/>
      <c r="K96" s="287"/>
      <c r="L96" s="287"/>
      <c r="M96" s="287"/>
      <c r="N96" s="287"/>
      <c r="O96" s="287"/>
    </row>
    <row r="97" spans="1:15" ht="27" customHeight="1" x14ac:dyDescent="0.25">
      <c r="A97" s="15"/>
      <c r="B97" s="205" t="s">
        <v>134</v>
      </c>
      <c r="C97" s="172">
        <v>1140</v>
      </c>
      <c r="D97" s="189"/>
      <c r="E97" s="173"/>
      <c r="F97" s="173"/>
      <c r="G97" s="173"/>
      <c r="H97" s="174"/>
      <c r="I97" s="175"/>
      <c r="J97" s="287"/>
      <c r="K97" s="287"/>
      <c r="L97" s="287"/>
      <c r="M97" s="287"/>
      <c r="N97" s="287"/>
      <c r="O97" s="287"/>
    </row>
    <row r="98" spans="1:15" ht="27" customHeight="1" x14ac:dyDescent="0.25">
      <c r="A98" s="1"/>
      <c r="B98" s="205" t="s">
        <v>135</v>
      </c>
      <c r="C98" s="172">
        <v>1150</v>
      </c>
      <c r="D98" s="298">
        <v>96.2</v>
      </c>
      <c r="E98" s="173">
        <v>43</v>
      </c>
      <c r="F98" s="298">
        <v>134.30000000000001</v>
      </c>
      <c r="G98" s="173">
        <f t="shared" ref="G98" si="29">F98-E98</f>
        <v>91.300000000000011</v>
      </c>
      <c r="H98" s="174">
        <f t="shared" ref="H98:H99" si="30">F98/E98</f>
        <v>3.1232558139534885</v>
      </c>
      <c r="I98" s="175"/>
      <c r="J98" s="287"/>
      <c r="K98" s="287"/>
      <c r="L98" s="287"/>
      <c r="M98" s="287"/>
      <c r="N98" s="287"/>
      <c r="O98" s="287"/>
    </row>
    <row r="99" spans="1:15" ht="27" customHeight="1" x14ac:dyDescent="0.25">
      <c r="A99" s="1"/>
      <c r="B99" s="97" t="s">
        <v>79</v>
      </c>
      <c r="C99" s="178" t="s">
        <v>443</v>
      </c>
      <c r="D99" s="298">
        <v>96.2</v>
      </c>
      <c r="E99" s="173">
        <v>43</v>
      </c>
      <c r="F99" s="343">
        <v>134.30000000000001</v>
      </c>
      <c r="G99" s="177">
        <f t="shared" ref="G99" si="31">F99-E99</f>
        <v>91.300000000000011</v>
      </c>
      <c r="H99" s="174">
        <f t="shared" si="30"/>
        <v>3.1232558139534885</v>
      </c>
      <c r="I99" s="175"/>
      <c r="J99" s="287"/>
      <c r="K99" s="287"/>
      <c r="L99" s="287"/>
      <c r="M99" s="287"/>
      <c r="N99" s="287"/>
      <c r="O99" s="287"/>
    </row>
    <row r="100" spans="1:15" ht="20.25" customHeight="1" x14ac:dyDescent="0.25">
      <c r="A100" s="1"/>
      <c r="B100" s="157" t="s">
        <v>97</v>
      </c>
      <c r="C100" s="158">
        <v>1151</v>
      </c>
      <c r="D100" s="307"/>
      <c r="E100" s="159"/>
      <c r="F100" s="159"/>
      <c r="G100" s="159"/>
      <c r="H100" s="169"/>
      <c r="I100" s="186"/>
      <c r="J100" s="287"/>
      <c r="K100" s="287"/>
      <c r="L100" s="287"/>
      <c r="M100" s="287"/>
      <c r="N100" s="287"/>
      <c r="O100" s="287"/>
    </row>
    <row r="101" spans="1:15" ht="21" customHeight="1" x14ac:dyDescent="0.25">
      <c r="A101" s="1"/>
      <c r="B101" s="205" t="s">
        <v>136</v>
      </c>
      <c r="C101" s="172">
        <v>1160</v>
      </c>
      <c r="D101" s="344"/>
      <c r="E101" s="173"/>
      <c r="F101" s="173"/>
      <c r="G101" s="188"/>
      <c r="H101" s="174"/>
      <c r="I101" s="175"/>
      <c r="J101" s="287"/>
      <c r="K101" s="287"/>
      <c r="L101" s="287"/>
      <c r="M101" s="287"/>
      <c r="N101" s="287"/>
      <c r="O101" s="287"/>
    </row>
    <row r="102" spans="1:15" ht="21.75" customHeight="1" thickBot="1" x14ac:dyDescent="0.3">
      <c r="A102" s="1"/>
      <c r="B102" s="206" t="s">
        <v>97</v>
      </c>
      <c r="C102" s="207">
        <v>1161</v>
      </c>
      <c r="D102" s="345"/>
      <c r="E102" s="299"/>
      <c r="F102" s="299"/>
      <c r="G102" s="208"/>
      <c r="H102" s="209"/>
      <c r="I102" s="210"/>
      <c r="J102" s="287"/>
      <c r="K102" s="287"/>
      <c r="L102" s="287"/>
      <c r="M102" s="287"/>
      <c r="N102" s="287"/>
      <c r="O102" s="287"/>
    </row>
    <row r="103" spans="1:15" ht="22.5" customHeight="1" thickBot="1" x14ac:dyDescent="0.3">
      <c r="A103" s="1"/>
      <c r="B103" s="211" t="s">
        <v>37</v>
      </c>
      <c r="C103" s="212">
        <v>1170</v>
      </c>
      <c r="D103" s="346">
        <f>D93+D98</f>
        <v>2.7000000000000028</v>
      </c>
      <c r="E103" s="347">
        <f>E93+E98</f>
        <v>6.0999999999999091</v>
      </c>
      <c r="F103" s="347">
        <f>F93+F98</f>
        <v>3.1999999999996476</v>
      </c>
      <c r="G103" s="213">
        <f t="shared" ref="G103:G107" si="32">F103-E103</f>
        <v>-2.9000000000002615</v>
      </c>
      <c r="H103" s="214">
        <f t="shared" ref="H103:H104" si="33">F103/E103</f>
        <v>0.5245901639343763</v>
      </c>
      <c r="I103" s="215"/>
      <c r="J103" s="287"/>
      <c r="K103" s="287"/>
      <c r="L103" s="287"/>
      <c r="M103" s="287"/>
      <c r="N103" s="287"/>
      <c r="O103" s="287"/>
    </row>
    <row r="104" spans="1:15" ht="24.75" customHeight="1" x14ac:dyDescent="0.25">
      <c r="A104" s="1"/>
      <c r="B104" s="157" t="s">
        <v>38</v>
      </c>
      <c r="C104" s="158">
        <v>1180</v>
      </c>
      <c r="D104" s="344">
        <v>-0.5</v>
      </c>
      <c r="E104" s="168">
        <v>-1.1000000000000001</v>
      </c>
      <c r="F104" s="332">
        <f>-(F103*18%)</f>
        <v>-0.57599999999993656</v>
      </c>
      <c r="G104" s="216">
        <f t="shared" si="32"/>
        <v>0.52400000000006353</v>
      </c>
      <c r="H104" s="217">
        <f t="shared" si="33"/>
        <v>0.52363636363630595</v>
      </c>
      <c r="I104" s="186"/>
      <c r="J104" s="287"/>
      <c r="K104" s="287"/>
      <c r="L104" s="287"/>
      <c r="M104" s="287"/>
      <c r="N104" s="287"/>
      <c r="O104" s="287"/>
    </row>
    <row r="105" spans="1:15" ht="33" customHeight="1" thickBot="1" x14ac:dyDescent="0.3">
      <c r="A105" s="1"/>
      <c r="B105" s="163" t="s">
        <v>137</v>
      </c>
      <c r="C105" s="164">
        <v>1190</v>
      </c>
      <c r="D105" s="308"/>
      <c r="E105" s="348"/>
      <c r="F105" s="138"/>
      <c r="G105" s="218"/>
      <c r="H105" s="181"/>
      <c r="I105" s="182"/>
      <c r="J105" s="287"/>
      <c r="K105" s="287"/>
      <c r="L105" s="287"/>
      <c r="M105" s="287"/>
      <c r="N105" s="287"/>
      <c r="O105" s="287"/>
    </row>
    <row r="106" spans="1:15" ht="51" customHeight="1" thickBot="1" x14ac:dyDescent="0.3">
      <c r="A106" s="1"/>
      <c r="B106" s="183" t="s">
        <v>138</v>
      </c>
      <c r="C106" s="154">
        <v>1200</v>
      </c>
      <c r="D106" s="349">
        <f>D103+D104</f>
        <v>2.2000000000000028</v>
      </c>
      <c r="E106" s="336">
        <f>E103+E104</f>
        <v>4.9999999999999094</v>
      </c>
      <c r="F106" s="336">
        <f>F103+F104</f>
        <v>2.623999999999711</v>
      </c>
      <c r="G106" s="219">
        <f t="shared" si="32"/>
        <v>-2.3760000000001984</v>
      </c>
      <c r="H106" s="220">
        <f>F106/E106</f>
        <v>0.52479999999995175</v>
      </c>
      <c r="I106" s="221"/>
      <c r="J106" s="287"/>
      <c r="K106" s="287"/>
      <c r="L106" s="287"/>
      <c r="M106" s="287"/>
      <c r="N106" s="287"/>
      <c r="O106" s="287"/>
    </row>
    <row r="107" spans="1:15" ht="33.75" customHeight="1" x14ac:dyDescent="0.25">
      <c r="A107" s="1"/>
      <c r="B107" s="157" t="s">
        <v>139</v>
      </c>
      <c r="C107" s="158">
        <v>1201</v>
      </c>
      <c r="D107" s="168"/>
      <c r="E107" s="168">
        <v>5</v>
      </c>
      <c r="F107" s="159"/>
      <c r="G107" s="168">
        <f t="shared" si="32"/>
        <v>-5</v>
      </c>
      <c r="H107" s="169">
        <f t="shared" ref="H107" si="34">F107/E107</f>
        <v>0</v>
      </c>
      <c r="I107" s="186"/>
      <c r="J107" s="287"/>
      <c r="K107" s="287"/>
      <c r="L107" s="287"/>
      <c r="M107" s="287"/>
      <c r="N107" s="287"/>
      <c r="O107" s="287"/>
    </row>
    <row r="108" spans="1:15" ht="15.75" x14ac:dyDescent="0.25">
      <c r="A108" s="1"/>
      <c r="B108" s="176" t="s">
        <v>140</v>
      </c>
      <c r="C108" s="172">
        <v>1202</v>
      </c>
      <c r="D108" s="173"/>
      <c r="E108" s="173"/>
      <c r="F108" s="296"/>
      <c r="G108" s="168"/>
      <c r="H108" s="174"/>
      <c r="I108" s="175"/>
      <c r="J108" s="287"/>
      <c r="K108" s="287"/>
      <c r="L108" s="287"/>
      <c r="M108" s="287"/>
      <c r="N108" s="287"/>
      <c r="O108" s="287"/>
    </row>
    <row r="109" spans="1:15" ht="15.75" x14ac:dyDescent="0.25">
      <c r="A109" s="1"/>
      <c r="B109" s="176" t="s">
        <v>141</v>
      </c>
      <c r="C109" s="172">
        <v>1210</v>
      </c>
      <c r="D109" s="189"/>
      <c r="E109" s="173"/>
      <c r="F109" s="173"/>
      <c r="G109" s="173"/>
      <c r="H109" s="174"/>
      <c r="I109" s="175"/>
      <c r="J109" s="287"/>
      <c r="K109" s="287"/>
      <c r="L109" s="287"/>
      <c r="M109" s="287"/>
      <c r="N109" s="287"/>
      <c r="O109" s="287"/>
    </row>
    <row r="110" spans="1:15" ht="24.75" customHeight="1" x14ac:dyDescent="0.25">
      <c r="A110" s="1"/>
      <c r="B110" s="411" t="s">
        <v>142</v>
      </c>
      <c r="C110" s="412"/>
      <c r="D110" s="412"/>
      <c r="E110" s="412"/>
      <c r="F110" s="412"/>
      <c r="G110" s="412"/>
      <c r="H110" s="412"/>
      <c r="I110" s="413"/>
      <c r="J110" s="287"/>
      <c r="K110" s="287"/>
      <c r="L110" s="287"/>
      <c r="M110" s="287"/>
      <c r="N110" s="287"/>
      <c r="O110" s="287"/>
    </row>
    <row r="111" spans="1:15" ht="31.5" x14ac:dyDescent="0.25">
      <c r="A111" s="1"/>
      <c r="B111" s="176" t="s">
        <v>143</v>
      </c>
      <c r="C111" s="172">
        <v>1300</v>
      </c>
      <c r="D111" s="173">
        <f>D29+D71</f>
        <v>554.10000000000014</v>
      </c>
      <c r="E111" s="173">
        <v>563.29999999999995</v>
      </c>
      <c r="F111" s="173">
        <v>524</v>
      </c>
      <c r="G111" s="298">
        <f>F111-E111</f>
        <v>-39.299999999999955</v>
      </c>
      <c r="H111" s="174">
        <f>F111/E111</f>
        <v>0.93023255813953498</v>
      </c>
      <c r="I111" s="175"/>
      <c r="J111" s="287"/>
      <c r="K111" s="287"/>
      <c r="L111" s="287"/>
      <c r="M111" s="287"/>
      <c r="N111" s="287"/>
      <c r="O111" s="287"/>
    </row>
    <row r="112" spans="1:15" ht="36" customHeight="1" x14ac:dyDescent="0.25">
      <c r="A112" s="15"/>
      <c r="B112" s="176" t="s">
        <v>144</v>
      </c>
      <c r="C112" s="172">
        <v>1310</v>
      </c>
      <c r="D112" s="173"/>
      <c r="E112" s="173"/>
      <c r="F112" s="189"/>
      <c r="G112" s="189"/>
      <c r="H112" s="174"/>
      <c r="I112" s="175"/>
      <c r="J112" s="287"/>
      <c r="K112" s="287"/>
      <c r="L112" s="287"/>
      <c r="M112" s="287"/>
      <c r="N112" s="287"/>
      <c r="O112" s="287"/>
    </row>
    <row r="113" spans="1:15" ht="54.75" customHeight="1" thickBot="1" x14ac:dyDescent="0.3">
      <c r="A113" s="1"/>
      <c r="B113" s="163" t="s">
        <v>145</v>
      </c>
      <c r="C113" s="164">
        <v>1320</v>
      </c>
      <c r="D113" s="173">
        <f>D98-D101</f>
        <v>96.2</v>
      </c>
      <c r="E113" s="350">
        <f>E98+E101</f>
        <v>43</v>
      </c>
      <c r="F113" s="350">
        <f>F98+F101</f>
        <v>134.30000000000001</v>
      </c>
      <c r="G113" s="165">
        <f t="shared" ref="G113" si="35">F113-E113</f>
        <v>91.300000000000011</v>
      </c>
      <c r="H113" s="174">
        <f t="shared" ref="H113" si="36">F113/E113</f>
        <v>3.1232558139534885</v>
      </c>
      <c r="I113" s="182"/>
      <c r="J113" s="287"/>
      <c r="K113" s="287"/>
      <c r="L113" s="287"/>
      <c r="M113" s="287"/>
      <c r="N113" s="287"/>
      <c r="O113" s="287"/>
    </row>
    <row r="114" spans="1:15" ht="30.75" customHeight="1" thickBot="1" x14ac:dyDescent="0.3">
      <c r="A114" s="1"/>
      <c r="B114" s="153" t="s">
        <v>146</v>
      </c>
      <c r="C114" s="222">
        <v>1330</v>
      </c>
      <c r="D114" s="155">
        <f>D7+D98+D29</f>
        <v>3599.1000000000004</v>
      </c>
      <c r="E114" s="155">
        <f>E7+E98+E29</f>
        <v>3937.2999999999997</v>
      </c>
      <c r="F114" s="155">
        <f>F7+F98+F29</f>
        <v>3649.5999999999995</v>
      </c>
      <c r="G114" s="155">
        <f>F114-E114</f>
        <v>-287.70000000000027</v>
      </c>
      <c r="H114" s="314">
        <f>F114/E114</f>
        <v>0.92692962182206073</v>
      </c>
      <c r="I114" s="167"/>
      <c r="J114" s="287"/>
      <c r="K114" s="287"/>
      <c r="L114" s="287"/>
      <c r="M114" s="287"/>
      <c r="N114" s="287"/>
      <c r="O114" s="287"/>
    </row>
    <row r="115" spans="1:15" ht="26.25" customHeight="1" thickBot="1" x14ac:dyDescent="0.3">
      <c r="A115" s="17"/>
      <c r="B115" s="153" t="s">
        <v>147</v>
      </c>
      <c r="C115" s="222">
        <v>1340</v>
      </c>
      <c r="D115" s="155">
        <f>D9+D33+D101+D71+D104</f>
        <v>-3596.9</v>
      </c>
      <c r="E115" s="155">
        <f>E9+E33+E101+E104+E71</f>
        <v>-3932.3</v>
      </c>
      <c r="F115" s="155">
        <f>F9+F33+F101+F71+F104</f>
        <v>-3646.9760000000001</v>
      </c>
      <c r="G115" s="155">
        <f>E115-F115</f>
        <v>-285.32400000000007</v>
      </c>
      <c r="H115" s="314">
        <f>F115/E115</f>
        <v>0.92744093787350912</v>
      </c>
      <c r="I115" s="167"/>
      <c r="J115" s="287"/>
      <c r="K115" s="287"/>
      <c r="L115" s="287"/>
      <c r="M115" s="287"/>
      <c r="N115" s="287"/>
      <c r="O115" s="287"/>
    </row>
    <row r="116" spans="1:15" ht="30" customHeight="1" x14ac:dyDescent="0.25">
      <c r="A116" s="1"/>
      <c r="B116" s="223"/>
      <c r="C116" s="224"/>
      <c r="D116" s="224"/>
      <c r="E116" s="224"/>
      <c r="F116" s="224"/>
      <c r="G116" s="224"/>
      <c r="H116" s="225"/>
      <c r="I116" s="226"/>
      <c r="J116" s="287"/>
      <c r="K116" s="287"/>
      <c r="L116" s="287"/>
      <c r="M116" s="287"/>
      <c r="N116" s="287"/>
      <c r="O116" s="287"/>
    </row>
    <row r="117" spans="1:15" ht="15.75" x14ac:dyDescent="0.25">
      <c r="A117" s="1"/>
      <c r="B117" s="223"/>
      <c r="C117" s="224"/>
      <c r="D117" s="224"/>
      <c r="E117" s="224"/>
      <c r="F117" s="224"/>
      <c r="G117" s="224"/>
      <c r="H117" s="225"/>
      <c r="I117" s="226"/>
      <c r="J117" s="287"/>
      <c r="K117" s="287"/>
      <c r="L117" s="287"/>
      <c r="M117" s="287"/>
      <c r="N117" s="287"/>
      <c r="O117" s="287"/>
    </row>
    <row r="118" spans="1:15" ht="15.75" x14ac:dyDescent="0.25">
      <c r="A118" s="1"/>
      <c r="B118" s="223"/>
      <c r="C118" s="224"/>
      <c r="D118" s="224"/>
      <c r="E118" s="224"/>
      <c r="F118" s="224"/>
      <c r="G118" s="224"/>
      <c r="H118" s="225"/>
      <c r="I118" s="226"/>
      <c r="J118" s="287"/>
      <c r="K118" s="287"/>
      <c r="L118" s="287"/>
      <c r="M118" s="287"/>
      <c r="N118" s="287"/>
      <c r="O118" s="287"/>
    </row>
    <row r="119" spans="1:15" ht="16.5" thickBot="1" x14ac:dyDescent="0.3">
      <c r="A119" s="1"/>
      <c r="B119" s="414" t="s">
        <v>148</v>
      </c>
      <c r="C119" s="414"/>
      <c r="D119" s="414"/>
      <c r="E119" s="414"/>
      <c r="F119" s="414"/>
      <c r="G119" s="414"/>
      <c r="H119" s="414"/>
      <c r="I119" s="414"/>
      <c r="J119" s="287"/>
      <c r="K119" s="287"/>
      <c r="L119" s="287"/>
      <c r="M119" s="287"/>
      <c r="N119" s="287"/>
      <c r="O119" s="287"/>
    </row>
    <row r="120" spans="1:15" ht="15.75" x14ac:dyDescent="0.25">
      <c r="A120" s="1"/>
      <c r="B120" s="227" t="s">
        <v>149</v>
      </c>
      <c r="C120" s="228">
        <v>1500</v>
      </c>
      <c r="D120" s="229">
        <v>609.70000000000005</v>
      </c>
      <c r="E120" s="229">
        <f>E121+E122</f>
        <v>687.8</v>
      </c>
      <c r="F120" s="229">
        <f>F121+F122</f>
        <v>599.20000000000005</v>
      </c>
      <c r="G120" s="229">
        <f>F120-E120</f>
        <v>-88.599999999999909</v>
      </c>
      <c r="H120" s="230">
        <f>F120/E120</f>
        <v>0.87118348357080555</v>
      </c>
      <c r="I120" s="231"/>
      <c r="J120" s="287"/>
      <c r="K120" s="287"/>
      <c r="L120" s="287"/>
      <c r="M120" s="287"/>
      <c r="N120" s="287"/>
      <c r="O120" s="287"/>
    </row>
    <row r="121" spans="1:15" ht="28.5" customHeight="1" x14ac:dyDescent="0.25">
      <c r="A121" s="1"/>
      <c r="B121" s="176" t="s">
        <v>81</v>
      </c>
      <c r="C121" s="172">
        <v>1501</v>
      </c>
      <c r="D121" s="351">
        <v>484.6</v>
      </c>
      <c r="E121" s="351">
        <f>-(E10+E85)</f>
        <v>516.29999999999995</v>
      </c>
      <c r="F121" s="351">
        <f>-(F10+F85+F72)</f>
        <v>481.20000000000005</v>
      </c>
      <c r="G121" s="232">
        <f t="shared" ref="G121:G126" si="37">F121-E121</f>
        <v>-35.099999999999909</v>
      </c>
      <c r="H121" s="233">
        <f t="shared" ref="H121:H127" si="38">F121/E121</f>
        <v>0.93201626961069162</v>
      </c>
      <c r="I121" s="175"/>
      <c r="J121" s="287"/>
      <c r="K121" s="287"/>
      <c r="L121" s="287"/>
      <c r="M121" s="287"/>
      <c r="N121" s="287"/>
      <c r="O121" s="287"/>
    </row>
    <row r="122" spans="1:15" ht="28.5" customHeight="1" x14ac:dyDescent="0.25">
      <c r="A122" s="1"/>
      <c r="B122" s="176" t="s">
        <v>150</v>
      </c>
      <c r="C122" s="172">
        <v>1502</v>
      </c>
      <c r="D122" s="351">
        <v>125.10000000000001</v>
      </c>
      <c r="E122" s="351">
        <f>-(E11+E12)-E86-E87</f>
        <v>171.5</v>
      </c>
      <c r="F122" s="351">
        <f>-(F11+F12)-F86-F87</f>
        <v>118</v>
      </c>
      <c r="G122" s="232">
        <f t="shared" si="37"/>
        <v>-53.5</v>
      </c>
      <c r="H122" s="233">
        <f t="shared" si="38"/>
        <v>0.68804664723032072</v>
      </c>
      <c r="I122" s="175"/>
      <c r="J122" s="287"/>
      <c r="K122" s="287"/>
      <c r="L122" s="287"/>
      <c r="M122" s="287"/>
      <c r="N122" s="287"/>
      <c r="O122" s="287"/>
    </row>
    <row r="123" spans="1:15" ht="28.5" customHeight="1" x14ac:dyDescent="0.25">
      <c r="A123" s="1"/>
      <c r="B123" s="176" t="s">
        <v>151</v>
      </c>
      <c r="C123" s="172">
        <v>1510</v>
      </c>
      <c r="D123" s="232">
        <v>1980.1</v>
      </c>
      <c r="E123" s="232">
        <f>-(E13+E41+E88)</f>
        <v>2135.3000000000002</v>
      </c>
      <c r="F123" s="232">
        <f>-(F13+F41+F88)</f>
        <v>2074.8000000000002</v>
      </c>
      <c r="G123" s="234">
        <f t="shared" si="37"/>
        <v>-60.5</v>
      </c>
      <c r="H123" s="233">
        <f t="shared" si="38"/>
        <v>0.97166674471971148</v>
      </c>
      <c r="I123" s="175"/>
      <c r="J123" s="287"/>
      <c r="K123" s="287"/>
      <c r="L123" s="287"/>
      <c r="M123" s="287"/>
      <c r="N123" s="287"/>
      <c r="O123" s="287"/>
    </row>
    <row r="124" spans="1:15" ht="28.5" customHeight="1" x14ac:dyDescent="0.25">
      <c r="A124" s="1"/>
      <c r="B124" s="176" t="s">
        <v>152</v>
      </c>
      <c r="C124" s="172">
        <v>1520</v>
      </c>
      <c r="D124" s="232">
        <v>414.20000000000005</v>
      </c>
      <c r="E124" s="232">
        <f>-(E14+E42+E89)</f>
        <v>469.8</v>
      </c>
      <c r="F124" s="232">
        <f>-(F14+F42+F89)</f>
        <v>440.20000000000005</v>
      </c>
      <c r="G124" s="232">
        <f t="shared" si="37"/>
        <v>-29.599999999999966</v>
      </c>
      <c r="H124" s="233">
        <f t="shared" si="38"/>
        <v>0.93699446573009804</v>
      </c>
      <c r="I124" s="175"/>
      <c r="J124" s="287"/>
      <c r="K124" s="287"/>
      <c r="L124" s="287"/>
      <c r="M124" s="287"/>
      <c r="N124" s="287"/>
      <c r="O124" s="287"/>
    </row>
    <row r="125" spans="1:15" ht="28.5" customHeight="1" x14ac:dyDescent="0.25">
      <c r="A125" s="1"/>
      <c r="B125" s="176" t="s">
        <v>153</v>
      </c>
      <c r="C125" s="172">
        <v>1530</v>
      </c>
      <c r="D125" s="234">
        <v>273</v>
      </c>
      <c r="E125" s="352">
        <f>-(E16+E80+E43)</f>
        <v>332.8</v>
      </c>
      <c r="F125" s="232">
        <f>-(F16+F80+F43)</f>
        <v>301.20000000000005</v>
      </c>
      <c r="G125" s="235">
        <f t="shared" si="37"/>
        <v>-31.599999999999966</v>
      </c>
      <c r="H125" s="233">
        <f t="shared" si="38"/>
        <v>0.90504807692307698</v>
      </c>
      <c r="I125" s="175"/>
      <c r="J125" s="287"/>
      <c r="K125" s="287"/>
      <c r="L125" s="287"/>
      <c r="M125" s="287"/>
      <c r="N125" s="287"/>
      <c r="O125" s="331"/>
    </row>
    <row r="126" spans="1:15" ht="28.5" customHeight="1" thickBot="1" x14ac:dyDescent="0.3">
      <c r="A126" s="1"/>
      <c r="B126" s="163" t="s">
        <v>154</v>
      </c>
      <c r="C126" s="164">
        <v>1540</v>
      </c>
      <c r="D126" s="353">
        <v>319.39999999999986</v>
      </c>
      <c r="E126" s="236">
        <f>E127-E120-E123-E124-E125</f>
        <v>305.5000000000004</v>
      </c>
      <c r="F126" s="236">
        <f>F127-F120-F123-F124-F125</f>
        <v>230.99999999999955</v>
      </c>
      <c r="G126" s="236">
        <f t="shared" si="37"/>
        <v>-74.500000000000853</v>
      </c>
      <c r="H126" s="237">
        <f t="shared" si="38"/>
        <v>0.75613747954173238</v>
      </c>
      <c r="I126" s="182"/>
      <c r="J126" s="287"/>
      <c r="K126" s="287"/>
      <c r="L126" s="287"/>
      <c r="M126" s="287"/>
      <c r="N126" s="287"/>
      <c r="O126" s="331"/>
    </row>
    <row r="127" spans="1:15" ht="28.5" customHeight="1" thickBot="1" x14ac:dyDescent="0.3">
      <c r="A127" s="1"/>
      <c r="B127" s="153" t="s">
        <v>155</v>
      </c>
      <c r="C127" s="222">
        <v>1550</v>
      </c>
      <c r="D127" s="238">
        <v>3596.4</v>
      </c>
      <c r="E127" s="238">
        <f>-(E115-E104)</f>
        <v>3931.2000000000003</v>
      </c>
      <c r="F127" s="238">
        <f>-(F115-F104)</f>
        <v>3646.4</v>
      </c>
      <c r="G127" s="238">
        <f t="shared" ref="G127" si="39">F127-E127</f>
        <v>-284.80000000000018</v>
      </c>
      <c r="H127" s="239">
        <f t="shared" si="38"/>
        <v>0.92755392755392752</v>
      </c>
      <c r="I127" s="153"/>
      <c r="J127" s="287"/>
      <c r="K127" s="287"/>
      <c r="L127" s="287"/>
      <c r="M127" s="287"/>
      <c r="N127" s="287"/>
      <c r="O127" s="287"/>
    </row>
    <row r="128" spans="1:15" ht="15.75" x14ac:dyDescent="0.25">
      <c r="A128" s="1"/>
      <c r="B128" s="17"/>
      <c r="C128" s="14"/>
      <c r="D128" s="225"/>
      <c r="E128" s="225"/>
      <c r="F128" s="225"/>
      <c r="G128" s="14"/>
      <c r="H128" s="14"/>
      <c r="I128" s="14"/>
      <c r="J128" s="287"/>
      <c r="K128" s="287"/>
      <c r="L128" s="287"/>
      <c r="M128" s="287"/>
      <c r="N128" s="287"/>
      <c r="O128" s="287"/>
    </row>
    <row r="129" spans="1:15" ht="25.5" customHeight="1" thickBot="1" x14ac:dyDescent="0.3">
      <c r="A129" s="1"/>
      <c r="B129" s="100" t="s">
        <v>461</v>
      </c>
      <c r="C129" s="415" t="s">
        <v>156</v>
      </c>
      <c r="D129" s="415"/>
      <c r="E129" s="226"/>
      <c r="F129" s="416" t="s">
        <v>558</v>
      </c>
      <c r="G129" s="416"/>
      <c r="H129" s="416"/>
      <c r="I129" s="17"/>
      <c r="J129" s="287"/>
      <c r="K129" s="287"/>
      <c r="L129" s="287"/>
      <c r="M129" s="287"/>
      <c r="N129" s="287"/>
      <c r="O129" s="331"/>
    </row>
    <row r="130" spans="1:15" ht="33" customHeight="1" x14ac:dyDescent="0.25">
      <c r="A130" s="17"/>
      <c r="B130" s="19" t="s">
        <v>460</v>
      </c>
      <c r="C130" s="403" t="s">
        <v>1</v>
      </c>
      <c r="D130" s="403"/>
      <c r="E130" s="300"/>
      <c r="F130" s="404" t="s">
        <v>71</v>
      </c>
      <c r="G130" s="404"/>
      <c r="H130" s="404"/>
      <c r="I130" s="17"/>
      <c r="J130" s="287"/>
      <c r="K130" s="287"/>
      <c r="L130" s="287"/>
      <c r="M130" s="287"/>
      <c r="N130" s="287"/>
      <c r="O130" s="287"/>
    </row>
    <row r="131" spans="1:15" ht="15.75" customHeight="1" x14ac:dyDescent="0.25">
      <c r="A131" s="1"/>
      <c r="J131" s="287"/>
      <c r="K131" s="287"/>
      <c r="L131" s="287"/>
      <c r="M131" s="287"/>
      <c r="N131" s="287"/>
      <c r="O131" s="287"/>
    </row>
  </sheetData>
  <mergeCells count="13">
    <mergeCell ref="C130:D130"/>
    <mergeCell ref="F130:H130"/>
    <mergeCell ref="B2:I2"/>
    <mergeCell ref="B3:B4"/>
    <mergeCell ref="C3:C4"/>
    <mergeCell ref="D3:D4"/>
    <mergeCell ref="E3:H3"/>
    <mergeCell ref="I3:I4"/>
    <mergeCell ref="B6:I6"/>
    <mergeCell ref="B110:I110"/>
    <mergeCell ref="B119:I119"/>
    <mergeCell ref="C129:D129"/>
    <mergeCell ref="F129:H129"/>
  </mergeCells>
  <printOptions horizontalCentered="1"/>
  <pageMargins left="0.9055118110236221" right="0.19685039370078741" top="0.74803149606299213" bottom="0.74803149606299213" header="0.31496062992125984" footer="0.31496062992125984"/>
  <pageSetup paperSize="9" scale="60" fitToHeight="3" orientation="portrait" r:id="rId1"/>
  <rowBreaks count="3" manualBreakCount="3">
    <brk id="32" max="16383" man="1"/>
    <brk id="62" max="16383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>
    <tabColor theme="0" tint="-0.14999847407452621"/>
    <pageSetUpPr fitToPage="1"/>
  </sheetPr>
  <dimension ref="A1:G35"/>
  <sheetViews>
    <sheetView view="pageBreakPreview" topLeftCell="A31" zoomScaleNormal="100" zoomScaleSheetLayoutView="100" workbookViewId="0">
      <selection activeCell="E13" sqref="E13"/>
    </sheetView>
  </sheetViews>
  <sheetFormatPr defaultRowHeight="15" x14ac:dyDescent="0.25"/>
  <cols>
    <col min="1" max="1" width="43.85546875" customWidth="1"/>
    <col min="2" max="2" width="7" customWidth="1"/>
    <col min="4" max="4" width="11" customWidth="1"/>
    <col min="5" max="5" width="11.42578125" customWidth="1"/>
    <col min="6" max="6" width="14" customWidth="1"/>
    <col min="7" max="7" width="11.7109375" customWidth="1"/>
  </cols>
  <sheetData>
    <row r="1" spans="1:7" ht="18" thickBot="1" x14ac:dyDescent="0.3">
      <c r="A1" s="422" t="s">
        <v>41</v>
      </c>
      <c r="B1" s="422"/>
      <c r="C1" s="422"/>
      <c r="D1" s="422"/>
      <c r="E1" s="422"/>
      <c r="F1" s="422"/>
      <c r="G1" s="422"/>
    </row>
    <row r="2" spans="1:7" ht="85.5" customHeight="1" thickBot="1" x14ac:dyDescent="0.3">
      <c r="A2" s="423" t="s">
        <v>17</v>
      </c>
      <c r="B2" s="425" t="s">
        <v>18</v>
      </c>
      <c r="C2" s="425" t="s">
        <v>19</v>
      </c>
      <c r="D2" s="427" t="s">
        <v>20</v>
      </c>
      <c r="E2" s="428"/>
      <c r="F2" s="428"/>
      <c r="G2" s="429"/>
    </row>
    <row r="3" spans="1:7" ht="30.75" thickBot="1" x14ac:dyDescent="0.3">
      <c r="A3" s="424"/>
      <c r="B3" s="426"/>
      <c r="C3" s="426"/>
      <c r="D3" s="52" t="s">
        <v>21</v>
      </c>
      <c r="E3" s="52" t="s">
        <v>22</v>
      </c>
      <c r="F3" s="52" t="s">
        <v>23</v>
      </c>
      <c r="G3" s="52" t="s">
        <v>24</v>
      </c>
    </row>
    <row r="4" spans="1:7" ht="16.5" thickBot="1" x14ac:dyDescent="0.3">
      <c r="A4" s="7">
        <v>1</v>
      </c>
      <c r="B4" s="7">
        <v>2</v>
      </c>
      <c r="C4" s="7">
        <v>3</v>
      </c>
      <c r="D4" s="51">
        <v>5</v>
      </c>
      <c r="E4" s="51">
        <v>6</v>
      </c>
      <c r="F4" s="51">
        <v>7</v>
      </c>
      <c r="G4" s="51">
        <v>8</v>
      </c>
    </row>
    <row r="5" spans="1:7" ht="16.5" thickBot="1" x14ac:dyDescent="0.3">
      <c r="A5" s="430" t="s">
        <v>157</v>
      </c>
      <c r="B5" s="431"/>
      <c r="C5" s="431"/>
      <c r="D5" s="431"/>
      <c r="E5" s="431"/>
      <c r="F5" s="431"/>
      <c r="G5" s="432"/>
    </row>
    <row r="6" spans="1:7" ht="48.75" customHeight="1" thickBot="1" x14ac:dyDescent="0.3">
      <c r="A6" s="240" t="s">
        <v>158</v>
      </c>
      <c r="B6" s="241">
        <v>2000</v>
      </c>
      <c r="C6" s="256">
        <v>11.4</v>
      </c>
      <c r="D6" s="242">
        <v>13.9</v>
      </c>
      <c r="E6" s="242">
        <v>12.5</v>
      </c>
      <c r="F6" s="243">
        <f t="shared" ref="F6:F7" si="0">E6-D6</f>
        <v>-1.4000000000000004</v>
      </c>
      <c r="G6" s="244">
        <f>E6/D6</f>
        <v>0.89928057553956831</v>
      </c>
    </row>
    <row r="7" spans="1:7" ht="19.5" customHeight="1" thickBot="1" x14ac:dyDescent="0.3">
      <c r="A7" s="240" t="s">
        <v>159</v>
      </c>
      <c r="B7" s="241">
        <v>2010</v>
      </c>
      <c r="C7" s="243">
        <v>-1.1000000000000001</v>
      </c>
      <c r="D7" s="242">
        <v>-2.5</v>
      </c>
      <c r="E7" s="354">
        <v>-1.3</v>
      </c>
      <c r="F7" s="243">
        <f t="shared" si="0"/>
        <v>1.2</v>
      </c>
      <c r="G7" s="244">
        <f>E7/D7</f>
        <v>0.52</v>
      </c>
    </row>
    <row r="8" spans="1:7" ht="18.75" customHeight="1" thickBot="1" x14ac:dyDescent="0.3">
      <c r="A8" s="240" t="s">
        <v>160</v>
      </c>
      <c r="B8" s="241">
        <v>2020</v>
      </c>
      <c r="C8" s="242"/>
      <c r="D8" s="242"/>
      <c r="E8" s="242"/>
      <c r="F8" s="141"/>
      <c r="G8" s="244"/>
    </row>
    <row r="9" spans="1:7" ht="18" customHeight="1" thickBot="1" x14ac:dyDescent="0.3">
      <c r="A9" s="240" t="s">
        <v>161</v>
      </c>
      <c r="B9" s="241">
        <v>2030</v>
      </c>
      <c r="C9" s="242"/>
      <c r="D9" s="242"/>
      <c r="E9" s="242"/>
      <c r="F9" s="141"/>
      <c r="G9" s="244"/>
    </row>
    <row r="10" spans="1:7" ht="15.75" customHeight="1" thickBot="1" x14ac:dyDescent="0.3">
      <c r="A10" s="240" t="s">
        <v>162</v>
      </c>
      <c r="B10" s="241">
        <v>2040</v>
      </c>
      <c r="C10" s="242"/>
      <c r="D10" s="242"/>
      <c r="E10" s="242"/>
      <c r="F10" s="141"/>
      <c r="G10" s="244"/>
    </row>
    <row r="11" spans="1:7" ht="18.75" customHeight="1" thickBot="1" x14ac:dyDescent="0.3">
      <c r="A11" s="240" t="s">
        <v>163</v>
      </c>
      <c r="B11" s="241">
        <v>2050</v>
      </c>
      <c r="C11" s="242"/>
      <c r="D11" s="242"/>
      <c r="E11" s="242"/>
      <c r="F11" s="141"/>
      <c r="G11" s="244"/>
    </row>
    <row r="12" spans="1:7" ht="21.75" customHeight="1" thickBot="1" x14ac:dyDescent="0.3">
      <c r="A12" s="240" t="s">
        <v>164</v>
      </c>
      <c r="B12" s="241">
        <v>2060</v>
      </c>
      <c r="C12" s="242"/>
      <c r="D12" s="242"/>
      <c r="E12" s="242"/>
      <c r="F12" s="141"/>
      <c r="G12" s="244"/>
    </row>
    <row r="13" spans="1:7" ht="21.75" customHeight="1" thickBot="1" x14ac:dyDescent="0.3">
      <c r="A13" s="240" t="s">
        <v>451</v>
      </c>
      <c r="B13" s="241" t="s">
        <v>452</v>
      </c>
      <c r="C13" s="242"/>
      <c r="D13" s="242"/>
      <c r="E13" s="242"/>
      <c r="F13" s="141"/>
      <c r="G13" s="244"/>
    </row>
    <row r="14" spans="1:7" ht="47.25" customHeight="1" thickBot="1" x14ac:dyDescent="0.3">
      <c r="A14" s="240" t="s">
        <v>165</v>
      </c>
      <c r="B14" s="241">
        <v>2070</v>
      </c>
      <c r="C14" s="355">
        <v>12.5</v>
      </c>
      <c r="D14" s="256">
        <f>D6+'1 Фін результат'!E106+D7+D12</f>
        <v>16.39999999999991</v>
      </c>
      <c r="E14" s="256">
        <f>E6+'1 Фін результат'!F106+E7+E12</f>
        <v>13.82399999999971</v>
      </c>
      <c r="F14" s="247">
        <f>-D14-(-E14)</f>
        <v>-2.5760000000001995</v>
      </c>
      <c r="G14" s="248"/>
    </row>
    <row r="15" spans="1:7" ht="30" customHeight="1" thickBot="1" x14ac:dyDescent="0.3">
      <c r="A15" s="417" t="s">
        <v>524</v>
      </c>
      <c r="B15" s="418"/>
      <c r="C15" s="418"/>
      <c r="D15" s="418"/>
      <c r="E15" s="418"/>
      <c r="F15" s="418"/>
      <c r="G15" s="419"/>
    </row>
    <row r="16" spans="1:7" ht="20.25" customHeight="1" thickBot="1" x14ac:dyDescent="0.3">
      <c r="A16" s="240" t="s">
        <v>159</v>
      </c>
      <c r="B16" s="241">
        <v>2100</v>
      </c>
      <c r="C16" s="355">
        <v>1.1000000000000001</v>
      </c>
      <c r="D16" s="243">
        <v>2.5</v>
      </c>
      <c r="E16" s="355">
        <v>1.3</v>
      </c>
      <c r="F16" s="256">
        <f t="shared" ref="F16:F18" si="1">E16-D16</f>
        <v>-1.2</v>
      </c>
      <c r="G16" s="244">
        <f>E16/D16</f>
        <v>0.52</v>
      </c>
    </row>
    <row r="17" spans="1:7" ht="21" customHeight="1" thickBot="1" x14ac:dyDescent="0.3">
      <c r="A17" s="240" t="s">
        <v>43</v>
      </c>
      <c r="B17" s="241">
        <v>2110</v>
      </c>
      <c r="C17" s="355">
        <v>0.5</v>
      </c>
      <c r="D17" s="355">
        <v>1.1000000000000001</v>
      </c>
      <c r="E17" s="355">
        <v>0.6</v>
      </c>
      <c r="F17" s="256">
        <f t="shared" si="1"/>
        <v>-0.50000000000000011</v>
      </c>
      <c r="G17" s="244">
        <f t="shared" ref="G17:G18" si="2">E17/D17</f>
        <v>0.54545454545454541</v>
      </c>
    </row>
    <row r="18" spans="1:7" ht="45.75" customHeight="1" thickBot="1" x14ac:dyDescent="0.3">
      <c r="A18" s="240" t="s">
        <v>166</v>
      </c>
      <c r="B18" s="241">
        <v>2120</v>
      </c>
      <c r="C18" s="242">
        <v>212.6</v>
      </c>
      <c r="D18" s="242">
        <v>169.2</v>
      </c>
      <c r="E18" s="242">
        <v>163.69999999999999</v>
      </c>
      <c r="F18" s="242">
        <f t="shared" si="1"/>
        <v>-5.5</v>
      </c>
      <c r="G18" s="244">
        <f t="shared" si="2"/>
        <v>0.96749408983451535</v>
      </c>
    </row>
    <row r="19" spans="1:7" ht="48.75" customHeight="1" thickBot="1" x14ac:dyDescent="0.3">
      <c r="A19" s="240" t="s">
        <v>167</v>
      </c>
      <c r="B19" s="241">
        <v>2130</v>
      </c>
      <c r="C19" s="242"/>
      <c r="D19" s="242"/>
      <c r="E19" s="242"/>
      <c r="F19" s="242"/>
      <c r="G19" s="244"/>
    </row>
    <row r="20" spans="1:7" ht="45" customHeight="1" thickBot="1" x14ac:dyDescent="0.3">
      <c r="A20" s="249" t="s">
        <v>168</v>
      </c>
      <c r="B20" s="250">
        <v>2140</v>
      </c>
      <c r="C20" s="242">
        <v>410.29999999999995</v>
      </c>
      <c r="D20" s="242">
        <v>439.59799999999996</v>
      </c>
      <c r="E20" s="242">
        <f>E24+E29+E30</f>
        <v>442.6</v>
      </c>
      <c r="F20" s="243">
        <f>E20-D20</f>
        <v>3.0020000000000664</v>
      </c>
      <c r="G20" s="244">
        <f t="shared" ref="G20:G32" si="3">E20/D20</f>
        <v>1.0068289664648158</v>
      </c>
    </row>
    <row r="21" spans="1:7" ht="17.25" customHeight="1" thickBot="1" x14ac:dyDescent="0.3">
      <c r="A21" s="240" t="s">
        <v>169</v>
      </c>
      <c r="B21" s="241">
        <v>2141</v>
      </c>
      <c r="C21" s="242"/>
      <c r="D21" s="242"/>
      <c r="E21" s="242"/>
      <c r="F21" s="242"/>
      <c r="G21" s="244"/>
    </row>
    <row r="22" spans="1:7" ht="18" customHeight="1" thickBot="1" x14ac:dyDescent="0.3">
      <c r="A22" s="240" t="s">
        <v>170</v>
      </c>
      <c r="B22" s="241">
        <v>2142</v>
      </c>
      <c r="C22" s="242"/>
      <c r="D22" s="242"/>
      <c r="E22" s="242"/>
      <c r="F22" s="242"/>
      <c r="G22" s="244"/>
    </row>
    <row r="23" spans="1:7" ht="16.5" customHeight="1" thickBot="1" x14ac:dyDescent="0.3">
      <c r="A23" s="240" t="s">
        <v>171</v>
      </c>
      <c r="B23" s="241">
        <v>2143</v>
      </c>
      <c r="C23" s="242"/>
      <c r="D23" s="242"/>
      <c r="E23" s="242"/>
      <c r="F23" s="242"/>
      <c r="G23" s="244"/>
    </row>
    <row r="24" spans="1:7" ht="16.5" customHeight="1" thickBot="1" x14ac:dyDescent="0.3">
      <c r="A24" s="240" t="s">
        <v>172</v>
      </c>
      <c r="B24" s="241">
        <v>2144</v>
      </c>
      <c r="C24" s="242">
        <v>359.4</v>
      </c>
      <c r="D24" s="242">
        <v>384.358</v>
      </c>
      <c r="E24" s="242">
        <v>385.3</v>
      </c>
      <c r="F24" s="243">
        <f>E24-D24</f>
        <v>0.94200000000000728</v>
      </c>
      <c r="G24" s="244">
        <f t="shared" si="3"/>
        <v>1.0024508401021963</v>
      </c>
    </row>
    <row r="25" spans="1:7" ht="21" customHeight="1" thickBot="1" x14ac:dyDescent="0.3">
      <c r="A25" s="240" t="s">
        <v>173</v>
      </c>
      <c r="B25" s="241">
        <v>2145</v>
      </c>
      <c r="C25" s="242"/>
      <c r="D25" s="242"/>
      <c r="E25" s="242"/>
      <c r="F25" s="242"/>
      <c r="G25" s="244"/>
    </row>
    <row r="26" spans="1:7" ht="61.5" customHeight="1" thickBot="1" x14ac:dyDescent="0.3">
      <c r="A26" s="245" t="s">
        <v>174</v>
      </c>
      <c r="B26" s="251" t="s">
        <v>175</v>
      </c>
      <c r="C26" s="246"/>
      <c r="D26" s="246"/>
      <c r="E26" s="246"/>
      <c r="F26" s="246"/>
      <c r="G26" s="244"/>
    </row>
    <row r="27" spans="1:7" ht="17.25" customHeight="1" thickBot="1" x14ac:dyDescent="0.3">
      <c r="A27" s="245" t="s">
        <v>176</v>
      </c>
      <c r="B27" s="251" t="s">
        <v>177</v>
      </c>
      <c r="C27" s="246"/>
      <c r="D27" s="246"/>
      <c r="E27" s="246"/>
      <c r="F27" s="246"/>
      <c r="G27" s="244"/>
    </row>
    <row r="28" spans="1:7" ht="19.5" customHeight="1" thickBot="1" x14ac:dyDescent="0.3">
      <c r="A28" s="240" t="s">
        <v>178</v>
      </c>
      <c r="B28" s="241">
        <v>2146</v>
      </c>
      <c r="C28" s="242">
        <v>50.9</v>
      </c>
      <c r="D28" s="242">
        <v>55.24</v>
      </c>
      <c r="E28" s="242">
        <f>E29+E30</f>
        <v>57.3</v>
      </c>
      <c r="F28" s="243">
        <f>E28-D28</f>
        <v>2.0599999999999952</v>
      </c>
      <c r="G28" s="244">
        <f t="shared" si="3"/>
        <v>1.0372918175235335</v>
      </c>
    </row>
    <row r="29" spans="1:7" ht="21.75" customHeight="1" thickBot="1" x14ac:dyDescent="0.3">
      <c r="A29" s="240" t="s">
        <v>179</v>
      </c>
      <c r="B29" s="241">
        <v>2147</v>
      </c>
      <c r="C29" s="242">
        <v>30</v>
      </c>
      <c r="D29" s="242">
        <v>32.040000000000006</v>
      </c>
      <c r="E29" s="242">
        <v>41.3</v>
      </c>
      <c r="F29" s="243">
        <f>E29-D29</f>
        <v>9.2599999999999909</v>
      </c>
      <c r="G29" s="244">
        <f t="shared" si="3"/>
        <v>1.2890137328339573</v>
      </c>
    </row>
    <row r="30" spans="1:7" ht="16.5" customHeight="1" thickBot="1" x14ac:dyDescent="0.3">
      <c r="A30" s="240" t="s">
        <v>118</v>
      </c>
      <c r="B30" s="241">
        <v>2148</v>
      </c>
      <c r="C30" s="242">
        <v>20.9</v>
      </c>
      <c r="D30" s="242">
        <v>23.2</v>
      </c>
      <c r="E30" s="242">
        <v>16</v>
      </c>
      <c r="F30" s="243">
        <f>E30-D30</f>
        <v>-7.1999999999999993</v>
      </c>
      <c r="G30" s="244">
        <f t="shared" ref="G30" si="4">E30/D30</f>
        <v>0.68965517241379315</v>
      </c>
    </row>
    <row r="31" spans="1:7" ht="29.25" customHeight="1" thickBot="1" x14ac:dyDescent="0.3">
      <c r="A31" s="240" t="s">
        <v>47</v>
      </c>
      <c r="B31" s="241">
        <v>2150</v>
      </c>
      <c r="C31" s="242">
        <v>408.6</v>
      </c>
      <c r="D31" s="242">
        <v>469.8</v>
      </c>
      <c r="E31" s="242">
        <v>440.2</v>
      </c>
      <c r="F31" s="242">
        <f>E31-D31</f>
        <v>-29.600000000000023</v>
      </c>
      <c r="G31" s="244">
        <f t="shared" si="3"/>
        <v>0.93699446573009781</v>
      </c>
    </row>
    <row r="32" spans="1:7" ht="18" customHeight="1" thickBot="1" x14ac:dyDescent="0.3">
      <c r="A32" s="249" t="s">
        <v>48</v>
      </c>
      <c r="B32" s="250">
        <v>2200</v>
      </c>
      <c r="C32" s="242">
        <v>1033.0999999999999</v>
      </c>
      <c r="D32" s="242">
        <v>1082.1979999999999</v>
      </c>
      <c r="E32" s="242">
        <f>E31+E20+E16+E17+E18</f>
        <v>1048.3999999999999</v>
      </c>
      <c r="F32" s="242">
        <f>E32-D32</f>
        <v>-33.798000000000002</v>
      </c>
      <c r="G32" s="244">
        <f t="shared" si="3"/>
        <v>0.96876911618761075</v>
      </c>
    </row>
    <row r="33" spans="1:7" ht="10.5" customHeight="1" x14ac:dyDescent="0.25">
      <c r="A33" s="17"/>
      <c r="B33" s="14"/>
      <c r="C33" s="14"/>
      <c r="D33" s="225"/>
      <c r="E33" s="14"/>
      <c r="F33" s="14"/>
      <c r="G33" s="14"/>
    </row>
    <row r="34" spans="1:7" ht="19.5" customHeight="1" x14ac:dyDescent="0.25">
      <c r="A34" s="102" t="s">
        <v>462</v>
      </c>
      <c r="B34" s="415" t="s">
        <v>156</v>
      </c>
      <c r="C34" s="415"/>
      <c r="D34" s="17"/>
      <c r="E34" s="420" t="s">
        <v>557</v>
      </c>
      <c r="F34" s="380"/>
      <c r="G34" s="380"/>
    </row>
    <row r="35" spans="1:7" ht="20.25" customHeight="1" x14ac:dyDescent="0.25">
      <c r="A35" s="19" t="s">
        <v>70</v>
      </c>
      <c r="B35" s="103" t="s">
        <v>465</v>
      </c>
      <c r="C35" s="19"/>
      <c r="D35" s="19"/>
      <c r="E35" s="421" t="s">
        <v>71</v>
      </c>
      <c r="F35" s="421"/>
      <c r="G35" s="421"/>
    </row>
  </sheetData>
  <mergeCells count="10">
    <mergeCell ref="A15:G15"/>
    <mergeCell ref="B34:C34"/>
    <mergeCell ref="E34:G34"/>
    <mergeCell ref="E35:G35"/>
    <mergeCell ref="A1:G1"/>
    <mergeCell ref="A2:A3"/>
    <mergeCell ref="B2:B3"/>
    <mergeCell ref="C2:C3"/>
    <mergeCell ref="D2:G2"/>
    <mergeCell ref="A5:G5"/>
  </mergeCells>
  <printOptions horizontalCentered="1"/>
  <pageMargins left="0.9055118110236221" right="0.19685039370078741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81"/>
  <sheetViews>
    <sheetView view="pageBreakPreview" topLeftCell="A70" zoomScaleNormal="100" zoomScaleSheetLayoutView="100" workbookViewId="0">
      <selection activeCell="J10" sqref="J10"/>
    </sheetView>
  </sheetViews>
  <sheetFormatPr defaultRowHeight="15" x14ac:dyDescent="0.25"/>
  <cols>
    <col min="1" max="1" width="54.85546875" customWidth="1"/>
    <col min="2" max="2" width="13.42578125" customWidth="1"/>
    <col min="3" max="3" width="13.140625" customWidth="1"/>
    <col min="4" max="4" width="12" customWidth="1"/>
    <col min="5" max="5" width="10.28515625" customWidth="1"/>
    <col min="6" max="6" width="11.85546875" customWidth="1"/>
    <col min="7" max="7" width="12.42578125" customWidth="1"/>
  </cols>
  <sheetData>
    <row r="1" spans="1:9" ht="17.25" customHeight="1" x14ac:dyDescent="0.25">
      <c r="A1" s="398" t="s">
        <v>49</v>
      </c>
      <c r="B1" s="398"/>
      <c r="C1" s="398"/>
      <c r="D1" s="398"/>
      <c r="E1" s="398"/>
      <c r="F1" s="398"/>
      <c r="G1" s="398"/>
    </row>
    <row r="2" spans="1:9" ht="6" customHeight="1" thickBot="1" x14ac:dyDescent="0.3">
      <c r="A2" s="3"/>
      <c r="B2" s="3"/>
      <c r="C2" s="3"/>
      <c r="D2" s="3"/>
      <c r="E2" s="3"/>
      <c r="F2" s="3"/>
      <c r="G2" s="3"/>
    </row>
    <row r="3" spans="1:9" ht="34.5" customHeight="1" thickBot="1" x14ac:dyDescent="0.3">
      <c r="A3" s="423" t="s">
        <v>17</v>
      </c>
      <c r="B3" s="423" t="s">
        <v>180</v>
      </c>
      <c r="C3" s="425" t="s">
        <v>19</v>
      </c>
      <c r="D3" s="441" t="s">
        <v>20</v>
      </c>
      <c r="E3" s="442"/>
      <c r="F3" s="442"/>
      <c r="G3" s="443"/>
    </row>
    <row r="4" spans="1:9" ht="45" customHeight="1" thickBot="1" x14ac:dyDescent="0.3">
      <c r="A4" s="424"/>
      <c r="B4" s="424"/>
      <c r="C4" s="426"/>
      <c r="D4" s="29" t="s">
        <v>21</v>
      </c>
      <c r="E4" s="29" t="s">
        <v>22</v>
      </c>
      <c r="F4" s="29" t="s">
        <v>23</v>
      </c>
      <c r="G4" s="29" t="s">
        <v>24</v>
      </c>
    </row>
    <row r="5" spans="1:9" ht="11.25" customHeight="1" thickBot="1" x14ac:dyDescent="0.3">
      <c r="A5" s="9">
        <v>1</v>
      </c>
      <c r="B5" s="9">
        <v>2</v>
      </c>
      <c r="C5" s="9">
        <v>3</v>
      </c>
      <c r="D5" s="9">
        <v>5</v>
      </c>
      <c r="E5" s="9">
        <v>6</v>
      </c>
      <c r="F5" s="9">
        <v>7</v>
      </c>
      <c r="G5" s="9">
        <v>8</v>
      </c>
    </row>
    <row r="6" spans="1:9" ht="16.5" thickBot="1" x14ac:dyDescent="0.3">
      <c r="A6" s="433" t="s">
        <v>181</v>
      </c>
      <c r="B6" s="434"/>
      <c r="C6" s="434"/>
      <c r="D6" s="434"/>
      <c r="E6" s="434"/>
      <c r="F6" s="434"/>
      <c r="G6" s="435"/>
    </row>
    <row r="7" spans="1:9" ht="42" customHeight="1" thickBot="1" x14ac:dyDescent="0.3">
      <c r="A7" s="249" t="s">
        <v>182</v>
      </c>
      <c r="B7" s="252">
        <v>3000</v>
      </c>
      <c r="C7" s="253">
        <v>3468.5</v>
      </c>
      <c r="D7" s="253">
        <f>D8+D9+D11</f>
        <v>3833.1</v>
      </c>
      <c r="E7" s="253">
        <f>E8+E9+E11</f>
        <v>3648.1000000000004</v>
      </c>
      <c r="F7" s="254">
        <f>E7-D7</f>
        <v>-184.99999999999955</v>
      </c>
      <c r="G7" s="255">
        <f>E7/D7</f>
        <v>0.95173619263781284</v>
      </c>
    </row>
    <row r="8" spans="1:9" ht="29.25" customHeight="1" thickBot="1" x14ac:dyDescent="0.3">
      <c r="A8" s="240" t="s">
        <v>77</v>
      </c>
      <c r="B8" s="112">
        <v>3010</v>
      </c>
      <c r="C8" s="256">
        <v>1281.4000000000001</v>
      </c>
      <c r="D8" s="256">
        <v>1560</v>
      </c>
      <c r="E8" s="242">
        <v>1238</v>
      </c>
      <c r="F8" s="254">
        <f t="shared" ref="F8:F10" si="0">E8-D8</f>
        <v>-322</v>
      </c>
      <c r="G8" s="255">
        <f t="shared" ref="G8:G9" si="1">E8/D8</f>
        <v>0.79358974358974355</v>
      </c>
    </row>
    <row r="9" spans="1:9" ht="29.25" customHeight="1" thickBot="1" x14ac:dyDescent="0.3">
      <c r="A9" s="240" t="s">
        <v>183</v>
      </c>
      <c r="B9" s="112">
        <v>3020</v>
      </c>
      <c r="C9" s="256">
        <v>2171.6</v>
      </c>
      <c r="D9" s="256">
        <v>2273.1</v>
      </c>
      <c r="E9" s="242">
        <v>2271.3000000000002</v>
      </c>
      <c r="F9" s="254">
        <f t="shared" si="0"/>
        <v>-1.7999999999997272</v>
      </c>
      <c r="G9" s="255">
        <f t="shared" si="1"/>
        <v>0.99920812986670193</v>
      </c>
    </row>
    <row r="10" spans="1:9" ht="81" customHeight="1" thickBot="1" x14ac:dyDescent="0.3">
      <c r="A10" s="245" t="s">
        <v>495</v>
      </c>
      <c r="B10" s="257" t="s">
        <v>184</v>
      </c>
      <c r="C10" s="256">
        <v>2171.6</v>
      </c>
      <c r="D10" s="256">
        <v>2273.1</v>
      </c>
      <c r="E10" s="242">
        <v>2271.33</v>
      </c>
      <c r="F10" s="254">
        <f t="shared" si="0"/>
        <v>-1.7699999999999818</v>
      </c>
      <c r="G10" s="255">
        <v>0.998</v>
      </c>
    </row>
    <row r="11" spans="1:9" ht="22.5" customHeight="1" thickBot="1" x14ac:dyDescent="0.3">
      <c r="A11" s="245" t="s">
        <v>494</v>
      </c>
      <c r="B11" s="257" t="s">
        <v>470</v>
      </c>
      <c r="C11" s="258">
        <v>15.5</v>
      </c>
      <c r="D11" s="258"/>
      <c r="E11" s="243">
        <v>138.80000000000001</v>
      </c>
      <c r="F11" s="259">
        <f t="shared" ref="F11" si="2">E11-D11</f>
        <v>138.80000000000001</v>
      </c>
      <c r="G11" s="244"/>
    </row>
    <row r="12" spans="1:9" ht="19.5" customHeight="1" thickBot="1" x14ac:dyDescent="0.3">
      <c r="A12" s="240" t="s">
        <v>185</v>
      </c>
      <c r="B12" s="112">
        <v>3030</v>
      </c>
      <c r="C12" s="258"/>
      <c r="D12" s="258"/>
      <c r="E12" s="242"/>
      <c r="F12" s="254"/>
      <c r="G12" s="244"/>
    </row>
    <row r="13" spans="1:9" ht="18" customHeight="1" thickBot="1" x14ac:dyDescent="0.3">
      <c r="A13" s="240" t="s">
        <v>186</v>
      </c>
      <c r="B13" s="112">
        <v>3040</v>
      </c>
      <c r="C13" s="258"/>
      <c r="D13" s="258"/>
      <c r="E13" s="242"/>
      <c r="F13" s="254"/>
      <c r="G13" s="244"/>
    </row>
    <row r="14" spans="1:9" ht="24.75" customHeight="1" thickBot="1" x14ac:dyDescent="0.3">
      <c r="A14" s="240" t="s">
        <v>187</v>
      </c>
      <c r="B14" s="112">
        <v>3050</v>
      </c>
      <c r="C14" s="258"/>
      <c r="D14" s="258"/>
      <c r="E14" s="243"/>
      <c r="F14" s="260"/>
      <c r="G14" s="244"/>
    </row>
    <row r="15" spans="1:9" ht="42.75" customHeight="1" thickBot="1" x14ac:dyDescent="0.3">
      <c r="A15" s="249" t="s">
        <v>188</v>
      </c>
      <c r="B15" s="252">
        <v>3060</v>
      </c>
      <c r="C15" s="254">
        <v>-3713.6</v>
      </c>
      <c r="D15" s="356">
        <v>-3868.6</v>
      </c>
      <c r="E15" s="254">
        <f>E16+E17+E19+E25</f>
        <v>-3603.1</v>
      </c>
      <c r="F15" s="254">
        <f>D15-E15</f>
        <v>-265.5</v>
      </c>
      <c r="G15" s="244">
        <f>E15/D15</f>
        <v>0.93137052163573386</v>
      </c>
    </row>
    <row r="16" spans="1:9" ht="21" customHeight="1" thickBot="1" x14ac:dyDescent="0.3">
      <c r="A16" s="240" t="s">
        <v>189</v>
      </c>
      <c r="B16" s="112">
        <v>3070</v>
      </c>
      <c r="C16" s="141">
        <v>-1075.5999999999999</v>
      </c>
      <c r="D16" s="357">
        <v>-1070</v>
      </c>
      <c r="E16" s="242">
        <v>-776.6</v>
      </c>
      <c r="F16" s="254">
        <f t="shared" ref="F16:F25" si="3">D16-E16</f>
        <v>-293.39999999999998</v>
      </c>
      <c r="G16" s="244">
        <f t="shared" ref="G16:G28" si="4">E16/D16</f>
        <v>0.72579439252336453</v>
      </c>
      <c r="I16" s="333"/>
    </row>
    <row r="17" spans="1:8" ht="18.75" customHeight="1" thickBot="1" x14ac:dyDescent="0.3">
      <c r="A17" s="240" t="s">
        <v>190</v>
      </c>
      <c r="B17" s="112">
        <v>3080</v>
      </c>
      <c r="C17" s="141">
        <v>-1606.5</v>
      </c>
      <c r="D17" s="357">
        <v>-1718.902</v>
      </c>
      <c r="E17" s="242">
        <v>-1784.8</v>
      </c>
      <c r="F17" s="254">
        <f t="shared" si="3"/>
        <v>65.897999999999911</v>
      </c>
      <c r="G17" s="244">
        <f t="shared" si="4"/>
        <v>1.0383372641372224</v>
      </c>
    </row>
    <row r="18" spans="1:8" ht="24.75" customHeight="1" thickBot="1" x14ac:dyDescent="0.3">
      <c r="A18" s="261" t="s">
        <v>191</v>
      </c>
      <c r="B18" s="262">
        <v>3090</v>
      </c>
      <c r="C18" s="358"/>
      <c r="D18" s="359"/>
      <c r="E18" s="316"/>
      <c r="F18" s="254"/>
      <c r="G18" s="244"/>
    </row>
    <row r="19" spans="1:8" ht="21" customHeight="1" thickBot="1" x14ac:dyDescent="0.3">
      <c r="A19" s="263" t="s">
        <v>192</v>
      </c>
      <c r="B19" s="264">
        <v>3100</v>
      </c>
      <c r="C19" s="360">
        <v>-622.9</v>
      </c>
      <c r="D19" s="361">
        <v>-609.89799999999991</v>
      </c>
      <c r="E19" s="362">
        <f>SUM(E20:E24)</f>
        <v>-587.29999999999995</v>
      </c>
      <c r="F19" s="265">
        <f t="shared" si="3"/>
        <v>-22.597999999999956</v>
      </c>
      <c r="G19" s="244">
        <f t="shared" si="4"/>
        <v>0.96294790276406883</v>
      </c>
    </row>
    <row r="20" spans="1:8" ht="23.25" customHeight="1" thickBot="1" x14ac:dyDescent="0.3">
      <c r="A20" s="266" t="s">
        <v>193</v>
      </c>
      <c r="B20" s="121" t="s">
        <v>194</v>
      </c>
      <c r="C20" s="330"/>
      <c r="D20" s="363">
        <v>-1.1000000000000001</v>
      </c>
      <c r="E20" s="330"/>
      <c r="F20" s="254">
        <f t="shared" si="3"/>
        <v>-1.1000000000000001</v>
      </c>
      <c r="G20" s="244">
        <f t="shared" si="4"/>
        <v>0</v>
      </c>
    </row>
    <row r="21" spans="1:8" ht="21.75" customHeight="1" thickBot="1" x14ac:dyDescent="0.3">
      <c r="A21" s="245" t="s">
        <v>172</v>
      </c>
      <c r="B21" s="112" t="s">
        <v>195</v>
      </c>
      <c r="C21" s="141">
        <v>-359.4</v>
      </c>
      <c r="D21" s="357">
        <v>-384.358</v>
      </c>
      <c r="E21" s="242">
        <v>-384.8</v>
      </c>
      <c r="F21" s="253">
        <f t="shared" si="3"/>
        <v>0.44200000000000728</v>
      </c>
      <c r="G21" s="244">
        <f t="shared" si="4"/>
        <v>1.0011499695596293</v>
      </c>
    </row>
    <row r="22" spans="1:8" ht="23.25" customHeight="1" thickBot="1" x14ac:dyDescent="0.3">
      <c r="A22" s="245" t="s">
        <v>196</v>
      </c>
      <c r="B22" s="112" t="s">
        <v>197</v>
      </c>
      <c r="C22" s="141">
        <v>-30</v>
      </c>
      <c r="D22" s="357">
        <v>-32.040000000000006</v>
      </c>
      <c r="E22" s="242">
        <v>-41.1</v>
      </c>
      <c r="F22" s="260">
        <f t="shared" si="3"/>
        <v>9.0599999999999952</v>
      </c>
      <c r="G22" s="244">
        <f t="shared" si="4"/>
        <v>1.282771535580524</v>
      </c>
    </row>
    <row r="23" spans="1:8" ht="22.5" customHeight="1" thickBot="1" x14ac:dyDescent="0.3">
      <c r="A23" s="245" t="s">
        <v>118</v>
      </c>
      <c r="B23" s="112" t="s">
        <v>198</v>
      </c>
      <c r="C23" s="141">
        <v>-20.9</v>
      </c>
      <c r="D23" s="357">
        <v>-23.2</v>
      </c>
      <c r="E23" s="242">
        <v>-16.399999999999999</v>
      </c>
      <c r="F23" s="260">
        <f t="shared" si="3"/>
        <v>-6.8000000000000007</v>
      </c>
      <c r="G23" s="244">
        <f t="shared" ref="G23:G24" si="5">E23/D23</f>
        <v>0.7068965517241379</v>
      </c>
    </row>
    <row r="24" spans="1:8" ht="22.5" customHeight="1" thickBot="1" x14ac:dyDescent="0.3">
      <c r="A24" s="245" t="s">
        <v>500</v>
      </c>
      <c r="B24" s="112" t="s">
        <v>499</v>
      </c>
      <c r="C24" s="141">
        <v>-212.6</v>
      </c>
      <c r="D24" s="357">
        <v>-169.2</v>
      </c>
      <c r="E24" s="242">
        <v>-145</v>
      </c>
      <c r="F24" s="259">
        <f t="shared" si="3"/>
        <v>-24.199999999999989</v>
      </c>
      <c r="G24" s="244">
        <f t="shared" si="5"/>
        <v>0.85697399527186768</v>
      </c>
    </row>
    <row r="25" spans="1:8" ht="20.25" customHeight="1" thickBot="1" x14ac:dyDescent="0.3">
      <c r="A25" s="240" t="s">
        <v>199</v>
      </c>
      <c r="B25" s="112">
        <v>3110</v>
      </c>
      <c r="C25" s="141">
        <v>-408.6</v>
      </c>
      <c r="D25" s="357">
        <v>-469.8</v>
      </c>
      <c r="E25" s="242">
        <v>-454.4</v>
      </c>
      <c r="F25" s="254">
        <f t="shared" si="3"/>
        <v>-15.400000000000034</v>
      </c>
      <c r="G25" s="244">
        <f t="shared" si="4"/>
        <v>0.96722009365687522</v>
      </c>
    </row>
    <row r="26" spans="1:8" ht="32.450000000000003" customHeight="1" thickBot="1" x14ac:dyDescent="0.3">
      <c r="A26" s="245" t="s">
        <v>200</v>
      </c>
      <c r="B26" s="112" t="s">
        <v>201</v>
      </c>
      <c r="C26" s="141">
        <v>-408.6</v>
      </c>
      <c r="D26" s="357">
        <v>-469.8</v>
      </c>
      <c r="E26" s="242">
        <v>-454.4</v>
      </c>
      <c r="F26" s="254">
        <v>-27.300000000000011</v>
      </c>
      <c r="G26" s="244">
        <v>0.80188679245283012</v>
      </c>
    </row>
    <row r="27" spans="1:8" ht="31.5" customHeight="1" thickBot="1" x14ac:dyDescent="0.3">
      <c r="A27" s="245" t="s">
        <v>549</v>
      </c>
      <c r="B27" s="112" t="s">
        <v>548</v>
      </c>
      <c r="C27" s="141">
        <v>-0.1</v>
      </c>
      <c r="D27" s="141"/>
      <c r="E27" s="242"/>
      <c r="F27" s="254"/>
      <c r="G27" s="244"/>
    </row>
    <row r="28" spans="1:8" ht="33" customHeight="1" thickBot="1" x14ac:dyDescent="0.3">
      <c r="A28" s="249" t="s">
        <v>202</v>
      </c>
      <c r="B28" s="252">
        <v>3120</v>
      </c>
      <c r="C28" s="254">
        <f>C7+C15</f>
        <v>-245.09999999999991</v>
      </c>
      <c r="D28" s="254">
        <f>D7+D15</f>
        <v>-35.5</v>
      </c>
      <c r="E28" s="254">
        <f>E7+E15</f>
        <v>45.000000000000455</v>
      </c>
      <c r="F28" s="254">
        <f>E28-D28</f>
        <v>80.500000000000455</v>
      </c>
      <c r="G28" s="244">
        <f t="shared" si="4"/>
        <v>-1.2676056338028296</v>
      </c>
      <c r="H28" s="122"/>
    </row>
    <row r="29" spans="1:8" ht="22.5" customHeight="1" thickBot="1" x14ac:dyDescent="0.3">
      <c r="A29" s="436" t="s">
        <v>203</v>
      </c>
      <c r="B29" s="437"/>
      <c r="C29" s="437"/>
      <c r="D29" s="437"/>
      <c r="E29" s="437"/>
      <c r="F29" s="437"/>
      <c r="G29" s="438"/>
    </row>
    <row r="30" spans="1:8" ht="33" customHeight="1" thickBot="1" x14ac:dyDescent="0.3">
      <c r="A30" s="249" t="s">
        <v>204</v>
      </c>
      <c r="B30" s="252">
        <v>3200</v>
      </c>
      <c r="C30" s="253"/>
      <c r="D30" s="259"/>
      <c r="E30" s="258"/>
      <c r="F30" s="242"/>
      <c r="G30" s="244"/>
    </row>
    <row r="31" spans="1:8" ht="21" customHeight="1" thickBot="1" x14ac:dyDescent="0.3">
      <c r="A31" s="240" t="s">
        <v>205</v>
      </c>
      <c r="B31" s="112">
        <v>3210</v>
      </c>
      <c r="C31" s="258"/>
      <c r="D31" s="258"/>
      <c r="E31" s="242"/>
      <c r="F31" s="242"/>
      <c r="G31" s="244"/>
    </row>
    <row r="32" spans="1:8" ht="21.75" customHeight="1" thickBot="1" x14ac:dyDescent="0.3">
      <c r="A32" s="240" t="s">
        <v>206</v>
      </c>
      <c r="B32" s="112">
        <v>3220</v>
      </c>
      <c r="C32" s="258"/>
      <c r="D32" s="258"/>
      <c r="E32" s="242"/>
      <c r="F32" s="242"/>
      <c r="G32" s="244"/>
    </row>
    <row r="33" spans="1:7" ht="21.75" customHeight="1" thickBot="1" x14ac:dyDescent="0.3">
      <c r="A33" s="240" t="s">
        <v>207</v>
      </c>
      <c r="B33" s="112">
        <v>3230</v>
      </c>
      <c r="C33" s="258"/>
      <c r="D33" s="258"/>
      <c r="E33" s="242"/>
      <c r="F33" s="242"/>
      <c r="G33" s="244"/>
    </row>
    <row r="34" spans="1:7" ht="15" customHeight="1" thickBot="1" x14ac:dyDescent="0.3">
      <c r="A34" s="240" t="s">
        <v>208</v>
      </c>
      <c r="B34" s="262"/>
      <c r="C34" s="258"/>
      <c r="D34" s="258"/>
      <c r="E34" s="242"/>
      <c r="F34" s="242"/>
      <c r="G34" s="244"/>
    </row>
    <row r="35" spans="1:7" ht="16.5" customHeight="1" thickBot="1" x14ac:dyDescent="0.3">
      <c r="A35" s="261" t="s">
        <v>209</v>
      </c>
      <c r="B35" s="262">
        <v>3240</v>
      </c>
      <c r="C35" s="258"/>
      <c r="D35" s="258"/>
      <c r="E35" s="242"/>
      <c r="F35" s="242"/>
      <c r="G35" s="244"/>
    </row>
    <row r="36" spans="1:7" ht="18.75" customHeight="1" thickBot="1" x14ac:dyDescent="0.3">
      <c r="A36" s="261" t="s">
        <v>210</v>
      </c>
      <c r="B36" s="262">
        <v>3250</v>
      </c>
      <c r="C36" s="258"/>
      <c r="D36" s="258"/>
      <c r="E36" s="242"/>
      <c r="F36" s="242"/>
      <c r="G36" s="244"/>
    </row>
    <row r="37" spans="1:7" ht="18.75" customHeight="1" thickBot="1" x14ac:dyDescent="0.3">
      <c r="A37" s="267" t="s">
        <v>187</v>
      </c>
      <c r="B37" s="268">
        <v>3260</v>
      </c>
      <c r="C37" s="258"/>
      <c r="D37" s="258"/>
      <c r="E37" s="242"/>
      <c r="F37" s="242"/>
      <c r="G37" s="244"/>
    </row>
    <row r="38" spans="1:7" ht="15" customHeight="1" thickBot="1" x14ac:dyDescent="0.3">
      <c r="A38" s="245" t="s">
        <v>211</v>
      </c>
      <c r="B38" s="112"/>
      <c r="C38" s="258"/>
      <c r="D38" s="258"/>
      <c r="E38" s="242"/>
      <c r="F38" s="242"/>
      <c r="G38" s="244"/>
    </row>
    <row r="39" spans="1:7" ht="18.75" customHeight="1" thickBot="1" x14ac:dyDescent="0.3">
      <c r="A39" s="269" t="s">
        <v>212</v>
      </c>
      <c r="B39" s="270" t="s">
        <v>213</v>
      </c>
      <c r="C39" s="256"/>
      <c r="D39" s="258"/>
      <c r="E39" s="258"/>
      <c r="F39" s="242"/>
      <c r="G39" s="244"/>
    </row>
    <row r="40" spans="1:7" ht="17.25" customHeight="1" thickBot="1" x14ac:dyDescent="0.3">
      <c r="A40" s="269" t="s">
        <v>214</v>
      </c>
      <c r="B40" s="270" t="s">
        <v>215</v>
      </c>
      <c r="C40" s="256"/>
      <c r="D40" s="258"/>
      <c r="E40" s="242"/>
      <c r="F40" s="242"/>
      <c r="G40" s="244"/>
    </row>
    <row r="41" spans="1:7" ht="31.5" customHeight="1" thickBot="1" x14ac:dyDescent="0.3">
      <c r="A41" s="249" t="s">
        <v>216</v>
      </c>
      <c r="B41" s="252">
        <v>3270</v>
      </c>
      <c r="C41" s="309"/>
      <c r="D41" s="309"/>
      <c r="E41" s="242">
        <v>-59.9</v>
      </c>
      <c r="F41" s="243"/>
      <c r="G41" s="244"/>
    </row>
    <row r="42" spans="1:7" ht="49.5" customHeight="1" thickBot="1" x14ac:dyDescent="0.3">
      <c r="A42" s="269" t="s">
        <v>217</v>
      </c>
      <c r="B42" s="272">
        <v>3280</v>
      </c>
      <c r="C42" s="141"/>
      <c r="D42" s="141"/>
      <c r="E42" s="242">
        <v>-52.1</v>
      </c>
      <c r="F42" s="243"/>
      <c r="G42" s="244"/>
    </row>
    <row r="43" spans="1:7" ht="27.6" customHeight="1" thickBot="1" x14ac:dyDescent="0.3">
      <c r="A43" s="318" t="s">
        <v>540</v>
      </c>
      <c r="B43" s="257" t="s">
        <v>546</v>
      </c>
      <c r="C43" s="141"/>
      <c r="D43" s="141"/>
      <c r="E43" s="242">
        <v>-25.6</v>
      </c>
      <c r="F43" s="243"/>
      <c r="G43" s="244"/>
    </row>
    <row r="44" spans="1:7" ht="30.6" customHeight="1" thickBot="1" x14ac:dyDescent="0.3">
      <c r="A44" s="245" t="s">
        <v>541</v>
      </c>
      <c r="B44" s="257" t="s">
        <v>547</v>
      </c>
      <c r="C44" s="141"/>
      <c r="D44" s="141"/>
      <c r="E44" s="242">
        <v>-26.5</v>
      </c>
      <c r="F44" s="243"/>
      <c r="G44" s="244"/>
    </row>
    <row r="45" spans="1:7" ht="39" customHeight="1" thickBot="1" x14ac:dyDescent="0.3">
      <c r="A45" s="269" t="s">
        <v>218</v>
      </c>
      <c r="B45" s="272">
        <v>3290</v>
      </c>
      <c r="C45" s="258"/>
      <c r="D45" s="258"/>
      <c r="E45" s="242"/>
      <c r="F45" s="242"/>
      <c r="G45" s="244"/>
    </row>
    <row r="46" spans="1:7" ht="33.75" customHeight="1" thickBot="1" x14ac:dyDescent="0.3">
      <c r="A46" s="269" t="s">
        <v>219</v>
      </c>
      <c r="B46" s="272">
        <v>3300</v>
      </c>
      <c r="C46" s="258"/>
      <c r="D46" s="258"/>
      <c r="E46" s="242"/>
      <c r="F46" s="242"/>
      <c r="G46" s="244"/>
    </row>
    <row r="47" spans="1:7" ht="24" customHeight="1" thickBot="1" x14ac:dyDescent="0.3">
      <c r="A47" s="240" t="s">
        <v>220</v>
      </c>
      <c r="B47" s="112">
        <v>3310</v>
      </c>
      <c r="C47" s="258"/>
      <c r="D47" s="258"/>
      <c r="E47" s="242"/>
      <c r="F47" s="242"/>
      <c r="G47" s="244"/>
    </row>
    <row r="48" spans="1:7" ht="20.25" customHeight="1" thickBot="1" x14ac:dyDescent="0.3">
      <c r="A48" s="269" t="s">
        <v>223</v>
      </c>
      <c r="B48" s="272">
        <v>3320</v>
      </c>
      <c r="C48" s="141"/>
      <c r="D48" s="242"/>
      <c r="E48" s="242">
        <v>-7.8</v>
      </c>
      <c r="F48" s="242"/>
      <c r="G48" s="244"/>
    </row>
    <row r="49" spans="1:7" ht="26.45" customHeight="1" thickBot="1" x14ac:dyDescent="0.3">
      <c r="A49" s="245" t="s">
        <v>542</v>
      </c>
      <c r="B49" s="271" t="s">
        <v>222</v>
      </c>
      <c r="C49" s="141"/>
      <c r="D49" s="258"/>
      <c r="E49" s="242">
        <v>-7.8</v>
      </c>
      <c r="F49" s="242"/>
      <c r="G49" s="244"/>
    </row>
    <row r="50" spans="1:7" ht="36" customHeight="1" thickBot="1" x14ac:dyDescent="0.3">
      <c r="A50" s="249" t="s">
        <v>224</v>
      </c>
      <c r="B50" s="252">
        <v>3330</v>
      </c>
      <c r="C50" s="242"/>
      <c r="D50" s="242"/>
      <c r="E50" s="242">
        <v>-59.9</v>
      </c>
      <c r="F50" s="242"/>
      <c r="G50" s="244"/>
    </row>
    <row r="51" spans="1:7" ht="21" customHeight="1" thickBot="1" x14ac:dyDescent="0.3">
      <c r="A51" s="436" t="s">
        <v>225</v>
      </c>
      <c r="B51" s="437"/>
      <c r="C51" s="437"/>
      <c r="D51" s="437"/>
      <c r="E51" s="437"/>
      <c r="F51" s="437"/>
      <c r="G51" s="438"/>
    </row>
    <row r="52" spans="1:7" ht="36" customHeight="1" thickBot="1" x14ac:dyDescent="0.3">
      <c r="A52" s="273" t="s">
        <v>226</v>
      </c>
      <c r="B52" s="274">
        <v>3400</v>
      </c>
      <c r="C52" s="243">
        <v>25</v>
      </c>
      <c r="D52" s="253">
        <v>43</v>
      </c>
      <c r="E52" s="260">
        <v>72.2</v>
      </c>
      <c r="F52" s="260">
        <f>E52-D52</f>
        <v>29.200000000000003</v>
      </c>
      <c r="G52" s="275">
        <f t="shared" ref="G52" si="6">E52/D52</f>
        <v>1.6790697674418604</v>
      </c>
    </row>
    <row r="53" spans="1:7" ht="17.25" customHeight="1" thickBot="1" x14ac:dyDescent="0.3">
      <c r="A53" s="276" t="s">
        <v>227</v>
      </c>
      <c r="B53" s="121">
        <v>3410</v>
      </c>
      <c r="C53" s="242"/>
      <c r="D53" s="242"/>
      <c r="E53" s="242"/>
      <c r="F53" s="242"/>
      <c r="G53" s="258"/>
    </row>
    <row r="54" spans="1:7" ht="36.75" customHeight="1" thickBot="1" x14ac:dyDescent="0.3">
      <c r="A54" s="240" t="s">
        <v>228</v>
      </c>
      <c r="B54" s="121">
        <v>3420</v>
      </c>
      <c r="C54" s="242"/>
      <c r="D54" s="242"/>
      <c r="E54" s="242"/>
      <c r="F54" s="242"/>
      <c r="G54" s="258"/>
    </row>
    <row r="55" spans="1:7" ht="17.25" customHeight="1" thickBot="1" x14ac:dyDescent="0.3">
      <c r="A55" s="245" t="s">
        <v>229</v>
      </c>
      <c r="B55" s="277" t="s">
        <v>230</v>
      </c>
      <c r="C55" s="242"/>
      <c r="D55" s="242"/>
      <c r="E55" s="242"/>
      <c r="F55" s="242"/>
      <c r="G55" s="258"/>
    </row>
    <row r="56" spans="1:7" ht="15.75" customHeight="1" thickBot="1" x14ac:dyDescent="0.3">
      <c r="A56" s="245" t="s">
        <v>231</v>
      </c>
      <c r="B56" s="277" t="s">
        <v>232</v>
      </c>
      <c r="C56" s="242"/>
      <c r="D56" s="242"/>
      <c r="E56" s="242"/>
      <c r="F56" s="242"/>
      <c r="G56" s="258"/>
    </row>
    <row r="57" spans="1:7" ht="18.75" customHeight="1" thickBot="1" x14ac:dyDescent="0.3">
      <c r="A57" s="245" t="s">
        <v>233</v>
      </c>
      <c r="B57" s="277" t="s">
        <v>234</v>
      </c>
      <c r="C57" s="242"/>
      <c r="D57" s="242"/>
      <c r="E57" s="242"/>
      <c r="F57" s="242"/>
      <c r="G57" s="258"/>
    </row>
    <row r="58" spans="1:7" ht="31.5" customHeight="1" thickBot="1" x14ac:dyDescent="0.3">
      <c r="A58" s="278" t="s">
        <v>235</v>
      </c>
      <c r="B58" s="121">
        <v>3430</v>
      </c>
      <c r="C58" s="242"/>
      <c r="D58" s="242"/>
      <c r="E58" s="242"/>
      <c r="F58" s="242"/>
      <c r="G58" s="258"/>
    </row>
    <row r="59" spans="1:7" ht="17.25" customHeight="1" thickBot="1" x14ac:dyDescent="0.3">
      <c r="A59" s="245" t="s">
        <v>229</v>
      </c>
      <c r="B59" s="277" t="s">
        <v>236</v>
      </c>
      <c r="C59" s="242"/>
      <c r="D59" s="242"/>
      <c r="E59" s="242"/>
      <c r="F59" s="242"/>
      <c r="G59" s="258"/>
    </row>
    <row r="60" spans="1:7" ht="18.75" customHeight="1" thickBot="1" x14ac:dyDescent="0.3">
      <c r="A60" s="245" t="s">
        <v>231</v>
      </c>
      <c r="B60" s="277" t="s">
        <v>237</v>
      </c>
      <c r="C60" s="242"/>
      <c r="D60" s="242"/>
      <c r="E60" s="242"/>
      <c r="F60" s="242"/>
      <c r="G60" s="258"/>
    </row>
    <row r="61" spans="1:7" ht="19.5" customHeight="1" thickBot="1" x14ac:dyDescent="0.3">
      <c r="A61" s="245" t="s">
        <v>233</v>
      </c>
      <c r="B61" s="277" t="s">
        <v>238</v>
      </c>
      <c r="C61" s="242"/>
      <c r="D61" s="242"/>
      <c r="E61" s="242"/>
      <c r="F61" s="242"/>
      <c r="G61" s="258"/>
    </row>
    <row r="62" spans="1:7" ht="23.25" customHeight="1" thickBot="1" x14ac:dyDescent="0.3">
      <c r="A62" s="240" t="s">
        <v>183</v>
      </c>
      <c r="B62" s="121">
        <v>3440</v>
      </c>
      <c r="C62" s="242"/>
      <c r="D62" s="242"/>
      <c r="E62" s="242"/>
      <c r="F62" s="242"/>
      <c r="G62" s="258"/>
    </row>
    <row r="63" spans="1:7" ht="21.75" customHeight="1" thickBot="1" x14ac:dyDescent="0.3">
      <c r="A63" s="240" t="s">
        <v>239</v>
      </c>
      <c r="B63" s="121">
        <v>3450</v>
      </c>
      <c r="C63" s="243">
        <v>25</v>
      </c>
      <c r="D63" s="256">
        <v>43</v>
      </c>
      <c r="E63" s="243">
        <v>73.099999999999994</v>
      </c>
      <c r="F63" s="260">
        <f>E63-D63</f>
        <v>30.099999999999994</v>
      </c>
      <c r="G63" s="275">
        <f t="shared" ref="G63:G66" si="7">E63/D63</f>
        <v>1.7</v>
      </c>
    </row>
    <row r="64" spans="1:7" ht="21.75" customHeight="1" thickBot="1" x14ac:dyDescent="0.3">
      <c r="A64" s="245" t="s">
        <v>471</v>
      </c>
      <c r="B64" s="277" t="s">
        <v>472</v>
      </c>
      <c r="C64" s="243">
        <v>25</v>
      </c>
      <c r="D64" s="256">
        <v>43</v>
      </c>
      <c r="E64" s="243">
        <v>73.099999999999994</v>
      </c>
      <c r="F64" s="260">
        <f>E64-D64</f>
        <v>30.099999999999994</v>
      </c>
      <c r="G64" s="275">
        <f t="shared" si="7"/>
        <v>1.7</v>
      </c>
    </row>
    <row r="65" spans="1:7" ht="33.75" customHeight="1" thickBot="1" x14ac:dyDescent="0.3">
      <c r="A65" s="249" t="s">
        <v>240</v>
      </c>
      <c r="B65" s="252">
        <v>3460</v>
      </c>
      <c r="C65" s="309"/>
      <c r="D65" s="141">
        <v>-2.5</v>
      </c>
      <c r="E65" s="256"/>
      <c r="F65" s="254">
        <f>D65-E65</f>
        <v>-2.5</v>
      </c>
      <c r="G65" s="275">
        <f t="shared" si="7"/>
        <v>0</v>
      </c>
    </row>
    <row r="66" spans="1:7" ht="31.5" customHeight="1" thickBot="1" x14ac:dyDescent="0.3">
      <c r="A66" s="278" t="s">
        <v>241</v>
      </c>
      <c r="B66" s="112">
        <v>3470</v>
      </c>
      <c r="C66" s="141"/>
      <c r="D66" s="141">
        <v>-2.5</v>
      </c>
      <c r="E66" s="317"/>
      <c r="F66" s="254">
        <f>D66-E66</f>
        <v>-2.5</v>
      </c>
      <c r="G66" s="275">
        <f t="shared" si="7"/>
        <v>0</v>
      </c>
    </row>
    <row r="67" spans="1:7" ht="31.5" customHeight="1" thickBot="1" x14ac:dyDescent="0.3">
      <c r="A67" s="278" t="s">
        <v>242</v>
      </c>
      <c r="B67" s="112">
        <v>3480</v>
      </c>
      <c r="C67" s="141"/>
      <c r="D67" s="141"/>
      <c r="E67" s="256"/>
      <c r="F67" s="242"/>
      <c r="G67" s="258"/>
    </row>
    <row r="68" spans="1:7" ht="33.75" customHeight="1" thickBot="1" x14ac:dyDescent="0.3">
      <c r="A68" s="240" t="s">
        <v>243</v>
      </c>
      <c r="B68" s="112">
        <v>3490</v>
      </c>
      <c r="C68" s="141"/>
      <c r="D68" s="141"/>
      <c r="E68" s="256"/>
      <c r="F68" s="242"/>
      <c r="G68" s="258"/>
    </row>
    <row r="69" spans="1:7" ht="21" customHeight="1" thickBot="1" x14ac:dyDescent="0.3">
      <c r="A69" s="240" t="s">
        <v>221</v>
      </c>
      <c r="B69" s="112">
        <v>3500</v>
      </c>
      <c r="C69" s="141"/>
      <c r="D69" s="141"/>
      <c r="E69" s="256"/>
      <c r="F69" s="242"/>
      <c r="G69" s="258"/>
    </row>
    <row r="70" spans="1:7" ht="21" customHeight="1" thickBot="1" x14ac:dyDescent="0.3">
      <c r="A70" s="240" t="s">
        <v>451</v>
      </c>
      <c r="B70" s="112" t="s">
        <v>453</v>
      </c>
      <c r="C70" s="256"/>
      <c r="D70" s="141"/>
      <c r="E70" s="256"/>
      <c r="F70" s="242"/>
      <c r="G70" s="258"/>
    </row>
    <row r="71" spans="1:7" ht="24" customHeight="1" thickBot="1" x14ac:dyDescent="0.3">
      <c r="A71" s="249" t="s">
        <v>244</v>
      </c>
      <c r="B71" s="252">
        <v>3510</v>
      </c>
      <c r="C71" s="260">
        <f>C52+C65</f>
        <v>25</v>
      </c>
      <c r="D71" s="260">
        <f>D52+D65</f>
        <v>40.5</v>
      </c>
      <c r="E71" s="260">
        <v>73.099999999999994</v>
      </c>
      <c r="F71" s="254">
        <f>E71-D71</f>
        <v>32.599999999999994</v>
      </c>
      <c r="G71" s="275">
        <f t="shared" ref="G71" si="8">E71/D71</f>
        <v>1.804938271604938</v>
      </c>
    </row>
    <row r="72" spans="1:7" ht="20.25" customHeight="1" thickBot="1" x14ac:dyDescent="0.3">
      <c r="A72" s="249" t="s">
        <v>245</v>
      </c>
      <c r="B72" s="112"/>
      <c r="C72" s="256"/>
      <c r="D72" s="310"/>
      <c r="E72" s="256"/>
      <c r="F72" s="242"/>
      <c r="G72" s="258"/>
    </row>
    <row r="73" spans="1:7" ht="19.5" customHeight="1" thickBot="1" x14ac:dyDescent="0.3">
      <c r="A73" s="249" t="s">
        <v>246</v>
      </c>
      <c r="B73" s="252">
        <v>3600</v>
      </c>
      <c r="C73" s="253">
        <v>279.7</v>
      </c>
      <c r="D73" s="253">
        <v>25</v>
      </c>
      <c r="E73" s="253">
        <v>59.6</v>
      </c>
      <c r="F73" s="254">
        <f>E73-D73</f>
        <v>34.6</v>
      </c>
      <c r="G73" s="279">
        <f>E73/D73</f>
        <v>2.3839999999999999</v>
      </c>
    </row>
    <row r="74" spans="1:7" ht="19.5" customHeight="1" thickBot="1" x14ac:dyDescent="0.3">
      <c r="A74" s="240" t="s">
        <v>247</v>
      </c>
      <c r="B74" s="112">
        <v>3610</v>
      </c>
      <c r="C74" s="141"/>
      <c r="D74" s="309"/>
      <c r="E74" s="256"/>
      <c r="F74" s="242"/>
      <c r="G74" s="259"/>
    </row>
    <row r="75" spans="1:7" ht="20.25" customHeight="1" thickBot="1" x14ac:dyDescent="0.3">
      <c r="A75" s="249" t="s">
        <v>248</v>
      </c>
      <c r="B75" s="252">
        <v>3620</v>
      </c>
      <c r="C75" s="253">
        <v>59.6</v>
      </c>
      <c r="D75" s="253">
        <v>30</v>
      </c>
      <c r="E75" s="253">
        <v>117.8</v>
      </c>
      <c r="F75" s="254">
        <f>E75-D75</f>
        <v>87.8</v>
      </c>
      <c r="G75" s="279">
        <f>E75/D75</f>
        <v>3.9266666666666667</v>
      </c>
    </row>
    <row r="76" spans="1:7" ht="17.25" customHeight="1" thickBot="1" x14ac:dyDescent="0.3">
      <c r="A76" s="249" t="s">
        <v>52</v>
      </c>
      <c r="B76" s="252">
        <v>3630</v>
      </c>
      <c r="C76" s="254">
        <f>C28+C50+C71</f>
        <v>-220.09999999999991</v>
      </c>
      <c r="D76" s="254">
        <f>D28+D50+D71</f>
        <v>5</v>
      </c>
      <c r="E76" s="254">
        <f>E28+E50+E71</f>
        <v>58.20000000000045</v>
      </c>
      <c r="F76" s="254">
        <f>E76-D76</f>
        <v>53.20000000000045</v>
      </c>
      <c r="G76" s="279">
        <f>E76/D76</f>
        <v>11.640000000000089</v>
      </c>
    </row>
    <row r="77" spans="1:7" ht="7.5" customHeight="1" x14ac:dyDescent="0.25">
      <c r="A77" s="2"/>
      <c r="B77" s="6"/>
      <c r="C77" s="6"/>
      <c r="D77" s="6"/>
      <c r="E77" s="6"/>
      <c r="F77" s="6"/>
      <c r="G77" s="6"/>
    </row>
    <row r="78" spans="1:7" ht="23.25" customHeight="1" thickBot="1" x14ac:dyDescent="0.3">
      <c r="A78" s="134" t="s">
        <v>258</v>
      </c>
      <c r="B78" s="439" t="s">
        <v>249</v>
      </c>
      <c r="C78" s="439"/>
      <c r="D78" s="2"/>
      <c r="E78" s="440" t="s">
        <v>557</v>
      </c>
      <c r="F78" s="440"/>
      <c r="G78" s="440"/>
    </row>
    <row r="79" spans="1:7" x14ac:dyDescent="0.25">
      <c r="A79" s="12" t="s">
        <v>485</v>
      </c>
      <c r="B79" s="396" t="s">
        <v>1</v>
      </c>
      <c r="C79" s="396"/>
      <c r="D79" s="12"/>
      <c r="E79" s="444" t="s">
        <v>71</v>
      </c>
      <c r="F79" s="444"/>
      <c r="G79" s="444"/>
    </row>
    <row r="80" spans="1:7" ht="23.25" customHeight="1" thickBot="1" x14ac:dyDescent="0.3">
      <c r="A80" s="134" t="s">
        <v>484</v>
      </c>
      <c r="B80" s="439" t="s">
        <v>249</v>
      </c>
      <c r="C80" s="439"/>
      <c r="D80" s="2"/>
      <c r="E80" s="440" t="s">
        <v>527</v>
      </c>
      <c r="F80" s="440"/>
      <c r="G80" s="440"/>
    </row>
    <row r="81" spans="1:7" x14ac:dyDescent="0.25">
      <c r="A81" s="12" t="s">
        <v>485</v>
      </c>
      <c r="B81" s="396" t="s">
        <v>1</v>
      </c>
      <c r="C81" s="396"/>
      <c r="D81" s="12"/>
      <c r="E81" s="444" t="s">
        <v>71</v>
      </c>
      <c r="F81" s="444"/>
      <c r="G81" s="444"/>
    </row>
  </sheetData>
  <mergeCells count="16">
    <mergeCell ref="B80:C80"/>
    <mergeCell ref="E80:G80"/>
    <mergeCell ref="B81:C81"/>
    <mergeCell ref="E81:G81"/>
    <mergeCell ref="B79:C79"/>
    <mergeCell ref="E79:G79"/>
    <mergeCell ref="A1:G1"/>
    <mergeCell ref="A3:A4"/>
    <mergeCell ref="B3:B4"/>
    <mergeCell ref="C3:C4"/>
    <mergeCell ref="D3:G3"/>
    <mergeCell ref="A6:G6"/>
    <mergeCell ref="A29:G29"/>
    <mergeCell ref="A51:G51"/>
    <mergeCell ref="B78:C78"/>
    <mergeCell ref="E78:G78"/>
  </mergeCells>
  <printOptions horizontalCentered="1"/>
  <pageMargins left="0.9055118110236221" right="0.31496062992125984" top="0.55118110236220474" bottom="0.55118110236220474" header="0.31496062992125984" footer="0.31496062992125984"/>
  <pageSetup paperSize="9" scale="70" fitToHeight="2" orientation="portrait" r:id="rId1"/>
  <rowBreaks count="1" manualBreakCount="1">
    <brk id="5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9"/>
  <sheetViews>
    <sheetView view="pageBreakPreview" topLeftCell="A20" zoomScale="82" zoomScaleNormal="100" zoomScaleSheetLayoutView="82" workbookViewId="0">
      <selection activeCell="J8" sqref="J8"/>
    </sheetView>
  </sheetViews>
  <sheetFormatPr defaultRowHeight="15" x14ac:dyDescent="0.25"/>
  <cols>
    <col min="1" max="1" width="29.5703125" customWidth="1"/>
    <col min="2" max="2" width="10.42578125" customWidth="1"/>
    <col min="3" max="3" width="12.28515625" customWidth="1"/>
    <col min="4" max="4" width="9.28515625" bestFit="1" customWidth="1"/>
    <col min="5" max="5" width="11" bestFit="1" customWidth="1"/>
    <col min="6" max="6" width="14" customWidth="1"/>
    <col min="7" max="7" width="12.28515625" customWidth="1"/>
  </cols>
  <sheetData>
    <row r="1" spans="1:7" ht="17.25" customHeight="1" x14ac:dyDescent="0.25">
      <c r="A1" s="398" t="s">
        <v>250</v>
      </c>
      <c r="B1" s="398"/>
      <c r="C1" s="398"/>
      <c r="D1" s="398"/>
      <c r="E1" s="398"/>
      <c r="F1" s="398"/>
      <c r="G1" s="398"/>
    </row>
    <row r="2" spans="1:7" ht="17.25" x14ac:dyDescent="0.25">
      <c r="A2" s="381"/>
      <c r="B2" s="381"/>
      <c r="C2" s="381"/>
      <c r="D2" s="381"/>
      <c r="E2" s="381"/>
      <c r="F2" s="381"/>
      <c r="G2" s="381"/>
    </row>
    <row r="3" spans="1:7" ht="57" customHeight="1" x14ac:dyDescent="0.25">
      <c r="A3" s="445" t="s">
        <v>17</v>
      </c>
      <c r="B3" s="445" t="s">
        <v>18</v>
      </c>
      <c r="C3" s="445" t="s">
        <v>19</v>
      </c>
      <c r="D3" s="445" t="s">
        <v>20</v>
      </c>
      <c r="E3" s="445"/>
      <c r="F3" s="445"/>
      <c r="G3" s="445"/>
    </row>
    <row r="4" spans="1:7" ht="29.25" customHeight="1" x14ac:dyDescent="0.25">
      <c r="A4" s="445"/>
      <c r="B4" s="445"/>
      <c r="C4" s="445"/>
      <c r="D4" s="47" t="s">
        <v>21</v>
      </c>
      <c r="E4" s="47" t="s">
        <v>22</v>
      </c>
      <c r="F4" s="47" t="s">
        <v>23</v>
      </c>
      <c r="G4" s="47" t="s">
        <v>24</v>
      </c>
    </row>
    <row r="5" spans="1:7" ht="15.75" x14ac:dyDescent="0.25">
      <c r="A5" s="47">
        <v>1</v>
      </c>
      <c r="B5" s="47">
        <v>2</v>
      </c>
      <c r="C5" s="47">
        <v>3</v>
      </c>
      <c r="D5" s="47">
        <v>5</v>
      </c>
      <c r="E5" s="47">
        <v>6</v>
      </c>
      <c r="F5" s="47">
        <v>7</v>
      </c>
      <c r="G5" s="47">
        <v>8</v>
      </c>
    </row>
    <row r="6" spans="1:7" ht="50.25" customHeight="1" x14ac:dyDescent="0.25">
      <c r="A6" s="146" t="s">
        <v>496</v>
      </c>
      <c r="B6" s="447">
        <v>4000</v>
      </c>
      <c r="C6" s="448">
        <v>50</v>
      </c>
      <c r="D6" s="449"/>
      <c r="E6" s="450">
        <v>59.9</v>
      </c>
      <c r="F6" s="450">
        <f>E6-D6</f>
        <v>59.9</v>
      </c>
      <c r="G6" s="451"/>
    </row>
    <row r="7" spans="1:7" ht="15.75" hidden="1" x14ac:dyDescent="0.25">
      <c r="A7" s="142" t="s">
        <v>251</v>
      </c>
      <c r="B7" s="447"/>
      <c r="C7" s="448"/>
      <c r="D7" s="449"/>
      <c r="E7" s="450"/>
      <c r="F7" s="450"/>
      <c r="G7" s="451"/>
    </row>
    <row r="8" spans="1:7" ht="37.5" customHeight="1" x14ac:dyDescent="0.25">
      <c r="A8" s="142" t="s">
        <v>252</v>
      </c>
      <c r="B8" s="143">
        <v>4010</v>
      </c>
      <c r="C8" s="149"/>
      <c r="D8" s="149"/>
      <c r="E8" s="149"/>
      <c r="F8" s="144"/>
      <c r="G8" s="149"/>
    </row>
    <row r="9" spans="1:7" ht="52.5" customHeight="1" x14ac:dyDescent="0.25">
      <c r="A9" s="146" t="s">
        <v>253</v>
      </c>
      <c r="B9" s="143">
        <v>4020</v>
      </c>
      <c r="C9" s="364">
        <v>50</v>
      </c>
      <c r="D9" s="149"/>
      <c r="E9" s="365">
        <v>52.1</v>
      </c>
      <c r="F9" s="319">
        <f>E9-D9</f>
        <v>52.1</v>
      </c>
      <c r="G9" s="149"/>
    </row>
    <row r="10" spans="1:7" ht="39.6" customHeight="1" x14ac:dyDescent="0.25">
      <c r="A10" s="318" t="s">
        <v>540</v>
      </c>
      <c r="B10" s="280" t="s">
        <v>537</v>
      </c>
      <c r="C10" s="364"/>
      <c r="D10" s="281"/>
      <c r="E10" s="151">
        <v>25.6</v>
      </c>
      <c r="F10" s="149">
        <f t="shared" ref="F10:F14" si="0">E10-D10</f>
        <v>25.6</v>
      </c>
      <c r="G10" s="149"/>
    </row>
    <row r="11" spans="1:7" ht="32.450000000000003" customHeight="1" x14ac:dyDescent="0.25">
      <c r="A11" s="318" t="s">
        <v>541</v>
      </c>
      <c r="B11" s="280" t="s">
        <v>538</v>
      </c>
      <c r="C11" s="364"/>
      <c r="D11" s="281"/>
      <c r="E11" s="151">
        <v>26.5</v>
      </c>
      <c r="F11" s="149">
        <f t="shared" si="0"/>
        <v>26.5</v>
      </c>
      <c r="G11" s="149"/>
    </row>
    <row r="12" spans="1:7" ht="32.450000000000003" customHeight="1" x14ac:dyDescent="0.25">
      <c r="A12" s="318" t="s">
        <v>553</v>
      </c>
      <c r="B12" s="280" t="s">
        <v>554</v>
      </c>
      <c r="C12" s="364">
        <v>50</v>
      </c>
      <c r="D12" s="281"/>
      <c r="E12" s="151"/>
      <c r="F12" s="149"/>
      <c r="G12" s="149"/>
    </row>
    <row r="13" spans="1:7" ht="71.25" customHeight="1" x14ac:dyDescent="0.25">
      <c r="A13" s="146" t="s">
        <v>254</v>
      </c>
      <c r="B13" s="280">
        <v>4030</v>
      </c>
      <c r="C13" s="315"/>
      <c r="D13" s="281"/>
      <c r="E13" s="365">
        <v>7.8</v>
      </c>
      <c r="F13" s="319">
        <f t="shared" si="0"/>
        <v>7.8</v>
      </c>
      <c r="G13" s="145"/>
    </row>
    <row r="14" spans="1:7" ht="51" customHeight="1" x14ac:dyDescent="0.25">
      <c r="A14" s="318" t="s">
        <v>542</v>
      </c>
      <c r="B14" s="280" t="s">
        <v>539</v>
      </c>
      <c r="C14" s="315"/>
      <c r="D14" s="281"/>
      <c r="E14" s="151">
        <v>7.8</v>
      </c>
      <c r="F14" s="149">
        <f t="shared" si="0"/>
        <v>7.8</v>
      </c>
      <c r="G14" s="145"/>
    </row>
    <row r="15" spans="1:7" ht="47.25" customHeight="1" x14ac:dyDescent="0.25">
      <c r="A15" s="142" t="s">
        <v>255</v>
      </c>
      <c r="B15" s="143">
        <v>4040</v>
      </c>
      <c r="C15" s="151"/>
      <c r="D15" s="149"/>
      <c r="E15" s="149"/>
      <c r="F15" s="149"/>
      <c r="G15" s="145"/>
    </row>
    <row r="16" spans="1:7" ht="75.75" customHeight="1" x14ac:dyDescent="0.25">
      <c r="A16" s="142" t="s">
        <v>256</v>
      </c>
      <c r="B16" s="143">
        <v>4050</v>
      </c>
      <c r="C16" s="149"/>
      <c r="D16" s="149"/>
      <c r="E16" s="149"/>
      <c r="F16" s="144"/>
      <c r="G16" s="149"/>
    </row>
    <row r="17" spans="1:7" ht="36.75" customHeight="1" x14ac:dyDescent="0.25">
      <c r="A17" s="446" t="s">
        <v>257</v>
      </c>
      <c r="B17" s="446"/>
      <c r="C17" s="446"/>
      <c r="D17" s="446"/>
      <c r="E17" s="446"/>
      <c r="F17" s="446"/>
      <c r="G17" s="446"/>
    </row>
    <row r="18" spans="1:7" ht="18" thickBot="1" x14ac:dyDescent="0.3">
      <c r="A18" s="6" t="s">
        <v>258</v>
      </c>
      <c r="B18" s="4"/>
      <c r="C18" s="4" t="s">
        <v>259</v>
      </c>
      <c r="D18" s="2"/>
      <c r="E18" s="440" t="s">
        <v>557</v>
      </c>
      <c r="F18" s="440"/>
      <c r="G18" s="440"/>
    </row>
    <row r="19" spans="1:7" x14ac:dyDescent="0.25">
      <c r="A19" s="11" t="s">
        <v>70</v>
      </c>
      <c r="B19" s="12"/>
      <c r="C19" s="11" t="s">
        <v>1</v>
      </c>
      <c r="D19" s="12"/>
      <c r="E19" s="444" t="s">
        <v>71</v>
      </c>
      <c r="F19" s="444"/>
      <c r="G19" s="444"/>
    </row>
  </sheetData>
  <mergeCells count="15">
    <mergeCell ref="A17:G17"/>
    <mergeCell ref="E18:G18"/>
    <mergeCell ref="E19:G19"/>
    <mergeCell ref="B6:B7"/>
    <mergeCell ref="C6:C7"/>
    <mergeCell ref="D6:D7"/>
    <mergeCell ref="E6:E7"/>
    <mergeCell ref="F6:F7"/>
    <mergeCell ref="G6:G7"/>
    <mergeCell ref="A1:G1"/>
    <mergeCell ref="A2:G2"/>
    <mergeCell ref="A3:A4"/>
    <mergeCell ref="B3:B4"/>
    <mergeCell ref="C3:C4"/>
    <mergeCell ref="D3:G3"/>
  </mergeCells>
  <printOptions horizontalCentered="1"/>
  <pageMargins left="0.9055118110236221" right="0.70866141732283472" top="0.74803149606299213" bottom="0.74803149606299213" header="0.31496062992125984" footer="0.31496062992125984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14"/>
  <sheetViews>
    <sheetView view="pageBreakPreview" topLeftCell="A10" zoomScale="77" zoomScaleNormal="100" zoomScaleSheetLayoutView="77" workbookViewId="0">
      <selection activeCell="F12" sqref="F12"/>
    </sheetView>
  </sheetViews>
  <sheetFormatPr defaultRowHeight="15" x14ac:dyDescent="0.25"/>
  <cols>
    <col min="1" max="1" width="34.5703125" customWidth="1"/>
    <col min="2" max="2" width="7.5703125" customWidth="1"/>
    <col min="3" max="3" width="13.28515625" customWidth="1"/>
    <col min="4" max="4" width="12.7109375" customWidth="1"/>
    <col min="6" max="6" width="9.140625" style="287"/>
    <col min="7" max="7" width="12.7109375" customWidth="1"/>
    <col min="8" max="8" width="23.42578125" customWidth="1"/>
  </cols>
  <sheetData>
    <row r="1" spans="1:8" ht="15.75" customHeight="1" x14ac:dyDescent="0.25">
      <c r="A1" s="398" t="s">
        <v>55</v>
      </c>
      <c r="B1" s="398"/>
      <c r="C1" s="398"/>
      <c r="D1" s="398"/>
      <c r="E1" s="398"/>
      <c r="F1" s="398"/>
      <c r="G1" s="398"/>
      <c r="H1" s="398"/>
    </row>
    <row r="2" spans="1:8" ht="5.25" customHeight="1" x14ac:dyDescent="0.25">
      <c r="A2" s="21"/>
      <c r="B2" s="21"/>
      <c r="C2" s="21"/>
      <c r="D2" s="21"/>
      <c r="E2" s="21"/>
      <c r="F2" s="293"/>
      <c r="G2" s="21"/>
      <c r="H2" s="21"/>
    </row>
    <row r="3" spans="1:8" ht="27.75" customHeight="1" x14ac:dyDescent="0.25">
      <c r="A3" s="445" t="s">
        <v>17</v>
      </c>
      <c r="B3" s="445" t="s">
        <v>180</v>
      </c>
      <c r="C3" s="445" t="s">
        <v>260</v>
      </c>
      <c r="D3" s="445" t="s">
        <v>19</v>
      </c>
      <c r="E3" s="445" t="s">
        <v>20</v>
      </c>
      <c r="F3" s="445"/>
      <c r="G3" s="445"/>
      <c r="H3" s="445" t="s">
        <v>261</v>
      </c>
    </row>
    <row r="4" spans="1:8" ht="57" customHeight="1" x14ac:dyDescent="0.25">
      <c r="A4" s="445"/>
      <c r="B4" s="445"/>
      <c r="C4" s="445"/>
      <c r="D4" s="445"/>
      <c r="E4" s="47" t="s">
        <v>21</v>
      </c>
      <c r="F4" s="143" t="s">
        <v>22</v>
      </c>
      <c r="G4" s="47" t="s">
        <v>23</v>
      </c>
      <c r="H4" s="445"/>
    </row>
    <row r="5" spans="1:8" ht="15.75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143">
        <v>6</v>
      </c>
      <c r="G5" s="47">
        <v>7</v>
      </c>
      <c r="H5" s="47">
        <v>8</v>
      </c>
    </row>
    <row r="6" spans="1:8" ht="31.5" x14ac:dyDescent="0.25">
      <c r="A6" s="58" t="s">
        <v>262</v>
      </c>
      <c r="B6" s="55"/>
      <c r="C6" s="47"/>
      <c r="D6" s="143"/>
      <c r="E6" s="143"/>
      <c r="F6" s="143"/>
      <c r="G6" s="47"/>
      <c r="H6" s="47"/>
    </row>
    <row r="7" spans="1:8" ht="66" customHeight="1" x14ac:dyDescent="0.25">
      <c r="A7" s="108" t="s">
        <v>473</v>
      </c>
      <c r="B7" s="105">
        <v>5000</v>
      </c>
      <c r="C7" s="47" t="s">
        <v>263</v>
      </c>
      <c r="D7" s="366">
        <v>1E-3</v>
      </c>
      <c r="E7" s="367">
        <v>1E-3</v>
      </c>
      <c r="F7" s="366">
        <v>1E-3</v>
      </c>
      <c r="G7" s="135">
        <f>F7-E7</f>
        <v>0</v>
      </c>
      <c r="H7" s="46" t="s">
        <v>264</v>
      </c>
    </row>
    <row r="8" spans="1:8" ht="96" customHeight="1" x14ac:dyDescent="0.25">
      <c r="A8" s="110" t="s">
        <v>474</v>
      </c>
      <c r="B8" s="106">
        <v>5010</v>
      </c>
      <c r="C8" s="106" t="s">
        <v>265</v>
      </c>
      <c r="D8" s="368">
        <v>2E-3</v>
      </c>
      <c r="E8" s="367">
        <v>3.0000000000000001E-3</v>
      </c>
      <c r="F8" s="368">
        <v>3.0000000000000001E-3</v>
      </c>
      <c r="G8" s="136">
        <f>F8-E8</f>
        <v>0</v>
      </c>
      <c r="H8" s="107" t="s">
        <v>266</v>
      </c>
    </row>
    <row r="9" spans="1:8" ht="39" customHeight="1" x14ac:dyDescent="0.25">
      <c r="A9" s="59" t="s">
        <v>267</v>
      </c>
      <c r="B9" s="47"/>
      <c r="C9" s="47"/>
      <c r="D9" s="143"/>
      <c r="E9" s="369"/>
      <c r="F9" s="143"/>
      <c r="G9" s="47"/>
      <c r="H9" s="46"/>
    </row>
    <row r="10" spans="1:8" ht="117.75" customHeight="1" x14ac:dyDescent="0.25">
      <c r="A10" s="107" t="s">
        <v>475</v>
      </c>
      <c r="B10" s="105">
        <v>5100</v>
      </c>
      <c r="C10" s="47" t="s">
        <v>268</v>
      </c>
      <c r="D10" s="370">
        <v>3.2</v>
      </c>
      <c r="E10" s="369">
        <v>4</v>
      </c>
      <c r="F10" s="143">
        <v>2.8</v>
      </c>
      <c r="G10" s="137">
        <f>F10-E10</f>
        <v>-1.2000000000000002</v>
      </c>
      <c r="H10" s="109" t="s">
        <v>269</v>
      </c>
    </row>
    <row r="11" spans="1:8" ht="144" customHeight="1" x14ac:dyDescent="0.25">
      <c r="A11" s="109" t="s">
        <v>476</v>
      </c>
      <c r="B11" s="105">
        <v>5110</v>
      </c>
      <c r="C11" s="47" t="s">
        <v>268</v>
      </c>
      <c r="D11" s="143">
        <v>2.2999999999999998</v>
      </c>
      <c r="E11" s="369">
        <v>1.7</v>
      </c>
      <c r="F11" s="143">
        <v>1.3</v>
      </c>
      <c r="G11" s="137">
        <f>F11-E11</f>
        <v>-0.39999999999999991</v>
      </c>
      <c r="H11" s="109" t="s">
        <v>270</v>
      </c>
    </row>
    <row r="12" spans="1:8" ht="114" customHeight="1" x14ac:dyDescent="0.25">
      <c r="A12" s="60" t="s">
        <v>271</v>
      </c>
      <c r="B12" s="47">
        <v>5120</v>
      </c>
      <c r="C12" s="47" t="s">
        <v>268</v>
      </c>
      <c r="D12" s="143">
        <v>0.3</v>
      </c>
      <c r="E12" s="371">
        <v>0.4</v>
      </c>
      <c r="F12" s="143">
        <v>0.3</v>
      </c>
      <c r="G12" s="137">
        <f>F12-E12</f>
        <v>-0.10000000000000003</v>
      </c>
      <c r="H12" s="46" t="s">
        <v>272</v>
      </c>
    </row>
    <row r="13" spans="1:8" ht="45" customHeight="1" thickBot="1" x14ac:dyDescent="0.3">
      <c r="A13" s="104" t="s">
        <v>258</v>
      </c>
      <c r="B13" s="4"/>
      <c r="C13" s="439" t="s">
        <v>486</v>
      </c>
      <c r="D13" s="439"/>
      <c r="E13" s="2"/>
      <c r="F13" s="440" t="s">
        <v>557</v>
      </c>
      <c r="G13" s="440"/>
      <c r="H13" s="440"/>
    </row>
    <row r="14" spans="1:8" x14ac:dyDescent="0.25">
      <c r="A14" s="12" t="s">
        <v>466</v>
      </c>
      <c r="B14" s="12"/>
      <c r="C14" s="396" t="s">
        <v>1</v>
      </c>
      <c r="D14" s="396"/>
      <c r="E14" s="12"/>
      <c r="F14" s="444" t="s">
        <v>71</v>
      </c>
      <c r="G14" s="444"/>
      <c r="H14" s="444"/>
    </row>
  </sheetData>
  <mergeCells count="11">
    <mergeCell ref="C13:D13"/>
    <mergeCell ref="F13:H13"/>
    <mergeCell ref="C14:D14"/>
    <mergeCell ref="F14:H14"/>
    <mergeCell ref="A1:H1"/>
    <mergeCell ref="A3:A4"/>
    <mergeCell ref="B3:B4"/>
    <mergeCell ref="C3:C4"/>
    <mergeCell ref="D3:D4"/>
    <mergeCell ref="E3:G3"/>
    <mergeCell ref="H3:H4"/>
  </mergeCells>
  <pageMargins left="0.9055118110236221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111"/>
  <sheetViews>
    <sheetView view="pageBreakPreview" topLeftCell="A47" zoomScaleNormal="100" zoomScaleSheetLayoutView="100" workbookViewId="0">
      <selection activeCell="J27" sqref="J27:K27"/>
    </sheetView>
  </sheetViews>
  <sheetFormatPr defaultRowHeight="15" x14ac:dyDescent="0.25"/>
  <cols>
    <col min="1" max="1" width="37.140625" customWidth="1"/>
    <col min="3" max="3" width="11.42578125" customWidth="1"/>
    <col min="4" max="11" width="10.28515625" customWidth="1"/>
    <col min="12" max="12" width="11.42578125" customWidth="1"/>
    <col min="13" max="15" width="10.28515625" customWidth="1"/>
  </cols>
  <sheetData>
    <row r="1" spans="1:15" ht="17.25" customHeight="1" x14ac:dyDescent="0.25">
      <c r="A1" s="452" t="s">
        <v>273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</row>
    <row r="2" spans="1:15" ht="17.25" customHeight="1" x14ac:dyDescent="0.25">
      <c r="A2" s="452" t="s">
        <v>555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</row>
    <row r="3" spans="1:15" ht="16.5" thickBot="1" x14ac:dyDescent="0.3">
      <c r="A3" s="453" t="s">
        <v>274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</row>
    <row r="4" spans="1:15" ht="15.75" x14ac:dyDescent="0.25">
      <c r="A4" s="404" t="s">
        <v>275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</row>
    <row r="5" spans="1:15" ht="17.25" customHeight="1" x14ac:dyDescent="0.25">
      <c r="A5" s="454" t="s">
        <v>276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454"/>
      <c r="O5" s="454"/>
    </row>
    <row r="6" spans="1:15" ht="1.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7.25" customHeight="1" x14ac:dyDescent="0.25">
      <c r="A7" s="380" t="s">
        <v>277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</row>
    <row r="8" spans="1:15" ht="5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37.5" customHeight="1" thickBot="1" x14ac:dyDescent="0.3">
      <c r="A9" s="7" t="s">
        <v>17</v>
      </c>
      <c r="B9" s="441" t="s">
        <v>278</v>
      </c>
      <c r="C9" s="443"/>
      <c r="D9" s="441" t="s">
        <v>279</v>
      </c>
      <c r="E9" s="443"/>
      <c r="F9" s="441" t="s">
        <v>280</v>
      </c>
      <c r="G9" s="443"/>
      <c r="H9" s="441" t="s">
        <v>281</v>
      </c>
      <c r="I9" s="443"/>
      <c r="J9" s="441" t="s">
        <v>282</v>
      </c>
      <c r="K9" s="443"/>
      <c r="L9" s="441" t="s">
        <v>283</v>
      </c>
      <c r="M9" s="443"/>
      <c r="N9" s="441" t="s">
        <v>284</v>
      </c>
      <c r="O9" s="443"/>
    </row>
    <row r="10" spans="1:15" ht="16.5" thickBot="1" x14ac:dyDescent="0.3">
      <c r="A10" s="7">
        <v>1</v>
      </c>
      <c r="B10" s="441">
        <v>2</v>
      </c>
      <c r="C10" s="443"/>
      <c r="D10" s="441">
        <v>3</v>
      </c>
      <c r="E10" s="443"/>
      <c r="F10" s="455">
        <v>4</v>
      </c>
      <c r="G10" s="456"/>
      <c r="H10" s="441">
        <v>5</v>
      </c>
      <c r="I10" s="443"/>
      <c r="J10" s="441">
        <v>6</v>
      </c>
      <c r="K10" s="443"/>
      <c r="L10" s="441">
        <v>7</v>
      </c>
      <c r="M10" s="443"/>
      <c r="N10" s="441">
        <v>8</v>
      </c>
      <c r="O10" s="443"/>
    </row>
    <row r="11" spans="1:15" ht="31.5" customHeight="1" thickBot="1" x14ac:dyDescent="0.3">
      <c r="A11" s="16" t="s">
        <v>285</v>
      </c>
      <c r="B11" s="461">
        <v>16.5</v>
      </c>
      <c r="C11" s="462"/>
      <c r="D11" s="459">
        <v>13</v>
      </c>
      <c r="E11" s="460"/>
      <c r="F11" s="461">
        <v>14</v>
      </c>
      <c r="G11" s="462"/>
      <c r="H11" s="461">
        <v>14</v>
      </c>
      <c r="I11" s="462"/>
      <c r="J11" s="461">
        <v>12.2</v>
      </c>
      <c r="K11" s="462"/>
      <c r="L11" s="461">
        <f t="shared" ref="L11:L13" si="0">J11-H11</f>
        <v>-1.8000000000000007</v>
      </c>
      <c r="M11" s="462"/>
      <c r="N11" s="457">
        <f>J11/H11</f>
        <v>0.87142857142857133</v>
      </c>
      <c r="O11" s="458"/>
    </row>
    <row r="12" spans="1:15" ht="18.75" customHeight="1" thickBot="1" x14ac:dyDescent="0.3">
      <c r="A12" s="10" t="s">
        <v>286</v>
      </c>
      <c r="B12" s="459">
        <v>1</v>
      </c>
      <c r="C12" s="460"/>
      <c r="D12" s="459">
        <v>1</v>
      </c>
      <c r="E12" s="460"/>
      <c r="F12" s="459">
        <v>1</v>
      </c>
      <c r="G12" s="460"/>
      <c r="H12" s="459">
        <v>1</v>
      </c>
      <c r="I12" s="460"/>
      <c r="J12" s="459">
        <v>1</v>
      </c>
      <c r="K12" s="460"/>
      <c r="L12" s="461">
        <v>0</v>
      </c>
      <c r="M12" s="462"/>
      <c r="N12" s="457">
        <f t="shared" ref="N12:N30" si="1">J12/H12</f>
        <v>1</v>
      </c>
      <c r="O12" s="458"/>
    </row>
    <row r="13" spans="1:15" ht="29.25" customHeight="1" thickBot="1" x14ac:dyDescent="0.3">
      <c r="A13" s="10" t="s">
        <v>287</v>
      </c>
      <c r="B13" s="461">
        <v>2.5</v>
      </c>
      <c r="C13" s="462"/>
      <c r="D13" s="459">
        <v>2</v>
      </c>
      <c r="E13" s="460"/>
      <c r="F13" s="461">
        <v>2</v>
      </c>
      <c r="G13" s="462"/>
      <c r="H13" s="461">
        <v>2</v>
      </c>
      <c r="I13" s="462"/>
      <c r="J13" s="461">
        <v>1.2</v>
      </c>
      <c r="K13" s="462"/>
      <c r="L13" s="461">
        <f t="shared" si="0"/>
        <v>-0.8</v>
      </c>
      <c r="M13" s="462"/>
      <c r="N13" s="457">
        <f t="shared" si="1"/>
        <v>0.6</v>
      </c>
      <c r="O13" s="458"/>
    </row>
    <row r="14" spans="1:15" ht="20.25" customHeight="1" thickBot="1" x14ac:dyDescent="0.3">
      <c r="A14" s="10" t="s">
        <v>288</v>
      </c>
      <c r="B14" s="461">
        <v>13</v>
      </c>
      <c r="C14" s="462"/>
      <c r="D14" s="459">
        <v>10</v>
      </c>
      <c r="E14" s="460"/>
      <c r="F14" s="461">
        <v>11</v>
      </c>
      <c r="G14" s="462"/>
      <c r="H14" s="461">
        <v>11</v>
      </c>
      <c r="I14" s="462"/>
      <c r="J14" s="459">
        <v>10</v>
      </c>
      <c r="K14" s="460"/>
      <c r="L14" s="461">
        <f t="shared" ref="L14" si="2">J14-H14</f>
        <v>-1</v>
      </c>
      <c r="M14" s="462"/>
      <c r="N14" s="457">
        <f t="shared" si="1"/>
        <v>0.90909090909090906</v>
      </c>
      <c r="O14" s="458"/>
    </row>
    <row r="15" spans="1:15" ht="33" customHeight="1" thickBot="1" x14ac:dyDescent="0.3">
      <c r="A15" s="16" t="s">
        <v>289</v>
      </c>
      <c r="B15" s="463">
        <v>1968</v>
      </c>
      <c r="C15" s="464"/>
      <c r="D15" s="463">
        <v>1980.1</v>
      </c>
      <c r="E15" s="464"/>
      <c r="F15" s="463">
        <v>2135.3000000000002</v>
      </c>
      <c r="G15" s="464"/>
      <c r="H15" s="463">
        <v>2135.3000000000002</v>
      </c>
      <c r="I15" s="464"/>
      <c r="J15" s="463">
        <v>2074.8000000000002</v>
      </c>
      <c r="K15" s="464"/>
      <c r="L15" s="465">
        <f t="shared" ref="L15:L30" si="3">J15-H15</f>
        <v>-60.5</v>
      </c>
      <c r="M15" s="466"/>
      <c r="N15" s="457">
        <f t="shared" si="1"/>
        <v>0.97166674471971148</v>
      </c>
      <c r="O15" s="458"/>
    </row>
    <row r="16" spans="1:15" ht="16.5" customHeight="1" thickBot="1" x14ac:dyDescent="0.3">
      <c r="A16" s="10" t="s">
        <v>286</v>
      </c>
      <c r="B16" s="463">
        <v>229.3</v>
      </c>
      <c r="C16" s="464"/>
      <c r="D16" s="463">
        <v>251.8</v>
      </c>
      <c r="E16" s="464"/>
      <c r="F16" s="463">
        <v>237.6</v>
      </c>
      <c r="G16" s="464"/>
      <c r="H16" s="463">
        <v>237.6</v>
      </c>
      <c r="I16" s="464"/>
      <c r="J16" s="463">
        <v>283.2</v>
      </c>
      <c r="K16" s="464"/>
      <c r="L16" s="465">
        <f t="shared" si="3"/>
        <v>45.599999999999994</v>
      </c>
      <c r="M16" s="466"/>
      <c r="N16" s="457">
        <f t="shared" si="1"/>
        <v>1.1919191919191918</v>
      </c>
      <c r="O16" s="458"/>
    </row>
    <row r="17" spans="1:15" ht="36.75" customHeight="1" thickBot="1" x14ac:dyDescent="0.3">
      <c r="A17" s="10" t="s">
        <v>287</v>
      </c>
      <c r="B17" s="463">
        <v>454.7</v>
      </c>
      <c r="C17" s="464"/>
      <c r="D17" s="463">
        <v>411.2</v>
      </c>
      <c r="E17" s="464"/>
      <c r="F17" s="463">
        <v>389.5</v>
      </c>
      <c r="G17" s="464"/>
      <c r="H17" s="463">
        <v>389.5</v>
      </c>
      <c r="I17" s="464"/>
      <c r="J17" s="463">
        <v>266</v>
      </c>
      <c r="K17" s="464"/>
      <c r="L17" s="465">
        <f t="shared" si="3"/>
        <v>-123.5</v>
      </c>
      <c r="M17" s="466"/>
      <c r="N17" s="457">
        <f t="shared" si="1"/>
        <v>0.68292682926829273</v>
      </c>
      <c r="O17" s="458"/>
    </row>
    <row r="18" spans="1:15" ht="16.5" thickBot="1" x14ac:dyDescent="0.3">
      <c r="A18" s="10" t="s">
        <v>288</v>
      </c>
      <c r="B18" s="463">
        <v>1284</v>
      </c>
      <c r="C18" s="464"/>
      <c r="D18" s="463">
        <v>1317.1</v>
      </c>
      <c r="E18" s="464"/>
      <c r="F18" s="463">
        <v>1508.2</v>
      </c>
      <c r="G18" s="464"/>
      <c r="H18" s="463">
        <v>1508.2</v>
      </c>
      <c r="I18" s="464"/>
      <c r="J18" s="463">
        <v>1525.6</v>
      </c>
      <c r="K18" s="464"/>
      <c r="L18" s="465">
        <f t="shared" si="3"/>
        <v>17.399999999999864</v>
      </c>
      <c r="M18" s="466"/>
      <c r="N18" s="457">
        <f t="shared" si="1"/>
        <v>1.0115369314414533</v>
      </c>
      <c r="O18" s="458"/>
    </row>
    <row r="19" spans="1:15" ht="37.5" customHeight="1" thickBot="1" x14ac:dyDescent="0.3">
      <c r="A19" s="16" t="s">
        <v>290</v>
      </c>
      <c r="B19" s="463">
        <v>1968</v>
      </c>
      <c r="C19" s="464"/>
      <c r="D19" s="463">
        <v>1980.1</v>
      </c>
      <c r="E19" s="464"/>
      <c r="F19" s="463">
        <v>2135.3000000000002</v>
      </c>
      <c r="G19" s="464"/>
      <c r="H19" s="463">
        <v>2135.3000000000002</v>
      </c>
      <c r="I19" s="464"/>
      <c r="J19" s="463">
        <v>2074.8000000000002</v>
      </c>
      <c r="K19" s="464"/>
      <c r="L19" s="465">
        <f t="shared" si="3"/>
        <v>-60.5</v>
      </c>
      <c r="M19" s="466"/>
      <c r="N19" s="457">
        <f t="shared" si="1"/>
        <v>0.97166674471971148</v>
      </c>
      <c r="O19" s="458"/>
    </row>
    <row r="20" spans="1:15" ht="16.5" thickBot="1" x14ac:dyDescent="0.3">
      <c r="A20" s="10" t="s">
        <v>286</v>
      </c>
      <c r="B20" s="463">
        <v>229.3</v>
      </c>
      <c r="C20" s="464"/>
      <c r="D20" s="463">
        <v>251.8</v>
      </c>
      <c r="E20" s="464"/>
      <c r="F20" s="463">
        <v>237.6</v>
      </c>
      <c r="G20" s="464"/>
      <c r="H20" s="463">
        <v>237.6</v>
      </c>
      <c r="I20" s="464"/>
      <c r="J20" s="463">
        <v>283.2</v>
      </c>
      <c r="K20" s="464"/>
      <c r="L20" s="465">
        <f t="shared" si="3"/>
        <v>45.599999999999994</v>
      </c>
      <c r="M20" s="466"/>
      <c r="N20" s="457">
        <f t="shared" si="1"/>
        <v>1.1919191919191918</v>
      </c>
      <c r="O20" s="458"/>
    </row>
    <row r="21" spans="1:15" ht="33.75" customHeight="1" thickBot="1" x14ac:dyDescent="0.3">
      <c r="A21" s="10" t="s">
        <v>287</v>
      </c>
      <c r="B21" s="463">
        <v>454.7</v>
      </c>
      <c r="C21" s="464"/>
      <c r="D21" s="463">
        <v>411.2</v>
      </c>
      <c r="E21" s="464"/>
      <c r="F21" s="463">
        <v>389.5</v>
      </c>
      <c r="G21" s="464"/>
      <c r="H21" s="463">
        <v>389.5</v>
      </c>
      <c r="I21" s="464"/>
      <c r="J21" s="463">
        <v>266</v>
      </c>
      <c r="K21" s="464"/>
      <c r="L21" s="465">
        <f t="shared" si="3"/>
        <v>-123.5</v>
      </c>
      <c r="M21" s="466"/>
      <c r="N21" s="457">
        <f t="shared" si="1"/>
        <v>0.68292682926829273</v>
      </c>
      <c r="O21" s="458"/>
    </row>
    <row r="22" spans="1:15" ht="16.5" thickBot="1" x14ac:dyDescent="0.3">
      <c r="A22" s="10" t="s">
        <v>288</v>
      </c>
      <c r="B22" s="463">
        <v>1284</v>
      </c>
      <c r="C22" s="464"/>
      <c r="D22" s="463">
        <v>1317.1</v>
      </c>
      <c r="E22" s="464"/>
      <c r="F22" s="463">
        <v>1508.2</v>
      </c>
      <c r="G22" s="464"/>
      <c r="H22" s="463">
        <v>1508.2</v>
      </c>
      <c r="I22" s="464"/>
      <c r="J22" s="463">
        <v>1525.6</v>
      </c>
      <c r="K22" s="464"/>
      <c r="L22" s="465">
        <f t="shared" si="3"/>
        <v>17.399999999999864</v>
      </c>
      <c r="M22" s="466"/>
      <c r="N22" s="457">
        <f t="shared" si="1"/>
        <v>1.0115369314414533</v>
      </c>
      <c r="O22" s="458"/>
    </row>
    <row r="23" spans="1:15" ht="30.75" customHeight="1" thickBot="1" x14ac:dyDescent="0.3">
      <c r="A23" s="16" t="s">
        <v>291</v>
      </c>
      <c r="B23" s="467">
        <v>9939</v>
      </c>
      <c r="C23" s="468"/>
      <c r="D23" s="467">
        <v>12693</v>
      </c>
      <c r="E23" s="468"/>
      <c r="F23" s="467">
        <v>12710</v>
      </c>
      <c r="G23" s="468"/>
      <c r="H23" s="467">
        <v>12710</v>
      </c>
      <c r="I23" s="468"/>
      <c r="J23" s="467">
        <v>14172</v>
      </c>
      <c r="K23" s="468"/>
      <c r="L23" s="469">
        <f t="shared" si="3"/>
        <v>1462</v>
      </c>
      <c r="M23" s="470"/>
      <c r="N23" s="457">
        <f t="shared" si="1"/>
        <v>1.1150275373721479</v>
      </c>
      <c r="O23" s="458"/>
    </row>
    <row r="24" spans="1:15" ht="16.5" thickBot="1" x14ac:dyDescent="0.3">
      <c r="A24" s="10" t="s">
        <v>286</v>
      </c>
      <c r="B24" s="467">
        <v>19108.3</v>
      </c>
      <c r="C24" s="468"/>
      <c r="D24" s="467">
        <v>20983</v>
      </c>
      <c r="E24" s="468"/>
      <c r="F24" s="467">
        <v>19800</v>
      </c>
      <c r="G24" s="468"/>
      <c r="H24" s="467">
        <v>19800</v>
      </c>
      <c r="I24" s="468"/>
      <c r="J24" s="467">
        <v>23600</v>
      </c>
      <c r="K24" s="468"/>
      <c r="L24" s="469">
        <f t="shared" si="3"/>
        <v>3800</v>
      </c>
      <c r="M24" s="470"/>
      <c r="N24" s="457">
        <f t="shared" si="1"/>
        <v>1.1919191919191918</v>
      </c>
      <c r="O24" s="458"/>
    </row>
    <row r="25" spans="1:15" ht="32.25" customHeight="1" thickBot="1" x14ac:dyDescent="0.3">
      <c r="A25" s="10" t="s">
        <v>287</v>
      </c>
      <c r="B25" s="467">
        <v>15156.7</v>
      </c>
      <c r="C25" s="468"/>
      <c r="D25" s="467">
        <v>17133</v>
      </c>
      <c r="E25" s="468"/>
      <c r="F25" s="467">
        <v>16229</v>
      </c>
      <c r="G25" s="468"/>
      <c r="H25" s="467">
        <v>16229</v>
      </c>
      <c r="I25" s="468"/>
      <c r="J25" s="467">
        <v>18472</v>
      </c>
      <c r="K25" s="468"/>
      <c r="L25" s="469">
        <f t="shared" si="3"/>
        <v>2243</v>
      </c>
      <c r="M25" s="470"/>
      <c r="N25" s="457">
        <f t="shared" si="1"/>
        <v>1.138209378273461</v>
      </c>
      <c r="O25" s="458"/>
    </row>
    <row r="26" spans="1:15" ht="16.5" thickBot="1" x14ac:dyDescent="0.3">
      <c r="A26" s="10" t="s">
        <v>288</v>
      </c>
      <c r="B26" s="467">
        <v>8230.7999999999993</v>
      </c>
      <c r="C26" s="468"/>
      <c r="D26" s="467">
        <v>10976</v>
      </c>
      <c r="E26" s="468"/>
      <c r="F26" s="467">
        <v>11426</v>
      </c>
      <c r="G26" s="468"/>
      <c r="H26" s="467">
        <v>11426</v>
      </c>
      <c r="I26" s="468"/>
      <c r="J26" s="467">
        <v>12713</v>
      </c>
      <c r="K26" s="468"/>
      <c r="L26" s="469">
        <f t="shared" si="3"/>
        <v>1287</v>
      </c>
      <c r="M26" s="470"/>
      <c r="N26" s="457">
        <f t="shared" si="1"/>
        <v>1.1126378435147908</v>
      </c>
      <c r="O26" s="458"/>
    </row>
    <row r="27" spans="1:15" ht="32.25" thickBot="1" x14ac:dyDescent="0.3">
      <c r="A27" s="16" t="s">
        <v>292</v>
      </c>
      <c r="B27" s="467">
        <v>9939</v>
      </c>
      <c r="C27" s="468"/>
      <c r="D27" s="467">
        <v>12693</v>
      </c>
      <c r="E27" s="468"/>
      <c r="F27" s="467">
        <v>12710</v>
      </c>
      <c r="G27" s="468"/>
      <c r="H27" s="467">
        <v>12710</v>
      </c>
      <c r="I27" s="468"/>
      <c r="J27" s="467">
        <v>14172</v>
      </c>
      <c r="K27" s="468"/>
      <c r="L27" s="469">
        <f t="shared" si="3"/>
        <v>1462</v>
      </c>
      <c r="M27" s="470"/>
      <c r="N27" s="457">
        <f t="shared" si="1"/>
        <v>1.1150275373721479</v>
      </c>
      <c r="O27" s="458"/>
    </row>
    <row r="28" spans="1:15" ht="16.5" thickBot="1" x14ac:dyDescent="0.3">
      <c r="A28" s="10" t="s">
        <v>286</v>
      </c>
      <c r="B28" s="467">
        <v>19108.3</v>
      </c>
      <c r="C28" s="468"/>
      <c r="D28" s="467">
        <v>20983</v>
      </c>
      <c r="E28" s="468"/>
      <c r="F28" s="467">
        <v>19800</v>
      </c>
      <c r="G28" s="468"/>
      <c r="H28" s="467">
        <v>19800</v>
      </c>
      <c r="I28" s="468"/>
      <c r="J28" s="467">
        <v>23600</v>
      </c>
      <c r="K28" s="468"/>
      <c r="L28" s="469">
        <f t="shared" si="3"/>
        <v>3800</v>
      </c>
      <c r="M28" s="470"/>
      <c r="N28" s="457">
        <f t="shared" si="1"/>
        <v>1.1919191919191918</v>
      </c>
      <c r="O28" s="458"/>
    </row>
    <row r="29" spans="1:15" ht="26.25" customHeight="1" thickBot="1" x14ac:dyDescent="0.3">
      <c r="A29" s="10" t="s">
        <v>287</v>
      </c>
      <c r="B29" s="467">
        <v>15156.7</v>
      </c>
      <c r="C29" s="468"/>
      <c r="D29" s="467">
        <v>17133</v>
      </c>
      <c r="E29" s="468"/>
      <c r="F29" s="467">
        <v>16229</v>
      </c>
      <c r="G29" s="468"/>
      <c r="H29" s="467">
        <v>16229</v>
      </c>
      <c r="I29" s="468"/>
      <c r="J29" s="467">
        <v>18472</v>
      </c>
      <c r="K29" s="468"/>
      <c r="L29" s="469">
        <f t="shared" si="3"/>
        <v>2243</v>
      </c>
      <c r="M29" s="470"/>
      <c r="N29" s="457">
        <f t="shared" si="1"/>
        <v>1.138209378273461</v>
      </c>
      <c r="O29" s="458"/>
    </row>
    <row r="30" spans="1:15" ht="16.5" thickBot="1" x14ac:dyDescent="0.3">
      <c r="A30" s="10" t="s">
        <v>288</v>
      </c>
      <c r="B30" s="467">
        <v>8230.7999999999993</v>
      </c>
      <c r="C30" s="468"/>
      <c r="D30" s="467">
        <v>10976</v>
      </c>
      <c r="E30" s="468"/>
      <c r="F30" s="467">
        <v>11426</v>
      </c>
      <c r="G30" s="468"/>
      <c r="H30" s="467">
        <v>11426</v>
      </c>
      <c r="I30" s="468"/>
      <c r="J30" s="467">
        <v>12713</v>
      </c>
      <c r="K30" s="468"/>
      <c r="L30" s="469">
        <f t="shared" si="3"/>
        <v>1287</v>
      </c>
      <c r="M30" s="470"/>
      <c r="N30" s="457">
        <f t="shared" si="1"/>
        <v>1.1126378435147908</v>
      </c>
      <c r="O30" s="458"/>
    </row>
    <row r="31" spans="1:15" ht="7.5" customHeight="1" x14ac:dyDescent="0.25">
      <c r="A31" s="17"/>
      <c r="B31" s="17"/>
      <c r="C31" s="17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ht="18.75" customHeight="1" x14ac:dyDescent="0.25">
      <c r="A32" s="475" t="s">
        <v>293</v>
      </c>
      <c r="B32" s="475"/>
      <c r="C32" s="475"/>
      <c r="D32" s="475"/>
      <c r="E32" s="475"/>
      <c r="F32" s="475"/>
      <c r="G32" s="475"/>
      <c r="H32" s="475"/>
      <c r="I32" s="475"/>
      <c r="J32" s="475"/>
      <c r="K32" s="475"/>
      <c r="L32" s="475"/>
      <c r="M32" s="475"/>
      <c r="N32" s="475"/>
      <c r="O32" s="475"/>
    </row>
    <row r="33" spans="1:15" ht="15" customHeight="1" x14ac:dyDescent="0.25">
      <c r="A33" s="14"/>
      <c r="B33" s="14"/>
      <c r="C33" s="14"/>
      <c r="D33" s="14"/>
      <c r="E33" s="14"/>
      <c r="F33" s="17"/>
      <c r="G33" s="17"/>
      <c r="H33" s="17"/>
      <c r="I33" s="17"/>
      <c r="J33" s="17"/>
      <c r="K33" s="17"/>
      <c r="L33" s="17"/>
      <c r="M33" s="476" t="s">
        <v>294</v>
      </c>
      <c r="N33" s="476"/>
      <c r="O33" s="476"/>
    </row>
    <row r="34" spans="1:15" ht="17.25" customHeight="1" x14ac:dyDescent="0.25">
      <c r="A34" s="454" t="s">
        <v>295</v>
      </c>
      <c r="B34" s="454"/>
      <c r="C34" s="454"/>
      <c r="D34" s="454"/>
      <c r="E34" s="454"/>
      <c r="F34" s="454"/>
      <c r="G34" s="454"/>
      <c r="H34" s="454"/>
      <c r="I34" s="454"/>
      <c r="J34" s="454"/>
      <c r="K34" s="17"/>
      <c r="L34" s="17"/>
      <c r="M34" s="17"/>
      <c r="N34" s="17"/>
      <c r="O34" s="17"/>
    </row>
    <row r="35" spans="1:15" ht="6" customHeight="1" thickBot="1" x14ac:dyDescent="0.3">
      <c r="A35" s="17"/>
      <c r="B35" s="14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6.5" thickBot="1" x14ac:dyDescent="0.3">
      <c r="A36" s="477" t="s">
        <v>17</v>
      </c>
      <c r="B36" s="478"/>
      <c r="C36" s="479"/>
      <c r="D36" s="441" t="s">
        <v>296</v>
      </c>
      <c r="E36" s="442"/>
      <c r="F36" s="443"/>
      <c r="G36" s="441" t="s">
        <v>297</v>
      </c>
      <c r="H36" s="442"/>
      <c r="I36" s="443"/>
      <c r="J36" s="441" t="s">
        <v>283</v>
      </c>
      <c r="K36" s="442"/>
      <c r="L36" s="443"/>
      <c r="M36" s="441" t="s">
        <v>284</v>
      </c>
      <c r="N36" s="442"/>
      <c r="O36" s="443"/>
    </row>
    <row r="37" spans="1:15" ht="142.5" thickBot="1" x14ac:dyDescent="0.3">
      <c r="A37" s="480"/>
      <c r="B37" s="481"/>
      <c r="C37" s="482"/>
      <c r="D37" s="7" t="s">
        <v>298</v>
      </c>
      <c r="E37" s="7" t="s">
        <v>299</v>
      </c>
      <c r="F37" s="7" t="s">
        <v>300</v>
      </c>
      <c r="G37" s="7" t="s">
        <v>298</v>
      </c>
      <c r="H37" s="7" t="s">
        <v>299</v>
      </c>
      <c r="I37" s="7" t="s">
        <v>300</v>
      </c>
      <c r="J37" s="7" t="s">
        <v>298</v>
      </c>
      <c r="K37" s="7" t="s">
        <v>299</v>
      </c>
      <c r="L37" s="7" t="s">
        <v>300</v>
      </c>
      <c r="M37" s="7" t="s">
        <v>301</v>
      </c>
      <c r="N37" s="63" t="s">
        <v>302</v>
      </c>
      <c r="O37" s="7" t="s">
        <v>303</v>
      </c>
    </row>
    <row r="38" spans="1:15" ht="16.5" thickBot="1" x14ac:dyDescent="0.3">
      <c r="A38" s="441">
        <v>1</v>
      </c>
      <c r="B38" s="442"/>
      <c r="C38" s="443"/>
      <c r="D38" s="7">
        <v>4</v>
      </c>
      <c r="E38" s="7">
        <v>5</v>
      </c>
      <c r="F38" s="7">
        <v>6</v>
      </c>
      <c r="G38" s="7">
        <v>7</v>
      </c>
      <c r="H38" s="7">
        <v>8</v>
      </c>
      <c r="I38" s="7">
        <v>9</v>
      </c>
      <c r="J38" s="7">
        <v>10</v>
      </c>
      <c r="K38" s="7">
        <v>11</v>
      </c>
      <c r="L38" s="7">
        <v>12</v>
      </c>
      <c r="M38" s="7">
        <v>13</v>
      </c>
      <c r="N38" s="7">
        <v>14</v>
      </c>
      <c r="O38" s="7">
        <v>15</v>
      </c>
    </row>
    <row r="39" spans="1:15" ht="44.25" customHeight="1" thickBot="1" x14ac:dyDescent="0.3">
      <c r="A39" s="471" t="s">
        <v>497</v>
      </c>
      <c r="B39" s="472"/>
      <c r="C39" s="473"/>
      <c r="D39" s="112" t="s">
        <v>304</v>
      </c>
      <c r="E39" s="112" t="s">
        <v>304</v>
      </c>
      <c r="F39" s="256">
        <v>1300</v>
      </c>
      <c r="G39" s="112" t="s">
        <v>304</v>
      </c>
      <c r="H39" s="112" t="s">
        <v>304</v>
      </c>
      <c r="I39" s="256">
        <v>1029.5</v>
      </c>
      <c r="J39" s="112" t="s">
        <v>305</v>
      </c>
      <c r="K39" s="112" t="s">
        <v>305</v>
      </c>
      <c r="L39" s="282">
        <f>I39-F39</f>
        <v>-270.5</v>
      </c>
      <c r="M39" s="112" t="s">
        <v>305</v>
      </c>
      <c r="N39" s="112" t="s">
        <v>305</v>
      </c>
      <c r="O39" s="283">
        <f>I39/F39</f>
        <v>0.79192307692307695</v>
      </c>
    </row>
    <row r="40" spans="1:15" ht="16.5" thickBot="1" x14ac:dyDescent="0.3">
      <c r="A40" s="471" t="s">
        <v>155</v>
      </c>
      <c r="B40" s="472"/>
      <c r="C40" s="473"/>
      <c r="D40" s="112"/>
      <c r="E40" s="112"/>
      <c r="F40" s="284"/>
      <c r="G40" s="112"/>
      <c r="H40" s="112"/>
      <c r="I40" s="304"/>
      <c r="J40" s="112"/>
      <c r="K40" s="112"/>
      <c r="L40" s="282">
        <f>L39</f>
        <v>-270.5</v>
      </c>
      <c r="M40" s="112"/>
      <c r="N40" s="112"/>
      <c r="O40" s="283">
        <f>O39</f>
        <v>0.79192307692307695</v>
      </c>
    </row>
    <row r="41" spans="1:15" ht="15" customHeight="1" x14ac:dyDescent="0.25">
      <c r="A41" s="20"/>
      <c r="B41" s="14"/>
      <c r="C41" s="14"/>
      <c r="D41" s="14"/>
      <c r="E41" s="14"/>
      <c r="F41" s="13"/>
      <c r="G41" s="13"/>
      <c r="H41" s="13"/>
      <c r="I41" s="15"/>
      <c r="J41" s="15"/>
      <c r="K41" s="15"/>
      <c r="L41" s="15"/>
      <c r="M41" s="15"/>
      <c r="N41" s="15"/>
      <c r="O41" s="15"/>
    </row>
    <row r="42" spans="1:15" ht="14.25" customHeight="1" thickBot="1" x14ac:dyDescent="0.3">
      <c r="A42" s="474" t="s">
        <v>306</v>
      </c>
      <c r="B42" s="474"/>
      <c r="C42" s="474"/>
      <c r="D42" s="474"/>
      <c r="E42" s="474"/>
      <c r="F42" s="474"/>
      <c r="G42" s="474"/>
      <c r="H42" s="474"/>
      <c r="I42" s="474"/>
      <c r="J42" s="474"/>
      <c r="K42" s="474"/>
      <c r="L42" s="474"/>
      <c r="M42" s="474"/>
      <c r="N42" s="474"/>
      <c r="O42" s="474"/>
    </row>
    <row r="43" spans="1:15" ht="6.75" hidden="1" customHeight="1" thickBot="1" x14ac:dyDescent="0.3">
      <c r="A43" s="76"/>
      <c r="B43" s="77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</row>
    <row r="44" spans="1:15" ht="53.25" customHeight="1" thickBot="1" x14ac:dyDescent="0.3">
      <c r="A44" s="51" t="s">
        <v>307</v>
      </c>
      <c r="B44" s="427" t="s">
        <v>308</v>
      </c>
      <c r="C44" s="429"/>
      <c r="D44" s="427" t="s">
        <v>309</v>
      </c>
      <c r="E44" s="429"/>
      <c r="F44" s="427" t="s">
        <v>310</v>
      </c>
      <c r="G44" s="429"/>
      <c r="H44" s="427" t="s">
        <v>311</v>
      </c>
      <c r="I44" s="428"/>
      <c r="J44" s="429"/>
      <c r="K44" s="427" t="s">
        <v>312</v>
      </c>
      <c r="L44" s="429"/>
      <c r="M44" s="427" t="s">
        <v>313</v>
      </c>
      <c r="N44" s="428"/>
      <c r="O44" s="429"/>
    </row>
    <row r="45" spans="1:15" ht="15.75" thickBot="1" x14ac:dyDescent="0.3">
      <c r="A45" s="51">
        <v>1</v>
      </c>
      <c r="B45" s="427">
        <v>2</v>
      </c>
      <c r="C45" s="429"/>
      <c r="D45" s="427">
        <v>3</v>
      </c>
      <c r="E45" s="429"/>
      <c r="F45" s="427">
        <v>4</v>
      </c>
      <c r="G45" s="429"/>
      <c r="H45" s="427">
        <v>5</v>
      </c>
      <c r="I45" s="428"/>
      <c r="J45" s="429"/>
      <c r="K45" s="427">
        <v>6</v>
      </c>
      <c r="L45" s="429"/>
      <c r="M45" s="427">
        <v>7</v>
      </c>
      <c r="N45" s="428"/>
      <c r="O45" s="429"/>
    </row>
    <row r="46" spans="1:15" ht="15.75" thickBot="1" x14ac:dyDescent="0.3">
      <c r="A46" s="50"/>
      <c r="B46" s="483"/>
      <c r="C46" s="484"/>
      <c r="D46" s="427"/>
      <c r="E46" s="429"/>
      <c r="F46" s="427"/>
      <c r="G46" s="429"/>
      <c r="H46" s="427"/>
      <c r="I46" s="428"/>
      <c r="J46" s="429"/>
      <c r="K46" s="427"/>
      <c r="L46" s="429"/>
      <c r="M46" s="427"/>
      <c r="N46" s="428"/>
      <c r="O46" s="429"/>
    </row>
    <row r="47" spans="1:15" ht="15.75" thickBot="1" x14ac:dyDescent="0.3">
      <c r="A47" s="50" t="s">
        <v>155</v>
      </c>
      <c r="B47" s="427" t="s">
        <v>314</v>
      </c>
      <c r="C47" s="429"/>
      <c r="D47" s="427" t="s">
        <v>314</v>
      </c>
      <c r="E47" s="429"/>
      <c r="F47" s="427" t="s">
        <v>314</v>
      </c>
      <c r="G47" s="429"/>
      <c r="H47" s="427"/>
      <c r="I47" s="428"/>
      <c r="J47" s="429"/>
      <c r="K47" s="427" t="s">
        <v>27</v>
      </c>
      <c r="L47" s="429"/>
      <c r="M47" s="427"/>
      <c r="N47" s="428"/>
      <c r="O47" s="429"/>
    </row>
    <row r="48" spans="1:15" ht="4.5" customHeight="1" x14ac:dyDescent="0.25">
      <c r="A48" s="78"/>
      <c r="B48" s="77"/>
      <c r="C48" s="77"/>
      <c r="D48" s="77"/>
      <c r="E48" s="77"/>
      <c r="F48" s="77"/>
      <c r="G48" s="77"/>
      <c r="H48" s="77"/>
      <c r="I48" s="77"/>
      <c r="J48" s="77"/>
      <c r="K48" s="76"/>
      <c r="L48" s="76"/>
      <c r="M48" s="76"/>
      <c r="N48" s="76"/>
      <c r="O48" s="76"/>
    </row>
    <row r="49" spans="1:15" ht="17.25" customHeight="1" x14ac:dyDescent="0.25">
      <c r="A49" s="474" t="s">
        <v>315</v>
      </c>
      <c r="B49" s="474"/>
      <c r="C49" s="474"/>
      <c r="D49" s="474"/>
      <c r="E49" s="474"/>
      <c r="F49" s="474"/>
      <c r="G49" s="474"/>
      <c r="H49" s="474"/>
      <c r="I49" s="474"/>
      <c r="J49" s="474"/>
      <c r="K49" s="474"/>
      <c r="L49" s="474"/>
      <c r="M49" s="474"/>
      <c r="N49" s="474"/>
      <c r="O49" s="474"/>
    </row>
    <row r="50" spans="1:15" ht="3.75" customHeight="1" thickBot="1" x14ac:dyDescent="0.3">
      <c r="A50" s="74"/>
      <c r="B50" s="74"/>
      <c r="C50" s="74"/>
      <c r="D50" s="74"/>
      <c r="E50" s="74"/>
      <c r="F50" s="74"/>
      <c r="G50" s="74"/>
      <c r="H50" s="74"/>
      <c r="I50" s="79"/>
      <c r="J50" s="76"/>
      <c r="K50" s="76"/>
      <c r="L50" s="76"/>
      <c r="M50" s="76"/>
      <c r="N50" s="76"/>
      <c r="O50" s="76"/>
    </row>
    <row r="51" spans="1:15" ht="47.25" customHeight="1" thickBot="1" x14ac:dyDescent="0.3">
      <c r="A51" s="485" t="s">
        <v>316</v>
      </c>
      <c r="B51" s="486"/>
      <c r="C51" s="487"/>
      <c r="D51" s="485" t="s">
        <v>317</v>
      </c>
      <c r="E51" s="487"/>
      <c r="F51" s="427" t="s">
        <v>318</v>
      </c>
      <c r="G51" s="428"/>
      <c r="H51" s="428"/>
      <c r="I51" s="429"/>
      <c r="J51" s="427" t="s">
        <v>319</v>
      </c>
      <c r="K51" s="428"/>
      <c r="L51" s="428"/>
      <c r="M51" s="429"/>
      <c r="N51" s="485" t="s">
        <v>320</v>
      </c>
      <c r="O51" s="487"/>
    </row>
    <row r="52" spans="1:15" ht="15.75" thickBot="1" x14ac:dyDescent="0.3">
      <c r="A52" s="488"/>
      <c r="B52" s="489"/>
      <c r="C52" s="490"/>
      <c r="D52" s="488"/>
      <c r="E52" s="490"/>
      <c r="F52" s="427" t="s">
        <v>321</v>
      </c>
      <c r="G52" s="429"/>
      <c r="H52" s="427" t="s">
        <v>22</v>
      </c>
      <c r="I52" s="429"/>
      <c r="J52" s="427" t="s">
        <v>321</v>
      </c>
      <c r="K52" s="429"/>
      <c r="L52" s="427" t="s">
        <v>22</v>
      </c>
      <c r="M52" s="429"/>
      <c r="N52" s="488"/>
      <c r="O52" s="490"/>
    </row>
    <row r="53" spans="1:15" ht="15.75" thickBot="1" x14ac:dyDescent="0.3">
      <c r="A53" s="427">
        <v>1</v>
      </c>
      <c r="B53" s="428"/>
      <c r="C53" s="429"/>
      <c r="D53" s="427">
        <v>2</v>
      </c>
      <c r="E53" s="429"/>
      <c r="F53" s="427">
        <v>3</v>
      </c>
      <c r="G53" s="429"/>
      <c r="H53" s="427">
        <v>4</v>
      </c>
      <c r="I53" s="429"/>
      <c r="J53" s="427">
        <v>5</v>
      </c>
      <c r="K53" s="429"/>
      <c r="L53" s="427">
        <v>6</v>
      </c>
      <c r="M53" s="429"/>
      <c r="N53" s="427">
        <v>7</v>
      </c>
      <c r="O53" s="429"/>
    </row>
    <row r="54" spans="1:15" ht="26.25" customHeight="1" thickBot="1" x14ac:dyDescent="0.3">
      <c r="A54" s="483" t="s">
        <v>322</v>
      </c>
      <c r="B54" s="491"/>
      <c r="C54" s="484"/>
      <c r="D54" s="427"/>
      <c r="E54" s="429"/>
      <c r="F54" s="427"/>
      <c r="G54" s="429"/>
      <c r="H54" s="427"/>
      <c r="I54" s="429"/>
      <c r="J54" s="427"/>
      <c r="K54" s="429"/>
      <c r="L54" s="427"/>
      <c r="M54" s="429"/>
      <c r="N54" s="427"/>
      <c r="O54" s="429"/>
    </row>
    <row r="55" spans="1:15" ht="15.75" thickBot="1" x14ac:dyDescent="0.3">
      <c r="A55" s="483" t="s">
        <v>251</v>
      </c>
      <c r="B55" s="491"/>
      <c r="C55" s="484"/>
      <c r="D55" s="427"/>
      <c r="E55" s="429"/>
      <c r="F55" s="427"/>
      <c r="G55" s="429"/>
      <c r="H55" s="427"/>
      <c r="I55" s="429"/>
      <c r="J55" s="427"/>
      <c r="K55" s="429"/>
      <c r="L55" s="427"/>
      <c r="M55" s="429"/>
      <c r="N55" s="427"/>
      <c r="O55" s="429"/>
    </row>
    <row r="56" spans="1:15" ht="4.5" customHeight="1" thickBot="1" x14ac:dyDescent="0.3">
      <c r="A56" s="483"/>
      <c r="B56" s="491"/>
      <c r="C56" s="484"/>
      <c r="D56" s="427"/>
      <c r="E56" s="429"/>
      <c r="F56" s="427"/>
      <c r="G56" s="429"/>
      <c r="H56" s="427"/>
      <c r="I56" s="429"/>
      <c r="J56" s="427"/>
      <c r="K56" s="429"/>
      <c r="L56" s="427"/>
      <c r="M56" s="429"/>
      <c r="N56" s="427"/>
      <c r="O56" s="429"/>
    </row>
    <row r="57" spans="1:15" ht="23.25" customHeight="1" thickBot="1" x14ac:dyDescent="0.3">
      <c r="A57" s="483" t="s">
        <v>323</v>
      </c>
      <c r="B57" s="491"/>
      <c r="C57" s="484"/>
      <c r="D57" s="427"/>
      <c r="E57" s="429"/>
      <c r="F57" s="427"/>
      <c r="G57" s="429"/>
      <c r="H57" s="427"/>
      <c r="I57" s="429"/>
      <c r="J57" s="427"/>
      <c r="K57" s="429"/>
      <c r="L57" s="427"/>
      <c r="M57" s="429"/>
      <c r="N57" s="427"/>
      <c r="O57" s="429"/>
    </row>
    <row r="58" spans="1:15" ht="15.75" thickBot="1" x14ac:dyDescent="0.3">
      <c r="A58" s="483" t="s">
        <v>324</v>
      </c>
      <c r="B58" s="491"/>
      <c r="C58" s="484"/>
      <c r="D58" s="427"/>
      <c r="E58" s="429"/>
      <c r="F58" s="427"/>
      <c r="G58" s="429"/>
      <c r="H58" s="427"/>
      <c r="I58" s="429"/>
      <c r="J58" s="427"/>
      <c r="K58" s="429"/>
      <c r="L58" s="427"/>
      <c r="M58" s="429"/>
      <c r="N58" s="427"/>
      <c r="O58" s="429"/>
    </row>
    <row r="59" spans="1:15" ht="3.75" customHeight="1" thickBot="1" x14ac:dyDescent="0.3">
      <c r="A59" s="483"/>
      <c r="B59" s="491"/>
      <c r="C59" s="484"/>
      <c r="D59" s="427"/>
      <c r="E59" s="429"/>
      <c r="F59" s="427"/>
      <c r="G59" s="429"/>
      <c r="H59" s="427"/>
      <c r="I59" s="429"/>
      <c r="J59" s="427"/>
      <c r="K59" s="429"/>
      <c r="L59" s="427"/>
      <c r="M59" s="429"/>
      <c r="N59" s="427"/>
      <c r="O59" s="429"/>
    </row>
    <row r="60" spans="1:15" ht="24.75" customHeight="1" thickBot="1" x14ac:dyDescent="0.3">
      <c r="A60" s="483" t="s">
        <v>325</v>
      </c>
      <c r="B60" s="491"/>
      <c r="C60" s="484"/>
      <c r="D60" s="427"/>
      <c r="E60" s="429"/>
      <c r="F60" s="427"/>
      <c r="G60" s="429"/>
      <c r="H60" s="427"/>
      <c r="I60" s="429"/>
      <c r="J60" s="427"/>
      <c r="K60" s="429"/>
      <c r="L60" s="427"/>
      <c r="M60" s="429"/>
      <c r="N60" s="427"/>
      <c r="O60" s="429"/>
    </row>
    <row r="61" spans="1:15" ht="15.75" thickBot="1" x14ac:dyDescent="0.3">
      <c r="A61" s="483" t="s">
        <v>251</v>
      </c>
      <c r="B61" s="491"/>
      <c r="C61" s="484"/>
      <c r="D61" s="427"/>
      <c r="E61" s="429"/>
      <c r="F61" s="427"/>
      <c r="G61" s="429"/>
      <c r="H61" s="427"/>
      <c r="I61" s="429"/>
      <c r="J61" s="427"/>
      <c r="K61" s="429"/>
      <c r="L61" s="427"/>
      <c r="M61" s="429"/>
      <c r="N61" s="427"/>
      <c r="O61" s="429"/>
    </row>
    <row r="62" spans="1:15" ht="3.75" customHeight="1" thickBot="1" x14ac:dyDescent="0.3">
      <c r="A62" s="483"/>
      <c r="B62" s="491"/>
      <c r="C62" s="484"/>
      <c r="D62" s="427"/>
      <c r="E62" s="429"/>
      <c r="F62" s="427"/>
      <c r="G62" s="429"/>
      <c r="H62" s="427"/>
      <c r="I62" s="429"/>
      <c r="J62" s="427"/>
      <c r="K62" s="429"/>
      <c r="L62" s="427"/>
      <c r="M62" s="429"/>
      <c r="N62" s="427"/>
      <c r="O62" s="429"/>
    </row>
    <row r="63" spans="1:15" ht="15.75" thickBot="1" x14ac:dyDescent="0.3">
      <c r="A63" s="483" t="s">
        <v>155</v>
      </c>
      <c r="B63" s="491"/>
      <c r="C63" s="484"/>
      <c r="D63" s="427"/>
      <c r="E63" s="429"/>
      <c r="F63" s="427"/>
      <c r="G63" s="429"/>
      <c r="H63" s="427"/>
      <c r="I63" s="429"/>
      <c r="J63" s="427"/>
      <c r="K63" s="429"/>
      <c r="L63" s="427"/>
      <c r="M63" s="429"/>
      <c r="N63" s="427"/>
      <c r="O63" s="429"/>
    </row>
    <row r="64" spans="1:15" ht="15.75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</row>
    <row r="65" spans="1:15" ht="15.75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</row>
    <row r="66" spans="1:15" ht="15.75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</row>
    <row r="67" spans="1:15" ht="15.75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</row>
    <row r="68" spans="1:15" ht="15.75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</row>
    <row r="69" spans="1:15" ht="15.75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</row>
    <row r="70" spans="1:15" ht="15.75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</row>
    <row r="71" spans="1:15" ht="15.75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</row>
    <row r="72" spans="1:15" ht="15.75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</row>
    <row r="73" spans="1:15" ht="15.75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</row>
    <row r="74" spans="1:15" ht="15.75" x14ac:dyDescent="0.25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</row>
    <row r="75" spans="1:15" ht="15.75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</row>
    <row r="76" spans="1:15" ht="15.75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</row>
    <row r="77" spans="1:15" ht="15.75" x14ac:dyDescent="0.25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</row>
    <row r="78" spans="1:15" ht="15.75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</row>
    <row r="79" spans="1:15" ht="15.75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</row>
    <row r="80" spans="1:15" ht="15.75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</row>
    <row r="81" spans="1:15" ht="15.75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</row>
    <row r="82" spans="1:15" ht="15.75" x14ac:dyDescent="0.25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</row>
    <row r="83" spans="1:15" ht="15.75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</row>
    <row r="84" spans="1:15" ht="15.75" x14ac:dyDescent="0.25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</row>
    <row r="85" spans="1:15" ht="15.75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</row>
    <row r="86" spans="1:15" ht="15.75" x14ac:dyDescent="0.25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</row>
    <row r="87" spans="1:15" ht="15.75" x14ac:dyDescent="0.25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</row>
    <row r="88" spans="1:15" ht="15.75" x14ac:dyDescent="0.25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</row>
    <row r="89" spans="1:15" ht="15.75" x14ac:dyDescent="0.25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</row>
    <row r="90" spans="1:15" ht="15.75" x14ac:dyDescent="0.25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</row>
    <row r="91" spans="1:15" ht="15.75" x14ac:dyDescent="0.25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</row>
    <row r="92" spans="1:15" ht="15.75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</row>
    <row r="93" spans="1:15" ht="15.75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</row>
    <row r="94" spans="1:15" ht="15.75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</row>
    <row r="95" spans="1:15" ht="15.75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</row>
    <row r="96" spans="1:15" ht="15.75" x14ac:dyDescent="0.25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</row>
    <row r="97" spans="1:15" ht="15.75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</row>
    <row r="98" spans="1:15" ht="15.75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</row>
    <row r="99" spans="1:15" ht="15.75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</row>
    <row r="100" spans="1:15" ht="15.75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</row>
    <row r="101" spans="1:15" ht="15.75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</row>
    <row r="102" spans="1:15" ht="15.75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</row>
    <row r="103" spans="1:15" ht="15.75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</row>
    <row r="104" spans="1:15" ht="15.75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 ht="15.75" x14ac:dyDescent="0.25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</row>
    <row r="106" spans="1:15" ht="15.75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</row>
    <row r="107" spans="1:15" ht="15.75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</row>
    <row r="108" spans="1:15" ht="15.75" x14ac:dyDescent="0.25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</row>
    <row r="109" spans="1:15" ht="15.75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</row>
    <row r="110" spans="1:15" ht="15.75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</row>
    <row r="111" spans="1:15" ht="15.75" x14ac:dyDescent="0.25">
      <c r="A111" s="75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</row>
  </sheetData>
  <mergeCells count="283">
    <mergeCell ref="N63:O63"/>
    <mergeCell ref="A63:C63"/>
    <mergeCell ref="D63:E63"/>
    <mergeCell ref="F63:G63"/>
    <mergeCell ref="H63:I63"/>
    <mergeCell ref="J63:K63"/>
    <mergeCell ref="L63:M63"/>
    <mergeCell ref="N61:O61"/>
    <mergeCell ref="A62:C62"/>
    <mergeCell ref="D62:E62"/>
    <mergeCell ref="F62:G62"/>
    <mergeCell ref="H62:I62"/>
    <mergeCell ref="J62:K62"/>
    <mergeCell ref="L62:M62"/>
    <mergeCell ref="N62:O62"/>
    <mergeCell ref="A61:C61"/>
    <mergeCell ref="D61:E61"/>
    <mergeCell ref="F61:G61"/>
    <mergeCell ref="H61:I61"/>
    <mergeCell ref="J61:K61"/>
    <mergeCell ref="L61:M61"/>
    <mergeCell ref="N59:O59"/>
    <mergeCell ref="A60:C60"/>
    <mergeCell ref="D60:E60"/>
    <mergeCell ref="F60:G60"/>
    <mergeCell ref="H60:I60"/>
    <mergeCell ref="J60:K60"/>
    <mergeCell ref="L60:M60"/>
    <mergeCell ref="N60:O60"/>
    <mergeCell ref="A59:C59"/>
    <mergeCell ref="D59:E59"/>
    <mergeCell ref="F59:G59"/>
    <mergeCell ref="H59:I59"/>
    <mergeCell ref="J59:K59"/>
    <mergeCell ref="L59:M59"/>
    <mergeCell ref="N57:O57"/>
    <mergeCell ref="A58:C58"/>
    <mergeCell ref="D58:E58"/>
    <mergeCell ref="F58:G58"/>
    <mergeCell ref="H58:I58"/>
    <mergeCell ref="J58:K58"/>
    <mergeCell ref="L58:M58"/>
    <mergeCell ref="N58:O58"/>
    <mergeCell ref="A57:C57"/>
    <mergeCell ref="D57:E57"/>
    <mergeCell ref="F57:G57"/>
    <mergeCell ref="H57:I57"/>
    <mergeCell ref="J57:K57"/>
    <mergeCell ref="L57:M57"/>
    <mergeCell ref="N55:O55"/>
    <mergeCell ref="A56:C56"/>
    <mergeCell ref="D56:E56"/>
    <mergeCell ref="F56:G56"/>
    <mergeCell ref="H56:I56"/>
    <mergeCell ref="J56:K56"/>
    <mergeCell ref="L56:M56"/>
    <mergeCell ref="N56:O56"/>
    <mergeCell ref="A55:C55"/>
    <mergeCell ref="D55:E55"/>
    <mergeCell ref="F55:G55"/>
    <mergeCell ref="H55:I55"/>
    <mergeCell ref="J55:K55"/>
    <mergeCell ref="L55:M55"/>
    <mergeCell ref="N53:O53"/>
    <mergeCell ref="A54:C54"/>
    <mergeCell ref="D54:E54"/>
    <mergeCell ref="F54:G54"/>
    <mergeCell ref="H54:I54"/>
    <mergeCell ref="J54:K54"/>
    <mergeCell ref="L54:M54"/>
    <mergeCell ref="N54:O54"/>
    <mergeCell ref="A53:C53"/>
    <mergeCell ref="D53:E53"/>
    <mergeCell ref="F53:G53"/>
    <mergeCell ref="H53:I53"/>
    <mergeCell ref="J53:K53"/>
    <mergeCell ref="L53:M53"/>
    <mergeCell ref="A49:O49"/>
    <mergeCell ref="A51:C52"/>
    <mergeCell ref="D51:E52"/>
    <mergeCell ref="F51:I51"/>
    <mergeCell ref="J51:M51"/>
    <mergeCell ref="N51:O52"/>
    <mergeCell ref="F52:G52"/>
    <mergeCell ref="H52:I52"/>
    <mergeCell ref="J52:K52"/>
    <mergeCell ref="L52:M52"/>
    <mergeCell ref="B47:C47"/>
    <mergeCell ref="D47:E47"/>
    <mergeCell ref="F47:G47"/>
    <mergeCell ref="H47:J47"/>
    <mergeCell ref="K47:L47"/>
    <mergeCell ref="M47:O47"/>
    <mergeCell ref="B46:C46"/>
    <mergeCell ref="D46:E46"/>
    <mergeCell ref="F46:G46"/>
    <mergeCell ref="H46:J46"/>
    <mergeCell ref="K46:L46"/>
    <mergeCell ref="M46:O46"/>
    <mergeCell ref="B45:C45"/>
    <mergeCell ref="D45:E45"/>
    <mergeCell ref="F45:G45"/>
    <mergeCell ref="H45:J45"/>
    <mergeCell ref="K45:L45"/>
    <mergeCell ref="M45:O45"/>
    <mergeCell ref="B44:C44"/>
    <mergeCell ref="D44:E44"/>
    <mergeCell ref="F44:G44"/>
    <mergeCell ref="H44:J44"/>
    <mergeCell ref="K44:L44"/>
    <mergeCell ref="M44:O44"/>
    <mergeCell ref="A38:C38"/>
    <mergeCell ref="A39:C39"/>
    <mergeCell ref="A40:C40"/>
    <mergeCell ref="A42:O42"/>
    <mergeCell ref="A32:O32"/>
    <mergeCell ref="M33:O33"/>
    <mergeCell ref="A34:J34"/>
    <mergeCell ref="A36:C37"/>
    <mergeCell ref="D36:F36"/>
    <mergeCell ref="G36:I36"/>
    <mergeCell ref="J36:L36"/>
    <mergeCell ref="M36:O36"/>
    <mergeCell ref="N29:O29"/>
    <mergeCell ref="B30:C30"/>
    <mergeCell ref="D30:E30"/>
    <mergeCell ref="F30:G30"/>
    <mergeCell ref="H30:I30"/>
    <mergeCell ref="J30:K30"/>
    <mergeCell ref="L30:M30"/>
    <mergeCell ref="N30:O30"/>
    <mergeCell ref="B29:C29"/>
    <mergeCell ref="D29:E29"/>
    <mergeCell ref="F29:G29"/>
    <mergeCell ref="H29:I29"/>
    <mergeCell ref="J29:K29"/>
    <mergeCell ref="L29:M29"/>
    <mergeCell ref="N27:O27"/>
    <mergeCell ref="B28:C28"/>
    <mergeCell ref="D28:E28"/>
    <mergeCell ref="F28:G28"/>
    <mergeCell ref="H28:I28"/>
    <mergeCell ref="J28:K28"/>
    <mergeCell ref="L28:M28"/>
    <mergeCell ref="N28:O28"/>
    <mergeCell ref="B27:C27"/>
    <mergeCell ref="D27:E27"/>
    <mergeCell ref="F27:G27"/>
    <mergeCell ref="H27:I27"/>
    <mergeCell ref="J27:K27"/>
    <mergeCell ref="L27:M27"/>
    <mergeCell ref="N25:O25"/>
    <mergeCell ref="B26:C26"/>
    <mergeCell ref="D26:E26"/>
    <mergeCell ref="F26:G26"/>
    <mergeCell ref="H26:I26"/>
    <mergeCell ref="J26:K26"/>
    <mergeCell ref="L26:M26"/>
    <mergeCell ref="N26:O26"/>
    <mergeCell ref="B25:C25"/>
    <mergeCell ref="D25:E25"/>
    <mergeCell ref="F25:G25"/>
    <mergeCell ref="H25:I25"/>
    <mergeCell ref="J25:K25"/>
    <mergeCell ref="L25:M25"/>
    <mergeCell ref="N23:O23"/>
    <mergeCell ref="B24:C24"/>
    <mergeCell ref="D24:E24"/>
    <mergeCell ref="F24:G24"/>
    <mergeCell ref="H24:I24"/>
    <mergeCell ref="J24:K24"/>
    <mergeCell ref="L24:M24"/>
    <mergeCell ref="N24:O24"/>
    <mergeCell ref="B23:C23"/>
    <mergeCell ref="D23:E23"/>
    <mergeCell ref="F23:G23"/>
    <mergeCell ref="H23:I23"/>
    <mergeCell ref="J23:K23"/>
    <mergeCell ref="L23:M23"/>
    <mergeCell ref="N21:O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17:O17"/>
    <mergeCell ref="B18:C18"/>
    <mergeCell ref="D18:E18"/>
    <mergeCell ref="F18:G18"/>
    <mergeCell ref="H18:I18"/>
    <mergeCell ref="J18:K18"/>
    <mergeCell ref="L18:M18"/>
    <mergeCell ref="N18:O18"/>
    <mergeCell ref="B17:C17"/>
    <mergeCell ref="D17:E17"/>
    <mergeCell ref="F17:G17"/>
    <mergeCell ref="H17:I17"/>
    <mergeCell ref="J17:K17"/>
    <mergeCell ref="L17:M17"/>
    <mergeCell ref="N15:O15"/>
    <mergeCell ref="B16:C16"/>
    <mergeCell ref="D16:E16"/>
    <mergeCell ref="F16:G16"/>
    <mergeCell ref="H16:I16"/>
    <mergeCell ref="J16:K16"/>
    <mergeCell ref="L16:M16"/>
    <mergeCell ref="N16:O16"/>
    <mergeCell ref="B15:C15"/>
    <mergeCell ref="D15:E15"/>
    <mergeCell ref="F15:G15"/>
    <mergeCell ref="H15:I15"/>
    <mergeCell ref="J15:K15"/>
    <mergeCell ref="L15:M15"/>
    <mergeCell ref="N13:O13"/>
    <mergeCell ref="B14:C14"/>
    <mergeCell ref="D14:E14"/>
    <mergeCell ref="F14:G14"/>
    <mergeCell ref="H14:I14"/>
    <mergeCell ref="J14:K14"/>
    <mergeCell ref="L14:M14"/>
    <mergeCell ref="N14:O14"/>
    <mergeCell ref="B13:C13"/>
    <mergeCell ref="D13:E13"/>
    <mergeCell ref="F13:G13"/>
    <mergeCell ref="H13:I13"/>
    <mergeCell ref="J13:K13"/>
    <mergeCell ref="L13:M13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A1:O1"/>
    <mergeCell ref="A2:O2"/>
    <mergeCell ref="A3:O3"/>
    <mergeCell ref="A4:O4"/>
    <mergeCell ref="A5:O5"/>
    <mergeCell ref="A7:O7"/>
    <mergeCell ref="N9:O9"/>
    <mergeCell ref="B10:C10"/>
    <mergeCell ref="D10:E10"/>
    <mergeCell ref="F10:G10"/>
    <mergeCell ref="H10:I10"/>
    <mergeCell ref="J10:K10"/>
    <mergeCell ref="L10:M10"/>
    <mergeCell ref="N10:O10"/>
    <mergeCell ref="B9:C9"/>
    <mergeCell ref="D9:E9"/>
    <mergeCell ref="F9:G9"/>
    <mergeCell ref="H9:I9"/>
    <mergeCell ref="J9:K9"/>
    <mergeCell ref="L9:M9"/>
  </mergeCells>
  <printOptions horizontalCentered="1"/>
  <pageMargins left="0.31496062992125984" right="0.31496062992125984" top="0.94488188976377963" bottom="0.74803149606299213" header="0.31496062992125984" footer="0.31496062992125984"/>
  <pageSetup paperSize="9" scale="65" orientation="landscape" r:id="rId1"/>
  <rowBreaks count="1" manualBreakCount="1">
    <brk id="32" max="16383" man="1"/>
  </rowBreaks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F81"/>
  <sheetViews>
    <sheetView view="pageBreakPreview" zoomScale="68" zoomScaleNormal="100" zoomScaleSheetLayoutView="68" workbookViewId="0">
      <selection activeCell="U69" sqref="U69:Y69"/>
    </sheetView>
  </sheetViews>
  <sheetFormatPr defaultRowHeight="15" x14ac:dyDescent="0.25"/>
  <cols>
    <col min="1" max="1" width="4.42578125" customWidth="1"/>
    <col min="2" max="2" width="6.28515625" customWidth="1"/>
    <col min="3" max="3" width="4.140625" customWidth="1"/>
    <col min="4" max="4" width="5.5703125" customWidth="1"/>
    <col min="5" max="5" width="6" customWidth="1"/>
    <col min="6" max="6" width="4.140625" customWidth="1"/>
    <col min="7" max="7" width="7.28515625" customWidth="1"/>
    <col min="8" max="8" width="4.5703125" customWidth="1"/>
    <col min="9" max="9" width="7.28515625" customWidth="1"/>
    <col min="10" max="10" width="9.140625" hidden="1" customWidth="1"/>
    <col min="12" max="12" width="5.5703125" customWidth="1"/>
    <col min="13" max="13" width="6.28515625" customWidth="1"/>
    <col min="14" max="14" width="3.85546875" customWidth="1"/>
    <col min="15" max="15" width="7.28515625" customWidth="1"/>
    <col min="16" max="16" width="3.7109375" customWidth="1"/>
    <col min="17" max="17" width="2.85546875" customWidth="1"/>
    <col min="18" max="18" width="8.140625" customWidth="1"/>
    <col min="19" max="19" width="7.28515625" customWidth="1"/>
    <col min="20" max="20" width="5.28515625" customWidth="1"/>
    <col min="21" max="21" width="6.140625" customWidth="1"/>
    <col min="22" max="22" width="5.7109375" customWidth="1"/>
    <col min="23" max="23" width="9.140625" customWidth="1"/>
    <col min="24" max="24" width="6.28515625" customWidth="1"/>
    <col min="26" max="26" width="5.28515625" customWidth="1"/>
    <col min="27" max="27" width="6.5703125" customWidth="1"/>
    <col min="28" max="28" width="7.28515625" customWidth="1"/>
    <col min="29" max="29" width="8" customWidth="1"/>
    <col min="30" max="30" width="9.5703125" customWidth="1"/>
    <col min="31" max="31" width="11" customWidth="1"/>
    <col min="32" max="32" width="13.42578125" customWidth="1"/>
  </cols>
  <sheetData>
    <row r="1" spans="1:32" ht="20.25" customHeight="1" x14ac:dyDescent="0.25">
      <c r="A1" s="17"/>
      <c r="B1" s="17"/>
      <c r="C1" s="452" t="s">
        <v>326</v>
      </c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452"/>
      <c r="V1" s="452"/>
      <c r="W1" s="452"/>
      <c r="X1" s="452"/>
      <c r="Y1" s="452"/>
      <c r="Z1" s="452"/>
      <c r="AA1" s="452"/>
      <c r="AB1" s="452"/>
      <c r="AC1" s="452"/>
      <c r="AD1" s="452"/>
      <c r="AE1" s="452"/>
      <c r="AF1" s="452"/>
    </row>
    <row r="2" spans="1:32" ht="3" customHeight="1" thickBot="1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ht="16.5" thickBot="1" x14ac:dyDescent="0.3">
      <c r="A3" s="496" t="s">
        <v>327</v>
      </c>
      <c r="B3" s="477" t="s">
        <v>328</v>
      </c>
      <c r="C3" s="479"/>
      <c r="D3" s="477" t="s">
        <v>329</v>
      </c>
      <c r="E3" s="478"/>
      <c r="F3" s="479"/>
      <c r="G3" s="477" t="s">
        <v>330</v>
      </c>
      <c r="H3" s="478"/>
      <c r="I3" s="478"/>
      <c r="J3" s="478"/>
      <c r="K3" s="478"/>
      <c r="L3" s="478"/>
      <c r="M3" s="479"/>
      <c r="N3" s="477" t="s">
        <v>331</v>
      </c>
      <c r="O3" s="478"/>
      <c r="P3" s="478"/>
      <c r="Q3" s="479"/>
      <c r="R3" s="441" t="s">
        <v>332</v>
      </c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42"/>
      <c r="AF3" s="443"/>
    </row>
    <row r="4" spans="1:32" ht="31.5" customHeight="1" thickBot="1" x14ac:dyDescent="0.3">
      <c r="A4" s="497"/>
      <c r="B4" s="480"/>
      <c r="C4" s="482"/>
      <c r="D4" s="480"/>
      <c r="E4" s="481"/>
      <c r="F4" s="482"/>
      <c r="G4" s="480"/>
      <c r="H4" s="481"/>
      <c r="I4" s="481"/>
      <c r="J4" s="481"/>
      <c r="K4" s="481"/>
      <c r="L4" s="481"/>
      <c r="M4" s="482"/>
      <c r="N4" s="480"/>
      <c r="O4" s="481"/>
      <c r="P4" s="481"/>
      <c r="Q4" s="482"/>
      <c r="R4" s="441" t="s">
        <v>333</v>
      </c>
      <c r="S4" s="442"/>
      <c r="T4" s="443"/>
      <c r="U4" s="441" t="s">
        <v>334</v>
      </c>
      <c r="V4" s="442"/>
      <c r="W4" s="443"/>
      <c r="X4" s="441" t="s">
        <v>85</v>
      </c>
      <c r="Y4" s="442"/>
      <c r="Z4" s="443"/>
      <c r="AA4" s="441" t="s">
        <v>335</v>
      </c>
      <c r="AB4" s="442"/>
      <c r="AC4" s="443"/>
      <c r="AD4" s="441" t="s">
        <v>336</v>
      </c>
      <c r="AE4" s="442"/>
      <c r="AF4" s="443"/>
    </row>
    <row r="5" spans="1:32" ht="15.75" thickBot="1" x14ac:dyDescent="0.3">
      <c r="A5" s="9">
        <v>1</v>
      </c>
      <c r="B5" s="499">
        <v>2</v>
      </c>
      <c r="C5" s="500"/>
      <c r="D5" s="499">
        <v>3</v>
      </c>
      <c r="E5" s="501"/>
      <c r="F5" s="500"/>
      <c r="G5" s="499">
        <v>4</v>
      </c>
      <c r="H5" s="501"/>
      <c r="I5" s="501"/>
      <c r="J5" s="501"/>
      <c r="K5" s="501"/>
      <c r="L5" s="501"/>
      <c r="M5" s="500"/>
      <c r="N5" s="499">
        <v>5</v>
      </c>
      <c r="O5" s="501"/>
      <c r="P5" s="501"/>
      <c r="Q5" s="500"/>
      <c r="R5" s="499">
        <v>6</v>
      </c>
      <c r="S5" s="501"/>
      <c r="T5" s="500"/>
      <c r="U5" s="499">
        <v>7</v>
      </c>
      <c r="V5" s="501"/>
      <c r="W5" s="500"/>
      <c r="X5" s="499">
        <v>8</v>
      </c>
      <c r="Y5" s="501"/>
      <c r="Z5" s="500"/>
      <c r="AA5" s="499">
        <v>9</v>
      </c>
      <c r="AB5" s="501"/>
      <c r="AC5" s="500"/>
      <c r="AD5" s="499">
        <v>10</v>
      </c>
      <c r="AE5" s="501"/>
      <c r="AF5" s="500"/>
    </row>
    <row r="6" spans="1:32" ht="14.25" customHeight="1" thickBot="1" x14ac:dyDescent="0.3">
      <c r="A6" s="7"/>
      <c r="B6" s="441"/>
      <c r="C6" s="443"/>
      <c r="D6" s="441"/>
      <c r="E6" s="442"/>
      <c r="F6" s="443"/>
      <c r="G6" s="441"/>
      <c r="H6" s="442"/>
      <c r="I6" s="442"/>
      <c r="J6" s="442"/>
      <c r="K6" s="442"/>
      <c r="L6" s="442"/>
      <c r="M6" s="443"/>
      <c r="N6" s="455" t="s">
        <v>27</v>
      </c>
      <c r="O6" s="498"/>
      <c r="P6" s="498"/>
      <c r="Q6" s="456"/>
      <c r="R6" s="455"/>
      <c r="S6" s="498"/>
      <c r="T6" s="456"/>
      <c r="U6" s="455"/>
      <c r="V6" s="498"/>
      <c r="W6" s="456"/>
      <c r="X6" s="455"/>
      <c r="Y6" s="498"/>
      <c r="Z6" s="456"/>
      <c r="AA6" s="455"/>
      <c r="AB6" s="498"/>
      <c r="AC6" s="456"/>
      <c r="AD6" s="455"/>
      <c r="AE6" s="498"/>
      <c r="AF6" s="456"/>
    </row>
    <row r="7" spans="1:32" ht="15" customHeight="1" thickBot="1" x14ac:dyDescent="0.3">
      <c r="A7" s="7"/>
      <c r="B7" s="441"/>
      <c r="C7" s="443"/>
      <c r="D7" s="441"/>
      <c r="E7" s="442"/>
      <c r="F7" s="443"/>
      <c r="G7" s="441"/>
      <c r="H7" s="442"/>
      <c r="I7" s="442"/>
      <c r="J7" s="442"/>
      <c r="K7" s="442"/>
      <c r="L7" s="442"/>
      <c r="M7" s="443"/>
      <c r="N7" s="455" t="s">
        <v>27</v>
      </c>
      <c r="O7" s="498"/>
      <c r="P7" s="498"/>
      <c r="Q7" s="456"/>
      <c r="R7" s="455"/>
      <c r="S7" s="498"/>
      <c r="T7" s="456"/>
      <c r="U7" s="455"/>
      <c r="V7" s="498"/>
      <c r="W7" s="456"/>
      <c r="X7" s="455"/>
      <c r="Y7" s="498"/>
      <c r="Z7" s="456"/>
      <c r="AA7" s="455"/>
      <c r="AB7" s="498"/>
      <c r="AC7" s="456"/>
      <c r="AD7" s="455"/>
      <c r="AE7" s="498"/>
      <c r="AF7" s="456"/>
    </row>
    <row r="8" spans="1:32" ht="16.5" thickBot="1" x14ac:dyDescent="0.3">
      <c r="A8" s="493" t="s">
        <v>155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5"/>
      <c r="N8" s="455" t="s">
        <v>27</v>
      </c>
      <c r="O8" s="498"/>
      <c r="P8" s="498"/>
      <c r="Q8" s="456"/>
      <c r="R8" s="455" t="s">
        <v>27</v>
      </c>
      <c r="S8" s="498"/>
      <c r="T8" s="456"/>
      <c r="U8" s="455" t="s">
        <v>27</v>
      </c>
      <c r="V8" s="498"/>
      <c r="W8" s="456"/>
      <c r="X8" s="455" t="s">
        <v>27</v>
      </c>
      <c r="Y8" s="498"/>
      <c r="Z8" s="456"/>
      <c r="AA8" s="455" t="s">
        <v>27</v>
      </c>
      <c r="AB8" s="498"/>
      <c r="AC8" s="456"/>
      <c r="AD8" s="455" t="s">
        <v>27</v>
      </c>
      <c r="AE8" s="498"/>
      <c r="AF8" s="456"/>
    </row>
    <row r="9" spans="1:32" ht="6.7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23"/>
      <c r="AF9" s="23"/>
    </row>
    <row r="10" spans="1:32" ht="16.5" customHeight="1" x14ac:dyDescent="0.25">
      <c r="A10" s="15"/>
      <c r="B10" s="15"/>
      <c r="C10" s="452" t="s">
        <v>337</v>
      </c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2"/>
    </row>
    <row r="11" spans="1:32" ht="5.25" customHeight="1" thickBo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32" ht="16.5" thickBot="1" x14ac:dyDescent="0.3">
      <c r="A12" s="496" t="s">
        <v>327</v>
      </c>
      <c r="B12" s="477" t="s">
        <v>338</v>
      </c>
      <c r="C12" s="479"/>
      <c r="D12" s="477" t="s">
        <v>328</v>
      </c>
      <c r="E12" s="478"/>
      <c r="F12" s="478"/>
      <c r="G12" s="479"/>
      <c r="H12" s="477" t="s">
        <v>330</v>
      </c>
      <c r="I12" s="478"/>
      <c r="J12" s="478"/>
      <c r="K12" s="478"/>
      <c r="L12" s="478"/>
      <c r="M12" s="478"/>
      <c r="N12" s="478"/>
      <c r="O12" s="478"/>
      <c r="P12" s="478"/>
      <c r="Q12" s="479"/>
      <c r="R12" s="477" t="s">
        <v>339</v>
      </c>
      <c r="S12" s="478"/>
      <c r="T12" s="478"/>
      <c r="U12" s="478"/>
      <c r="V12" s="479"/>
      <c r="W12" s="441" t="s">
        <v>340</v>
      </c>
      <c r="X12" s="442"/>
      <c r="Y12" s="442"/>
      <c r="Z12" s="442"/>
      <c r="AA12" s="442"/>
      <c r="AB12" s="442"/>
      <c r="AC12" s="442"/>
      <c r="AD12" s="442"/>
      <c r="AE12" s="442"/>
      <c r="AF12" s="443"/>
    </row>
    <row r="13" spans="1:32" ht="18.75" customHeight="1" thickBot="1" x14ac:dyDescent="0.3">
      <c r="A13" s="502"/>
      <c r="B13" s="503"/>
      <c r="C13" s="504"/>
      <c r="D13" s="503"/>
      <c r="E13" s="415"/>
      <c r="F13" s="415"/>
      <c r="G13" s="504"/>
      <c r="H13" s="503"/>
      <c r="I13" s="415"/>
      <c r="J13" s="415"/>
      <c r="K13" s="415"/>
      <c r="L13" s="415"/>
      <c r="M13" s="415"/>
      <c r="N13" s="415"/>
      <c r="O13" s="415"/>
      <c r="P13" s="415"/>
      <c r="Q13" s="504"/>
      <c r="R13" s="503"/>
      <c r="S13" s="415"/>
      <c r="T13" s="415"/>
      <c r="U13" s="415"/>
      <c r="V13" s="504"/>
      <c r="W13" s="477" t="s">
        <v>341</v>
      </c>
      <c r="X13" s="479"/>
      <c r="Y13" s="477" t="s">
        <v>321</v>
      </c>
      <c r="Z13" s="479"/>
      <c r="AA13" s="477" t="s">
        <v>22</v>
      </c>
      <c r="AB13" s="479"/>
      <c r="AC13" s="477" t="s">
        <v>23</v>
      </c>
      <c r="AD13" s="479"/>
      <c r="AE13" s="477" t="s">
        <v>24</v>
      </c>
      <c r="AF13" s="479"/>
    </row>
    <row r="14" spans="1:32" ht="6.75" hidden="1" customHeight="1" thickBot="1" x14ac:dyDescent="0.3">
      <c r="A14" s="497"/>
      <c r="B14" s="480"/>
      <c r="C14" s="482"/>
      <c r="D14" s="480"/>
      <c r="E14" s="481"/>
      <c r="F14" s="481"/>
      <c r="G14" s="482"/>
      <c r="H14" s="480"/>
      <c r="I14" s="481"/>
      <c r="J14" s="481"/>
      <c r="K14" s="481"/>
      <c r="L14" s="481"/>
      <c r="M14" s="481"/>
      <c r="N14" s="481"/>
      <c r="O14" s="481"/>
      <c r="P14" s="481"/>
      <c r="Q14" s="482"/>
      <c r="R14" s="480"/>
      <c r="S14" s="481"/>
      <c r="T14" s="481"/>
      <c r="U14" s="481"/>
      <c r="V14" s="482"/>
      <c r="W14" s="480"/>
      <c r="X14" s="482"/>
      <c r="Y14" s="480"/>
      <c r="Z14" s="482"/>
      <c r="AA14" s="480"/>
      <c r="AB14" s="482"/>
      <c r="AC14" s="480"/>
      <c r="AD14" s="482"/>
      <c r="AE14" s="480"/>
      <c r="AF14" s="482"/>
    </row>
    <row r="15" spans="1:32" ht="15.75" thickBot="1" x14ac:dyDescent="0.3">
      <c r="A15" s="9">
        <v>1</v>
      </c>
      <c r="B15" s="499">
        <v>2</v>
      </c>
      <c r="C15" s="500"/>
      <c r="D15" s="499">
        <v>3</v>
      </c>
      <c r="E15" s="501"/>
      <c r="F15" s="501"/>
      <c r="G15" s="500"/>
      <c r="H15" s="499">
        <v>4</v>
      </c>
      <c r="I15" s="501"/>
      <c r="J15" s="501"/>
      <c r="K15" s="501"/>
      <c r="L15" s="501"/>
      <c r="M15" s="501"/>
      <c r="N15" s="501"/>
      <c r="O15" s="501"/>
      <c r="P15" s="501"/>
      <c r="Q15" s="500"/>
      <c r="R15" s="499">
        <v>5</v>
      </c>
      <c r="S15" s="501"/>
      <c r="T15" s="501"/>
      <c r="U15" s="501"/>
      <c r="V15" s="500"/>
      <c r="W15" s="499">
        <v>6</v>
      </c>
      <c r="X15" s="500"/>
      <c r="Y15" s="499">
        <v>7</v>
      </c>
      <c r="Z15" s="500"/>
      <c r="AA15" s="499">
        <v>8</v>
      </c>
      <c r="AB15" s="500"/>
      <c r="AC15" s="499">
        <v>9</v>
      </c>
      <c r="AD15" s="500"/>
      <c r="AE15" s="499">
        <v>10</v>
      </c>
      <c r="AF15" s="500"/>
    </row>
    <row r="16" spans="1:32" ht="16.5" thickBot="1" x14ac:dyDescent="0.3">
      <c r="A16" s="7"/>
      <c r="B16" s="441"/>
      <c r="C16" s="443"/>
      <c r="D16" s="441"/>
      <c r="E16" s="442"/>
      <c r="F16" s="442"/>
      <c r="G16" s="443"/>
      <c r="H16" s="493"/>
      <c r="I16" s="494"/>
      <c r="J16" s="494"/>
      <c r="K16" s="494"/>
      <c r="L16" s="494"/>
      <c r="M16" s="494"/>
      <c r="N16" s="494"/>
      <c r="O16" s="494"/>
      <c r="P16" s="494"/>
      <c r="Q16" s="495"/>
      <c r="R16" s="441"/>
      <c r="S16" s="442"/>
      <c r="T16" s="442"/>
      <c r="U16" s="442"/>
      <c r="V16" s="443"/>
      <c r="W16" s="455"/>
      <c r="X16" s="456"/>
      <c r="Y16" s="455"/>
      <c r="Z16" s="456"/>
      <c r="AA16" s="455"/>
      <c r="AB16" s="456"/>
      <c r="AC16" s="455" t="s">
        <v>27</v>
      </c>
      <c r="AD16" s="456"/>
      <c r="AE16" s="455"/>
      <c r="AF16" s="456"/>
    </row>
    <row r="17" spans="1:32" ht="16.5" thickBot="1" x14ac:dyDescent="0.3">
      <c r="A17" s="7"/>
      <c r="B17" s="441"/>
      <c r="C17" s="443"/>
      <c r="D17" s="441"/>
      <c r="E17" s="442"/>
      <c r="F17" s="442"/>
      <c r="G17" s="443"/>
      <c r="H17" s="493"/>
      <c r="I17" s="494"/>
      <c r="J17" s="494"/>
      <c r="K17" s="494"/>
      <c r="L17" s="494"/>
      <c r="M17" s="494"/>
      <c r="N17" s="494"/>
      <c r="O17" s="494"/>
      <c r="P17" s="494"/>
      <c r="Q17" s="495"/>
      <c r="R17" s="441"/>
      <c r="S17" s="442"/>
      <c r="T17" s="442"/>
      <c r="U17" s="442"/>
      <c r="V17" s="443"/>
      <c r="W17" s="455"/>
      <c r="X17" s="456"/>
      <c r="Y17" s="455"/>
      <c r="Z17" s="456"/>
      <c r="AA17" s="455"/>
      <c r="AB17" s="456"/>
      <c r="AC17" s="455" t="s">
        <v>27</v>
      </c>
      <c r="AD17" s="456"/>
      <c r="AE17" s="455"/>
      <c r="AF17" s="456"/>
    </row>
    <row r="18" spans="1:32" ht="16.5" thickBot="1" x14ac:dyDescent="0.3">
      <c r="A18" s="493" t="s">
        <v>155</v>
      </c>
      <c r="B18" s="494"/>
      <c r="C18" s="494"/>
      <c r="D18" s="494"/>
      <c r="E18" s="494"/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  <c r="T18" s="494"/>
      <c r="U18" s="494"/>
      <c r="V18" s="495"/>
      <c r="W18" s="455" t="s">
        <v>27</v>
      </c>
      <c r="X18" s="456"/>
      <c r="Y18" s="455" t="s">
        <v>27</v>
      </c>
      <c r="Z18" s="456"/>
      <c r="AA18" s="455" t="s">
        <v>27</v>
      </c>
      <c r="AB18" s="456"/>
      <c r="AC18" s="455" t="s">
        <v>27</v>
      </c>
      <c r="AD18" s="456"/>
      <c r="AE18" s="455"/>
      <c r="AF18" s="456"/>
    </row>
    <row r="19" spans="1:32" ht="4.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7"/>
      <c r="R19" s="20"/>
      <c r="S19" s="20"/>
      <c r="T19" s="20"/>
      <c r="U19" s="20"/>
      <c r="V19" s="20"/>
      <c r="W19" s="17"/>
      <c r="X19" s="17"/>
      <c r="Y19" s="17"/>
      <c r="Z19" s="17"/>
      <c r="AA19" s="17"/>
      <c r="AB19" s="17"/>
      <c r="AC19" s="17"/>
      <c r="AD19" s="17"/>
      <c r="AE19" s="17"/>
      <c r="AF19" s="20"/>
    </row>
    <row r="20" spans="1:32" ht="15.75" customHeight="1" x14ac:dyDescent="0.25">
      <c r="A20" s="15"/>
      <c r="B20" s="15"/>
      <c r="C20" s="452" t="s">
        <v>342</v>
      </c>
      <c r="D20" s="452"/>
      <c r="E20" s="452"/>
      <c r="F20" s="452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2"/>
      <c r="R20" s="452"/>
      <c r="S20" s="452"/>
      <c r="T20" s="452"/>
      <c r="U20" s="452"/>
      <c r="V20" s="452"/>
      <c r="W20" s="452"/>
      <c r="X20" s="452"/>
      <c r="Y20" s="452"/>
      <c r="Z20" s="452"/>
      <c r="AA20" s="452"/>
      <c r="AB20" s="452"/>
      <c r="AC20" s="452"/>
      <c r="AD20" s="452"/>
      <c r="AE20" s="452"/>
      <c r="AF20" s="452"/>
    </row>
    <row r="21" spans="1:32" ht="15.75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18"/>
      <c r="X21" s="17"/>
      <c r="Y21" s="17"/>
      <c r="Z21" s="509"/>
      <c r="AA21" s="509"/>
      <c r="AB21" s="509"/>
      <c r="AC21" s="17"/>
      <c r="AD21" s="510" t="s">
        <v>343</v>
      </c>
      <c r="AE21" s="510"/>
      <c r="AF21" s="510"/>
    </row>
    <row r="22" spans="1:32" ht="36.75" customHeight="1" thickBot="1" x14ac:dyDescent="0.3">
      <c r="A22" s="423" t="s">
        <v>327</v>
      </c>
      <c r="B22" s="477" t="s">
        <v>344</v>
      </c>
      <c r="C22" s="478"/>
      <c r="D22" s="478"/>
      <c r="E22" s="478"/>
      <c r="F22" s="478"/>
      <c r="G22" s="478"/>
      <c r="H22" s="478"/>
      <c r="I22" s="478"/>
      <c r="J22" s="478"/>
      <c r="K22" s="478"/>
      <c r="L22" s="479"/>
      <c r="M22" s="441" t="s">
        <v>345</v>
      </c>
      <c r="N22" s="442"/>
      <c r="O22" s="442"/>
      <c r="P22" s="442"/>
      <c r="Q22" s="442"/>
      <c r="R22" s="442"/>
      <c r="S22" s="442"/>
      <c r="T22" s="443"/>
      <c r="U22" s="477" t="s">
        <v>346</v>
      </c>
      <c r="V22" s="478"/>
      <c r="W22" s="478"/>
      <c r="X22" s="478"/>
      <c r="Y22" s="478"/>
      <c r="Z22" s="478"/>
      <c r="AA22" s="478"/>
      <c r="AB22" s="479"/>
      <c r="AC22" s="441" t="s">
        <v>347</v>
      </c>
      <c r="AD22" s="442"/>
      <c r="AE22" s="442"/>
      <c r="AF22" s="443"/>
    </row>
    <row r="23" spans="1:32" ht="15.75" customHeight="1" x14ac:dyDescent="0.25">
      <c r="A23" s="511"/>
      <c r="B23" s="503"/>
      <c r="C23" s="415"/>
      <c r="D23" s="415"/>
      <c r="E23" s="415"/>
      <c r="F23" s="415"/>
      <c r="G23" s="415"/>
      <c r="H23" s="415"/>
      <c r="I23" s="415"/>
      <c r="J23" s="415"/>
      <c r="K23" s="415"/>
      <c r="L23" s="504"/>
      <c r="M23" s="477" t="s">
        <v>321</v>
      </c>
      <c r="N23" s="479"/>
      <c r="O23" s="477" t="s">
        <v>22</v>
      </c>
      <c r="P23" s="479"/>
      <c r="Q23" s="477" t="s">
        <v>23</v>
      </c>
      <c r="R23" s="479"/>
      <c r="S23" s="477" t="s">
        <v>24</v>
      </c>
      <c r="T23" s="478"/>
      <c r="U23" s="505" t="s">
        <v>321</v>
      </c>
      <c r="V23" s="506"/>
      <c r="W23" s="508" t="s">
        <v>22</v>
      </c>
      <c r="X23" s="506"/>
      <c r="Y23" s="508" t="s">
        <v>23</v>
      </c>
      <c r="Z23" s="506"/>
      <c r="AA23" s="508" t="s">
        <v>24</v>
      </c>
      <c r="AB23" s="512"/>
      <c r="AC23" s="479" t="s">
        <v>321</v>
      </c>
      <c r="AD23" s="423" t="s">
        <v>22</v>
      </c>
      <c r="AE23" s="423" t="s">
        <v>23</v>
      </c>
      <c r="AF23" s="423" t="s">
        <v>24</v>
      </c>
    </row>
    <row r="24" spans="1:32" ht="15.75" thickBot="1" x14ac:dyDescent="0.3">
      <c r="A24" s="424"/>
      <c r="B24" s="480"/>
      <c r="C24" s="481"/>
      <c r="D24" s="481"/>
      <c r="E24" s="481"/>
      <c r="F24" s="481"/>
      <c r="G24" s="481"/>
      <c r="H24" s="481"/>
      <c r="I24" s="481"/>
      <c r="J24" s="481"/>
      <c r="K24" s="481"/>
      <c r="L24" s="482"/>
      <c r="M24" s="480"/>
      <c r="N24" s="482"/>
      <c r="O24" s="480"/>
      <c r="P24" s="482"/>
      <c r="Q24" s="480"/>
      <c r="R24" s="482"/>
      <c r="S24" s="480"/>
      <c r="T24" s="481"/>
      <c r="U24" s="507"/>
      <c r="V24" s="482"/>
      <c r="W24" s="480"/>
      <c r="X24" s="482"/>
      <c r="Y24" s="480"/>
      <c r="Z24" s="482"/>
      <c r="AA24" s="480"/>
      <c r="AB24" s="513"/>
      <c r="AC24" s="482"/>
      <c r="AD24" s="424"/>
      <c r="AE24" s="424"/>
      <c r="AF24" s="424"/>
    </row>
    <row r="25" spans="1:32" ht="16.5" thickBot="1" x14ac:dyDescent="0.3">
      <c r="A25" s="29">
        <v>1</v>
      </c>
      <c r="B25" s="477">
        <v>2</v>
      </c>
      <c r="C25" s="478"/>
      <c r="D25" s="478"/>
      <c r="E25" s="478"/>
      <c r="F25" s="478"/>
      <c r="G25" s="478"/>
      <c r="H25" s="478"/>
      <c r="I25" s="478"/>
      <c r="J25" s="478"/>
      <c r="K25" s="478"/>
      <c r="L25" s="479"/>
      <c r="M25" s="477">
        <v>3</v>
      </c>
      <c r="N25" s="479"/>
      <c r="O25" s="477">
        <v>4</v>
      </c>
      <c r="P25" s="479"/>
      <c r="Q25" s="477">
        <v>5</v>
      </c>
      <c r="R25" s="479"/>
      <c r="S25" s="477">
        <v>9</v>
      </c>
      <c r="T25" s="478"/>
      <c r="U25" s="517">
        <v>7</v>
      </c>
      <c r="V25" s="479"/>
      <c r="W25" s="477">
        <v>8</v>
      </c>
      <c r="X25" s="479"/>
      <c r="Y25" s="477">
        <v>9</v>
      </c>
      <c r="Z25" s="479"/>
      <c r="AA25" s="477">
        <v>10</v>
      </c>
      <c r="AB25" s="516"/>
      <c r="AC25" s="64">
        <v>11</v>
      </c>
      <c r="AD25" s="29">
        <v>12</v>
      </c>
      <c r="AE25" s="29">
        <v>13</v>
      </c>
      <c r="AF25" s="29">
        <v>14</v>
      </c>
    </row>
    <row r="26" spans="1:32" ht="33.6" customHeight="1" thickBot="1" x14ac:dyDescent="0.3">
      <c r="A26" s="73">
        <v>1</v>
      </c>
      <c r="B26" s="518" t="s">
        <v>543</v>
      </c>
      <c r="C26" s="518"/>
      <c r="D26" s="518"/>
      <c r="E26" s="518"/>
      <c r="F26" s="518"/>
      <c r="G26" s="518"/>
      <c r="H26" s="518"/>
      <c r="I26" s="518"/>
      <c r="J26" s="518"/>
      <c r="K26" s="518"/>
      <c r="L26" s="518"/>
      <c r="M26" s="519"/>
      <c r="N26" s="519"/>
      <c r="O26" s="519"/>
      <c r="P26" s="519"/>
      <c r="Q26" s="519" t="s">
        <v>27</v>
      </c>
      <c r="R26" s="519"/>
      <c r="S26" s="519"/>
      <c r="T26" s="520"/>
      <c r="U26" s="521"/>
      <c r="V26" s="522"/>
      <c r="W26" s="519"/>
      <c r="X26" s="519"/>
      <c r="Y26" s="523"/>
      <c r="Z26" s="523"/>
      <c r="AA26" s="524"/>
      <c r="AB26" s="525"/>
      <c r="AC26" s="113"/>
      <c r="AD26" s="114"/>
      <c r="AE26" s="114" t="s">
        <v>27</v>
      </c>
      <c r="AF26" s="115"/>
    </row>
    <row r="27" spans="1:32" ht="36.6" customHeight="1" x14ac:dyDescent="0.25">
      <c r="A27" s="73">
        <v>2</v>
      </c>
      <c r="B27" s="518" t="s">
        <v>544</v>
      </c>
      <c r="C27" s="518"/>
      <c r="D27" s="518"/>
      <c r="E27" s="518"/>
      <c r="F27" s="518"/>
      <c r="G27" s="518"/>
      <c r="H27" s="518"/>
      <c r="I27" s="518"/>
      <c r="J27" s="518"/>
      <c r="K27" s="518"/>
      <c r="L27" s="518"/>
      <c r="M27" s="519"/>
      <c r="N27" s="519"/>
      <c r="O27" s="519"/>
      <c r="P27" s="519"/>
      <c r="Q27" s="519" t="s">
        <v>27</v>
      </c>
      <c r="R27" s="519"/>
      <c r="S27" s="519"/>
      <c r="T27" s="520"/>
      <c r="U27" s="521"/>
      <c r="V27" s="522"/>
      <c r="W27" s="519"/>
      <c r="X27" s="519"/>
      <c r="Y27" s="522"/>
      <c r="Z27" s="522"/>
      <c r="AA27" s="524"/>
      <c r="AB27" s="525"/>
      <c r="AC27" s="113"/>
      <c r="AD27" s="114"/>
      <c r="AE27" s="114" t="s">
        <v>27</v>
      </c>
      <c r="AF27" s="115"/>
    </row>
    <row r="28" spans="1:32" ht="16.5" thickBot="1" x14ac:dyDescent="0.3">
      <c r="A28" s="526" t="s">
        <v>155</v>
      </c>
      <c r="B28" s="416"/>
      <c r="C28" s="416"/>
      <c r="D28" s="416"/>
      <c r="E28" s="416"/>
      <c r="F28" s="416"/>
      <c r="G28" s="416"/>
      <c r="H28" s="416"/>
      <c r="I28" s="416"/>
      <c r="J28" s="416"/>
      <c r="K28" s="416"/>
      <c r="L28" s="527"/>
      <c r="M28" s="528" t="s">
        <v>27</v>
      </c>
      <c r="N28" s="529"/>
      <c r="O28" s="528" t="s">
        <v>27</v>
      </c>
      <c r="P28" s="529"/>
      <c r="Q28" s="528" t="s">
        <v>27</v>
      </c>
      <c r="R28" s="529"/>
      <c r="S28" s="528"/>
      <c r="T28" s="626"/>
      <c r="U28" s="627"/>
      <c r="V28" s="529"/>
      <c r="W28" s="630"/>
      <c r="X28" s="529"/>
      <c r="Y28" s="631"/>
      <c r="Z28" s="632"/>
      <c r="AA28" s="514"/>
      <c r="AB28" s="515"/>
      <c r="AC28" s="120" t="s">
        <v>27</v>
      </c>
      <c r="AD28" s="121" t="s">
        <v>27</v>
      </c>
      <c r="AE28" s="121" t="s">
        <v>27</v>
      </c>
      <c r="AF28" s="121"/>
    </row>
    <row r="29" spans="1:32" ht="16.5" thickBot="1" x14ac:dyDescent="0.3">
      <c r="A29" s="493" t="s">
        <v>348</v>
      </c>
      <c r="B29" s="494"/>
      <c r="C29" s="494"/>
      <c r="D29" s="494"/>
      <c r="E29" s="494"/>
      <c r="F29" s="494"/>
      <c r="G29" s="494"/>
      <c r="H29" s="494"/>
      <c r="I29" s="494"/>
      <c r="J29" s="494"/>
      <c r="K29" s="494"/>
      <c r="L29" s="495"/>
      <c r="M29" s="455"/>
      <c r="N29" s="456"/>
      <c r="O29" s="455"/>
      <c r="P29" s="456"/>
      <c r="Q29" s="455"/>
      <c r="R29" s="456"/>
      <c r="S29" s="455"/>
      <c r="T29" s="498"/>
      <c r="U29" s="533"/>
      <c r="V29" s="534"/>
      <c r="W29" s="628"/>
      <c r="X29" s="534"/>
      <c r="Y29" s="628"/>
      <c r="Z29" s="534"/>
      <c r="AA29" s="628"/>
      <c r="AB29" s="629"/>
      <c r="AC29" s="111"/>
      <c r="AD29" s="112"/>
      <c r="AE29" s="7"/>
      <c r="AF29" s="7"/>
    </row>
    <row r="30" spans="1:32" ht="12.75" customHeight="1" thickBot="1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17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ht="16.5" thickBot="1" x14ac:dyDescent="0.3">
      <c r="A31" s="423" t="s">
        <v>327</v>
      </c>
      <c r="B31" s="477" t="s">
        <v>344</v>
      </c>
      <c r="C31" s="478"/>
      <c r="D31" s="478"/>
      <c r="E31" s="478"/>
      <c r="F31" s="478"/>
      <c r="G31" s="478"/>
      <c r="H31" s="478"/>
      <c r="I31" s="478"/>
      <c r="J31" s="478"/>
      <c r="K31" s="478"/>
      <c r="L31" s="479"/>
      <c r="M31" s="441" t="s">
        <v>349</v>
      </c>
      <c r="N31" s="442"/>
      <c r="O31" s="442"/>
      <c r="P31" s="442"/>
      <c r="Q31" s="442"/>
      <c r="R31" s="442"/>
      <c r="S31" s="442"/>
      <c r="T31" s="442"/>
      <c r="U31" s="530" t="s">
        <v>545</v>
      </c>
      <c r="V31" s="531"/>
      <c r="W31" s="531"/>
      <c r="X31" s="531"/>
      <c r="Y31" s="531"/>
      <c r="Z31" s="531"/>
      <c r="AA31" s="531"/>
      <c r="AB31" s="532"/>
      <c r="AC31" s="530" t="s">
        <v>350</v>
      </c>
      <c r="AD31" s="531"/>
      <c r="AE31" s="531"/>
      <c r="AF31" s="532"/>
    </row>
    <row r="32" spans="1:32" ht="15.75" customHeight="1" x14ac:dyDescent="0.25">
      <c r="A32" s="511"/>
      <c r="B32" s="503"/>
      <c r="C32" s="415"/>
      <c r="D32" s="415"/>
      <c r="E32" s="415"/>
      <c r="F32" s="415"/>
      <c r="G32" s="415"/>
      <c r="H32" s="415"/>
      <c r="I32" s="415"/>
      <c r="J32" s="415"/>
      <c r="K32" s="415"/>
      <c r="L32" s="504"/>
      <c r="M32" s="477" t="s">
        <v>321</v>
      </c>
      <c r="N32" s="479"/>
      <c r="O32" s="477" t="s">
        <v>22</v>
      </c>
      <c r="P32" s="479"/>
      <c r="Q32" s="477" t="s">
        <v>23</v>
      </c>
      <c r="R32" s="479"/>
      <c r="S32" s="477" t="s">
        <v>24</v>
      </c>
      <c r="T32" s="478"/>
      <c r="U32" s="517" t="s">
        <v>321</v>
      </c>
      <c r="V32" s="479"/>
      <c r="W32" s="477" t="s">
        <v>22</v>
      </c>
      <c r="X32" s="479"/>
      <c r="Y32" s="477" t="s">
        <v>23</v>
      </c>
      <c r="Z32" s="479"/>
      <c r="AA32" s="477" t="s">
        <v>24</v>
      </c>
      <c r="AB32" s="516"/>
      <c r="AC32" s="535" t="s">
        <v>321</v>
      </c>
      <c r="AD32" s="423" t="s">
        <v>22</v>
      </c>
      <c r="AE32" s="423" t="s">
        <v>23</v>
      </c>
      <c r="AF32" s="537" t="s">
        <v>24</v>
      </c>
    </row>
    <row r="33" spans="1:32" ht="15.75" thickBot="1" x14ac:dyDescent="0.3">
      <c r="A33" s="424"/>
      <c r="B33" s="480"/>
      <c r="C33" s="481"/>
      <c r="D33" s="481"/>
      <c r="E33" s="481"/>
      <c r="F33" s="481"/>
      <c r="G33" s="481"/>
      <c r="H33" s="481"/>
      <c r="I33" s="481"/>
      <c r="J33" s="481"/>
      <c r="K33" s="481"/>
      <c r="L33" s="482"/>
      <c r="M33" s="480"/>
      <c r="N33" s="482"/>
      <c r="O33" s="480"/>
      <c r="P33" s="482"/>
      <c r="Q33" s="480"/>
      <c r="R33" s="482"/>
      <c r="S33" s="480"/>
      <c r="T33" s="481"/>
      <c r="U33" s="507"/>
      <c r="V33" s="482"/>
      <c r="W33" s="480"/>
      <c r="X33" s="482"/>
      <c r="Y33" s="480"/>
      <c r="Z33" s="482"/>
      <c r="AA33" s="480"/>
      <c r="AB33" s="513"/>
      <c r="AC33" s="536"/>
      <c r="AD33" s="424"/>
      <c r="AE33" s="424"/>
      <c r="AF33" s="538"/>
    </row>
    <row r="34" spans="1:32" ht="16.5" thickBot="1" x14ac:dyDescent="0.3">
      <c r="A34" s="29">
        <v>1</v>
      </c>
      <c r="B34" s="477">
        <v>2</v>
      </c>
      <c r="C34" s="478"/>
      <c r="D34" s="478"/>
      <c r="E34" s="478"/>
      <c r="F34" s="478"/>
      <c r="G34" s="478"/>
      <c r="H34" s="478"/>
      <c r="I34" s="478"/>
      <c r="J34" s="478"/>
      <c r="K34" s="478"/>
      <c r="L34" s="479"/>
      <c r="M34" s="477">
        <v>15</v>
      </c>
      <c r="N34" s="479"/>
      <c r="O34" s="477">
        <v>16</v>
      </c>
      <c r="P34" s="479"/>
      <c r="Q34" s="477">
        <v>17</v>
      </c>
      <c r="R34" s="479"/>
      <c r="S34" s="477">
        <v>18</v>
      </c>
      <c r="T34" s="478"/>
      <c r="U34" s="517">
        <v>19</v>
      </c>
      <c r="V34" s="479"/>
      <c r="W34" s="477">
        <v>20</v>
      </c>
      <c r="X34" s="479"/>
      <c r="Y34" s="477">
        <v>21</v>
      </c>
      <c r="Z34" s="479"/>
      <c r="AA34" s="477">
        <v>22</v>
      </c>
      <c r="AB34" s="516"/>
      <c r="AC34" s="69">
        <v>23</v>
      </c>
      <c r="AD34" s="29">
        <v>24</v>
      </c>
      <c r="AE34" s="29">
        <v>25</v>
      </c>
      <c r="AF34" s="70">
        <v>26</v>
      </c>
    </row>
    <row r="35" spans="1:32" ht="29.45" customHeight="1" thickBot="1" x14ac:dyDescent="0.3">
      <c r="A35" s="67">
        <v>1</v>
      </c>
      <c r="B35" s="518" t="s">
        <v>543</v>
      </c>
      <c r="C35" s="518"/>
      <c r="D35" s="518"/>
      <c r="E35" s="518"/>
      <c r="F35" s="518"/>
      <c r="G35" s="518"/>
      <c r="H35" s="518"/>
      <c r="I35" s="518"/>
      <c r="J35" s="518"/>
      <c r="K35" s="518"/>
      <c r="L35" s="518"/>
      <c r="M35" s="519"/>
      <c r="N35" s="519"/>
      <c r="O35" s="519"/>
      <c r="P35" s="519"/>
      <c r="Q35" s="519" t="s">
        <v>27</v>
      </c>
      <c r="R35" s="519"/>
      <c r="S35" s="519"/>
      <c r="T35" s="520"/>
      <c r="U35" s="542"/>
      <c r="V35" s="519"/>
      <c r="W35" s="519">
        <v>52.1</v>
      </c>
      <c r="X35" s="519"/>
      <c r="Y35" s="519">
        <v>52.1</v>
      </c>
      <c r="Z35" s="519"/>
      <c r="AA35" s="519"/>
      <c r="AB35" s="541"/>
      <c r="AC35" s="116"/>
      <c r="AD35" s="117">
        <v>52.1</v>
      </c>
      <c r="AE35" s="118">
        <v>52.1</v>
      </c>
      <c r="AF35" s="119"/>
    </row>
    <row r="36" spans="1:32" ht="39" customHeight="1" thickBot="1" x14ac:dyDescent="0.3">
      <c r="A36" s="67">
        <v>2</v>
      </c>
      <c r="B36" s="518" t="s">
        <v>544</v>
      </c>
      <c r="C36" s="518"/>
      <c r="D36" s="518"/>
      <c r="E36" s="518"/>
      <c r="F36" s="518"/>
      <c r="G36" s="518"/>
      <c r="H36" s="518"/>
      <c r="I36" s="518"/>
      <c r="J36" s="518"/>
      <c r="K36" s="518"/>
      <c r="L36" s="518"/>
      <c r="M36" s="519"/>
      <c r="N36" s="519"/>
      <c r="O36" s="519"/>
      <c r="P36" s="519"/>
      <c r="Q36" s="519" t="s">
        <v>27</v>
      </c>
      <c r="R36" s="519"/>
      <c r="S36" s="519"/>
      <c r="T36" s="520"/>
      <c r="U36" s="542"/>
      <c r="V36" s="519"/>
      <c r="W36" s="519">
        <v>7.8</v>
      </c>
      <c r="X36" s="519"/>
      <c r="Y36" s="519">
        <v>7.8</v>
      </c>
      <c r="Z36" s="519"/>
      <c r="AA36" s="519"/>
      <c r="AB36" s="541"/>
      <c r="AC36" s="116"/>
      <c r="AD36" s="117">
        <v>7.8</v>
      </c>
      <c r="AE36" s="118">
        <v>7.8</v>
      </c>
      <c r="AF36" s="119"/>
    </row>
    <row r="37" spans="1:32" ht="16.5" thickBot="1" x14ac:dyDescent="0.3">
      <c r="A37" s="543" t="s">
        <v>155</v>
      </c>
      <c r="B37" s="544"/>
      <c r="C37" s="544"/>
      <c r="D37" s="544"/>
      <c r="E37" s="544"/>
      <c r="F37" s="544"/>
      <c r="G37" s="544"/>
      <c r="H37" s="544"/>
      <c r="I37" s="544"/>
      <c r="J37" s="544"/>
      <c r="K37" s="544"/>
      <c r="L37" s="544"/>
      <c r="M37" s="539" t="s">
        <v>27</v>
      </c>
      <c r="N37" s="539"/>
      <c r="O37" s="539" t="s">
        <v>27</v>
      </c>
      <c r="P37" s="539"/>
      <c r="Q37" s="539" t="s">
        <v>27</v>
      </c>
      <c r="R37" s="539"/>
      <c r="S37" s="539"/>
      <c r="T37" s="545"/>
      <c r="U37" s="589" t="s">
        <v>27</v>
      </c>
      <c r="V37" s="539"/>
      <c r="W37" s="539">
        <v>59.9</v>
      </c>
      <c r="X37" s="539"/>
      <c r="Y37" s="539">
        <v>59.9</v>
      </c>
      <c r="Z37" s="539"/>
      <c r="AA37" s="539"/>
      <c r="AB37" s="540"/>
      <c r="AC37" s="71"/>
      <c r="AD37" s="71">
        <v>59.9</v>
      </c>
      <c r="AE37" s="92">
        <v>59.9</v>
      </c>
      <c r="AF37" s="68"/>
    </row>
    <row r="38" spans="1:32" ht="16.5" thickBot="1" x14ac:dyDescent="0.3">
      <c r="A38" s="546" t="s">
        <v>348</v>
      </c>
      <c r="B38" s="547"/>
      <c r="C38" s="547"/>
      <c r="D38" s="547"/>
      <c r="E38" s="547"/>
      <c r="F38" s="547"/>
      <c r="G38" s="547"/>
      <c r="H38" s="547"/>
      <c r="I38" s="547"/>
      <c r="J38" s="547"/>
      <c r="K38" s="547"/>
      <c r="L38" s="547"/>
      <c r="M38" s="548"/>
      <c r="N38" s="548"/>
      <c r="O38" s="548"/>
      <c r="P38" s="548"/>
      <c r="Q38" s="548"/>
      <c r="R38" s="548"/>
      <c r="S38" s="548"/>
      <c r="T38" s="549"/>
      <c r="U38" s="550"/>
      <c r="V38" s="548"/>
      <c r="W38" s="548"/>
      <c r="X38" s="548"/>
      <c r="Y38" s="548"/>
      <c r="Z38" s="548"/>
      <c r="AA38" s="548"/>
      <c r="AB38" s="562"/>
      <c r="AC38" s="72"/>
      <c r="AD38" s="65"/>
      <c r="AE38" s="65"/>
      <c r="AF38" s="66"/>
    </row>
    <row r="39" spans="1:32" ht="9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1:32" ht="15.75" hidden="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17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ht="18" customHeight="1" x14ac:dyDescent="0.25">
      <c r="A41" s="15"/>
      <c r="B41" s="15"/>
      <c r="C41" s="452" t="s">
        <v>351</v>
      </c>
      <c r="D41" s="452"/>
      <c r="E41" s="452"/>
      <c r="F41" s="452"/>
      <c r="G41" s="452"/>
      <c r="H41" s="452"/>
      <c r="I41" s="452"/>
      <c r="J41" s="452"/>
      <c r="K41" s="452"/>
      <c r="L41" s="452"/>
      <c r="M41" s="452"/>
      <c r="N41" s="452"/>
      <c r="O41" s="452"/>
      <c r="P41" s="452"/>
      <c r="Q41" s="452"/>
      <c r="R41" s="452"/>
      <c r="S41" s="452"/>
      <c r="T41" s="452"/>
      <c r="U41" s="452"/>
      <c r="V41" s="452"/>
      <c r="W41" s="452"/>
      <c r="X41" s="452"/>
      <c r="Y41" s="452"/>
      <c r="Z41" s="452"/>
      <c r="AA41" s="452"/>
      <c r="AB41" s="452"/>
      <c r="AC41" s="452"/>
      <c r="AD41" s="452"/>
      <c r="AE41" s="452"/>
      <c r="AF41" s="452"/>
    </row>
    <row r="42" spans="1:32" ht="18.75" customHeight="1" thickBot="1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26"/>
      <c r="L42" s="17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509" t="s">
        <v>343</v>
      </c>
      <c r="AE42" s="509"/>
      <c r="AF42" s="509"/>
    </row>
    <row r="43" spans="1:32" ht="28.5" customHeight="1" thickBot="1" x14ac:dyDescent="0.3">
      <c r="A43" s="423" t="s">
        <v>352</v>
      </c>
      <c r="B43" s="477" t="s">
        <v>353</v>
      </c>
      <c r="C43" s="479"/>
      <c r="D43" s="477" t="s">
        <v>354</v>
      </c>
      <c r="E43" s="479"/>
      <c r="F43" s="477" t="s">
        <v>355</v>
      </c>
      <c r="G43" s="479"/>
      <c r="H43" s="477" t="s">
        <v>356</v>
      </c>
      <c r="I43" s="479"/>
      <c r="J43" s="477" t="s">
        <v>357</v>
      </c>
      <c r="K43" s="479"/>
      <c r="L43" s="551" t="s">
        <v>358</v>
      </c>
      <c r="M43" s="552"/>
      <c r="N43" s="552"/>
      <c r="O43" s="552"/>
      <c r="P43" s="552"/>
      <c r="Q43" s="552"/>
      <c r="R43" s="552"/>
      <c r="S43" s="552"/>
      <c r="T43" s="552"/>
      <c r="U43" s="553"/>
      <c r="V43" s="554" t="s">
        <v>359</v>
      </c>
      <c r="W43" s="555"/>
      <c r="X43" s="555"/>
      <c r="Y43" s="555"/>
      <c r="Z43" s="556"/>
      <c r="AA43" s="477" t="s">
        <v>360</v>
      </c>
      <c r="AB43" s="478"/>
      <c r="AC43" s="478"/>
      <c r="AD43" s="478"/>
      <c r="AE43" s="478"/>
      <c r="AF43" s="479"/>
    </row>
    <row r="44" spans="1:32" ht="23.25" customHeight="1" thickBot="1" x14ac:dyDescent="0.3">
      <c r="A44" s="511"/>
      <c r="B44" s="503"/>
      <c r="C44" s="504"/>
      <c r="D44" s="503"/>
      <c r="E44" s="504"/>
      <c r="F44" s="503"/>
      <c r="G44" s="504"/>
      <c r="H44" s="503"/>
      <c r="I44" s="504"/>
      <c r="J44" s="503"/>
      <c r="K44" s="504"/>
      <c r="L44" s="477" t="s">
        <v>361</v>
      </c>
      <c r="M44" s="479"/>
      <c r="N44" s="554" t="s">
        <v>362</v>
      </c>
      <c r="O44" s="556"/>
      <c r="P44" s="441" t="s">
        <v>363</v>
      </c>
      <c r="Q44" s="442"/>
      <c r="R44" s="442"/>
      <c r="S44" s="442"/>
      <c r="T44" s="442"/>
      <c r="U44" s="443"/>
      <c r="V44" s="557"/>
      <c r="W44" s="397"/>
      <c r="X44" s="397"/>
      <c r="Y44" s="397"/>
      <c r="Z44" s="558"/>
      <c r="AA44" s="503"/>
      <c r="AB44" s="415"/>
      <c r="AC44" s="415"/>
      <c r="AD44" s="415"/>
      <c r="AE44" s="415"/>
      <c r="AF44" s="504"/>
    </row>
    <row r="45" spans="1:32" ht="120" customHeight="1" thickBot="1" x14ac:dyDescent="0.3">
      <c r="A45" s="424"/>
      <c r="B45" s="480"/>
      <c r="C45" s="482"/>
      <c r="D45" s="480"/>
      <c r="E45" s="482"/>
      <c r="F45" s="480"/>
      <c r="G45" s="482"/>
      <c r="H45" s="480"/>
      <c r="I45" s="482"/>
      <c r="J45" s="480"/>
      <c r="K45" s="482"/>
      <c r="L45" s="480"/>
      <c r="M45" s="482"/>
      <c r="N45" s="559"/>
      <c r="O45" s="561"/>
      <c r="P45" s="441" t="s">
        <v>364</v>
      </c>
      <c r="Q45" s="443"/>
      <c r="R45" s="441" t="s">
        <v>365</v>
      </c>
      <c r="S45" s="443"/>
      <c r="T45" s="441" t="s">
        <v>366</v>
      </c>
      <c r="U45" s="443"/>
      <c r="V45" s="559"/>
      <c r="W45" s="560"/>
      <c r="X45" s="560"/>
      <c r="Y45" s="560"/>
      <c r="Z45" s="561"/>
      <c r="AA45" s="480"/>
      <c r="AB45" s="481"/>
      <c r="AC45" s="481"/>
      <c r="AD45" s="481"/>
      <c r="AE45" s="481"/>
      <c r="AF45" s="482"/>
    </row>
    <row r="46" spans="1:32" ht="23.25" customHeight="1" thickBot="1" x14ac:dyDescent="0.3">
      <c r="A46" s="7">
        <v>1</v>
      </c>
      <c r="B46" s="441">
        <v>2</v>
      </c>
      <c r="C46" s="443"/>
      <c r="D46" s="441">
        <v>3</v>
      </c>
      <c r="E46" s="443"/>
      <c r="F46" s="441">
        <v>4</v>
      </c>
      <c r="G46" s="443"/>
      <c r="H46" s="441">
        <v>5</v>
      </c>
      <c r="I46" s="443"/>
      <c r="J46" s="441">
        <v>6</v>
      </c>
      <c r="K46" s="443"/>
      <c r="L46" s="441">
        <v>7</v>
      </c>
      <c r="M46" s="443"/>
      <c r="N46" s="441">
        <v>8</v>
      </c>
      <c r="O46" s="443"/>
      <c r="P46" s="441">
        <v>9</v>
      </c>
      <c r="Q46" s="443"/>
      <c r="R46" s="441">
        <v>10</v>
      </c>
      <c r="S46" s="443"/>
      <c r="T46" s="441">
        <v>11</v>
      </c>
      <c r="U46" s="443"/>
      <c r="V46" s="441">
        <v>12</v>
      </c>
      <c r="W46" s="442"/>
      <c r="X46" s="442"/>
      <c r="Y46" s="442"/>
      <c r="Z46" s="443"/>
      <c r="AA46" s="441">
        <v>13</v>
      </c>
      <c r="AB46" s="442"/>
      <c r="AC46" s="442"/>
      <c r="AD46" s="442"/>
      <c r="AE46" s="442"/>
      <c r="AF46" s="443"/>
    </row>
    <row r="47" spans="1:32" ht="15.75" customHeight="1" thickBot="1" x14ac:dyDescent="0.3">
      <c r="A47" s="10"/>
      <c r="B47" s="441"/>
      <c r="C47" s="443"/>
      <c r="D47" s="441"/>
      <c r="E47" s="443"/>
      <c r="F47" s="455"/>
      <c r="G47" s="456"/>
      <c r="H47" s="455"/>
      <c r="I47" s="456"/>
      <c r="J47" s="455"/>
      <c r="K47" s="456"/>
      <c r="L47" s="455"/>
      <c r="M47" s="456"/>
      <c r="N47" s="455" t="s">
        <v>27</v>
      </c>
      <c r="O47" s="456"/>
      <c r="P47" s="455"/>
      <c r="Q47" s="456"/>
      <c r="R47" s="455"/>
      <c r="S47" s="456"/>
      <c r="T47" s="455"/>
      <c r="U47" s="456"/>
      <c r="V47" s="493"/>
      <c r="W47" s="494"/>
      <c r="X47" s="494"/>
      <c r="Y47" s="494"/>
      <c r="Z47" s="495"/>
      <c r="AA47" s="441"/>
      <c r="AB47" s="442"/>
      <c r="AC47" s="442"/>
      <c r="AD47" s="442"/>
      <c r="AE47" s="442"/>
      <c r="AF47" s="443"/>
    </row>
    <row r="48" spans="1:32" ht="15.75" customHeight="1" thickBot="1" x14ac:dyDescent="0.3">
      <c r="A48" s="10"/>
      <c r="B48" s="441"/>
      <c r="C48" s="443"/>
      <c r="D48" s="441"/>
      <c r="E48" s="443"/>
      <c r="F48" s="455"/>
      <c r="G48" s="456"/>
      <c r="H48" s="455"/>
      <c r="I48" s="456"/>
      <c r="J48" s="455"/>
      <c r="K48" s="456"/>
      <c r="L48" s="455"/>
      <c r="M48" s="456"/>
      <c r="N48" s="455" t="s">
        <v>27</v>
      </c>
      <c r="O48" s="456"/>
      <c r="P48" s="455"/>
      <c r="Q48" s="456"/>
      <c r="R48" s="455"/>
      <c r="S48" s="456"/>
      <c r="T48" s="455"/>
      <c r="U48" s="456"/>
      <c r="V48" s="493"/>
      <c r="W48" s="494"/>
      <c r="X48" s="494"/>
      <c r="Y48" s="494"/>
      <c r="Z48" s="495"/>
      <c r="AA48" s="441"/>
      <c r="AB48" s="442"/>
      <c r="AC48" s="442"/>
      <c r="AD48" s="442"/>
      <c r="AE48" s="442"/>
      <c r="AF48" s="443"/>
    </row>
    <row r="49" spans="1:32" ht="16.5" thickBot="1" x14ac:dyDescent="0.3">
      <c r="A49" s="493" t="s">
        <v>155</v>
      </c>
      <c r="B49" s="494"/>
      <c r="C49" s="494"/>
      <c r="D49" s="494"/>
      <c r="E49" s="495"/>
      <c r="F49" s="455" t="s">
        <v>27</v>
      </c>
      <c r="G49" s="456"/>
      <c r="H49" s="455" t="s">
        <v>27</v>
      </c>
      <c r="I49" s="456"/>
      <c r="J49" s="455" t="s">
        <v>27</v>
      </c>
      <c r="K49" s="456"/>
      <c r="L49" s="455" t="s">
        <v>27</v>
      </c>
      <c r="M49" s="456"/>
      <c r="N49" s="455" t="s">
        <v>27</v>
      </c>
      <c r="O49" s="456"/>
      <c r="P49" s="455" t="s">
        <v>27</v>
      </c>
      <c r="Q49" s="456"/>
      <c r="R49" s="455" t="s">
        <v>27</v>
      </c>
      <c r="S49" s="456"/>
      <c r="T49" s="455" t="s">
        <v>27</v>
      </c>
      <c r="U49" s="456"/>
      <c r="V49" s="493"/>
      <c r="W49" s="494"/>
      <c r="X49" s="494"/>
      <c r="Y49" s="494"/>
      <c r="Z49" s="495"/>
      <c r="AA49" s="441"/>
      <c r="AB49" s="442"/>
      <c r="AC49" s="442"/>
      <c r="AD49" s="442"/>
      <c r="AE49" s="442"/>
      <c r="AF49" s="443"/>
    </row>
    <row r="50" spans="1:32" ht="6" customHeight="1" x14ac:dyDescent="0.25">
      <c r="A50" s="17"/>
      <c r="B50" s="17"/>
      <c r="C50" s="17"/>
      <c r="D50" s="17"/>
      <c r="E50" s="17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7"/>
      <c r="W50" s="17"/>
      <c r="X50" s="17"/>
      <c r="Y50" s="17"/>
      <c r="Z50" s="17"/>
      <c r="AA50" s="14"/>
      <c r="AB50" s="14"/>
      <c r="AC50" s="14"/>
      <c r="AD50" s="14"/>
      <c r="AE50" s="14"/>
      <c r="AF50" s="14"/>
    </row>
    <row r="51" spans="1:32" ht="15" customHeight="1" thickBot="1" x14ac:dyDescent="0.3">
      <c r="A51" s="2"/>
      <c r="B51" s="492" t="s">
        <v>367</v>
      </c>
      <c r="C51" s="492"/>
      <c r="D51" s="492"/>
      <c r="E51" s="492"/>
      <c r="F51" s="492"/>
      <c r="G51" s="492"/>
      <c r="H51" s="492"/>
      <c r="I51" s="492"/>
      <c r="J51" s="492"/>
      <c r="K51" s="492"/>
      <c r="L51" s="492"/>
      <c r="M51" s="492"/>
      <c r="N51" s="492"/>
      <c r="O51" s="492"/>
      <c r="P51" s="492"/>
      <c r="Q51" s="492"/>
      <c r="R51" s="492"/>
      <c r="S51" s="492"/>
      <c r="T51" s="492"/>
      <c r="U51" s="492"/>
      <c r="V51" s="492"/>
      <c r="W51" s="492"/>
      <c r="X51" s="492"/>
      <c r="Y51" s="492"/>
      <c r="Z51" s="492"/>
      <c r="AA51" s="492"/>
      <c r="AB51" s="492"/>
      <c r="AC51" s="492"/>
      <c r="AD51" s="492"/>
      <c r="AE51" s="492"/>
      <c r="AF51" s="14"/>
    </row>
    <row r="52" spans="1:32" ht="17.25" customHeight="1" x14ac:dyDescent="0.25">
      <c r="A52" s="563" t="s">
        <v>327</v>
      </c>
      <c r="B52" s="593" t="s">
        <v>17</v>
      </c>
      <c r="C52" s="593"/>
      <c r="D52" s="593"/>
      <c r="E52" s="593"/>
      <c r="F52" s="593"/>
      <c r="G52" s="593"/>
      <c r="H52" s="593"/>
      <c r="I52" s="593"/>
      <c r="J52" s="593"/>
      <c r="K52" s="593"/>
      <c r="L52" s="593"/>
      <c r="M52" s="593"/>
      <c r="N52" s="593"/>
      <c r="O52" s="593"/>
      <c r="P52" s="593"/>
      <c r="Q52" s="590" t="s">
        <v>368</v>
      </c>
      <c r="R52" s="590"/>
      <c r="S52" s="590"/>
      <c r="T52" s="590" t="s">
        <v>369</v>
      </c>
      <c r="U52" s="590"/>
      <c r="V52" s="590"/>
      <c r="W52" s="590" t="s">
        <v>370</v>
      </c>
      <c r="X52" s="590"/>
      <c r="Y52" s="590"/>
      <c r="Z52" s="590" t="s">
        <v>371</v>
      </c>
      <c r="AA52" s="590"/>
      <c r="AB52" s="596"/>
      <c r="AC52" s="61"/>
      <c r="AD52" s="61"/>
      <c r="AE52" s="4"/>
      <c r="AF52" s="14"/>
    </row>
    <row r="53" spans="1:32" ht="17.25" x14ac:dyDescent="0.25">
      <c r="A53" s="564"/>
      <c r="B53" s="594"/>
      <c r="C53" s="594"/>
      <c r="D53" s="594"/>
      <c r="E53" s="594"/>
      <c r="F53" s="594"/>
      <c r="G53" s="594"/>
      <c r="H53" s="594"/>
      <c r="I53" s="594"/>
      <c r="J53" s="594"/>
      <c r="K53" s="594"/>
      <c r="L53" s="594"/>
      <c r="M53" s="594"/>
      <c r="N53" s="594"/>
      <c r="O53" s="594"/>
      <c r="P53" s="594"/>
      <c r="Q53" s="591"/>
      <c r="R53" s="591"/>
      <c r="S53" s="591"/>
      <c r="T53" s="591"/>
      <c r="U53" s="591"/>
      <c r="V53" s="591"/>
      <c r="W53" s="591"/>
      <c r="X53" s="591"/>
      <c r="Y53" s="591"/>
      <c r="Z53" s="591"/>
      <c r="AA53" s="591"/>
      <c r="AB53" s="597"/>
      <c r="AC53" s="80"/>
      <c r="AD53" s="80"/>
      <c r="AE53" s="4"/>
      <c r="AF53" s="14"/>
    </row>
    <row r="54" spans="1:32" ht="14.25" customHeight="1" thickBot="1" x14ac:dyDescent="0.3">
      <c r="A54" s="565"/>
      <c r="B54" s="595"/>
      <c r="C54" s="595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2"/>
      <c r="R54" s="592"/>
      <c r="S54" s="592"/>
      <c r="T54" s="592"/>
      <c r="U54" s="592"/>
      <c r="V54" s="592"/>
      <c r="W54" s="592"/>
      <c r="X54" s="592"/>
      <c r="Y54" s="592"/>
      <c r="Z54" s="592"/>
      <c r="AA54" s="592"/>
      <c r="AB54" s="598"/>
      <c r="AC54" s="80"/>
      <c r="AD54" s="80"/>
      <c r="AE54" s="4"/>
      <c r="AF54" s="14"/>
    </row>
    <row r="55" spans="1:32" ht="18" thickBot="1" x14ac:dyDescent="0.3">
      <c r="A55" s="86">
        <v>1</v>
      </c>
      <c r="B55" s="609">
        <v>2</v>
      </c>
      <c r="C55" s="609"/>
      <c r="D55" s="609"/>
      <c r="E55" s="609"/>
      <c r="F55" s="609"/>
      <c r="G55" s="609"/>
      <c r="H55" s="609"/>
      <c r="I55" s="609"/>
      <c r="J55" s="609"/>
      <c r="K55" s="609"/>
      <c r="L55" s="609"/>
      <c r="M55" s="609"/>
      <c r="N55" s="609"/>
      <c r="O55" s="609"/>
      <c r="P55" s="609"/>
      <c r="Q55" s="600">
        <v>3</v>
      </c>
      <c r="R55" s="600"/>
      <c r="S55" s="600"/>
      <c r="T55" s="600">
        <v>4</v>
      </c>
      <c r="U55" s="600"/>
      <c r="V55" s="600"/>
      <c r="W55" s="600">
        <v>5</v>
      </c>
      <c r="X55" s="600"/>
      <c r="Y55" s="600"/>
      <c r="Z55" s="600">
        <v>6</v>
      </c>
      <c r="AA55" s="600"/>
      <c r="AB55" s="601"/>
      <c r="AC55" s="81"/>
      <c r="AD55" s="81"/>
      <c r="AE55" s="4"/>
      <c r="AF55" s="14"/>
    </row>
    <row r="56" spans="1:32" ht="18.75" customHeight="1" x14ac:dyDescent="0.25">
      <c r="A56" s="85"/>
      <c r="B56" s="608" t="s">
        <v>372</v>
      </c>
      <c r="C56" s="608"/>
      <c r="D56" s="608"/>
      <c r="E56" s="608"/>
      <c r="F56" s="608"/>
      <c r="G56" s="608"/>
      <c r="H56" s="608"/>
      <c r="I56" s="608"/>
      <c r="J56" s="608"/>
      <c r="K56" s="608"/>
      <c r="L56" s="608"/>
      <c r="M56" s="608"/>
      <c r="N56" s="608"/>
      <c r="O56" s="608"/>
      <c r="P56" s="608"/>
      <c r="Q56" s="599"/>
      <c r="R56" s="599"/>
      <c r="S56" s="599"/>
      <c r="T56" s="599"/>
      <c r="U56" s="599"/>
      <c r="V56" s="599"/>
      <c r="W56" s="599"/>
      <c r="X56" s="599"/>
      <c r="Y56" s="599"/>
      <c r="Z56" s="602"/>
      <c r="AA56" s="603"/>
      <c r="AB56" s="604"/>
      <c r="AC56" s="82"/>
      <c r="AD56" s="82"/>
      <c r="AE56" s="4"/>
      <c r="AF56" s="14"/>
    </row>
    <row r="57" spans="1:32" ht="18.75" customHeight="1" x14ac:dyDescent="0.25">
      <c r="A57" s="84"/>
      <c r="B57" s="567" t="s">
        <v>436</v>
      </c>
      <c r="C57" s="567"/>
      <c r="D57" s="567"/>
      <c r="E57" s="567"/>
      <c r="F57" s="567"/>
      <c r="G57" s="567"/>
      <c r="H57" s="567"/>
      <c r="I57" s="567"/>
      <c r="J57" s="567"/>
      <c r="K57" s="567"/>
      <c r="L57" s="567"/>
      <c r="M57" s="567"/>
      <c r="N57" s="567"/>
      <c r="O57" s="567"/>
      <c r="P57" s="567"/>
      <c r="Q57" s="566"/>
      <c r="R57" s="566"/>
      <c r="S57" s="566"/>
      <c r="T57" s="566"/>
      <c r="U57" s="566"/>
      <c r="V57" s="566"/>
      <c r="W57" s="566"/>
      <c r="X57" s="566"/>
      <c r="Y57" s="566"/>
      <c r="Z57" s="605"/>
      <c r="AA57" s="606"/>
      <c r="AB57" s="607"/>
      <c r="AC57" s="82"/>
      <c r="AD57" s="82"/>
      <c r="AE57" s="4"/>
      <c r="AF57" s="14"/>
    </row>
    <row r="58" spans="1:32" ht="18.75" customHeight="1" x14ac:dyDescent="0.25">
      <c r="A58" s="84"/>
      <c r="B58" s="567" t="s">
        <v>437</v>
      </c>
      <c r="C58" s="567"/>
      <c r="D58" s="567"/>
      <c r="E58" s="567"/>
      <c r="F58" s="567"/>
      <c r="G58" s="567"/>
      <c r="H58" s="567"/>
      <c r="I58" s="567"/>
      <c r="J58" s="567"/>
      <c r="K58" s="567"/>
      <c r="L58" s="567"/>
      <c r="M58" s="567"/>
      <c r="N58" s="567"/>
      <c r="O58" s="567"/>
      <c r="P58" s="567"/>
      <c r="Q58" s="566"/>
      <c r="R58" s="566"/>
      <c r="S58" s="566"/>
      <c r="T58" s="566"/>
      <c r="U58" s="566"/>
      <c r="V58" s="566"/>
      <c r="W58" s="566"/>
      <c r="X58" s="566"/>
      <c r="Y58" s="566"/>
      <c r="Z58" s="605"/>
      <c r="AA58" s="606"/>
      <c r="AB58" s="607"/>
      <c r="AC58" s="82"/>
      <c r="AD58" s="82"/>
      <c r="AE58" s="4"/>
      <c r="AF58" s="14"/>
    </row>
    <row r="59" spans="1:32" ht="18.75" customHeight="1" x14ac:dyDescent="0.25">
      <c r="A59" s="84"/>
      <c r="B59" s="610" t="s">
        <v>373</v>
      </c>
      <c r="C59" s="610"/>
      <c r="D59" s="610"/>
      <c r="E59" s="610"/>
      <c r="F59" s="610"/>
      <c r="G59" s="610"/>
      <c r="H59" s="610"/>
      <c r="I59" s="610"/>
      <c r="J59" s="610"/>
      <c r="K59" s="610"/>
      <c r="L59" s="610"/>
      <c r="M59" s="610"/>
      <c r="N59" s="610"/>
      <c r="O59" s="610"/>
      <c r="P59" s="610"/>
      <c r="Q59" s="566"/>
      <c r="R59" s="566"/>
      <c r="S59" s="566"/>
      <c r="T59" s="566"/>
      <c r="U59" s="566"/>
      <c r="V59" s="566"/>
      <c r="W59" s="566"/>
      <c r="X59" s="566"/>
      <c r="Y59" s="566"/>
      <c r="Z59" s="605"/>
      <c r="AA59" s="606"/>
      <c r="AB59" s="607"/>
      <c r="AC59" s="82"/>
      <c r="AD59" s="82"/>
      <c r="AE59" s="4"/>
      <c r="AF59" s="14"/>
    </row>
    <row r="60" spans="1:32" ht="18.75" customHeight="1" x14ac:dyDescent="0.25">
      <c r="A60" s="84"/>
      <c r="B60" s="567" t="s">
        <v>436</v>
      </c>
      <c r="C60" s="567"/>
      <c r="D60" s="567"/>
      <c r="E60" s="567"/>
      <c r="F60" s="567"/>
      <c r="G60" s="567"/>
      <c r="H60" s="567"/>
      <c r="I60" s="567"/>
      <c r="J60" s="567"/>
      <c r="K60" s="567"/>
      <c r="L60" s="567"/>
      <c r="M60" s="567"/>
      <c r="N60" s="567"/>
      <c r="O60" s="567"/>
      <c r="P60" s="567"/>
      <c r="Q60" s="566"/>
      <c r="R60" s="566"/>
      <c r="S60" s="566"/>
      <c r="T60" s="566"/>
      <c r="U60" s="566"/>
      <c r="V60" s="566"/>
      <c r="W60" s="566"/>
      <c r="X60" s="566"/>
      <c r="Y60" s="566"/>
      <c r="Z60" s="605"/>
      <c r="AA60" s="606"/>
      <c r="AB60" s="607"/>
      <c r="AC60" s="82"/>
      <c r="AD60" s="82"/>
      <c r="AE60" s="4"/>
      <c r="AF60" s="14"/>
    </row>
    <row r="61" spans="1:32" ht="18.75" customHeight="1" thickBot="1" x14ac:dyDescent="0.3">
      <c r="A61" s="87"/>
      <c r="B61" s="588" t="s">
        <v>437</v>
      </c>
      <c r="C61" s="588"/>
      <c r="D61" s="588"/>
      <c r="E61" s="588"/>
      <c r="F61" s="588"/>
      <c r="G61" s="588"/>
      <c r="H61" s="588"/>
      <c r="I61" s="588"/>
      <c r="J61" s="588"/>
      <c r="K61" s="588"/>
      <c r="L61" s="588"/>
      <c r="M61" s="588"/>
      <c r="N61" s="588"/>
      <c r="O61" s="588"/>
      <c r="P61" s="588"/>
      <c r="Q61" s="587"/>
      <c r="R61" s="587"/>
      <c r="S61" s="587"/>
      <c r="T61" s="587"/>
      <c r="U61" s="587"/>
      <c r="V61" s="587"/>
      <c r="W61" s="587"/>
      <c r="X61" s="587"/>
      <c r="Y61" s="587"/>
      <c r="Z61" s="611"/>
      <c r="AA61" s="612"/>
      <c r="AB61" s="613"/>
      <c r="AC61" s="82"/>
      <c r="AD61" s="82"/>
      <c r="AE61" s="4"/>
      <c r="AF61" s="14"/>
    </row>
    <row r="62" spans="1:32" ht="18.75" customHeight="1" thickBot="1" x14ac:dyDescent="0.3">
      <c r="A62" s="88"/>
      <c r="B62" s="583" t="s">
        <v>374</v>
      </c>
      <c r="C62" s="583"/>
      <c r="D62" s="583"/>
      <c r="E62" s="583"/>
      <c r="F62" s="583"/>
      <c r="G62" s="583"/>
      <c r="H62" s="583"/>
      <c r="I62" s="583"/>
      <c r="J62" s="583"/>
      <c r="K62" s="583"/>
      <c r="L62" s="583"/>
      <c r="M62" s="583"/>
      <c r="N62" s="583"/>
      <c r="O62" s="583"/>
      <c r="P62" s="583"/>
      <c r="Q62" s="582"/>
      <c r="R62" s="582"/>
      <c r="S62" s="582"/>
      <c r="T62" s="582"/>
      <c r="U62" s="582"/>
      <c r="V62" s="582"/>
      <c r="W62" s="582"/>
      <c r="X62" s="582"/>
      <c r="Y62" s="582"/>
      <c r="Z62" s="614"/>
      <c r="AA62" s="615"/>
      <c r="AB62" s="616"/>
      <c r="AC62" s="82"/>
      <c r="AD62" s="82"/>
      <c r="AE62" s="4"/>
      <c r="AF62" s="14"/>
    </row>
    <row r="63" spans="1:32" ht="18" customHeight="1" thickBot="1" x14ac:dyDescent="0.3">
      <c r="A63" s="90"/>
      <c r="B63" s="584" t="s">
        <v>436</v>
      </c>
      <c r="C63" s="585"/>
      <c r="D63" s="585"/>
      <c r="E63" s="585"/>
      <c r="F63" s="585"/>
      <c r="G63" s="585"/>
      <c r="H63" s="585"/>
      <c r="I63" s="585"/>
      <c r="J63" s="585"/>
      <c r="K63" s="585"/>
      <c r="L63" s="585"/>
      <c r="M63" s="585"/>
      <c r="N63" s="585"/>
      <c r="O63" s="585"/>
      <c r="P63" s="586"/>
      <c r="Q63" s="568">
        <v>2171.6</v>
      </c>
      <c r="R63" s="568"/>
      <c r="S63" s="568"/>
      <c r="T63" s="568">
        <v>2273.1</v>
      </c>
      <c r="U63" s="568"/>
      <c r="V63" s="568"/>
      <c r="W63" s="568">
        <v>2271.3000000000002</v>
      </c>
      <c r="X63" s="568"/>
      <c r="Y63" s="568"/>
      <c r="Z63" s="617">
        <f>W63-T63</f>
        <v>-1.7999999999997272</v>
      </c>
      <c r="AA63" s="618"/>
      <c r="AB63" s="619"/>
      <c r="AC63" s="83"/>
      <c r="AD63" s="83"/>
      <c r="AE63" s="4"/>
      <c r="AF63" s="14"/>
    </row>
    <row r="64" spans="1:32" ht="51.75" customHeight="1" thickBot="1" x14ac:dyDescent="0.3">
      <c r="A64" s="89">
        <v>1</v>
      </c>
      <c r="B64" s="575" t="s">
        <v>526</v>
      </c>
      <c r="C64" s="575"/>
      <c r="D64" s="575"/>
      <c r="E64" s="575"/>
      <c r="F64" s="575"/>
      <c r="G64" s="575"/>
      <c r="H64" s="575"/>
      <c r="I64" s="575"/>
      <c r="J64" s="575"/>
      <c r="K64" s="575"/>
      <c r="L64" s="575"/>
      <c r="M64" s="575"/>
      <c r="N64" s="575"/>
      <c r="O64" s="575"/>
      <c r="P64" s="575"/>
      <c r="Q64" s="576">
        <v>2171.6</v>
      </c>
      <c r="R64" s="576"/>
      <c r="S64" s="576"/>
      <c r="T64" s="576">
        <v>2273.1</v>
      </c>
      <c r="U64" s="576"/>
      <c r="V64" s="576"/>
      <c r="W64" s="576">
        <v>2271.3000000000002</v>
      </c>
      <c r="X64" s="576"/>
      <c r="Y64" s="576"/>
      <c r="Z64" s="623">
        <f>W64-T64</f>
        <v>-1.7999999999997272</v>
      </c>
      <c r="AA64" s="624"/>
      <c r="AB64" s="625"/>
      <c r="AC64" s="83"/>
      <c r="AD64" s="83"/>
      <c r="AE64" s="4"/>
      <c r="AF64" s="14"/>
    </row>
    <row r="65" spans="1:32" ht="15" customHeight="1" thickBot="1" x14ac:dyDescent="0.3">
      <c r="A65" s="90"/>
      <c r="B65" s="584" t="s">
        <v>437</v>
      </c>
      <c r="C65" s="585"/>
      <c r="D65" s="585"/>
      <c r="E65" s="585"/>
      <c r="F65" s="585"/>
      <c r="G65" s="585"/>
      <c r="H65" s="585"/>
      <c r="I65" s="585"/>
      <c r="J65" s="585"/>
      <c r="K65" s="585"/>
      <c r="L65" s="585"/>
      <c r="M65" s="585"/>
      <c r="N65" s="585"/>
      <c r="O65" s="585"/>
      <c r="P65" s="586"/>
      <c r="Q65" s="568">
        <v>2171.6</v>
      </c>
      <c r="R65" s="568"/>
      <c r="S65" s="568"/>
      <c r="T65" s="568">
        <v>2273.1</v>
      </c>
      <c r="U65" s="568"/>
      <c r="V65" s="568"/>
      <c r="W65" s="568">
        <v>2271.3000000000002</v>
      </c>
      <c r="X65" s="568"/>
      <c r="Y65" s="568"/>
      <c r="Z65" s="617">
        <f>W65-T65</f>
        <v>-1.7999999999997272</v>
      </c>
      <c r="AA65" s="618"/>
      <c r="AB65" s="619"/>
      <c r="AC65" s="83"/>
      <c r="AD65" s="83"/>
      <c r="AE65" s="14"/>
      <c r="AF65" s="14"/>
    </row>
    <row r="66" spans="1:32" ht="72.75" customHeight="1" x14ac:dyDescent="0.25">
      <c r="A66" s="89">
        <v>1</v>
      </c>
      <c r="B66" s="575" t="s">
        <v>526</v>
      </c>
      <c r="C66" s="575"/>
      <c r="D66" s="575"/>
      <c r="E66" s="575"/>
      <c r="F66" s="575"/>
      <c r="G66" s="575"/>
      <c r="H66" s="575"/>
      <c r="I66" s="575"/>
      <c r="J66" s="575"/>
      <c r="K66" s="575"/>
      <c r="L66" s="575"/>
      <c r="M66" s="575"/>
      <c r="N66" s="575"/>
      <c r="O66" s="575"/>
      <c r="P66" s="575"/>
      <c r="Q66" s="576">
        <v>2171.6</v>
      </c>
      <c r="R66" s="576"/>
      <c r="S66" s="576"/>
      <c r="T66" s="576">
        <v>2273.1</v>
      </c>
      <c r="U66" s="576"/>
      <c r="V66" s="576"/>
      <c r="W66" s="576">
        <v>2271.3000000000002</v>
      </c>
      <c r="X66" s="576"/>
      <c r="Y66" s="576"/>
      <c r="Z66" s="577">
        <f>W66-T66</f>
        <v>-1.7999999999997272</v>
      </c>
      <c r="AA66" s="578"/>
      <c r="AB66" s="579"/>
      <c r="AC66" s="83"/>
      <c r="AD66" s="83"/>
      <c r="AE66" s="17"/>
      <c r="AF66" s="17"/>
    </row>
    <row r="67" spans="1:32" ht="18.75" customHeight="1" thickBot="1" x14ac:dyDescent="0.3">
      <c r="A67" s="572"/>
      <c r="B67" s="573"/>
      <c r="C67" s="573"/>
      <c r="D67" s="573"/>
      <c r="E67" s="573"/>
      <c r="F67" s="573"/>
      <c r="G67" s="573"/>
      <c r="H67" s="573"/>
      <c r="I67" s="573"/>
      <c r="J67" s="573"/>
      <c r="K67" s="573"/>
      <c r="L67" s="573"/>
      <c r="M67" s="573"/>
      <c r="N67" s="573"/>
      <c r="O67" s="573"/>
      <c r="P67" s="574"/>
      <c r="Q67" s="570"/>
      <c r="R67" s="570"/>
      <c r="S67" s="570"/>
      <c r="T67" s="571"/>
      <c r="U67" s="571"/>
      <c r="V67" s="571"/>
      <c r="W67" s="571"/>
      <c r="X67" s="571"/>
      <c r="Y67" s="571"/>
      <c r="Z67" s="620"/>
      <c r="AA67" s="621"/>
      <c r="AB67" s="622"/>
      <c r="AC67" s="83"/>
      <c r="AD67" s="83"/>
    </row>
    <row r="68" spans="1:32" ht="2.25" customHeight="1" x14ac:dyDescent="0.25"/>
    <row r="69" spans="1:32" ht="40.5" customHeight="1" thickBot="1" x14ac:dyDescent="0.3">
      <c r="A69" s="580" t="s">
        <v>258</v>
      </c>
      <c r="B69" s="580"/>
      <c r="C69" s="580"/>
      <c r="D69" s="580"/>
      <c r="E69" s="580"/>
      <c r="F69" s="93"/>
      <c r="G69" s="93"/>
      <c r="H69" s="569" t="s">
        <v>375</v>
      </c>
      <c r="I69" s="569"/>
      <c r="J69" s="569"/>
      <c r="K69" s="569"/>
      <c r="L69" s="569"/>
      <c r="M69" s="569"/>
      <c r="N69" s="569"/>
      <c r="O69" s="569"/>
      <c r="P69" s="569"/>
      <c r="Q69" s="569"/>
      <c r="R69" s="2"/>
      <c r="S69" s="2"/>
      <c r="T69" s="2"/>
      <c r="U69" s="581" t="s">
        <v>557</v>
      </c>
      <c r="V69" s="581"/>
      <c r="W69" s="581"/>
      <c r="X69" s="581"/>
      <c r="Y69" s="581"/>
    </row>
    <row r="79" spans="1:32" ht="17.25" x14ac:dyDescent="0.25">
      <c r="A79" s="381"/>
      <c r="B79" s="381"/>
      <c r="C79" s="381"/>
      <c r="D79" s="381"/>
      <c r="E79" s="381"/>
      <c r="F79" s="381"/>
      <c r="G79" s="381"/>
      <c r="H79" s="381"/>
      <c r="I79" s="381"/>
      <c r="J79" s="381"/>
      <c r="K79" s="400"/>
      <c r="L79" s="400"/>
      <c r="M79" s="400"/>
      <c r="N79" s="400"/>
      <c r="O79" s="400"/>
      <c r="P79" s="400"/>
      <c r="Q79" s="400"/>
      <c r="R79" s="400"/>
      <c r="S79" s="400"/>
      <c r="T79" s="400"/>
      <c r="U79" s="400"/>
      <c r="V79" s="400"/>
      <c r="W79" s="400"/>
      <c r="X79" s="400"/>
      <c r="Y79" s="400"/>
      <c r="Z79" s="400"/>
    </row>
    <row r="81" spans="1:1" ht="15.75" x14ac:dyDescent="0.25">
      <c r="A81" s="14"/>
    </row>
  </sheetData>
  <mergeCells count="364">
    <mergeCell ref="O35:P35"/>
    <mergeCell ref="Q35:R35"/>
    <mergeCell ref="S35:T35"/>
    <mergeCell ref="U35:V35"/>
    <mergeCell ref="W35:X35"/>
    <mergeCell ref="Y35:Z35"/>
    <mergeCell ref="AA35:AB35"/>
    <mergeCell ref="B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Q28:R28"/>
    <mergeCell ref="S28:T28"/>
    <mergeCell ref="U28:V28"/>
    <mergeCell ref="W29:X29"/>
    <mergeCell ref="Y29:Z29"/>
    <mergeCell ref="AA29:AB29"/>
    <mergeCell ref="W28:X28"/>
    <mergeCell ref="Y28:Z28"/>
    <mergeCell ref="Z63:AB63"/>
    <mergeCell ref="Z65:AB65"/>
    <mergeCell ref="Z67:AB67"/>
    <mergeCell ref="W63:Y63"/>
    <mergeCell ref="B64:P64"/>
    <mergeCell ref="Q64:S64"/>
    <mergeCell ref="T64:V64"/>
    <mergeCell ref="W64:Y64"/>
    <mergeCell ref="Z64:AB64"/>
    <mergeCell ref="B65:P65"/>
    <mergeCell ref="T59:V59"/>
    <mergeCell ref="B59:P59"/>
    <mergeCell ref="W59:Y59"/>
    <mergeCell ref="W60:Y60"/>
    <mergeCell ref="W61:Y61"/>
    <mergeCell ref="W62:Y62"/>
    <mergeCell ref="Z59:AB59"/>
    <mergeCell ref="Z60:AB60"/>
    <mergeCell ref="Z61:AB61"/>
    <mergeCell ref="Z62:AB62"/>
    <mergeCell ref="W52:Y54"/>
    <mergeCell ref="B52:P54"/>
    <mergeCell ref="Z52:AB54"/>
    <mergeCell ref="W56:Y56"/>
    <mergeCell ref="W57:Y57"/>
    <mergeCell ref="W58:Y58"/>
    <mergeCell ref="W55:Y55"/>
    <mergeCell ref="Z55:AB55"/>
    <mergeCell ref="Z56:AB56"/>
    <mergeCell ref="Z57:AB57"/>
    <mergeCell ref="Z58:AB58"/>
    <mergeCell ref="Q56:S56"/>
    <mergeCell ref="T56:V56"/>
    <mergeCell ref="B56:P56"/>
    <mergeCell ref="Q55:S55"/>
    <mergeCell ref="T55:V55"/>
    <mergeCell ref="B55:P55"/>
    <mergeCell ref="Q52:S54"/>
    <mergeCell ref="T52:V54"/>
    <mergeCell ref="Q58:S58"/>
    <mergeCell ref="T58:V58"/>
    <mergeCell ref="B58:P58"/>
    <mergeCell ref="Q57:S57"/>
    <mergeCell ref="H48:I48"/>
    <mergeCell ref="J48:K48"/>
    <mergeCell ref="L48:M48"/>
    <mergeCell ref="T49:U49"/>
    <mergeCell ref="V49:Z49"/>
    <mergeCell ref="B48:C48"/>
    <mergeCell ref="B36:L36"/>
    <mergeCell ref="M36:N36"/>
    <mergeCell ref="O36:P36"/>
    <mergeCell ref="Q36:R36"/>
    <mergeCell ref="N47:O47"/>
    <mergeCell ref="P47:Q47"/>
    <mergeCell ref="R47:S47"/>
    <mergeCell ref="T47:U47"/>
    <mergeCell ref="T45:U45"/>
    <mergeCell ref="N46:O46"/>
    <mergeCell ref="P46:Q46"/>
    <mergeCell ref="R46:S46"/>
    <mergeCell ref="T46:U46"/>
    <mergeCell ref="B46:C46"/>
    <mergeCell ref="D46:E46"/>
    <mergeCell ref="H46:I46"/>
    <mergeCell ref="L46:M46"/>
    <mergeCell ref="U37:V37"/>
    <mergeCell ref="N79:P79"/>
    <mergeCell ref="C1:AF1"/>
    <mergeCell ref="C10:AF10"/>
    <mergeCell ref="C20:AF20"/>
    <mergeCell ref="C41:AF41"/>
    <mergeCell ref="A69:E69"/>
    <mergeCell ref="U69:Y69"/>
    <mergeCell ref="Q63:S63"/>
    <mergeCell ref="T63:V63"/>
    <mergeCell ref="Q62:S62"/>
    <mergeCell ref="T62:V62"/>
    <mergeCell ref="B62:P62"/>
    <mergeCell ref="B63:P63"/>
    <mergeCell ref="Q61:S61"/>
    <mergeCell ref="T61:V61"/>
    <mergeCell ref="Q60:S60"/>
    <mergeCell ref="T60:V60"/>
    <mergeCell ref="B60:P60"/>
    <mergeCell ref="B61:P61"/>
    <mergeCell ref="Q59:S59"/>
    <mergeCell ref="P49:Q49"/>
    <mergeCell ref="R49:S49"/>
    <mergeCell ref="D48:E48"/>
    <mergeCell ref="F48:G48"/>
    <mergeCell ref="Q79:S79"/>
    <mergeCell ref="T79:V79"/>
    <mergeCell ref="A52:A54"/>
    <mergeCell ref="T57:V57"/>
    <mergeCell ref="B57:P57"/>
    <mergeCell ref="V47:Z47"/>
    <mergeCell ref="W79:X79"/>
    <mergeCell ref="Y79:Z79"/>
    <mergeCell ref="Q65:S65"/>
    <mergeCell ref="T65:V65"/>
    <mergeCell ref="H69:Q69"/>
    <mergeCell ref="W65:Y65"/>
    <mergeCell ref="Q67:S67"/>
    <mergeCell ref="T67:V67"/>
    <mergeCell ref="A67:P67"/>
    <mergeCell ref="W67:Y67"/>
    <mergeCell ref="B66:P66"/>
    <mergeCell ref="Q66:S66"/>
    <mergeCell ref="T66:V66"/>
    <mergeCell ref="W66:Y66"/>
    <mergeCell ref="Z66:AB66"/>
    <mergeCell ref="AA47:AF47"/>
    <mergeCell ref="A79:J79"/>
    <mergeCell ref="K79:M79"/>
    <mergeCell ref="AD42:AF42"/>
    <mergeCell ref="A43:A45"/>
    <mergeCell ref="B43:C45"/>
    <mergeCell ref="D43:E45"/>
    <mergeCell ref="F43:G45"/>
    <mergeCell ref="H43:I45"/>
    <mergeCell ref="J43:K45"/>
    <mergeCell ref="A38:L38"/>
    <mergeCell ref="M38:N38"/>
    <mergeCell ref="O38:P38"/>
    <mergeCell ref="Q38:R38"/>
    <mergeCell ref="S38:T38"/>
    <mergeCell ref="U38:V38"/>
    <mergeCell ref="L43:U43"/>
    <mergeCell ref="V43:Z45"/>
    <mergeCell ref="AA43:AF45"/>
    <mergeCell ref="L44:M45"/>
    <mergeCell ref="N44:O45"/>
    <mergeCell ref="P44:U44"/>
    <mergeCell ref="P45:Q45"/>
    <mergeCell ref="R45:S45"/>
    <mergeCell ref="W38:X38"/>
    <mergeCell ref="Y38:Z38"/>
    <mergeCell ref="AA38:AB38"/>
    <mergeCell ref="W37:X37"/>
    <mergeCell ref="Y37:Z37"/>
    <mergeCell ref="AA37:AB37"/>
    <mergeCell ref="W36:X36"/>
    <mergeCell ref="Y36:Z36"/>
    <mergeCell ref="AA36:AB36"/>
    <mergeCell ref="B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S36:T36"/>
    <mergeCell ref="U36:V36"/>
    <mergeCell ref="A37:L37"/>
    <mergeCell ref="M37:N37"/>
    <mergeCell ref="O37:P37"/>
    <mergeCell ref="Q37:R37"/>
    <mergeCell ref="S37:T37"/>
    <mergeCell ref="B35:L35"/>
    <mergeCell ref="M35:N35"/>
    <mergeCell ref="AC31:AF31"/>
    <mergeCell ref="M32:N33"/>
    <mergeCell ref="O32:P33"/>
    <mergeCell ref="Q32:R33"/>
    <mergeCell ref="S32:T33"/>
    <mergeCell ref="U32:V33"/>
    <mergeCell ref="W32:X33"/>
    <mergeCell ref="Y32:Z33"/>
    <mergeCell ref="AA32:AB33"/>
    <mergeCell ref="AC32:AC33"/>
    <mergeCell ref="AD32:AD33"/>
    <mergeCell ref="AE32:AE33"/>
    <mergeCell ref="AF32:AF33"/>
    <mergeCell ref="A31:A33"/>
    <mergeCell ref="B31:L33"/>
    <mergeCell ref="M31:T31"/>
    <mergeCell ref="U31:AB31"/>
    <mergeCell ref="A29:L29"/>
    <mergeCell ref="M29:N29"/>
    <mergeCell ref="O29:P29"/>
    <mergeCell ref="Q29:R29"/>
    <mergeCell ref="S29:T29"/>
    <mergeCell ref="U29:V29"/>
    <mergeCell ref="AA28:AB28"/>
    <mergeCell ref="Y25:Z25"/>
    <mergeCell ref="AA25:AB25"/>
    <mergeCell ref="B25:L25"/>
    <mergeCell ref="M25:N25"/>
    <mergeCell ref="O25:P25"/>
    <mergeCell ref="Q25:R25"/>
    <mergeCell ref="S25:T25"/>
    <mergeCell ref="U25:V25"/>
    <mergeCell ref="W25:X25"/>
    <mergeCell ref="B26:L26"/>
    <mergeCell ref="M26:N26"/>
    <mergeCell ref="O26:P26"/>
    <mergeCell ref="Q26:R26"/>
    <mergeCell ref="S26:T26"/>
    <mergeCell ref="U26:V26"/>
    <mergeCell ref="W26:X26"/>
    <mergeCell ref="Y26:Z26"/>
    <mergeCell ref="AA26:AB26"/>
    <mergeCell ref="A28:L28"/>
    <mergeCell ref="M28:N28"/>
    <mergeCell ref="O28:P28"/>
    <mergeCell ref="S23:T24"/>
    <mergeCell ref="U23:V24"/>
    <mergeCell ref="W23:X24"/>
    <mergeCell ref="Z21:AB21"/>
    <mergeCell ref="AD21:AF21"/>
    <mergeCell ref="A22:A24"/>
    <mergeCell ref="B22:L24"/>
    <mergeCell ref="M22:T22"/>
    <mergeCell ref="U22:AB22"/>
    <mergeCell ref="AC22:AF22"/>
    <mergeCell ref="M23:N24"/>
    <mergeCell ref="O23:P24"/>
    <mergeCell ref="Q23:R24"/>
    <mergeCell ref="AD23:AD24"/>
    <mergeCell ref="AE23:AE24"/>
    <mergeCell ref="AF23:AF24"/>
    <mergeCell ref="Y23:Z24"/>
    <mergeCell ref="AA23:AB24"/>
    <mergeCell ref="AC23:AC24"/>
    <mergeCell ref="A18:V18"/>
    <mergeCell ref="W18:X18"/>
    <mergeCell ref="Y18:Z18"/>
    <mergeCell ref="AA18:AB18"/>
    <mergeCell ref="AC18:AD18"/>
    <mergeCell ref="AE18:AF18"/>
    <mergeCell ref="AA16:AB16"/>
    <mergeCell ref="AC16:AD16"/>
    <mergeCell ref="AE16:AF16"/>
    <mergeCell ref="B17:C17"/>
    <mergeCell ref="D17:G17"/>
    <mergeCell ref="H17:Q17"/>
    <mergeCell ref="R17:V17"/>
    <mergeCell ref="W17:X17"/>
    <mergeCell ref="Y17:Z17"/>
    <mergeCell ref="AA17:AB17"/>
    <mergeCell ref="B16:C16"/>
    <mergeCell ref="D16:G16"/>
    <mergeCell ref="H16:Q16"/>
    <mergeCell ref="R16:V16"/>
    <mergeCell ref="W16:X16"/>
    <mergeCell ref="Y16:Z16"/>
    <mergeCell ref="AC17:AD17"/>
    <mergeCell ref="AE17:AF17"/>
    <mergeCell ref="B15:C15"/>
    <mergeCell ref="D15:G15"/>
    <mergeCell ref="H15:Q15"/>
    <mergeCell ref="R15:V15"/>
    <mergeCell ref="W15:X15"/>
    <mergeCell ref="Y15:Z15"/>
    <mergeCell ref="AA15:AB15"/>
    <mergeCell ref="AC15:AD15"/>
    <mergeCell ref="AE15:AF15"/>
    <mergeCell ref="A12:A14"/>
    <mergeCell ref="B12:C14"/>
    <mergeCell ref="D12:G14"/>
    <mergeCell ref="H12:Q14"/>
    <mergeCell ref="R12:V14"/>
    <mergeCell ref="W12:AF12"/>
    <mergeCell ref="W13:X14"/>
    <mergeCell ref="Y13:Z14"/>
    <mergeCell ref="AA13:AB14"/>
    <mergeCell ref="AC13:AD14"/>
    <mergeCell ref="AE13:AF14"/>
    <mergeCell ref="A8:M8"/>
    <mergeCell ref="N8:Q8"/>
    <mergeCell ref="R8:T8"/>
    <mergeCell ref="U8:W8"/>
    <mergeCell ref="X8:Z8"/>
    <mergeCell ref="AA8:AC8"/>
    <mergeCell ref="AD8:AF8"/>
    <mergeCell ref="X6:Z6"/>
    <mergeCell ref="AA6:AC6"/>
    <mergeCell ref="AD6:AF6"/>
    <mergeCell ref="B7:C7"/>
    <mergeCell ref="D7:F7"/>
    <mergeCell ref="G7:M7"/>
    <mergeCell ref="N7:Q7"/>
    <mergeCell ref="R7:T7"/>
    <mergeCell ref="U7:W7"/>
    <mergeCell ref="X7:Z7"/>
    <mergeCell ref="B6:C6"/>
    <mergeCell ref="D6:F6"/>
    <mergeCell ref="G6:M6"/>
    <mergeCell ref="N6:Q6"/>
    <mergeCell ref="R6:T6"/>
    <mergeCell ref="U6:W6"/>
    <mergeCell ref="AA7:AC7"/>
    <mergeCell ref="AD7:AF7"/>
    <mergeCell ref="B5:C5"/>
    <mergeCell ref="D5:F5"/>
    <mergeCell ref="G5:M5"/>
    <mergeCell ref="N5:Q5"/>
    <mergeCell ref="R5:T5"/>
    <mergeCell ref="U5:W5"/>
    <mergeCell ref="X5:Z5"/>
    <mergeCell ref="AA5:AC5"/>
    <mergeCell ref="AD5:AF5"/>
    <mergeCell ref="A3:A4"/>
    <mergeCell ref="B3:C4"/>
    <mergeCell ref="D3:F4"/>
    <mergeCell ref="G3:M4"/>
    <mergeCell ref="N3:Q4"/>
    <mergeCell ref="R3:AF3"/>
    <mergeCell ref="R4:T4"/>
    <mergeCell ref="U4:W4"/>
    <mergeCell ref="X4:Z4"/>
    <mergeCell ref="AA4:AC4"/>
    <mergeCell ref="AD4:AF4"/>
    <mergeCell ref="V46:Z46"/>
    <mergeCell ref="AA46:AF46"/>
    <mergeCell ref="AA49:AF49"/>
    <mergeCell ref="B51:AE51"/>
    <mergeCell ref="A49:E49"/>
    <mergeCell ref="F49:G49"/>
    <mergeCell ref="H49:I49"/>
    <mergeCell ref="J49:K49"/>
    <mergeCell ref="L49:M49"/>
    <mergeCell ref="B47:C47"/>
    <mergeCell ref="D47:E47"/>
    <mergeCell ref="F47:G47"/>
    <mergeCell ref="H47:I47"/>
    <mergeCell ref="J47:K47"/>
    <mergeCell ref="L47:M47"/>
    <mergeCell ref="N49:O49"/>
    <mergeCell ref="N48:O48"/>
    <mergeCell ref="P48:Q48"/>
    <mergeCell ref="R48:S48"/>
    <mergeCell ref="T48:U48"/>
    <mergeCell ref="V48:Z48"/>
    <mergeCell ref="AA48:AF48"/>
    <mergeCell ref="F46:G46"/>
    <mergeCell ref="J46:K46"/>
  </mergeCells>
  <printOptions horizontalCentered="1"/>
  <pageMargins left="0.70866141732283472" right="0.11811023622047245" top="0.74803149606299213" bottom="0.15748031496062992" header="0.31496062992125984" footer="0.31496062992125984"/>
  <pageSetup paperSize="9" scale="66" fitToHeight="2" orientation="landscape" r:id="rId1"/>
  <rowBreaks count="1" manualBreakCount="1">
    <brk id="29" max="2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O24"/>
  <sheetViews>
    <sheetView view="pageBreakPreview" topLeftCell="A13" zoomScaleNormal="100" zoomScaleSheetLayoutView="100" workbookViewId="0">
      <selection activeCell="B4" sqref="B4:H4"/>
    </sheetView>
  </sheetViews>
  <sheetFormatPr defaultRowHeight="15" x14ac:dyDescent="0.25"/>
  <sheetData>
    <row r="1" spans="1:15" ht="25.5" customHeight="1" x14ac:dyDescent="0.25">
      <c r="A1" s="139"/>
      <c r="B1" s="27"/>
      <c r="C1" s="27"/>
      <c r="D1" s="27"/>
      <c r="E1" s="27"/>
      <c r="F1" s="27"/>
      <c r="G1" s="27"/>
      <c r="H1" s="27"/>
      <c r="I1" s="647" t="s">
        <v>502</v>
      </c>
      <c r="J1" s="647"/>
      <c r="K1" s="647"/>
      <c r="L1" s="647"/>
      <c r="M1" s="647"/>
      <c r="N1" s="1"/>
      <c r="O1" s="1"/>
    </row>
    <row r="2" spans="1:15" ht="15" customHeight="1" x14ac:dyDescent="0.25">
      <c r="A2" s="648" t="s">
        <v>274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 customHeight="1" x14ac:dyDescent="0.25">
      <c r="A3" s="27"/>
      <c r="B3" s="649" t="s">
        <v>556</v>
      </c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27"/>
      <c r="N3" s="1"/>
      <c r="O3" s="1"/>
    </row>
    <row r="4" spans="1:15" x14ac:dyDescent="0.25">
      <c r="A4" s="27"/>
      <c r="B4" s="650" t="s">
        <v>562</v>
      </c>
      <c r="C4" s="650"/>
      <c r="D4" s="650"/>
      <c r="E4" s="650"/>
      <c r="F4" s="650"/>
      <c r="G4" s="650"/>
      <c r="H4" s="650"/>
      <c r="I4" s="30"/>
      <c r="J4" s="30"/>
      <c r="K4" s="30"/>
      <c r="L4" s="30"/>
      <c r="M4" s="27"/>
      <c r="N4" s="1"/>
      <c r="O4" s="1"/>
    </row>
    <row r="5" spans="1:15" x14ac:dyDescent="0.25">
      <c r="A5" s="27"/>
      <c r="B5" s="651" t="s">
        <v>560</v>
      </c>
      <c r="C5" s="651"/>
      <c r="D5" s="651"/>
      <c r="E5" s="651"/>
      <c r="F5" s="651"/>
      <c r="G5" s="651"/>
      <c r="H5" s="651"/>
      <c r="I5" s="30"/>
      <c r="J5" s="30"/>
      <c r="K5" s="30"/>
      <c r="L5" s="30"/>
      <c r="M5" s="27"/>
      <c r="N5" s="1"/>
      <c r="O5" s="1"/>
    </row>
    <row r="6" spans="1:15" x14ac:dyDescent="0.25">
      <c r="A6" s="27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27"/>
      <c r="N6" s="1"/>
      <c r="O6" s="1"/>
    </row>
    <row r="7" spans="1:15" ht="15.75" thickBot="1" x14ac:dyDescent="0.3">
      <c r="A7" s="652" t="s">
        <v>386</v>
      </c>
      <c r="B7" s="652"/>
      <c r="C7" s="652"/>
      <c r="D7" s="652"/>
      <c r="E7" s="31"/>
      <c r="F7" s="31"/>
      <c r="G7" s="31"/>
      <c r="H7" s="31"/>
      <c r="I7" s="31"/>
      <c r="J7" s="31"/>
      <c r="K7" s="31"/>
      <c r="L7" s="28"/>
      <c r="M7" s="28"/>
      <c r="N7" s="1"/>
      <c r="O7" s="28" t="s">
        <v>376</v>
      </c>
    </row>
    <row r="8" spans="1:15" ht="60.75" customHeight="1" x14ac:dyDescent="0.25">
      <c r="A8" s="640" t="s">
        <v>387</v>
      </c>
      <c r="B8" s="640" t="s">
        <v>388</v>
      </c>
      <c r="C8" s="640" t="s">
        <v>389</v>
      </c>
      <c r="D8" s="640" t="s">
        <v>390</v>
      </c>
      <c r="E8" s="636" t="s">
        <v>391</v>
      </c>
      <c r="F8" s="637"/>
      <c r="G8" s="636" t="s">
        <v>392</v>
      </c>
      <c r="H8" s="637"/>
      <c r="I8" s="636" t="s">
        <v>393</v>
      </c>
      <c r="J8" s="637"/>
      <c r="K8" s="636" t="s">
        <v>394</v>
      </c>
      <c r="L8" s="637"/>
      <c r="M8" s="640" t="s">
        <v>395</v>
      </c>
      <c r="N8" s="642" t="s">
        <v>396</v>
      </c>
      <c r="O8" s="643"/>
    </row>
    <row r="9" spans="1:15" ht="15.75" thickBot="1" x14ac:dyDescent="0.3">
      <c r="A9" s="646"/>
      <c r="B9" s="646"/>
      <c r="C9" s="646"/>
      <c r="D9" s="646"/>
      <c r="E9" s="638"/>
      <c r="F9" s="639"/>
      <c r="G9" s="638"/>
      <c r="H9" s="639"/>
      <c r="I9" s="638"/>
      <c r="J9" s="639"/>
      <c r="K9" s="638"/>
      <c r="L9" s="639"/>
      <c r="M9" s="641"/>
      <c r="N9" s="644"/>
      <c r="O9" s="645"/>
    </row>
    <row r="10" spans="1:15" ht="15.75" thickBot="1" x14ac:dyDescent="0.3">
      <c r="A10" s="641"/>
      <c r="B10" s="641"/>
      <c r="C10" s="641"/>
      <c r="D10" s="641"/>
      <c r="E10" s="33" t="s">
        <v>397</v>
      </c>
      <c r="F10" s="33" t="s">
        <v>398</v>
      </c>
      <c r="G10" s="33" t="s">
        <v>397</v>
      </c>
      <c r="H10" s="33" t="s">
        <v>398</v>
      </c>
      <c r="I10" s="33" t="s">
        <v>397</v>
      </c>
      <c r="J10" s="33" t="s">
        <v>398</v>
      </c>
      <c r="K10" s="33" t="s">
        <v>397</v>
      </c>
      <c r="L10" s="33" t="s">
        <v>398</v>
      </c>
      <c r="M10" s="33" t="s">
        <v>399</v>
      </c>
      <c r="N10" s="33" t="s">
        <v>397</v>
      </c>
      <c r="O10" s="33" t="s">
        <v>398</v>
      </c>
    </row>
    <row r="11" spans="1:15" ht="15.75" thickBot="1" x14ac:dyDescent="0.3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33">
        <v>13</v>
      </c>
      <c r="N11" s="34">
        <v>14</v>
      </c>
      <c r="O11" s="34">
        <v>15</v>
      </c>
    </row>
    <row r="12" spans="1:15" ht="15.75" thickBot="1" x14ac:dyDescent="0.3">
      <c r="A12" s="35"/>
      <c r="B12" s="633" t="s">
        <v>400</v>
      </c>
      <c r="C12" s="634"/>
      <c r="D12" s="634"/>
      <c r="E12" s="634"/>
      <c r="F12" s="634"/>
      <c r="G12" s="634"/>
      <c r="H12" s="634"/>
      <c r="I12" s="634"/>
      <c r="J12" s="634"/>
      <c r="K12" s="634"/>
      <c r="L12" s="634"/>
      <c r="M12" s="634"/>
      <c r="N12" s="634"/>
      <c r="O12" s="635"/>
    </row>
    <row r="13" spans="1:15" ht="15.75" thickBot="1" x14ac:dyDescent="0.3">
      <c r="A13" s="653" t="s">
        <v>401</v>
      </c>
      <c r="B13" s="653"/>
      <c r="C13" s="653"/>
      <c r="D13" s="653"/>
      <c r="E13" s="31"/>
      <c r="F13" s="31"/>
      <c r="G13" s="31"/>
      <c r="H13" s="31"/>
      <c r="I13" s="31"/>
      <c r="J13" s="31"/>
      <c r="K13" s="31"/>
      <c r="L13" s="28"/>
      <c r="M13" s="28"/>
      <c r="N13" s="1"/>
      <c r="O13" s="28" t="s">
        <v>376</v>
      </c>
    </row>
    <row r="14" spans="1:15" ht="60.75" customHeight="1" x14ac:dyDescent="0.25">
      <c r="A14" s="640" t="s">
        <v>387</v>
      </c>
      <c r="B14" s="640" t="s">
        <v>388</v>
      </c>
      <c r="C14" s="640" t="s">
        <v>402</v>
      </c>
      <c r="D14" s="640" t="s">
        <v>390</v>
      </c>
      <c r="E14" s="636" t="s">
        <v>391</v>
      </c>
      <c r="F14" s="637"/>
      <c r="G14" s="636" t="s">
        <v>392</v>
      </c>
      <c r="H14" s="637"/>
      <c r="I14" s="636" t="s">
        <v>393</v>
      </c>
      <c r="J14" s="637"/>
      <c r="K14" s="636" t="s">
        <v>394</v>
      </c>
      <c r="L14" s="637"/>
      <c r="M14" s="640" t="s">
        <v>395</v>
      </c>
      <c r="N14" s="642" t="s">
        <v>396</v>
      </c>
      <c r="O14" s="643"/>
    </row>
    <row r="15" spans="1:15" ht="15.75" thickBot="1" x14ac:dyDescent="0.3">
      <c r="A15" s="646"/>
      <c r="B15" s="646"/>
      <c r="C15" s="646"/>
      <c r="D15" s="646"/>
      <c r="E15" s="638"/>
      <c r="F15" s="639"/>
      <c r="G15" s="638"/>
      <c r="H15" s="639"/>
      <c r="I15" s="638"/>
      <c r="J15" s="639"/>
      <c r="K15" s="638"/>
      <c r="L15" s="639"/>
      <c r="M15" s="641"/>
      <c r="N15" s="644"/>
      <c r="O15" s="645"/>
    </row>
    <row r="16" spans="1:15" ht="15.75" thickBot="1" x14ac:dyDescent="0.3">
      <c r="A16" s="641"/>
      <c r="B16" s="641"/>
      <c r="C16" s="641"/>
      <c r="D16" s="641"/>
      <c r="E16" s="33" t="s">
        <v>397</v>
      </c>
      <c r="F16" s="33" t="s">
        <v>398</v>
      </c>
      <c r="G16" s="33" t="s">
        <v>397</v>
      </c>
      <c r="H16" s="33" t="s">
        <v>398</v>
      </c>
      <c r="I16" s="33" t="s">
        <v>397</v>
      </c>
      <c r="J16" s="33" t="s">
        <v>398</v>
      </c>
      <c r="K16" s="33" t="s">
        <v>397</v>
      </c>
      <c r="L16" s="33" t="s">
        <v>398</v>
      </c>
      <c r="M16" s="33" t="s">
        <v>399</v>
      </c>
      <c r="N16" s="33" t="s">
        <v>397</v>
      </c>
      <c r="O16" s="33" t="s">
        <v>398</v>
      </c>
    </row>
    <row r="17" spans="1:15" ht="15.75" thickBot="1" x14ac:dyDescent="0.3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4">
        <v>14</v>
      </c>
      <c r="O17" s="34">
        <v>15</v>
      </c>
    </row>
    <row r="18" spans="1:15" ht="15.75" thickBot="1" x14ac:dyDescent="0.3">
      <c r="A18" s="35"/>
      <c r="B18" s="633" t="s">
        <v>400</v>
      </c>
      <c r="C18" s="634"/>
      <c r="D18" s="634"/>
      <c r="E18" s="634"/>
      <c r="F18" s="634"/>
      <c r="G18" s="634"/>
      <c r="H18" s="634"/>
      <c r="I18" s="634"/>
      <c r="J18" s="634"/>
      <c r="K18" s="634"/>
      <c r="L18" s="634"/>
      <c r="M18" s="634"/>
      <c r="N18" s="634"/>
      <c r="O18" s="635"/>
    </row>
    <row r="19" spans="1:15" ht="27.75" customHeight="1" thickBot="1" x14ac:dyDescent="0.3">
      <c r="A19" s="634" t="s">
        <v>403</v>
      </c>
      <c r="B19" s="634"/>
      <c r="C19" s="634"/>
      <c r="D19" s="634"/>
      <c r="E19" s="634"/>
      <c r="F19" s="634"/>
      <c r="G19" s="634"/>
      <c r="H19" s="634"/>
      <c r="I19" s="634"/>
      <c r="J19" s="634"/>
      <c r="K19" s="634"/>
      <c r="L19" s="634"/>
      <c r="M19" s="28" t="s">
        <v>376</v>
      </c>
      <c r="N19" s="1"/>
      <c r="O19" s="1"/>
    </row>
    <row r="20" spans="1:15" ht="38.25" customHeight="1" thickBot="1" x14ac:dyDescent="0.3">
      <c r="A20" s="35" t="s">
        <v>387</v>
      </c>
      <c r="B20" s="633" t="s">
        <v>388</v>
      </c>
      <c r="C20" s="635"/>
      <c r="D20" s="633" t="s">
        <v>404</v>
      </c>
      <c r="E20" s="634"/>
      <c r="F20" s="635"/>
      <c r="G20" s="633" t="s">
        <v>390</v>
      </c>
      <c r="H20" s="635"/>
      <c r="I20" s="633" t="s">
        <v>405</v>
      </c>
      <c r="J20" s="634"/>
      <c r="K20" s="635"/>
      <c r="L20" s="633" t="s">
        <v>395</v>
      </c>
      <c r="M20" s="635"/>
      <c r="N20" s="1"/>
      <c r="O20" s="1"/>
    </row>
    <row r="21" spans="1:15" ht="15.75" thickBot="1" x14ac:dyDescent="0.3">
      <c r="A21" s="33">
        <v>1</v>
      </c>
      <c r="B21" s="633">
        <v>2</v>
      </c>
      <c r="C21" s="635"/>
      <c r="D21" s="633">
        <v>3</v>
      </c>
      <c r="E21" s="634"/>
      <c r="F21" s="635"/>
      <c r="G21" s="633">
        <v>4</v>
      </c>
      <c r="H21" s="635"/>
      <c r="I21" s="633">
        <v>5</v>
      </c>
      <c r="J21" s="634"/>
      <c r="K21" s="635"/>
      <c r="L21" s="633">
        <v>6</v>
      </c>
      <c r="M21" s="635"/>
      <c r="N21" s="1"/>
      <c r="O21" s="1"/>
    </row>
    <row r="22" spans="1:15" ht="15.75" thickBot="1" x14ac:dyDescent="0.3">
      <c r="A22" s="35"/>
      <c r="B22" s="633" t="s">
        <v>400</v>
      </c>
      <c r="C22" s="634"/>
      <c r="D22" s="634"/>
      <c r="E22" s="634"/>
      <c r="F22" s="634"/>
      <c r="G22" s="634"/>
      <c r="H22" s="634"/>
      <c r="I22" s="634"/>
      <c r="J22" s="634"/>
      <c r="K22" s="634"/>
      <c r="L22" s="634"/>
      <c r="M22" s="635"/>
      <c r="N22" s="1"/>
      <c r="O22" s="1"/>
    </row>
    <row r="23" spans="1:15" x14ac:dyDescent="0.25">
      <c r="A23" s="27"/>
      <c r="B23" s="27"/>
      <c r="C23" s="27"/>
      <c r="D23" s="27"/>
      <c r="E23" s="32"/>
      <c r="F23" s="32"/>
      <c r="G23" s="27"/>
      <c r="H23" s="27"/>
      <c r="I23" s="27"/>
      <c r="J23" s="27"/>
      <c r="K23" s="27"/>
      <c r="L23" s="27"/>
      <c r="M23" s="27"/>
      <c r="N23" s="1"/>
      <c r="O23" s="1"/>
    </row>
    <row r="24" spans="1:15" ht="38.25" customHeight="1" x14ac:dyDescent="0.25">
      <c r="A24" s="415" t="s">
        <v>258</v>
      </c>
      <c r="B24" s="415"/>
      <c r="C24" s="17"/>
      <c r="E24" s="123" t="s">
        <v>557</v>
      </c>
      <c r="F24" s="61"/>
      <c r="G24" s="61"/>
      <c r="H24" s="415" t="s">
        <v>385</v>
      </c>
      <c r="I24" s="415"/>
      <c r="J24" s="14"/>
      <c r="K24" s="62"/>
      <c r="L24" s="17"/>
      <c r="M24" s="415" t="s">
        <v>527</v>
      </c>
      <c r="N24" s="415"/>
      <c r="O24" s="415"/>
    </row>
  </sheetData>
  <mergeCells count="44">
    <mergeCell ref="M24:O24"/>
    <mergeCell ref="H24:I24"/>
    <mergeCell ref="A24:B24"/>
    <mergeCell ref="A7:D7"/>
    <mergeCell ref="A13:D13"/>
    <mergeCell ref="A8:A10"/>
    <mergeCell ref="B8:B10"/>
    <mergeCell ref="C8:C10"/>
    <mergeCell ref="D8:D10"/>
    <mergeCell ref="I8:J9"/>
    <mergeCell ref="K8:L9"/>
    <mergeCell ref="M8:M9"/>
    <mergeCell ref="N8:O9"/>
    <mergeCell ref="B12:O12"/>
    <mergeCell ref="E8:F9"/>
    <mergeCell ref="G8:H9"/>
    <mergeCell ref="I1:M1"/>
    <mergeCell ref="A2:O2"/>
    <mergeCell ref="B3:L3"/>
    <mergeCell ref="B4:H4"/>
    <mergeCell ref="B5:H5"/>
    <mergeCell ref="N14:O15"/>
    <mergeCell ref="B18:O18"/>
    <mergeCell ref="B20:C20"/>
    <mergeCell ref="D20:F20"/>
    <mergeCell ref="G20:H20"/>
    <mergeCell ref="I20:K20"/>
    <mergeCell ref="L20:M20"/>
    <mergeCell ref="G14:H15"/>
    <mergeCell ref="A19:L19"/>
    <mergeCell ref="A14:A16"/>
    <mergeCell ref="B14:B16"/>
    <mergeCell ref="C14:C16"/>
    <mergeCell ref="D14:D16"/>
    <mergeCell ref="E14:F15"/>
    <mergeCell ref="I21:K21"/>
    <mergeCell ref="L21:M21"/>
    <mergeCell ref="B22:M22"/>
    <mergeCell ref="I14:J15"/>
    <mergeCell ref="K14:L15"/>
    <mergeCell ref="M14:M15"/>
    <mergeCell ref="B21:C21"/>
    <mergeCell ref="D21:F21"/>
    <mergeCell ref="G21:H21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Осн фін показн (кварт)</vt:lpstr>
      <vt:lpstr>1 Фін результат</vt:lpstr>
      <vt:lpstr>ІІ. Розр. з бюджетом</vt:lpstr>
      <vt:lpstr>ІІІ. Рух грош. коштів</vt:lpstr>
      <vt:lpstr>ІV. Кап. інвестиції</vt:lpstr>
      <vt:lpstr>V. Коефіцієнти</vt:lpstr>
      <vt:lpstr>6.1. Інша інфо_1</vt:lpstr>
      <vt:lpstr>6.1. Інша інфо_2</vt:lpstr>
      <vt:lpstr>дод 2 претенз. позовн робота</vt:lpstr>
      <vt:lpstr>дод 4 відом про нерух майно</vt:lpstr>
      <vt:lpstr>дод 5 інф щодо діяльн (2)</vt:lpstr>
      <vt:lpstr>'1 Фін результат'!Область_печати</vt:lpstr>
      <vt:lpstr>'6.1. Інша інфо_1'!Область_печати</vt:lpstr>
      <vt:lpstr>'6.1. Інша інфо_2'!Область_печати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Шкап І.А.</cp:lastModifiedBy>
  <cp:lastPrinted>2024-11-01T07:31:13Z</cp:lastPrinted>
  <dcterms:created xsi:type="dcterms:W3CDTF">2017-10-23T14:01:30Z</dcterms:created>
  <dcterms:modified xsi:type="dcterms:W3CDTF">2025-03-14T14:00:04Z</dcterms:modified>
</cp:coreProperties>
</file>