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5480" windowHeight="7995"/>
  </bookViews>
  <sheets>
    <sheet name="Лист1" sheetId="1" r:id="rId1"/>
  </sheets>
  <definedNames>
    <definedName name="_xlnm.Print_Titles" localSheetId="0">Лист1!$6:$8</definedName>
    <definedName name="_xlnm.Print_Area" localSheetId="0">Лист1!$A$1:$K$138</definedName>
  </definedNames>
  <calcPr calcId="144525"/>
</workbook>
</file>

<file path=xl/calcChain.xml><?xml version="1.0" encoding="utf-8"?>
<calcChain xmlns="http://schemas.openxmlformats.org/spreadsheetml/2006/main">
  <c r="C141" i="1"/>
  <c r="I92"/>
  <c r="J92"/>
  <c r="K92"/>
  <c r="H81"/>
  <c r="H92"/>
  <c r="C59" l="1"/>
  <c r="H75"/>
  <c r="H76"/>
  <c r="H73"/>
  <c r="I72"/>
  <c r="J72"/>
  <c r="K72"/>
  <c r="H72"/>
  <c r="I71"/>
  <c r="J71"/>
  <c r="K71"/>
  <c r="I30"/>
  <c r="I53"/>
  <c r="J52"/>
  <c r="H51"/>
  <c r="H50"/>
  <c r="I45"/>
  <c r="J43"/>
  <c r="I43"/>
  <c r="E42"/>
  <c r="J42"/>
  <c r="J37"/>
  <c r="I37"/>
  <c r="E37"/>
  <c r="J35"/>
  <c r="I35"/>
  <c r="E35"/>
  <c r="E24"/>
  <c r="I24"/>
  <c r="I42"/>
  <c r="J41"/>
  <c r="I41"/>
  <c r="K42" l="1"/>
  <c r="K37"/>
  <c r="K43"/>
  <c r="K35"/>
  <c r="K41"/>
  <c r="H110"/>
  <c r="H109"/>
  <c r="I109"/>
  <c r="J109"/>
  <c r="K109" s="1"/>
  <c r="I110"/>
  <c r="J110"/>
  <c r="K110" s="1"/>
  <c r="G104"/>
  <c r="F104"/>
  <c r="I75"/>
  <c r="J75"/>
  <c r="I74"/>
  <c r="J74"/>
  <c r="H74"/>
  <c r="K74" l="1"/>
  <c r="I123"/>
  <c r="L123" s="1"/>
  <c r="E126"/>
  <c r="I77"/>
  <c r="J77"/>
  <c r="G59"/>
  <c r="F59"/>
  <c r="D59"/>
  <c r="E77"/>
  <c r="H38"/>
  <c r="E41"/>
  <c r="E43"/>
  <c r="J24"/>
  <c r="K24" s="1"/>
  <c r="J85"/>
  <c r="I85"/>
  <c r="L85" s="1"/>
  <c r="I131"/>
  <c r="L131" s="1"/>
  <c r="E85"/>
  <c r="G125"/>
  <c r="F125"/>
  <c r="D125"/>
  <c r="C125"/>
  <c r="J126"/>
  <c r="I126"/>
  <c r="L126" s="1"/>
  <c r="G81"/>
  <c r="J76"/>
  <c r="I76"/>
  <c r="L76" s="1"/>
  <c r="K77" l="1"/>
  <c r="K85"/>
  <c r="K126"/>
  <c r="F81"/>
  <c r="K76"/>
  <c r="H69"/>
  <c r="I56" l="1"/>
  <c r="L56" s="1"/>
  <c r="J69"/>
  <c r="J32"/>
  <c r="J49"/>
  <c r="I49"/>
  <c r="E49"/>
  <c r="J51"/>
  <c r="J50"/>
  <c r="K50" s="1"/>
  <c r="J48"/>
  <c r="J47"/>
  <c r="J46"/>
  <c r="J44"/>
  <c r="J40"/>
  <c r="J38"/>
  <c r="J36"/>
  <c r="J34"/>
  <c r="J33"/>
  <c r="J29"/>
  <c r="J28"/>
  <c r="J27"/>
  <c r="J26"/>
  <c r="J25"/>
  <c r="J23"/>
  <c r="J22"/>
  <c r="J21"/>
  <c r="J20"/>
  <c r="J19"/>
  <c r="J18"/>
  <c r="J17"/>
  <c r="J16"/>
  <c r="J15"/>
  <c r="J14"/>
  <c r="J13"/>
  <c r="J12"/>
  <c r="J11"/>
  <c r="I51"/>
  <c r="I50"/>
  <c r="I48"/>
  <c r="I47"/>
  <c r="I46"/>
  <c r="I44"/>
  <c r="I40"/>
  <c r="I38"/>
  <c r="I36"/>
  <c r="I34"/>
  <c r="I33"/>
  <c r="I32"/>
  <c r="I31"/>
  <c r="I29"/>
  <c r="I28"/>
  <c r="I27"/>
  <c r="I26"/>
  <c r="I25"/>
  <c r="I23"/>
  <c r="I22"/>
  <c r="I21"/>
  <c r="I20"/>
  <c r="I19"/>
  <c r="I18"/>
  <c r="I17"/>
  <c r="I16"/>
  <c r="I15"/>
  <c r="I14"/>
  <c r="I13"/>
  <c r="I12"/>
  <c r="I11"/>
  <c r="H48"/>
  <c r="H47"/>
  <c r="H44"/>
  <c r="H40"/>
  <c r="H39"/>
  <c r="H36"/>
  <c r="H34"/>
  <c r="H33"/>
  <c r="H32"/>
  <c r="H29"/>
  <c r="H28"/>
  <c r="H27"/>
  <c r="H26"/>
  <c r="H25"/>
  <c r="H23"/>
  <c r="H22"/>
  <c r="H19"/>
  <c r="H18"/>
  <c r="H17"/>
  <c r="E48"/>
  <c r="E47"/>
  <c r="E46"/>
  <c r="E44"/>
  <c r="E40"/>
  <c r="E38"/>
  <c r="E33"/>
  <c r="E32"/>
  <c r="E22"/>
  <c r="E21"/>
  <c r="E20"/>
  <c r="E19"/>
  <c r="E16"/>
  <c r="E15"/>
  <c r="E14"/>
  <c r="E13"/>
  <c r="E12"/>
  <c r="E11"/>
  <c r="G78"/>
  <c r="J73"/>
  <c r="H10"/>
  <c r="K51" l="1"/>
  <c r="I69"/>
  <c r="L69" s="1"/>
  <c r="D81"/>
  <c r="C81"/>
  <c r="G111"/>
  <c r="K40"/>
  <c r="E69"/>
  <c r="K33"/>
  <c r="H59"/>
  <c r="K23"/>
  <c r="K47"/>
  <c r="K25"/>
  <c r="K34"/>
  <c r="K36"/>
  <c r="K49"/>
  <c r="K38"/>
  <c r="K46"/>
  <c r="K29"/>
  <c r="K28"/>
  <c r="K18"/>
  <c r="K17"/>
  <c r="K48"/>
  <c r="K44"/>
  <c r="K32"/>
  <c r="K27"/>
  <c r="K26"/>
  <c r="K22"/>
  <c r="K21"/>
  <c r="K20"/>
  <c r="K19"/>
  <c r="K16"/>
  <c r="K15"/>
  <c r="K14"/>
  <c r="K13"/>
  <c r="K12"/>
  <c r="K11"/>
  <c r="I73"/>
  <c r="I124"/>
  <c r="L124" s="1"/>
  <c r="J124"/>
  <c r="I90"/>
  <c r="L90" s="1"/>
  <c r="J90"/>
  <c r="E90"/>
  <c r="H31"/>
  <c r="H60"/>
  <c r="H61"/>
  <c r="H64"/>
  <c r="H65"/>
  <c r="H80"/>
  <c r="H95"/>
  <c r="H96"/>
  <c r="H106"/>
  <c r="H107"/>
  <c r="H108"/>
  <c r="H117"/>
  <c r="H121"/>
  <c r="H128"/>
  <c r="E60"/>
  <c r="E61"/>
  <c r="E62"/>
  <c r="E63"/>
  <c r="E64"/>
  <c r="E66"/>
  <c r="E70"/>
  <c r="E56"/>
  <c r="E57"/>
  <c r="E58"/>
  <c r="E83"/>
  <c r="E88"/>
  <c r="E89"/>
  <c r="E91"/>
  <c r="E93"/>
  <c r="E95"/>
  <c r="E96"/>
  <c r="E97"/>
  <c r="E101"/>
  <c r="E102"/>
  <c r="E103"/>
  <c r="E106"/>
  <c r="E108"/>
  <c r="E112"/>
  <c r="E115"/>
  <c r="E117"/>
  <c r="E122"/>
  <c r="E124"/>
  <c r="E127"/>
  <c r="E128"/>
  <c r="E131"/>
  <c r="J101"/>
  <c r="K69" l="1"/>
  <c r="K73"/>
  <c r="L73"/>
  <c r="H30"/>
  <c r="J31"/>
  <c r="K31" s="1"/>
  <c r="E31"/>
  <c r="E65"/>
  <c r="K90"/>
  <c r="K124"/>
  <c r="H105"/>
  <c r="H113"/>
  <c r="H114"/>
  <c r="H116"/>
  <c r="H120"/>
  <c r="J79" l="1"/>
  <c r="I79"/>
  <c r="L79" s="1"/>
  <c r="F78"/>
  <c r="I107"/>
  <c r="L107" s="1"/>
  <c r="C78"/>
  <c r="E107" l="1"/>
  <c r="E120"/>
  <c r="E121"/>
  <c r="H78"/>
  <c r="E80"/>
  <c r="J80"/>
  <c r="E100"/>
  <c r="D99"/>
  <c r="E82"/>
  <c r="E84"/>
  <c r="E86"/>
  <c r="E87"/>
  <c r="E81"/>
  <c r="E98"/>
  <c r="E105"/>
  <c r="E113"/>
  <c r="E114"/>
  <c r="E116"/>
  <c r="D78"/>
  <c r="E78" s="1"/>
  <c r="E67" l="1"/>
  <c r="E68"/>
  <c r="E59"/>
  <c r="C136"/>
  <c r="G118"/>
  <c r="J121"/>
  <c r="I121"/>
  <c r="L121" s="1"/>
  <c r="J120"/>
  <c r="J116"/>
  <c r="I116"/>
  <c r="L116" s="1"/>
  <c r="J115"/>
  <c r="I115"/>
  <c r="L115" s="1"/>
  <c r="D111"/>
  <c r="I114"/>
  <c r="L114" s="1"/>
  <c r="J113"/>
  <c r="I113"/>
  <c r="L113" s="1"/>
  <c r="J105"/>
  <c r="I105"/>
  <c r="J103"/>
  <c r="I103"/>
  <c r="L103" s="1"/>
  <c r="J102"/>
  <c r="I102"/>
  <c r="L102" s="1"/>
  <c r="I101"/>
  <c r="L101" s="1"/>
  <c r="J87"/>
  <c r="I87"/>
  <c r="L87" s="1"/>
  <c r="J86"/>
  <c r="I86"/>
  <c r="L86" s="1"/>
  <c r="I84"/>
  <c r="L84" s="1"/>
  <c r="J82"/>
  <c r="I82"/>
  <c r="L82" s="1"/>
  <c r="J78"/>
  <c r="I80"/>
  <c r="J67"/>
  <c r="I67"/>
  <c r="L67" s="1"/>
  <c r="L105" l="1"/>
  <c r="I78"/>
  <c r="L78" s="1"/>
  <c r="L80"/>
  <c r="I119"/>
  <c r="L119" s="1"/>
  <c r="E119"/>
  <c r="K121"/>
  <c r="C118"/>
  <c r="F118"/>
  <c r="H118" s="1"/>
  <c r="D118"/>
  <c r="K115"/>
  <c r="I120"/>
  <c r="J119"/>
  <c r="K113"/>
  <c r="C111"/>
  <c r="F111"/>
  <c r="K116"/>
  <c r="J114"/>
  <c r="K114" s="1"/>
  <c r="J84"/>
  <c r="J117"/>
  <c r="I117"/>
  <c r="L117" s="1"/>
  <c r="D39"/>
  <c r="C39"/>
  <c r="I39" s="1"/>
  <c r="I130"/>
  <c r="L130" s="1"/>
  <c r="G55"/>
  <c r="F55"/>
  <c r="D55"/>
  <c r="C55"/>
  <c r="F99"/>
  <c r="J127"/>
  <c r="J128"/>
  <c r="I128"/>
  <c r="L128" s="1"/>
  <c r="I127"/>
  <c r="J57"/>
  <c r="I70"/>
  <c r="L70" s="1"/>
  <c r="J70"/>
  <c r="I62"/>
  <c r="L62" s="1"/>
  <c r="J58"/>
  <c r="J131"/>
  <c r="G94"/>
  <c r="J112"/>
  <c r="I93"/>
  <c r="L93" s="1"/>
  <c r="J93"/>
  <c r="I95"/>
  <c r="L95" s="1"/>
  <c r="F94"/>
  <c r="J106"/>
  <c r="I108"/>
  <c r="L108" s="1"/>
  <c r="J108"/>
  <c r="I112"/>
  <c r="L112" s="1"/>
  <c r="I100"/>
  <c r="L100" s="1"/>
  <c r="D94"/>
  <c r="C94"/>
  <c r="J122"/>
  <c r="I122"/>
  <c r="L122" s="1"/>
  <c r="J83"/>
  <c r="I83"/>
  <c r="L83" s="1"/>
  <c r="I89"/>
  <c r="L89" s="1"/>
  <c r="J89"/>
  <c r="J91"/>
  <c r="I91"/>
  <c r="L91" s="1"/>
  <c r="J88"/>
  <c r="I88"/>
  <c r="I57"/>
  <c r="L57" s="1"/>
  <c r="J130"/>
  <c r="J56"/>
  <c r="J60"/>
  <c r="J63"/>
  <c r="J64"/>
  <c r="J66"/>
  <c r="J96"/>
  <c r="J97"/>
  <c r="I58"/>
  <c r="L58" s="1"/>
  <c r="I60"/>
  <c r="L60" s="1"/>
  <c r="I63"/>
  <c r="I64"/>
  <c r="L64" s="1"/>
  <c r="I66"/>
  <c r="L66" s="1"/>
  <c r="I96"/>
  <c r="L96" s="1"/>
  <c r="I97"/>
  <c r="L97" s="1"/>
  <c r="J95"/>
  <c r="I106"/>
  <c r="L106" s="1"/>
  <c r="I104" l="1"/>
  <c r="L63"/>
  <c r="J125"/>
  <c r="I81"/>
  <c r="L81" s="1"/>
  <c r="L88"/>
  <c r="L127"/>
  <c r="I125"/>
  <c r="L125" s="1"/>
  <c r="E111"/>
  <c r="J81"/>
  <c r="K120"/>
  <c r="L120"/>
  <c r="J39"/>
  <c r="K39" s="1"/>
  <c r="E39"/>
  <c r="E118"/>
  <c r="K119"/>
  <c r="I111"/>
  <c r="L111" s="1"/>
  <c r="H94"/>
  <c r="H111"/>
  <c r="E94"/>
  <c r="H125"/>
  <c r="E125"/>
  <c r="J111"/>
  <c r="J118"/>
  <c r="I118"/>
  <c r="L118" s="1"/>
  <c r="K60"/>
  <c r="I65"/>
  <c r="L65" s="1"/>
  <c r="K117"/>
  <c r="J100"/>
  <c r="C104"/>
  <c r="K95"/>
  <c r="K112"/>
  <c r="J98"/>
  <c r="J94" s="1"/>
  <c r="K56"/>
  <c r="K91"/>
  <c r="K89"/>
  <c r="J68"/>
  <c r="J61"/>
  <c r="K83"/>
  <c r="K70"/>
  <c r="K66"/>
  <c r="K63"/>
  <c r="E55"/>
  <c r="K102"/>
  <c r="I99"/>
  <c r="K58"/>
  <c r="J62"/>
  <c r="D104"/>
  <c r="J107"/>
  <c r="J104" s="1"/>
  <c r="K128"/>
  <c r="I61"/>
  <c r="J65"/>
  <c r="K97"/>
  <c r="I55"/>
  <c r="L55" s="1"/>
  <c r="K88"/>
  <c r="K108"/>
  <c r="K106"/>
  <c r="K101"/>
  <c r="I68"/>
  <c r="L68" s="1"/>
  <c r="K96"/>
  <c r="H104"/>
  <c r="I98"/>
  <c r="L98" s="1"/>
  <c r="J55"/>
  <c r="K127"/>
  <c r="K84"/>
  <c r="K93"/>
  <c r="K64"/>
  <c r="K57"/>
  <c r="C99"/>
  <c r="K122"/>
  <c r="G99"/>
  <c r="J59" l="1"/>
  <c r="I59"/>
  <c r="L59" s="1"/>
  <c r="E99"/>
  <c r="L99"/>
  <c r="L61"/>
  <c r="K62"/>
  <c r="G129"/>
  <c r="E104"/>
  <c r="K100"/>
  <c r="J99"/>
  <c r="K99" s="1"/>
  <c r="K98"/>
  <c r="K68"/>
  <c r="K65"/>
  <c r="K61"/>
  <c r="K107"/>
  <c r="K125"/>
  <c r="L104"/>
  <c r="K78"/>
  <c r="F129"/>
  <c r="K87"/>
  <c r="K86"/>
  <c r="K103"/>
  <c r="K82"/>
  <c r="K118"/>
  <c r="K105"/>
  <c r="D129"/>
  <c r="K80"/>
  <c r="C129"/>
  <c r="K55"/>
  <c r="K67"/>
  <c r="I94"/>
  <c r="L94" s="1"/>
  <c r="E10"/>
  <c r="H129" l="1"/>
  <c r="E129"/>
  <c r="K111"/>
  <c r="K81"/>
  <c r="K104"/>
  <c r="J129"/>
  <c r="K59"/>
  <c r="I10"/>
  <c r="K94"/>
  <c r="I129"/>
  <c r="J10"/>
  <c r="L129" l="1"/>
  <c r="J30"/>
  <c r="K30" s="1"/>
  <c r="E30"/>
  <c r="K10"/>
  <c r="K129"/>
  <c r="H53" l="1"/>
  <c r="E53"/>
  <c r="J53"/>
  <c r="K53" l="1"/>
</calcChain>
</file>

<file path=xl/sharedStrings.xml><?xml version="1.0" encoding="utf-8"?>
<sst xmlns="http://schemas.openxmlformats.org/spreadsheetml/2006/main" count="163" uniqueCount="156">
  <si>
    <t xml:space="preserve">Найменування </t>
  </si>
  <si>
    <t>Загальний фонд</t>
  </si>
  <si>
    <t>Спеціальний фонд</t>
  </si>
  <si>
    <t>Разом</t>
  </si>
  <si>
    <t>виконано з початку року</t>
  </si>
  <si>
    <t>План з урахуванням змін</t>
  </si>
  <si>
    <t>ВИДАТКИ</t>
  </si>
  <si>
    <t>Житлово-комунальне господарство</t>
  </si>
  <si>
    <t>КРЕДИТУВАННЯ</t>
  </si>
  <si>
    <t>ФІНАНСУВАННЯ</t>
  </si>
  <si>
    <t xml:space="preserve">Відсоток виконання,% </t>
  </si>
  <si>
    <t xml:space="preserve">Відсоток виконання, % </t>
  </si>
  <si>
    <t>Державне управління</t>
  </si>
  <si>
    <t>Житомирської міської ради</t>
  </si>
  <si>
    <t>Організація та проведення громадських робіт</t>
  </si>
  <si>
    <t>ДОХОДИ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</si>
  <si>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</si>
  <si>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</si>
  <si>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на прибуток підприємств</t>
  </si>
  <si>
    <t>Внутрішні податки на товари та послуги</t>
  </si>
  <si>
    <t>Місцеві податки і збори</t>
  </si>
  <si>
    <t>Інші податки та збори</t>
  </si>
  <si>
    <t>Екологічний податок</t>
  </si>
  <si>
    <t>Неподаткові надходження</t>
  </si>
  <si>
    <t>Доходи від  власності та підприємницької діяльності</t>
  </si>
  <si>
    <t>Адміністративні збори та платежі, доходи від некомерційної господарської діяльності</t>
  </si>
  <si>
    <t>Інші неподаткові надходження</t>
  </si>
  <si>
    <t>Доходи від операцій з кредитування та надання гарантій</t>
  </si>
  <si>
    <t>Власні надходження бюджетних установ</t>
  </si>
  <si>
    <t>Доходи від операцій з капіталом</t>
  </si>
  <si>
    <t>Надходження від продажу основного капіталу</t>
  </si>
  <si>
    <t>Кошти від продажу землі і нематеріальних активів</t>
  </si>
  <si>
    <t>Разом доходів</t>
  </si>
  <si>
    <t>Офіційні трансферти</t>
  </si>
  <si>
    <t xml:space="preserve">Освітня субвенція з державного бюджету місцевим бюджетам </t>
  </si>
  <si>
    <t>Секретар міської ради</t>
  </si>
  <si>
    <t>0100</t>
  </si>
  <si>
    <t>0170</t>
  </si>
  <si>
    <t>0180</t>
  </si>
  <si>
    <t>Освіта</t>
  </si>
  <si>
    <t>1000</t>
  </si>
  <si>
    <t>1010</t>
  </si>
  <si>
    <t>1020</t>
  </si>
  <si>
    <t>1090</t>
  </si>
  <si>
    <t>Охорона здоров`я</t>
  </si>
  <si>
    <t>2000</t>
  </si>
  <si>
    <t>Соціальний захист та соціальне забезпечення</t>
  </si>
  <si>
    <t>3000</t>
  </si>
  <si>
    <t>Культура і мистецтво</t>
  </si>
  <si>
    <t>4000</t>
  </si>
  <si>
    <t>4030</t>
  </si>
  <si>
    <t>4060</t>
  </si>
  <si>
    <t>Фізична культура і спорт</t>
  </si>
  <si>
    <t>5000</t>
  </si>
  <si>
    <t>Проведення спортивної роботи в регіоні</t>
  </si>
  <si>
    <t>Розвиток дитячо-юнацького та резервного спорту</t>
  </si>
  <si>
    <t>6000</t>
  </si>
  <si>
    <t>Код типової програмної класифікації видатків та кредитування місцевих бюджетів</t>
  </si>
  <si>
    <t>Міжбюджетні трансферти</t>
  </si>
  <si>
    <t>Інші заходи з розвитку фізичної культури та спорту</t>
  </si>
  <si>
    <t>Інші субвенції з місцевого бюджету</t>
  </si>
  <si>
    <t>Субвенції з державного бюджету місцевим бюджетам</t>
  </si>
  <si>
    <t>Субвенції з місцевих бюджетів іншим місцевим бюджетам</t>
  </si>
  <si>
    <t>0160</t>
  </si>
  <si>
    <t>Підвищення кваліфікації депутатів місцевих рад та посадових осіб місцевого самоврядування</t>
  </si>
  <si>
    <t>Інша діяльність у сфері державного управління</t>
  </si>
  <si>
    <t>Надання дошкільної освіти</t>
  </si>
  <si>
    <t>Інші програми, заклади та заходи у сфері освіти</t>
  </si>
  <si>
    <t>Пільгове медичне обслуговування осіб, які постраждали внаслідок Чорнобильської катастрофи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</si>
  <si>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</si>
  <si>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</si>
  <si>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Забезпечення діяльності бібліотек</t>
  </si>
  <si>
    <t>Забезпечення діяльності палаців i будинків культури, клубів, центрів дозвілля та iнших клубних закладів</t>
  </si>
  <si>
    <t>Фінансова підтримка кінематографії</t>
  </si>
  <si>
    <t>Організація благоустрою населених пунктів</t>
  </si>
  <si>
    <t>Інша діяльність у сфері житлово-комунального господарства</t>
  </si>
  <si>
    <t>Економічна діяльність</t>
  </si>
  <si>
    <t>Інша діяльність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</si>
  <si>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</si>
  <si>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Здійснення соціальної роботи з вразливими категоріями населення</t>
  </si>
  <si>
    <t>Інші заклади та заходи</t>
  </si>
  <si>
    <t>Інші заклади та заходи в галузі культури і мистецтва</t>
  </si>
  <si>
    <t>Реалізація державних та місцевих житлових програм</t>
  </si>
  <si>
    <t xml:space="preserve">Директор департаменту бюджету та фінансів                            </t>
  </si>
  <si>
    <t>Цільові     фонди,     утворені      Верховною    Радою    Автономної    Республіки    Крим,   органами   місцевого   самоврядування   та   місцевими   органами   виконавчої влади  </t>
  </si>
  <si>
    <t>Рентна плата та плата за використання інших природних ресурсів</t>
  </si>
  <si>
    <t>Забезпечення діяльності інклюзивно-ресурсних центрів</t>
  </si>
  <si>
    <t>Здійснення заходів із землеустрою</t>
  </si>
  <si>
    <t>Надання позашкільної освіти закладами позашкільної освіти, заходи із позашкільної роботи з дітьми</t>
  </si>
  <si>
    <t>Підготовка кадрів закладами професійної (професійно-технічної) освіти та іншими закладами освіти</t>
  </si>
  <si>
    <t>Методичне забезпечення діяльності закладів освіти</t>
  </si>
  <si>
    <t>Надання пільг з оплати послуг зв’язку,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</si>
  <si>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Керівництво і управління у відповідній сфері у містах (місті Києві), селищах, селах, територіальних громадах</t>
  </si>
  <si>
    <t>Надання загальної середньої освіти за рахунок коштів місцевого бюджету</t>
  </si>
  <si>
    <t>Надання загальної середньої освіти за рахунок освітньої субвенції</t>
  </si>
  <si>
    <t>1080</t>
  </si>
  <si>
    <t>Резервний фонд місцевого бюджету</t>
  </si>
  <si>
    <t>Субвенція з місцевого бюджету державному бюджету на виконання програм соціально-економічного розвитку регіонів</t>
  </si>
  <si>
    <t>Діна ПРОХОРЧУК</t>
  </si>
  <si>
    <t>Податок та збір на доходи фізичних осіб</t>
  </si>
  <si>
    <t>Усього</t>
  </si>
  <si>
    <t>грн</t>
  </si>
  <si>
    <t>Дотації з місцевих бюджетів іншим місцевим бюджетам</t>
  </si>
  <si>
    <t>Інші дотації з місцевого бюджету</t>
  </si>
  <si>
    <t>Субвенція з державного бюджету місцевим бюджетам на реалізацію проектів в рамках Програми з відновлення України</t>
  </si>
  <si>
    <t>Субвенція з місцевого бюджету за рахунок залишку коштів освітньої субвенції, що утворився на початок бюджетного періоду</t>
  </si>
  <si>
    <t>Гранти, що надійшли до місцевих бюджетів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</si>
  <si>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</si>
  <si>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Транспорт та транспортна інфраструктура, дорожнє господарство</t>
  </si>
  <si>
    <t>Зв'язок, телекомунікації та інформатика</t>
  </si>
  <si>
    <t>Інші програми та заходи, пов'язані з економічною діяльністю</t>
  </si>
  <si>
    <t>Захист населення і територій від надзвичайних ситуацій</t>
  </si>
  <si>
    <t>Громадський порядок та безпека</t>
  </si>
  <si>
    <t>Охорона навколишнього природного середовища</t>
  </si>
  <si>
    <t>Субвенція з державного бюджету місцевим бюджетам на відновлення об'єктів критичної інфраструктури в рамках спільного з Міжнародним банком реконструкції та розвитку проекту «Проект розвитку міської інфраструктури - 2»</t>
  </si>
  <si>
    <t>Субвенція з місцевого бюджету на здійснення переданих видатків у сфері освіти за рахунок коштів освітньої субвенції</t>
  </si>
  <si>
    <t>Багатопрофільна стаціонарна медична допомога населенню</t>
  </si>
  <si>
    <t>Субвенція з державного бюджету місцевим бюджетам на реалізацію проектів в рамках Програми з відновлення України</t>
  </si>
  <si>
    <t>Соціальний захист ветеранів війни та праці</t>
  </si>
  <si>
    <t>Виконання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</si>
  <si>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Галина ШИМАНСЬКА</t>
  </si>
  <si>
    <t>Від Європейського Союзу, урядів іноземних держав, міжнародних організацій, донорських установ</t>
  </si>
  <si>
    <t>Субвенції з місцевого бюджету на забезпечення діяльності фахівців із супроводження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субвенції з державного бюджету</t>
  </si>
  <si>
    <t>Виконання заходів, спрямованих на забезпечення якісної, сучасної та доступної загальної середньої освіти "Нова українська школа"</t>
  </si>
  <si>
    <t>Виконання заходів із задоволення потреб у забезпеченні безпечного освітнього середовища</t>
  </si>
  <si>
    <t>Заклади і заходи з питань дітей та їх соціального захисту</t>
  </si>
  <si>
    <t>Інші надходження</t>
  </si>
  <si>
    <t xml:space="preserve">                              Додаток до проєкту</t>
  </si>
  <si>
    <t xml:space="preserve">                              рішення міської ради</t>
  </si>
  <si>
    <t xml:space="preserve">                               ____________ № ____</t>
  </si>
  <si>
    <t>Освітня субвенція з державного бюджету місцевим бюджетам на надання державної підтримки особам з особливими освітніми потребами</t>
  </si>
  <si>
    <t>Освітня субвенція з державного бюджету місцевим бюджетам на реалізацію публічного інвестиційного проєкту на забезпечення якісної, сучасної та доступної загальної середньої освіти "Нова Українська школа"</t>
  </si>
  <si>
    <t>Освітня субвенція з державного бюджету місцевим бюджетам на здійснення доплат педагогічним працівникам закладів загальної середньої освіти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</si>
  <si>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</si>
  <si>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</si>
  <si>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Реалізація державної політики у молодіжній сфері та сфері з утвердження української національної та громадянської ідентичності</t>
  </si>
  <si>
    <t>Здійснення фізкультурно-спортивної та реабілітаційної роботи серед осіб з інвалідністю</t>
  </si>
  <si>
    <t>Утримання та ефективна експлуатація об'єктів житлово-комунального господарства</t>
  </si>
  <si>
    <t>Регіональний розвиток та інші інвестиційні проекти</t>
  </si>
  <si>
    <t>Медіа (Засоби масової інформації)</t>
  </si>
  <si>
    <t>Реверсна дотація</t>
  </si>
  <si>
    <t>Обслуговування місцевого боргу</t>
  </si>
  <si>
    <t>Надання спеціалізованої освіти мистецькими школами</t>
  </si>
  <si>
    <r>
      <t>Будівництво</t>
    </r>
    <r>
      <rPr>
        <vertAlign val="superscript"/>
        <sz val="22"/>
        <color indexed="8"/>
        <rFont val="Times New Roman"/>
        <family val="1"/>
        <charset val="204"/>
      </rPr>
      <t>1</t>
    </r>
    <r>
      <rPr>
        <sz val="22"/>
        <color indexed="8"/>
        <rFont val="Times New Roman"/>
        <family val="1"/>
        <charset val="204"/>
      </rPr>
      <t xml:space="preserve"> освітніх установ та закладів</t>
    </r>
  </si>
  <si>
    <t>Реалізація проектів (заходів) з відновлення освітніх установ та закладів, пошкоджених/знищених внаслідок збройної агресії, за рахунок коштів місцевих бюджетів</t>
  </si>
  <si>
    <t>Інші програми, заклади та заходи у сфері охорони здоров'я</t>
  </si>
  <si>
    <t>Реалізація заходів з відновлення об'єктів критичної інфраструктури в рамках спільного з Міжнародним банком реконструкції та розвитку проекту "Проект розвитку міської інфраструктури - 2"</t>
  </si>
  <si>
    <r>
      <t>Будівництво</t>
    </r>
    <r>
      <rPr>
        <vertAlign val="superscript"/>
        <sz val="22"/>
        <color theme="1"/>
        <rFont val="Times New Roman"/>
        <family val="1"/>
        <charset val="204"/>
      </rPr>
      <t>1</t>
    </r>
    <r>
      <rPr>
        <sz val="22"/>
        <color theme="1"/>
        <rFont val="Times New Roman"/>
        <family val="1"/>
        <charset val="204"/>
      </rPr>
      <t xml:space="preserve"> об'єктів житлово-комунального господарства</t>
    </r>
  </si>
  <si>
    <t>Звіт  про  виконання  бюджету  Житомирської  міської  територіальної  громади  за  І  півріччя  2025  року</t>
  </si>
  <si>
    <t>Субвенція з державного бюджету місцевим бюджетам на реалізацію публічного інвестиційного проекту на облаштування безпечних умов у закладах, що надають загальгу середнью освіту (облаштування укриттів), зокрема військових (військово-морських, військово-спортивних) ліцеях, ліцеях із посиленою військово - фізичною підготовкою</t>
  </si>
  <si>
    <t xml:space="preserve">Освітня субвенція з державного бюджету місцевим бюджетам на реалізацію публічного інвестиційного проекту на модернізацію майстерень і лабораторій закладів професійної та фахової передвищої освіти, забезпечення енергоефективності, безпеки та інклюзивності освітнього прпостору </t>
  </si>
  <si>
    <t>Субвенція з місцевого бюджету на реалізацію публічного інвестиційного проекту із виплати грошової компенсації за належні для отримання жилі приміщення для сімей осіб визначених п.2-5 частини 1 ст.10-1 ЗУ"Про статус ветеранів війни, гарантії їх соціального захисту", для осіб з інвалідністю І-ІІ гр, яка натала внаслідок поранення, контузії, каліцтва або захворювання, одержаних під час безпосередньої участі в АТО, забезпечення її проведення, здійсненні заходів із забезпечення національної безпеки і оборони, відсічі і стримування збройної агресії РФ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у зв'язку з військовою агресієюРФ проти України</t>
  </si>
  <si>
    <t>Надходження в рамках програм допомоги Європейського союзу, урядів іноземних держав, міжнародних організацій, донорських установ</t>
  </si>
  <si>
    <t>Виконання заходів щодо модернізації майстерень і лабораторій закладів професійної та фахової передвищої освіти, забезпечення енергоефективності, безпеки та інклюзивності освітнього простору</t>
  </si>
  <si>
    <t>Виконання заходів щодо облаштування безпечних умов у закладах, що надають загальну середню освіту (облаштування укриттів), зокрема військових (військово-морських, військово-спортивних) ліцеях, ліцеях із посиленою військово-фізичною підготовкою</t>
  </si>
  <si>
    <t>Грошова компенсація за належні для отримання жилі приміщення для окремих категорій населення відповідно до законодавства</t>
  </si>
</sst>
</file>

<file path=xl/styles.xml><?xml version="1.0" encoding="utf-8"?>
<styleSheet xmlns="http://schemas.openxmlformats.org/spreadsheetml/2006/main">
  <numFmts count="2">
    <numFmt numFmtId="43" formatCode="_-* #,##0.00_₴_-;\-* #,##0.00_₴_-;_-* &quot;-&quot;??_₴_-;_-@_-"/>
    <numFmt numFmtId="164" formatCode="#,##0.0"/>
  </numFmts>
  <fonts count="25">
    <font>
      <sz val="10"/>
      <name val="Arial Cyr"/>
      <charset val="204"/>
    </font>
    <font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i/>
      <sz val="22"/>
      <color theme="1"/>
      <name val="Times New Roman"/>
      <family val="1"/>
      <charset val="204"/>
    </font>
    <font>
      <sz val="22"/>
      <color indexed="8"/>
      <name val="Times New Roman"/>
      <family val="1"/>
      <charset val="204"/>
    </font>
    <font>
      <sz val="36"/>
      <name val="Times New Roman"/>
      <family val="1"/>
      <charset val="204"/>
    </font>
    <font>
      <b/>
      <sz val="36"/>
      <name val="Times New Roman"/>
      <family val="1"/>
      <charset val="204"/>
    </font>
    <font>
      <sz val="28"/>
      <name val="Times New Roman"/>
      <family val="1"/>
      <charset val="204"/>
    </font>
    <font>
      <sz val="32"/>
      <color theme="1"/>
      <name val="Times New Roman"/>
      <family val="1"/>
      <charset val="204"/>
    </font>
    <font>
      <sz val="32"/>
      <color theme="0"/>
      <name val="Times New Roman"/>
      <family val="1"/>
      <charset val="204"/>
    </font>
    <font>
      <sz val="32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b/>
      <sz val="38"/>
      <name val="Times New Roman"/>
      <family val="1"/>
      <charset val="204"/>
    </font>
    <font>
      <sz val="30"/>
      <name val="Times New Roman"/>
      <family val="1"/>
      <charset val="204"/>
    </font>
    <font>
      <b/>
      <sz val="22"/>
      <name val="Times New Roman"/>
      <family val="1"/>
      <charset val="204"/>
    </font>
    <font>
      <vertAlign val="superscript"/>
      <sz val="22"/>
      <color indexed="8"/>
      <name val="Times New Roman"/>
      <family val="1"/>
      <charset val="204"/>
    </font>
    <font>
      <vertAlign val="superscript"/>
      <sz val="2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3" fillId="3" borderId="0" applyNumberFormat="0" applyBorder="0" applyAlignment="0" applyProtection="0"/>
    <xf numFmtId="0" fontId="3" fillId="20" borderId="1" applyNumberFormat="0" applyAlignment="0" applyProtection="0"/>
    <xf numFmtId="0" fontId="3" fillId="21" borderId="2" applyNumberFormat="0" applyAlignment="0" applyProtection="0"/>
    <xf numFmtId="0" fontId="3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" fillId="0" borderId="3" applyNumberFormat="0" applyFill="0" applyAlignment="0" applyProtection="0"/>
    <xf numFmtId="0" fontId="3" fillId="0" borderId="4" applyNumberFormat="0" applyFill="0" applyAlignment="0" applyProtection="0"/>
    <xf numFmtId="0" fontId="3" fillId="0" borderId="5" applyNumberFormat="0" applyFill="0" applyAlignment="0" applyProtection="0"/>
    <xf numFmtId="0" fontId="3" fillId="0" borderId="0" applyNumberFormat="0" applyFill="0" applyBorder="0" applyAlignment="0" applyProtection="0"/>
    <xf numFmtId="0" fontId="3" fillId="7" borderId="1" applyNumberFormat="0" applyAlignment="0" applyProtection="0"/>
    <xf numFmtId="0" fontId="3" fillId="0" borderId="6" applyNumberFormat="0" applyFill="0" applyAlignment="0" applyProtection="0"/>
    <xf numFmtId="0" fontId="3" fillId="22" borderId="0" applyNumberFormat="0" applyBorder="0" applyAlignment="0" applyProtection="0"/>
    <xf numFmtId="0" fontId="3" fillId="23" borderId="7" applyNumberFormat="0" applyFont="0" applyAlignment="0" applyProtection="0"/>
    <xf numFmtId="0" fontId="3" fillId="20" borderId="8" applyNumberFormat="0" applyAlignment="0" applyProtection="0"/>
    <xf numFmtId="0" fontId="3" fillId="0" borderId="0" applyNumberFormat="0" applyFill="0" applyBorder="0" applyAlignment="0" applyProtection="0"/>
    <xf numFmtId="0" fontId="3" fillId="0" borderId="9" applyNumberFormat="0" applyFill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87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0" xfId="0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0" fontId="4" fillId="0" borderId="0" xfId="0" applyFont="1" applyFill="1"/>
    <xf numFmtId="4" fontId="4" fillId="0" borderId="0" xfId="0" applyNumberFormat="1" applyFont="1" applyFill="1"/>
    <xf numFmtId="4" fontId="1" fillId="0" borderId="0" xfId="0" applyNumberFormat="1" applyFont="1" applyFill="1"/>
    <xf numFmtId="4" fontId="5" fillId="0" borderId="0" xfId="0" applyNumberFormat="1" applyFont="1" applyFill="1"/>
    <xf numFmtId="0" fontId="7" fillId="0" borderId="0" xfId="0" applyFont="1" applyFill="1"/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vertical="center" wrapText="1"/>
    </xf>
    <xf numFmtId="49" fontId="10" fillId="0" borderId="10" xfId="0" applyNumberFormat="1" applyFont="1" applyFill="1" applyBorder="1" applyAlignment="1">
      <alignment horizontal="center" vertical="center"/>
    </xf>
    <xf numFmtId="4" fontId="10" fillId="0" borderId="10" xfId="0" applyNumberFormat="1" applyFont="1" applyFill="1" applyBorder="1" applyAlignment="1">
      <alignment horizontal="right" vertical="center" wrapText="1"/>
    </xf>
    <xf numFmtId="164" fontId="10" fillId="0" borderId="10" xfId="0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vertical="center" wrapText="1"/>
    </xf>
    <xf numFmtId="49" fontId="9" fillId="0" borderId="10" xfId="0" applyNumberFormat="1" applyFont="1" applyFill="1" applyBorder="1" applyAlignment="1">
      <alignment horizontal="center" vertical="center"/>
    </xf>
    <xf numFmtId="4" fontId="9" fillId="0" borderId="10" xfId="0" applyNumberFormat="1" applyFont="1" applyFill="1" applyBorder="1" applyAlignment="1">
      <alignment horizontal="right" vertical="center" wrapText="1"/>
    </xf>
    <xf numFmtId="164" fontId="9" fillId="0" borderId="10" xfId="0" applyNumberFormat="1" applyFont="1" applyFill="1" applyBorder="1" applyAlignment="1">
      <alignment horizontal="center" vertical="center" wrapText="1"/>
    </xf>
    <xf numFmtId="0" fontId="9" fillId="0" borderId="10" xfId="0" quotePrefix="1" applyFont="1" applyFill="1" applyBorder="1" applyAlignment="1">
      <alignment horizontal="center" vertical="center"/>
    </xf>
    <xf numFmtId="0" fontId="10" fillId="0" borderId="10" xfId="0" quotePrefix="1" applyFont="1" applyFill="1" applyBorder="1" applyAlignment="1">
      <alignment horizontal="center" vertical="center"/>
    </xf>
    <xf numFmtId="4" fontId="11" fillId="0" borderId="10" xfId="0" applyNumberFormat="1" applyFont="1" applyFill="1" applyBorder="1" applyAlignment="1">
      <alignment horizontal="right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/>
    </xf>
    <xf numFmtId="43" fontId="1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vertical="top" wrapText="1"/>
    </xf>
    <xf numFmtId="0" fontId="8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164" fontId="16" fillId="0" borderId="0" xfId="0" applyNumberFormat="1" applyFont="1" applyFill="1"/>
    <xf numFmtId="0" fontId="16" fillId="0" borderId="0" xfId="0" applyFont="1" applyFill="1" applyAlignment="1">
      <alignment horizontal="center"/>
    </xf>
    <xf numFmtId="4" fontId="16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 vertical="center" wrapText="1"/>
    </xf>
    <xf numFmtId="0" fontId="16" fillId="0" borderId="0" xfId="0" applyFont="1" applyFill="1" applyAlignment="1">
      <alignment horizontal="center" vertical="center" wrapText="1"/>
    </xf>
    <xf numFmtId="43" fontId="17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 vertical="center" wrapText="1"/>
    </xf>
    <xf numFmtId="0" fontId="18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vertical="center" wrapText="1"/>
    </xf>
    <xf numFmtId="164" fontId="18" fillId="0" borderId="0" xfId="0" applyNumberFormat="1" applyFont="1" applyFill="1"/>
    <xf numFmtId="0" fontId="18" fillId="0" borderId="0" xfId="0" applyFont="1" applyFill="1" applyAlignment="1">
      <alignment horizontal="center"/>
    </xf>
    <xf numFmtId="4" fontId="18" fillId="0" borderId="0" xfId="0" applyNumberFormat="1" applyFont="1" applyFill="1" applyAlignment="1">
      <alignment horizontal="left" vertical="center" wrapText="1"/>
    </xf>
    <xf numFmtId="164" fontId="18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left"/>
    </xf>
    <xf numFmtId="164" fontId="18" fillId="0" borderId="0" xfId="0" applyNumberFormat="1" applyFont="1" applyFill="1" applyAlignment="1">
      <alignment horizontal="left" vertical="center"/>
    </xf>
    <xf numFmtId="164" fontId="16" fillId="0" borderId="0" xfId="0" applyNumberFormat="1" applyFont="1" applyFill="1" applyAlignment="1">
      <alignment horizontal="left" vertical="center"/>
    </xf>
    <xf numFmtId="0" fontId="8" fillId="0" borderId="10" xfId="42" applyFont="1" applyFill="1" applyBorder="1" applyAlignment="1" applyProtection="1">
      <alignment horizontal="left" vertical="center" wrapText="1"/>
    </xf>
    <xf numFmtId="0" fontId="12" fillId="0" borderId="10" xfId="0" applyFont="1" applyFill="1" applyBorder="1" applyAlignment="1" applyProtection="1">
      <alignment horizontal="left" vertical="top" wrapText="1"/>
    </xf>
    <xf numFmtId="0" fontId="12" fillId="0" borderId="10" xfId="0" applyFont="1" applyFill="1" applyBorder="1" applyAlignment="1" applyProtection="1">
      <alignment horizontal="center" vertical="center" wrapText="1"/>
    </xf>
    <xf numFmtId="0" fontId="12" fillId="0" borderId="10" xfId="0" applyFont="1" applyFill="1" applyBorder="1" applyAlignment="1" applyProtection="1">
      <alignment horizontal="left" vertical="center" wrapText="1"/>
    </xf>
    <xf numFmtId="4" fontId="8" fillId="0" borderId="10" xfId="0" applyNumberFormat="1" applyFont="1" applyFill="1" applyBorder="1" applyAlignment="1">
      <alignment horizontal="right" vertical="center" wrapText="1"/>
    </xf>
    <xf numFmtId="0" fontId="8" fillId="0" borderId="10" xfId="0" applyFont="1" applyFill="1" applyBorder="1" applyAlignment="1">
      <alignment vertical="center" wrapText="1"/>
    </xf>
    <xf numFmtId="164" fontId="8" fillId="0" borderId="10" xfId="0" applyNumberFormat="1" applyFont="1" applyFill="1" applyBorder="1" applyAlignment="1">
      <alignment horizontal="right" vertical="center" wrapText="1"/>
    </xf>
    <xf numFmtId="4" fontId="22" fillId="0" borderId="10" xfId="0" applyNumberFormat="1" applyFont="1" applyFill="1" applyBorder="1" applyAlignment="1">
      <alignment horizontal="right" vertical="center" wrapText="1"/>
    </xf>
    <xf numFmtId="0" fontId="8" fillId="0" borderId="10" xfId="0" applyFont="1" applyFill="1" applyBorder="1" applyAlignment="1">
      <alignment horizontal="left" vertical="center" wrapText="1"/>
    </xf>
    <xf numFmtId="164" fontId="8" fillId="0" borderId="10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vertical="center"/>
    </xf>
    <xf numFmtId="0" fontId="8" fillId="0" borderId="10" xfId="0" applyFont="1" applyFill="1" applyBorder="1" applyAlignment="1">
      <alignment horizontal="justify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164" fontId="22" fillId="0" borderId="10" xfId="0" applyNumberFormat="1" applyFont="1" applyFill="1" applyBorder="1" applyAlignment="1">
      <alignment horizontal="center" vertical="center" wrapText="1"/>
    </xf>
    <xf numFmtId="0" fontId="8" fillId="24" borderId="10" xfId="0" applyFont="1" applyFill="1" applyBorder="1" applyAlignment="1" applyProtection="1">
      <alignment horizontal="left" vertical="top" wrapText="1"/>
    </xf>
    <xf numFmtId="164" fontId="7" fillId="0" borderId="0" xfId="0" applyNumberFormat="1" applyFont="1" applyFill="1"/>
    <xf numFmtId="0" fontId="16" fillId="0" borderId="0" xfId="0" applyFont="1" applyFill="1" applyAlignment="1">
      <alignment horizontal="left" vertical="top" wrapText="1"/>
    </xf>
    <xf numFmtId="0" fontId="16" fillId="0" borderId="0" xfId="0" applyFont="1" applyFill="1" applyAlignment="1">
      <alignment horizontal="center" vertical="top" wrapText="1"/>
    </xf>
    <xf numFmtId="0" fontId="16" fillId="0" borderId="0" xfId="0" applyFont="1" applyFill="1" applyAlignment="1">
      <alignment vertical="top" wrapText="1"/>
    </xf>
    <xf numFmtId="4" fontId="9" fillId="24" borderId="10" xfId="0" applyNumberFormat="1" applyFont="1" applyFill="1" applyBorder="1" applyAlignment="1">
      <alignment horizontal="right" vertical="center" wrapText="1"/>
    </xf>
    <xf numFmtId="0" fontId="9" fillId="24" borderId="10" xfId="0" applyFont="1" applyFill="1" applyBorder="1" applyAlignment="1">
      <alignment vertical="center" wrapText="1"/>
    </xf>
    <xf numFmtId="0" fontId="18" fillId="0" borderId="0" xfId="0" applyFont="1" applyFill="1" applyAlignment="1">
      <alignment horizontal="left" wrapText="1"/>
    </xf>
    <xf numFmtId="164" fontId="18" fillId="0" borderId="0" xfId="0" applyNumberFormat="1" applyFont="1" applyFill="1" applyAlignment="1">
      <alignment horizontal="left" vertical="center"/>
    </xf>
    <xf numFmtId="164" fontId="16" fillId="0" borderId="0" xfId="0" applyNumberFormat="1" applyFont="1" applyFill="1" applyAlignment="1">
      <alignment horizontal="left" vertical="center"/>
    </xf>
    <xf numFmtId="0" fontId="16" fillId="0" borderId="0" xfId="0" applyFont="1" applyFill="1" applyAlignment="1">
      <alignment vertical="top" wrapText="1"/>
    </xf>
    <xf numFmtId="0" fontId="15" fillId="0" borderId="0" xfId="0" applyFont="1" applyFill="1" applyAlignment="1">
      <alignment horizontal="left" vertical="top" wrapText="1"/>
    </xf>
    <xf numFmtId="0" fontId="21" fillId="0" borderId="10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textRotation="90" wrapText="1"/>
    </xf>
    <xf numFmtId="0" fontId="8" fillId="0" borderId="12" xfId="0" applyFont="1" applyFill="1" applyBorder="1" applyAlignment="1">
      <alignment horizontal="left" textRotation="90" wrapText="1"/>
    </xf>
    <xf numFmtId="0" fontId="20" fillId="0" borderId="0" xfId="0" applyFont="1" applyFill="1" applyAlignment="1">
      <alignment horizontal="center" vertical="center" wrapText="1"/>
    </xf>
    <xf numFmtId="0" fontId="15" fillId="0" borderId="13" xfId="0" applyFont="1" applyFill="1" applyBorder="1" applyAlignment="1">
      <alignment horizontal="right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Гиперссылка" xfId="42" builtinId="8"/>
    <cellStyle name="Обычный" xfId="0" builtinId="0"/>
    <cellStyle name="Обычный 256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zakon.rada.gov.ua/rada/show/971_002-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51"/>
  <sheetViews>
    <sheetView showZeros="0" tabSelected="1" view="pageBreakPreview" zoomScale="30" zoomScaleNormal="37" zoomScaleSheetLayoutView="30" workbookViewId="0">
      <pane xSplit="2" ySplit="7" topLeftCell="C135" activePane="bottomRight" state="frozen"/>
      <selection pane="topRight" activeCell="C1" sqref="C1"/>
      <selection pane="bottomLeft" activeCell="A8" sqref="A8"/>
      <selection pane="bottomRight" activeCell="D144" sqref="D141:M144"/>
    </sheetView>
  </sheetViews>
  <sheetFormatPr defaultRowHeight="5.65" customHeight="1"/>
  <cols>
    <col min="1" max="1" width="86.28515625" style="5" customWidth="1"/>
    <col min="2" max="2" width="27.5703125" style="8" customWidth="1"/>
    <col min="3" max="3" width="40.5703125" style="1" customWidth="1"/>
    <col min="4" max="4" width="41.42578125" style="1" customWidth="1"/>
    <col min="5" max="5" width="22.5703125" style="8" customWidth="1"/>
    <col min="6" max="6" width="37.7109375" style="1" customWidth="1"/>
    <col min="7" max="7" width="39.28515625" style="1" customWidth="1"/>
    <col min="8" max="8" width="23.140625" style="8" customWidth="1"/>
    <col min="9" max="9" width="38" style="1" customWidth="1"/>
    <col min="10" max="10" width="42.28515625" style="1" customWidth="1"/>
    <col min="11" max="11" width="23.42578125" style="8" customWidth="1"/>
    <col min="12" max="12" width="35" style="1" customWidth="1"/>
    <col min="13" max="13" width="25.5703125" style="1" customWidth="1"/>
    <col min="14" max="14" width="30.7109375" style="1" bestFit="1" customWidth="1"/>
    <col min="15" max="17" width="9.140625" style="1"/>
    <col min="18" max="18" width="25.5703125" style="1" bestFit="1" customWidth="1"/>
    <col min="19" max="16384" width="9.140625" style="1"/>
  </cols>
  <sheetData>
    <row r="1" spans="1:13" ht="42" customHeight="1">
      <c r="A1" s="1"/>
      <c r="B1" s="35"/>
      <c r="C1" s="36"/>
      <c r="D1" s="36"/>
      <c r="E1" s="35"/>
      <c r="F1" s="36"/>
      <c r="G1" s="36"/>
      <c r="H1" s="35"/>
      <c r="I1" s="79" t="s">
        <v>127</v>
      </c>
      <c r="J1" s="79"/>
      <c r="K1" s="79"/>
    </row>
    <row r="2" spans="1:13" ht="42" customHeight="1">
      <c r="A2" s="3"/>
      <c r="B2" s="35"/>
      <c r="C2" s="36"/>
      <c r="D2" s="36"/>
      <c r="E2" s="35"/>
      <c r="F2" s="36"/>
      <c r="G2" s="36"/>
      <c r="H2" s="35"/>
      <c r="I2" s="79" t="s">
        <v>128</v>
      </c>
      <c r="J2" s="79"/>
      <c r="K2" s="79"/>
    </row>
    <row r="3" spans="1:13" ht="64.5" customHeight="1">
      <c r="A3" s="34"/>
      <c r="B3" s="35"/>
      <c r="C3" s="36"/>
      <c r="D3" s="36"/>
      <c r="E3" s="35"/>
      <c r="F3" s="36"/>
      <c r="G3" s="36"/>
      <c r="H3" s="35"/>
      <c r="I3" s="79" t="s">
        <v>129</v>
      </c>
      <c r="J3" s="79"/>
      <c r="K3" s="79"/>
    </row>
    <row r="4" spans="1:13" ht="66" customHeight="1">
      <c r="A4" s="85" t="s">
        <v>148</v>
      </c>
      <c r="B4" s="85"/>
      <c r="C4" s="85"/>
      <c r="D4" s="85"/>
      <c r="E4" s="85"/>
      <c r="F4" s="85"/>
      <c r="G4" s="85"/>
      <c r="H4" s="85"/>
      <c r="I4" s="85"/>
      <c r="J4" s="85"/>
      <c r="K4" s="85"/>
    </row>
    <row r="5" spans="1:13" ht="66.75" customHeight="1">
      <c r="A5" s="4"/>
      <c r="B5" s="2"/>
      <c r="C5" s="2"/>
      <c r="D5" s="2"/>
      <c r="E5" s="2"/>
      <c r="F5" s="2"/>
      <c r="G5" s="2"/>
      <c r="H5" s="2"/>
      <c r="I5" s="2"/>
      <c r="J5" s="86" t="s">
        <v>101</v>
      </c>
      <c r="K5" s="86"/>
    </row>
    <row r="6" spans="1:13" ht="68.25" customHeight="1">
      <c r="A6" s="80" t="s">
        <v>0</v>
      </c>
      <c r="B6" s="83" t="s">
        <v>57</v>
      </c>
      <c r="C6" s="80" t="s">
        <v>1</v>
      </c>
      <c r="D6" s="80"/>
      <c r="E6" s="80"/>
      <c r="F6" s="80" t="s">
        <v>2</v>
      </c>
      <c r="G6" s="80"/>
      <c r="H6" s="80"/>
      <c r="I6" s="80" t="s">
        <v>3</v>
      </c>
      <c r="J6" s="80"/>
      <c r="K6" s="80"/>
    </row>
    <row r="7" spans="1:13" ht="184.5" customHeight="1">
      <c r="A7" s="80"/>
      <c r="B7" s="84"/>
      <c r="C7" s="17" t="s">
        <v>5</v>
      </c>
      <c r="D7" s="17" t="s">
        <v>4</v>
      </c>
      <c r="E7" s="17" t="s">
        <v>10</v>
      </c>
      <c r="F7" s="17" t="s">
        <v>5</v>
      </c>
      <c r="G7" s="17" t="s">
        <v>4</v>
      </c>
      <c r="H7" s="17" t="s">
        <v>11</v>
      </c>
      <c r="I7" s="17" t="s">
        <v>5</v>
      </c>
      <c r="J7" s="17" t="s">
        <v>4</v>
      </c>
      <c r="K7" s="17" t="s">
        <v>10</v>
      </c>
    </row>
    <row r="8" spans="1:13" s="5" customFormat="1" ht="63.75" customHeight="1">
      <c r="A8" s="17">
        <v>1</v>
      </c>
      <c r="B8" s="17">
        <v>2</v>
      </c>
      <c r="C8" s="17">
        <v>3</v>
      </c>
      <c r="D8" s="17">
        <v>4</v>
      </c>
      <c r="E8" s="17">
        <v>5</v>
      </c>
      <c r="F8" s="17">
        <v>6</v>
      </c>
      <c r="G8" s="17">
        <v>7</v>
      </c>
      <c r="H8" s="17">
        <v>8</v>
      </c>
      <c r="I8" s="17">
        <v>9</v>
      </c>
      <c r="J8" s="17">
        <v>10</v>
      </c>
      <c r="K8" s="17">
        <v>11</v>
      </c>
    </row>
    <row r="9" spans="1:13" ht="64.5" customHeight="1">
      <c r="A9" s="81" t="s">
        <v>15</v>
      </c>
      <c r="B9" s="81"/>
      <c r="C9" s="81"/>
      <c r="D9" s="81"/>
      <c r="E9" s="81"/>
      <c r="F9" s="81"/>
      <c r="G9" s="81"/>
      <c r="H9" s="81"/>
      <c r="I9" s="81"/>
      <c r="J9" s="81"/>
      <c r="K9" s="81"/>
    </row>
    <row r="10" spans="1:13" ht="112.5" customHeight="1">
      <c r="A10" s="61" t="s">
        <v>16</v>
      </c>
      <c r="B10" s="17">
        <v>10000000</v>
      </c>
      <c r="C10" s="57">
        <v>3367558057.5599999</v>
      </c>
      <c r="D10" s="57">
        <v>1722112808.1300001</v>
      </c>
      <c r="E10" s="62">
        <f t="shared" ref="E10:E53" si="0">D10*100/C10</f>
        <v>51.138325715393165</v>
      </c>
      <c r="F10" s="57">
        <v>1929100</v>
      </c>
      <c r="G10" s="57">
        <v>1288018.3899999999</v>
      </c>
      <c r="H10" s="62">
        <f>G10*100/F10</f>
        <v>66.767839406977345</v>
      </c>
      <c r="I10" s="57">
        <f t="shared" ref="I10:J51" si="1">C10+F10</f>
        <v>3369487157.5599999</v>
      </c>
      <c r="J10" s="57">
        <f t="shared" ref="J10:J53" si="2">D10+G10</f>
        <v>1723400826.5200002</v>
      </c>
      <c r="K10" s="62">
        <f t="shared" ref="K10:K53" si="3">J10*100/I10</f>
        <v>51.147273930196363</v>
      </c>
    </row>
    <row r="11" spans="1:13" ht="112.5" customHeight="1">
      <c r="A11" s="61" t="s">
        <v>17</v>
      </c>
      <c r="B11" s="17">
        <v>11000000</v>
      </c>
      <c r="C11" s="57">
        <v>2071819167.1099999</v>
      </c>
      <c r="D11" s="57">
        <v>1088738904.0599999</v>
      </c>
      <c r="E11" s="62">
        <f t="shared" si="0"/>
        <v>52.549900171967813</v>
      </c>
      <c r="F11" s="59"/>
      <c r="G11" s="59"/>
      <c r="H11" s="62"/>
      <c r="I11" s="57">
        <f t="shared" si="1"/>
        <v>2071819167.1099999</v>
      </c>
      <c r="J11" s="57">
        <f t="shared" si="2"/>
        <v>1088738904.0599999</v>
      </c>
      <c r="K11" s="62">
        <f t="shared" si="3"/>
        <v>52.549900171967813</v>
      </c>
    </row>
    <row r="12" spans="1:13" ht="75" customHeight="1">
      <c r="A12" s="63" t="s">
        <v>99</v>
      </c>
      <c r="B12" s="17">
        <v>11010000</v>
      </c>
      <c r="C12" s="57">
        <v>2071163167.1099999</v>
      </c>
      <c r="D12" s="57">
        <v>1088340492.3800001</v>
      </c>
      <c r="E12" s="62">
        <f t="shared" si="0"/>
        <v>52.547308182320442</v>
      </c>
      <c r="F12" s="59"/>
      <c r="G12" s="59"/>
      <c r="H12" s="62"/>
      <c r="I12" s="57">
        <f t="shared" si="1"/>
        <v>2071163167.1099999</v>
      </c>
      <c r="J12" s="57">
        <f t="shared" si="2"/>
        <v>1088340492.3800001</v>
      </c>
      <c r="K12" s="62">
        <f t="shared" si="3"/>
        <v>52.547308182320442</v>
      </c>
    </row>
    <row r="13" spans="1:13" ht="82.5" customHeight="1">
      <c r="A13" s="58" t="s">
        <v>18</v>
      </c>
      <c r="B13" s="17">
        <v>11020000</v>
      </c>
      <c r="C13" s="57">
        <v>656000</v>
      </c>
      <c r="D13" s="57">
        <v>398411.68</v>
      </c>
      <c r="E13" s="62">
        <f t="shared" si="0"/>
        <v>60.733487804878045</v>
      </c>
      <c r="F13" s="59"/>
      <c r="G13" s="57"/>
      <c r="H13" s="62"/>
      <c r="I13" s="57">
        <f t="shared" si="1"/>
        <v>656000</v>
      </c>
      <c r="J13" s="57">
        <f t="shared" si="2"/>
        <v>398411.68</v>
      </c>
      <c r="K13" s="62">
        <f t="shared" si="3"/>
        <v>60.733487804878045</v>
      </c>
      <c r="L13" s="14"/>
      <c r="M13" s="14"/>
    </row>
    <row r="14" spans="1:13" ht="131.25" customHeight="1">
      <c r="A14" s="64" t="s">
        <v>85</v>
      </c>
      <c r="B14" s="17">
        <v>13000000</v>
      </c>
      <c r="C14" s="57">
        <v>61400</v>
      </c>
      <c r="D14" s="57">
        <v>19539.310000000001</v>
      </c>
      <c r="E14" s="62">
        <f t="shared" si="0"/>
        <v>31.822980456026063</v>
      </c>
      <c r="F14" s="59"/>
      <c r="G14" s="57"/>
      <c r="H14" s="62"/>
      <c r="I14" s="57">
        <f t="shared" si="1"/>
        <v>61400</v>
      </c>
      <c r="J14" s="57">
        <f t="shared" si="2"/>
        <v>19539.310000000001</v>
      </c>
      <c r="K14" s="62">
        <f t="shared" si="3"/>
        <v>31.822980456026063</v>
      </c>
    </row>
    <row r="15" spans="1:13" ht="89.25" customHeight="1">
      <c r="A15" s="61" t="s">
        <v>19</v>
      </c>
      <c r="B15" s="17">
        <v>14000000</v>
      </c>
      <c r="C15" s="57">
        <v>412197800</v>
      </c>
      <c r="D15" s="57">
        <v>175617441.18000001</v>
      </c>
      <c r="E15" s="62">
        <f t="shared" si="0"/>
        <v>42.605137916796259</v>
      </c>
      <c r="F15" s="59"/>
      <c r="G15" s="59"/>
      <c r="H15" s="62"/>
      <c r="I15" s="57">
        <f t="shared" si="1"/>
        <v>412197800</v>
      </c>
      <c r="J15" s="57">
        <f t="shared" si="2"/>
        <v>175617441.18000001</v>
      </c>
      <c r="K15" s="62">
        <f t="shared" si="3"/>
        <v>42.605137916796259</v>
      </c>
    </row>
    <row r="16" spans="1:13" ht="85.5" customHeight="1">
      <c r="A16" s="61" t="s">
        <v>20</v>
      </c>
      <c r="B16" s="17">
        <v>18000000</v>
      </c>
      <c r="C16" s="57">
        <v>883479690.45000005</v>
      </c>
      <c r="D16" s="57">
        <v>457736923.57999998</v>
      </c>
      <c r="E16" s="62">
        <f t="shared" si="0"/>
        <v>51.810689994113147</v>
      </c>
      <c r="F16" s="59"/>
      <c r="G16" s="57"/>
      <c r="H16" s="62"/>
      <c r="I16" s="57">
        <f t="shared" si="1"/>
        <v>883479690.45000005</v>
      </c>
      <c r="J16" s="57">
        <f t="shared" si="2"/>
        <v>457736923.57999998</v>
      </c>
      <c r="K16" s="62">
        <f t="shared" si="3"/>
        <v>51.810689994113147</v>
      </c>
    </row>
    <row r="17" spans="1:12" ht="93" customHeight="1">
      <c r="A17" s="58" t="s">
        <v>21</v>
      </c>
      <c r="B17" s="17">
        <v>19000000</v>
      </c>
      <c r="C17" s="57"/>
      <c r="D17" s="57"/>
      <c r="E17" s="62"/>
      <c r="F17" s="57">
        <v>1929100</v>
      </c>
      <c r="G17" s="57">
        <v>1285631.96</v>
      </c>
      <c r="H17" s="62">
        <f t="shared" ref="H17:H53" si="4">G17*100/F17</f>
        <v>66.644132497019342</v>
      </c>
      <c r="I17" s="57">
        <f t="shared" si="1"/>
        <v>1929100</v>
      </c>
      <c r="J17" s="57">
        <f t="shared" si="2"/>
        <v>1285631.96</v>
      </c>
      <c r="K17" s="62">
        <f t="shared" si="3"/>
        <v>66.644132497019342</v>
      </c>
    </row>
    <row r="18" spans="1:12" ht="81" customHeight="1">
      <c r="A18" s="58" t="s">
        <v>22</v>
      </c>
      <c r="B18" s="17">
        <v>19010000</v>
      </c>
      <c r="C18" s="57"/>
      <c r="D18" s="57"/>
      <c r="E18" s="62"/>
      <c r="F18" s="57">
        <v>1929100</v>
      </c>
      <c r="G18" s="57">
        <v>1285631.96</v>
      </c>
      <c r="H18" s="62">
        <f t="shared" si="4"/>
        <v>66.644132497019342</v>
      </c>
      <c r="I18" s="57">
        <f t="shared" si="1"/>
        <v>1929100</v>
      </c>
      <c r="J18" s="57">
        <f t="shared" si="2"/>
        <v>1285631.96</v>
      </c>
      <c r="K18" s="62">
        <f t="shared" si="3"/>
        <v>66.644132497019342</v>
      </c>
      <c r="L18" s="14"/>
    </row>
    <row r="19" spans="1:12" ht="74.25" customHeight="1">
      <c r="A19" s="61" t="s">
        <v>23</v>
      </c>
      <c r="B19" s="17">
        <v>20000000</v>
      </c>
      <c r="C19" s="57">
        <v>51474525.549999997</v>
      </c>
      <c r="D19" s="57">
        <v>29014357.629999999</v>
      </c>
      <c r="E19" s="62">
        <f t="shared" si="0"/>
        <v>56.36644013710584</v>
      </c>
      <c r="F19" s="57">
        <v>214126805</v>
      </c>
      <c r="G19" s="57">
        <v>147381734.09</v>
      </c>
      <c r="H19" s="62">
        <f t="shared" si="4"/>
        <v>68.829184692687122</v>
      </c>
      <c r="I19" s="57">
        <f t="shared" si="1"/>
        <v>265601330.55000001</v>
      </c>
      <c r="J19" s="57">
        <f t="shared" si="2"/>
        <v>176396091.72</v>
      </c>
      <c r="K19" s="62">
        <f t="shared" si="3"/>
        <v>66.413858452713228</v>
      </c>
    </row>
    <row r="20" spans="1:12" ht="94.5" customHeight="1">
      <c r="A20" s="61" t="s">
        <v>24</v>
      </c>
      <c r="B20" s="17">
        <v>21000000</v>
      </c>
      <c r="C20" s="57">
        <v>11845500</v>
      </c>
      <c r="D20" s="57">
        <v>5496419.9000000004</v>
      </c>
      <c r="E20" s="62">
        <f t="shared" si="0"/>
        <v>46.400910894432485</v>
      </c>
      <c r="F20" s="57"/>
      <c r="G20" s="57"/>
      <c r="H20" s="62"/>
      <c r="I20" s="57">
        <f t="shared" si="1"/>
        <v>11845500</v>
      </c>
      <c r="J20" s="57">
        <f t="shared" si="2"/>
        <v>5496419.9000000004</v>
      </c>
      <c r="K20" s="62">
        <f t="shared" si="3"/>
        <v>46.400910894432485</v>
      </c>
    </row>
    <row r="21" spans="1:12" ht="92.25" customHeight="1">
      <c r="A21" s="61" t="s">
        <v>25</v>
      </c>
      <c r="B21" s="17">
        <v>22000000</v>
      </c>
      <c r="C21" s="57">
        <v>31670500</v>
      </c>
      <c r="D21" s="57">
        <v>16378244.609999999</v>
      </c>
      <c r="E21" s="62">
        <f t="shared" si="0"/>
        <v>51.714512274829886</v>
      </c>
      <c r="F21" s="59"/>
      <c r="G21" s="59"/>
      <c r="H21" s="62"/>
      <c r="I21" s="57">
        <f t="shared" si="1"/>
        <v>31670500</v>
      </c>
      <c r="J21" s="57">
        <f t="shared" si="2"/>
        <v>16378244.609999999</v>
      </c>
      <c r="K21" s="62">
        <f t="shared" si="3"/>
        <v>51.714512274829886</v>
      </c>
    </row>
    <row r="22" spans="1:12" ht="81.75" customHeight="1">
      <c r="A22" s="58" t="s">
        <v>26</v>
      </c>
      <c r="B22" s="17">
        <v>24000000</v>
      </c>
      <c r="C22" s="57">
        <v>7958525.5499999998</v>
      </c>
      <c r="D22" s="57">
        <v>7139693.1200000001</v>
      </c>
      <c r="E22" s="62">
        <f t="shared" si="0"/>
        <v>89.711254618011495</v>
      </c>
      <c r="F22" s="57">
        <v>43800</v>
      </c>
      <c r="G22" s="57">
        <v>393255.97</v>
      </c>
      <c r="H22" s="62">
        <f t="shared" si="4"/>
        <v>897.84468036529677</v>
      </c>
      <c r="I22" s="57">
        <f t="shared" si="1"/>
        <v>8002325.5499999998</v>
      </c>
      <c r="J22" s="57">
        <f t="shared" si="2"/>
        <v>7532949.0899999999</v>
      </c>
      <c r="K22" s="62">
        <f t="shared" si="3"/>
        <v>94.134499314389927</v>
      </c>
    </row>
    <row r="23" spans="1:12" ht="108.75" customHeight="1">
      <c r="A23" s="61" t="s">
        <v>27</v>
      </c>
      <c r="B23" s="17">
        <v>24110000</v>
      </c>
      <c r="C23" s="57"/>
      <c r="D23" s="57"/>
      <c r="E23" s="62"/>
      <c r="F23" s="57">
        <v>43800</v>
      </c>
      <c r="G23" s="57">
        <v>9116.06</v>
      </c>
      <c r="H23" s="62">
        <f t="shared" si="4"/>
        <v>20.812922374429224</v>
      </c>
      <c r="I23" s="57">
        <f t="shared" si="1"/>
        <v>43800</v>
      </c>
      <c r="J23" s="57">
        <f t="shared" si="2"/>
        <v>9116.06</v>
      </c>
      <c r="K23" s="62">
        <f t="shared" si="3"/>
        <v>20.812922374429224</v>
      </c>
    </row>
    <row r="24" spans="1:12" ht="64.5" customHeight="1">
      <c r="A24" s="61" t="s">
        <v>126</v>
      </c>
      <c r="B24" s="65">
        <v>24060000</v>
      </c>
      <c r="C24" s="57">
        <v>7958525.5499999998</v>
      </c>
      <c r="D24" s="57">
        <v>7139693.1200000001</v>
      </c>
      <c r="E24" s="62">
        <f t="shared" si="0"/>
        <v>89.711254618011495</v>
      </c>
      <c r="F24" s="57"/>
      <c r="G24" s="57">
        <v>384139.91</v>
      </c>
      <c r="H24" s="62"/>
      <c r="I24" s="57">
        <f t="shared" si="1"/>
        <v>7958525.5499999998</v>
      </c>
      <c r="J24" s="57">
        <f t="shared" si="2"/>
        <v>7523833.0300000003</v>
      </c>
      <c r="K24" s="62">
        <f t="shared" si="3"/>
        <v>94.538026959026354</v>
      </c>
    </row>
    <row r="25" spans="1:12" ht="70.5" customHeight="1">
      <c r="A25" s="58" t="s">
        <v>28</v>
      </c>
      <c r="B25" s="65">
        <v>25000000</v>
      </c>
      <c r="C25" s="57"/>
      <c r="D25" s="57"/>
      <c r="E25" s="62"/>
      <c r="F25" s="57">
        <v>214083005</v>
      </c>
      <c r="G25" s="57">
        <v>146988478.12</v>
      </c>
      <c r="H25" s="62">
        <f t="shared" si="4"/>
        <v>68.659573477119309</v>
      </c>
      <c r="I25" s="57">
        <f t="shared" si="1"/>
        <v>214083005</v>
      </c>
      <c r="J25" s="57">
        <f t="shared" si="2"/>
        <v>146988478.12</v>
      </c>
      <c r="K25" s="62">
        <f t="shared" si="3"/>
        <v>68.659573477119309</v>
      </c>
    </row>
    <row r="26" spans="1:12" ht="89.25" customHeight="1">
      <c r="A26" s="58" t="s">
        <v>29</v>
      </c>
      <c r="B26" s="17">
        <v>30000000</v>
      </c>
      <c r="C26" s="57"/>
      <c r="D26" s="57">
        <v>27600</v>
      </c>
      <c r="E26" s="62"/>
      <c r="F26" s="57">
        <v>27000000</v>
      </c>
      <c r="G26" s="57">
        <v>55776894.049999997</v>
      </c>
      <c r="H26" s="62">
        <f t="shared" si="4"/>
        <v>206.58108907407407</v>
      </c>
      <c r="I26" s="57">
        <f t="shared" si="1"/>
        <v>27000000</v>
      </c>
      <c r="J26" s="57">
        <f t="shared" si="2"/>
        <v>55804494.049999997</v>
      </c>
      <c r="K26" s="62">
        <f t="shared" si="3"/>
        <v>206.6833112962963</v>
      </c>
      <c r="L26" s="14"/>
    </row>
    <row r="27" spans="1:12" ht="103.5" customHeight="1">
      <c r="A27" s="64" t="s">
        <v>30</v>
      </c>
      <c r="B27" s="17">
        <v>31000000</v>
      </c>
      <c r="C27" s="57"/>
      <c r="D27" s="57">
        <v>27600</v>
      </c>
      <c r="E27" s="62"/>
      <c r="F27" s="57">
        <v>7000000</v>
      </c>
      <c r="G27" s="57">
        <v>29811135.77</v>
      </c>
      <c r="H27" s="62">
        <f t="shared" si="4"/>
        <v>425.87336814285715</v>
      </c>
      <c r="I27" s="57">
        <f t="shared" si="1"/>
        <v>7000000</v>
      </c>
      <c r="J27" s="57">
        <f t="shared" si="2"/>
        <v>29838735.77</v>
      </c>
      <c r="K27" s="62">
        <f t="shared" si="3"/>
        <v>426.26765385714288</v>
      </c>
      <c r="L27" s="14"/>
    </row>
    <row r="28" spans="1:12" ht="93.75" customHeight="1">
      <c r="A28" s="64" t="s">
        <v>31</v>
      </c>
      <c r="B28" s="17">
        <v>33000000</v>
      </c>
      <c r="C28" s="57"/>
      <c r="D28" s="57"/>
      <c r="E28" s="62"/>
      <c r="F28" s="57">
        <v>20000000</v>
      </c>
      <c r="G28" s="57">
        <v>25965758.280000001</v>
      </c>
      <c r="H28" s="62">
        <f t="shared" si="4"/>
        <v>129.8287914</v>
      </c>
      <c r="I28" s="57">
        <f t="shared" si="1"/>
        <v>20000000</v>
      </c>
      <c r="J28" s="57">
        <f t="shared" si="2"/>
        <v>25965758.280000001</v>
      </c>
      <c r="K28" s="62">
        <f t="shared" si="3"/>
        <v>129.8287914</v>
      </c>
    </row>
    <row r="29" spans="1:12" ht="177" customHeight="1">
      <c r="A29" s="61" t="s">
        <v>84</v>
      </c>
      <c r="B29" s="17">
        <v>50110000</v>
      </c>
      <c r="C29" s="57"/>
      <c r="D29" s="57"/>
      <c r="E29" s="62"/>
      <c r="F29" s="57">
        <v>3874840</v>
      </c>
      <c r="G29" s="57">
        <v>2077633.14</v>
      </c>
      <c r="H29" s="62">
        <f t="shared" si="4"/>
        <v>53.618553024124864</v>
      </c>
      <c r="I29" s="57">
        <f t="shared" si="1"/>
        <v>3874840</v>
      </c>
      <c r="J29" s="57">
        <f t="shared" si="2"/>
        <v>2077633.14</v>
      </c>
      <c r="K29" s="62">
        <f t="shared" si="3"/>
        <v>53.618553024124864</v>
      </c>
    </row>
    <row r="30" spans="1:12" ht="114.75" customHeight="1">
      <c r="A30" s="17" t="s">
        <v>32</v>
      </c>
      <c r="B30" s="17">
        <v>90010100</v>
      </c>
      <c r="C30" s="57">
        <v>3419032583.1100001</v>
      </c>
      <c r="D30" s="57">
        <v>1751154765.76</v>
      </c>
      <c r="E30" s="62">
        <f t="shared" si="0"/>
        <v>51.217843737748908</v>
      </c>
      <c r="F30" s="57">
        <v>246930745</v>
      </c>
      <c r="G30" s="57">
        <v>206524279.66999999</v>
      </c>
      <c r="H30" s="62">
        <f t="shared" si="4"/>
        <v>83.636519085543597</v>
      </c>
      <c r="I30" s="57">
        <f>C30+F30</f>
        <v>3665963328.1100001</v>
      </c>
      <c r="J30" s="57">
        <f t="shared" si="2"/>
        <v>1957679045.4300001</v>
      </c>
      <c r="K30" s="62">
        <f t="shared" si="3"/>
        <v>53.401490146364559</v>
      </c>
    </row>
    <row r="31" spans="1:12" ht="118.5" customHeight="1">
      <c r="A31" s="58" t="s">
        <v>33</v>
      </c>
      <c r="B31" s="17">
        <v>40000000</v>
      </c>
      <c r="C31" s="57">
        <v>683473807.88999999</v>
      </c>
      <c r="D31" s="57">
        <v>457907894</v>
      </c>
      <c r="E31" s="62">
        <f t="shared" si="0"/>
        <v>66.997138546338689</v>
      </c>
      <c r="F31" s="57">
        <v>230027736.97999999</v>
      </c>
      <c r="G31" s="57">
        <v>13793353.859999999</v>
      </c>
      <c r="H31" s="62">
        <f t="shared" si="4"/>
        <v>5.996387236205031</v>
      </c>
      <c r="I31" s="57">
        <f t="shared" si="1"/>
        <v>913501544.87</v>
      </c>
      <c r="J31" s="57">
        <f t="shared" si="2"/>
        <v>471701247.86000001</v>
      </c>
      <c r="K31" s="62">
        <f t="shared" si="3"/>
        <v>51.636611947616089</v>
      </c>
    </row>
    <row r="32" spans="1:12" ht="137.25" customHeight="1">
      <c r="A32" s="58" t="s">
        <v>61</v>
      </c>
      <c r="B32" s="17">
        <v>41030000</v>
      </c>
      <c r="C32" s="57">
        <v>529662573</v>
      </c>
      <c r="D32" s="57">
        <v>435812497</v>
      </c>
      <c r="E32" s="62">
        <f t="shared" si="0"/>
        <v>82.281157706040148</v>
      </c>
      <c r="F32" s="57">
        <v>79196026</v>
      </c>
      <c r="G32" s="57">
        <v>11627567.720000001</v>
      </c>
      <c r="H32" s="62">
        <f t="shared" si="4"/>
        <v>14.682009069495482</v>
      </c>
      <c r="I32" s="57">
        <f t="shared" si="1"/>
        <v>608858599</v>
      </c>
      <c r="J32" s="57">
        <f t="shared" si="1"/>
        <v>447440064.72000003</v>
      </c>
      <c r="K32" s="62">
        <f t="shared" si="3"/>
        <v>73.488337925239676</v>
      </c>
    </row>
    <row r="33" spans="1:11" ht="103.5" hidden="1" customHeight="1">
      <c r="A33" s="53" t="s">
        <v>104</v>
      </c>
      <c r="B33" s="17">
        <v>41033100</v>
      </c>
      <c r="C33" s="57"/>
      <c r="D33" s="57"/>
      <c r="E33" s="62" t="e">
        <f t="shared" si="0"/>
        <v>#DIV/0!</v>
      </c>
      <c r="F33" s="57"/>
      <c r="G33" s="57"/>
      <c r="H33" s="62" t="e">
        <f t="shared" si="4"/>
        <v>#DIV/0!</v>
      </c>
      <c r="I33" s="57">
        <f t="shared" si="1"/>
        <v>0</v>
      </c>
      <c r="J33" s="57">
        <f t="shared" si="2"/>
        <v>0</v>
      </c>
      <c r="K33" s="62" t="e">
        <f t="shared" si="3"/>
        <v>#DIV/0!</v>
      </c>
    </row>
    <row r="34" spans="1:11" ht="228.75" customHeight="1">
      <c r="A34" s="58" t="s">
        <v>114</v>
      </c>
      <c r="B34" s="17">
        <v>41031700</v>
      </c>
      <c r="C34" s="57"/>
      <c r="D34" s="57"/>
      <c r="E34" s="62"/>
      <c r="F34" s="57">
        <v>2608600</v>
      </c>
      <c r="G34" s="57"/>
      <c r="H34" s="62">
        <f t="shared" si="4"/>
        <v>0</v>
      </c>
      <c r="I34" s="57">
        <f t="shared" si="1"/>
        <v>2608600</v>
      </c>
      <c r="J34" s="57">
        <f t="shared" si="2"/>
        <v>0</v>
      </c>
      <c r="K34" s="62">
        <f t="shared" si="3"/>
        <v>0</v>
      </c>
    </row>
    <row r="35" spans="1:11" ht="278.25" customHeight="1">
      <c r="A35" s="58" t="s">
        <v>149</v>
      </c>
      <c r="B35" s="17">
        <v>41032800</v>
      </c>
      <c r="C35" s="57">
        <v>50463073</v>
      </c>
      <c r="D35" s="57">
        <v>14079197</v>
      </c>
      <c r="E35" s="62">
        <f t="shared" si="0"/>
        <v>27.899999272735531</v>
      </c>
      <c r="F35" s="57"/>
      <c r="G35" s="57"/>
      <c r="H35" s="62"/>
      <c r="I35" s="57">
        <f t="shared" si="1"/>
        <v>50463073</v>
      </c>
      <c r="J35" s="57">
        <f t="shared" si="1"/>
        <v>14079197</v>
      </c>
      <c r="K35" s="62">
        <f t="shared" si="3"/>
        <v>27.899999272735531</v>
      </c>
    </row>
    <row r="36" spans="1:11" ht="175.5" customHeight="1">
      <c r="A36" s="58" t="s">
        <v>117</v>
      </c>
      <c r="B36" s="17">
        <v>41033100</v>
      </c>
      <c r="C36" s="57"/>
      <c r="D36" s="57"/>
      <c r="E36" s="62"/>
      <c r="F36" s="57">
        <v>73541826</v>
      </c>
      <c r="G36" s="57">
        <v>8581967.7200000007</v>
      </c>
      <c r="H36" s="62">
        <f t="shared" si="4"/>
        <v>11.66950589450961</v>
      </c>
      <c r="I36" s="57">
        <f t="shared" si="1"/>
        <v>73541826</v>
      </c>
      <c r="J36" s="57">
        <f t="shared" si="2"/>
        <v>8581967.7200000007</v>
      </c>
      <c r="K36" s="62">
        <f t="shared" si="3"/>
        <v>11.66950589450961</v>
      </c>
    </row>
    <row r="37" spans="1:11" ht="226.5" customHeight="1">
      <c r="A37" s="61" t="s">
        <v>150</v>
      </c>
      <c r="B37" s="17">
        <v>41033800</v>
      </c>
      <c r="C37" s="57">
        <v>6906000</v>
      </c>
      <c r="D37" s="57">
        <v>3836700</v>
      </c>
      <c r="E37" s="62">
        <f t="shared" si="0"/>
        <v>55.55603822762815</v>
      </c>
      <c r="F37" s="57"/>
      <c r="G37" s="57"/>
      <c r="H37" s="62"/>
      <c r="I37" s="57">
        <f t="shared" si="1"/>
        <v>6906000</v>
      </c>
      <c r="J37" s="57">
        <f t="shared" si="2"/>
        <v>3836700</v>
      </c>
      <c r="K37" s="62">
        <f t="shared" si="3"/>
        <v>55.55603822762815</v>
      </c>
    </row>
    <row r="38" spans="1:11" ht="120.75" customHeight="1">
      <c r="A38" s="61" t="s">
        <v>34</v>
      </c>
      <c r="B38" s="17">
        <v>41033900</v>
      </c>
      <c r="C38" s="57">
        <v>416922700</v>
      </c>
      <c r="D38" s="57">
        <v>373229300</v>
      </c>
      <c r="E38" s="62">
        <f t="shared" si="0"/>
        <v>89.520023735814817</v>
      </c>
      <c r="F38" s="59">
        <v>3045600</v>
      </c>
      <c r="G38" s="59">
        <v>3045600</v>
      </c>
      <c r="H38" s="62">
        <f t="shared" si="4"/>
        <v>100</v>
      </c>
      <c r="I38" s="57">
        <f t="shared" si="1"/>
        <v>419968300</v>
      </c>
      <c r="J38" s="57">
        <f t="shared" si="2"/>
        <v>376274900</v>
      </c>
      <c r="K38" s="62">
        <f t="shared" si="3"/>
        <v>89.596024271355716</v>
      </c>
    </row>
    <row r="39" spans="1:11" ht="72.75" hidden="1" customHeight="1">
      <c r="A39" s="61" t="s">
        <v>102</v>
      </c>
      <c r="B39" s="17">
        <v>41040000</v>
      </c>
      <c r="C39" s="57">
        <f>C40</f>
        <v>0</v>
      </c>
      <c r="D39" s="57">
        <f>D40</f>
        <v>0</v>
      </c>
      <c r="E39" s="62" t="e">
        <f t="shared" si="0"/>
        <v>#DIV/0!</v>
      </c>
      <c r="F39" s="59"/>
      <c r="G39" s="59"/>
      <c r="H39" s="62" t="e">
        <f t="shared" si="4"/>
        <v>#DIV/0!</v>
      </c>
      <c r="I39" s="57">
        <f t="shared" si="1"/>
        <v>0</v>
      </c>
      <c r="J39" s="57">
        <f t="shared" si="2"/>
        <v>0</v>
      </c>
      <c r="K39" s="62" t="e">
        <f t="shared" si="3"/>
        <v>#DIV/0!</v>
      </c>
    </row>
    <row r="40" spans="1:11" ht="54.75" hidden="1" customHeight="1">
      <c r="A40" s="61" t="s">
        <v>103</v>
      </c>
      <c r="B40" s="17">
        <v>41040400</v>
      </c>
      <c r="C40" s="57"/>
      <c r="D40" s="57"/>
      <c r="E40" s="62" t="e">
        <f t="shared" si="0"/>
        <v>#DIV/0!</v>
      </c>
      <c r="F40" s="59"/>
      <c r="G40" s="59"/>
      <c r="H40" s="62" t="e">
        <f t="shared" si="4"/>
        <v>#DIV/0!</v>
      </c>
      <c r="I40" s="57">
        <f t="shared" si="1"/>
        <v>0</v>
      </c>
      <c r="J40" s="57">
        <f t="shared" si="2"/>
        <v>0</v>
      </c>
      <c r="K40" s="62" t="e">
        <f t="shared" si="3"/>
        <v>#DIV/0!</v>
      </c>
    </row>
    <row r="41" spans="1:11" ht="188.25" customHeight="1">
      <c r="A41" s="61" t="s">
        <v>130</v>
      </c>
      <c r="B41" s="17">
        <v>41035400</v>
      </c>
      <c r="C41" s="57">
        <v>4325100</v>
      </c>
      <c r="D41" s="57">
        <v>2601000</v>
      </c>
      <c r="E41" s="62">
        <f t="shared" si="0"/>
        <v>60.137337865020463</v>
      </c>
      <c r="F41" s="59"/>
      <c r="G41" s="59"/>
      <c r="H41" s="62"/>
      <c r="I41" s="57">
        <f t="shared" si="1"/>
        <v>4325100</v>
      </c>
      <c r="J41" s="57">
        <f t="shared" si="2"/>
        <v>2601000</v>
      </c>
      <c r="K41" s="62">
        <f t="shared" si="3"/>
        <v>60.137337865020463</v>
      </c>
    </row>
    <row r="42" spans="1:11" ht="203.25" customHeight="1">
      <c r="A42" s="61" t="s">
        <v>131</v>
      </c>
      <c r="B42" s="17">
        <v>41036000</v>
      </c>
      <c r="C42" s="57">
        <v>20641000</v>
      </c>
      <c r="D42" s="57">
        <v>11661600</v>
      </c>
      <c r="E42" s="62">
        <f t="shared" si="0"/>
        <v>56.497262729518916</v>
      </c>
      <c r="F42" s="59"/>
      <c r="G42" s="59"/>
      <c r="H42" s="62"/>
      <c r="I42" s="57">
        <f t="shared" si="1"/>
        <v>20641000</v>
      </c>
      <c r="J42" s="57">
        <f t="shared" si="2"/>
        <v>11661600</v>
      </c>
      <c r="K42" s="62">
        <f t="shared" si="3"/>
        <v>56.497262729518916</v>
      </c>
    </row>
    <row r="43" spans="1:11" ht="158.25" customHeight="1">
      <c r="A43" s="61" t="s">
        <v>132</v>
      </c>
      <c r="B43" s="17">
        <v>41036300</v>
      </c>
      <c r="C43" s="57">
        <v>30404700</v>
      </c>
      <c r="D43" s="57">
        <v>30404700</v>
      </c>
      <c r="E43" s="62">
        <f t="shared" si="0"/>
        <v>100</v>
      </c>
      <c r="F43" s="59"/>
      <c r="G43" s="59"/>
      <c r="H43" s="62"/>
      <c r="I43" s="57">
        <f t="shared" si="1"/>
        <v>30404700</v>
      </c>
      <c r="J43" s="57">
        <f t="shared" si="2"/>
        <v>30404700</v>
      </c>
      <c r="K43" s="62">
        <f t="shared" si="3"/>
        <v>100</v>
      </c>
    </row>
    <row r="44" spans="1:11" ht="129" customHeight="1">
      <c r="A44" s="58" t="s">
        <v>62</v>
      </c>
      <c r="B44" s="17">
        <v>41050000</v>
      </c>
      <c r="C44" s="57">
        <v>153811234.88999999</v>
      </c>
      <c r="D44" s="57">
        <v>22095397</v>
      </c>
      <c r="E44" s="62">
        <f t="shared" si="0"/>
        <v>14.365268581194213</v>
      </c>
      <c r="F44" s="57">
        <v>1592000</v>
      </c>
      <c r="G44" s="57">
        <v>1562000</v>
      </c>
      <c r="H44" s="62">
        <f t="shared" si="4"/>
        <v>98.115577889447238</v>
      </c>
      <c r="I44" s="57">
        <f t="shared" si="1"/>
        <v>155403234.88999999</v>
      </c>
      <c r="J44" s="57">
        <f t="shared" si="2"/>
        <v>23657397</v>
      </c>
      <c r="K44" s="62">
        <f t="shared" si="3"/>
        <v>15.223233298036272</v>
      </c>
    </row>
    <row r="45" spans="1:11" ht="409.6" customHeight="1">
      <c r="A45" s="58" t="s">
        <v>151</v>
      </c>
      <c r="B45" s="17">
        <v>41050200</v>
      </c>
      <c r="C45" s="57">
        <v>125082231.89</v>
      </c>
      <c r="D45" s="57"/>
      <c r="E45" s="62"/>
      <c r="F45" s="57"/>
      <c r="G45" s="57"/>
      <c r="H45" s="62"/>
      <c r="I45" s="57">
        <f t="shared" si="1"/>
        <v>125082231.89</v>
      </c>
      <c r="J45" s="57"/>
      <c r="K45" s="62"/>
    </row>
    <row r="46" spans="1:11" ht="156" customHeight="1">
      <c r="A46" s="64" t="s">
        <v>115</v>
      </c>
      <c r="B46" s="17">
        <v>41051000</v>
      </c>
      <c r="C46" s="57">
        <v>13408030</v>
      </c>
      <c r="D46" s="57">
        <v>12002597</v>
      </c>
      <c r="E46" s="62">
        <f t="shared" si="0"/>
        <v>89.517975422191029</v>
      </c>
      <c r="F46" s="59"/>
      <c r="G46" s="59"/>
      <c r="H46" s="62"/>
      <c r="I46" s="57">
        <f t="shared" si="1"/>
        <v>13408030</v>
      </c>
      <c r="J46" s="57">
        <f t="shared" si="2"/>
        <v>12002597</v>
      </c>
      <c r="K46" s="62">
        <f t="shared" si="3"/>
        <v>89.517975422191029</v>
      </c>
    </row>
    <row r="47" spans="1:11" ht="90.75" hidden="1" customHeight="1">
      <c r="A47" s="61" t="s">
        <v>105</v>
      </c>
      <c r="B47" s="17">
        <v>41051100</v>
      </c>
      <c r="C47" s="57"/>
      <c r="D47" s="57"/>
      <c r="E47" s="62" t="e">
        <f t="shared" si="0"/>
        <v>#DIV/0!</v>
      </c>
      <c r="F47" s="59"/>
      <c r="G47" s="59"/>
      <c r="H47" s="62" t="e">
        <f t="shared" si="4"/>
        <v>#DIV/0!</v>
      </c>
      <c r="I47" s="57">
        <f t="shared" si="1"/>
        <v>0</v>
      </c>
      <c r="J47" s="57">
        <f t="shared" si="2"/>
        <v>0</v>
      </c>
      <c r="K47" s="62" t="e">
        <f t="shared" si="3"/>
        <v>#DIV/0!</v>
      </c>
    </row>
    <row r="48" spans="1:11" ht="87" customHeight="1">
      <c r="A48" s="64" t="s">
        <v>60</v>
      </c>
      <c r="B48" s="17">
        <v>41053900</v>
      </c>
      <c r="C48" s="57">
        <v>14331873</v>
      </c>
      <c r="D48" s="57">
        <v>9192800</v>
      </c>
      <c r="E48" s="62">
        <f t="shared" si="0"/>
        <v>64.14234901467519</v>
      </c>
      <c r="F48" s="57">
        <v>1592000</v>
      </c>
      <c r="G48" s="57">
        <v>1562000</v>
      </c>
      <c r="H48" s="62">
        <f t="shared" si="4"/>
        <v>98.115577889447238</v>
      </c>
      <c r="I48" s="57">
        <f t="shared" si="1"/>
        <v>15923873</v>
      </c>
      <c r="J48" s="57">
        <f t="shared" si="2"/>
        <v>10754800</v>
      </c>
      <c r="K48" s="62">
        <f t="shared" si="3"/>
        <v>67.538845606216526</v>
      </c>
    </row>
    <row r="49" spans="1:14" ht="273" customHeight="1">
      <c r="A49" s="64" t="s">
        <v>122</v>
      </c>
      <c r="B49" s="17">
        <v>41059300</v>
      </c>
      <c r="C49" s="57">
        <v>989100</v>
      </c>
      <c r="D49" s="57">
        <v>900000</v>
      </c>
      <c r="E49" s="62">
        <f t="shared" si="0"/>
        <v>90.99181073703366</v>
      </c>
      <c r="F49" s="57"/>
      <c r="G49" s="57"/>
      <c r="H49" s="62"/>
      <c r="I49" s="57">
        <f t="shared" si="1"/>
        <v>989100</v>
      </c>
      <c r="J49" s="57">
        <f t="shared" si="2"/>
        <v>900000</v>
      </c>
      <c r="K49" s="62">
        <f t="shared" si="3"/>
        <v>90.99181073703366</v>
      </c>
    </row>
    <row r="50" spans="1:14" ht="120" customHeight="1">
      <c r="A50" s="64" t="s">
        <v>121</v>
      </c>
      <c r="B50" s="17">
        <v>42000000</v>
      </c>
      <c r="C50" s="57"/>
      <c r="D50" s="57"/>
      <c r="E50" s="62"/>
      <c r="F50" s="57">
        <v>149239710.97999999</v>
      </c>
      <c r="G50" s="57">
        <v>603786.14</v>
      </c>
      <c r="H50" s="62">
        <f t="shared" si="4"/>
        <v>0.40457471810630546</v>
      </c>
      <c r="I50" s="57">
        <f t="shared" si="1"/>
        <v>149239710.97999999</v>
      </c>
      <c r="J50" s="57">
        <f t="shared" si="2"/>
        <v>603786.14</v>
      </c>
      <c r="K50" s="62">
        <f t="shared" si="3"/>
        <v>0.40457471810630546</v>
      </c>
    </row>
    <row r="51" spans="1:14" ht="135" customHeight="1">
      <c r="A51" s="64" t="s">
        <v>106</v>
      </c>
      <c r="B51" s="17">
        <v>42020500</v>
      </c>
      <c r="C51" s="57"/>
      <c r="D51" s="57"/>
      <c r="E51" s="62"/>
      <c r="F51" s="57">
        <v>149239710.97999999</v>
      </c>
      <c r="G51" s="57">
        <v>603883.99</v>
      </c>
      <c r="H51" s="62">
        <f t="shared" si="4"/>
        <v>0.40464028376530969</v>
      </c>
      <c r="I51" s="57">
        <f t="shared" si="1"/>
        <v>149239710.97999999</v>
      </c>
      <c r="J51" s="57">
        <f t="shared" si="2"/>
        <v>603883.99</v>
      </c>
      <c r="K51" s="62">
        <f t="shared" si="3"/>
        <v>0.40464028376530969</v>
      </c>
    </row>
    <row r="52" spans="1:14" ht="157.5" customHeight="1">
      <c r="A52" s="64" t="s">
        <v>152</v>
      </c>
      <c r="B52" s="17">
        <v>42030000</v>
      </c>
      <c r="C52" s="57"/>
      <c r="D52" s="57"/>
      <c r="E52" s="62"/>
      <c r="F52" s="57"/>
      <c r="G52" s="57">
        <v>-97.85</v>
      </c>
      <c r="H52" s="62"/>
      <c r="I52" s="57"/>
      <c r="J52" s="57">
        <f t="shared" si="2"/>
        <v>-97.85</v>
      </c>
      <c r="K52" s="62"/>
    </row>
    <row r="53" spans="1:14" ht="121.5" customHeight="1">
      <c r="A53" s="66" t="s">
        <v>100</v>
      </c>
      <c r="B53" s="66">
        <v>90010300</v>
      </c>
      <c r="C53" s="60">
        <v>4102506391</v>
      </c>
      <c r="D53" s="60">
        <v>2209062659.7600002</v>
      </c>
      <c r="E53" s="67">
        <f t="shared" si="0"/>
        <v>53.846659803046251</v>
      </c>
      <c r="F53" s="60">
        <v>476958481.98000002</v>
      </c>
      <c r="G53" s="60">
        <v>220317633.53</v>
      </c>
      <c r="H53" s="67">
        <f t="shared" si="4"/>
        <v>46.192203693578186</v>
      </c>
      <c r="I53" s="60">
        <f>C53+F53</f>
        <v>4579464872.9799995</v>
      </c>
      <c r="J53" s="60">
        <f t="shared" si="2"/>
        <v>2429380293.2900004</v>
      </c>
      <c r="K53" s="67">
        <f t="shared" si="3"/>
        <v>53.049436138793382</v>
      </c>
    </row>
    <row r="54" spans="1:14" ht="65.25" customHeight="1">
      <c r="A54" s="82" t="s">
        <v>6</v>
      </c>
      <c r="B54" s="82"/>
      <c r="C54" s="82"/>
      <c r="D54" s="82"/>
      <c r="E54" s="82"/>
      <c r="F54" s="82"/>
      <c r="G54" s="82"/>
      <c r="H54" s="82"/>
      <c r="I54" s="82"/>
      <c r="J54" s="82"/>
      <c r="K54" s="82"/>
    </row>
    <row r="55" spans="1:14" s="10" customFormat="1" ht="62.25" customHeight="1">
      <c r="A55" s="18" t="s">
        <v>12</v>
      </c>
      <c r="B55" s="19" t="s">
        <v>36</v>
      </c>
      <c r="C55" s="20">
        <f>C56+C58+C57</f>
        <v>230449233</v>
      </c>
      <c r="D55" s="20">
        <f>D56+D58+D57</f>
        <v>110786008.72</v>
      </c>
      <c r="E55" s="21">
        <f>D55/C55*100</f>
        <v>48.07393250035247</v>
      </c>
      <c r="F55" s="20">
        <f>F56+F58+F57</f>
        <v>0</v>
      </c>
      <c r="G55" s="20">
        <f>G56+G58+G57</f>
        <v>2116365.11</v>
      </c>
      <c r="H55" s="21"/>
      <c r="I55" s="20">
        <f>I56+I58+I57</f>
        <v>230449233</v>
      </c>
      <c r="J55" s="20">
        <f>J56+J58+J57</f>
        <v>112902373.83</v>
      </c>
      <c r="K55" s="21">
        <f>J55/I55*100</f>
        <v>48.992297505281776</v>
      </c>
      <c r="L55" s="11">
        <f>C55+F55-I55</f>
        <v>0</v>
      </c>
      <c r="N55" s="11"/>
    </row>
    <row r="56" spans="1:14" ht="109.5" customHeight="1">
      <c r="A56" s="22" t="s">
        <v>92</v>
      </c>
      <c r="B56" s="23" t="s">
        <v>63</v>
      </c>
      <c r="C56" s="73">
        <v>226775130</v>
      </c>
      <c r="D56" s="73">
        <v>109154866.5</v>
      </c>
      <c r="E56" s="25">
        <f t="shared" ref="E56:E125" si="5">D56/C56*100</f>
        <v>48.133526149891303</v>
      </c>
      <c r="F56" s="24"/>
      <c r="G56" s="24">
        <v>2088455.73</v>
      </c>
      <c r="H56" s="25"/>
      <c r="I56" s="24">
        <f>C56+F56</f>
        <v>226775130</v>
      </c>
      <c r="J56" s="24">
        <f t="shared" ref="I56:J58" si="6">D56+G56</f>
        <v>111243322.23</v>
      </c>
      <c r="K56" s="25">
        <f>J56/I56*100</f>
        <v>49.054462996008425</v>
      </c>
      <c r="L56" s="11">
        <f t="shared" ref="L56:L124" si="7">C56+F56-I56</f>
        <v>0</v>
      </c>
      <c r="N56" s="11"/>
    </row>
    <row r="57" spans="1:14" ht="126.75" customHeight="1">
      <c r="A57" s="22" t="s">
        <v>64</v>
      </c>
      <c r="B57" s="23" t="s">
        <v>37</v>
      </c>
      <c r="C57" s="24">
        <v>70000</v>
      </c>
      <c r="D57" s="24"/>
      <c r="E57" s="21">
        <f t="shared" si="5"/>
        <v>0</v>
      </c>
      <c r="F57" s="24"/>
      <c r="G57" s="24"/>
      <c r="H57" s="25"/>
      <c r="I57" s="24">
        <f t="shared" si="6"/>
        <v>70000</v>
      </c>
      <c r="J57" s="24">
        <f>D57+G57</f>
        <v>0</v>
      </c>
      <c r="K57" s="25">
        <f>J57/I57*100</f>
        <v>0</v>
      </c>
      <c r="L57" s="11">
        <f t="shared" si="7"/>
        <v>0</v>
      </c>
      <c r="N57" s="11"/>
    </row>
    <row r="58" spans="1:14" ht="96.75" customHeight="1">
      <c r="A58" s="22" t="s">
        <v>65</v>
      </c>
      <c r="B58" s="26" t="s">
        <v>38</v>
      </c>
      <c r="C58" s="24">
        <v>3604103</v>
      </c>
      <c r="D58" s="24">
        <v>1631142.22</v>
      </c>
      <c r="E58" s="25">
        <f t="shared" si="5"/>
        <v>45.257924648657379</v>
      </c>
      <c r="F58" s="24"/>
      <c r="G58" s="24">
        <v>27909.38</v>
      </c>
      <c r="H58" s="25"/>
      <c r="I58" s="24">
        <f t="shared" si="6"/>
        <v>3604103</v>
      </c>
      <c r="J58" s="24">
        <f>D58+G58</f>
        <v>1659051.5999999999</v>
      </c>
      <c r="K58" s="25">
        <f t="shared" ref="K58:K81" si="8">J58/I58*100</f>
        <v>46.032302628420993</v>
      </c>
      <c r="L58" s="11">
        <f t="shared" si="7"/>
        <v>0</v>
      </c>
      <c r="N58" s="11"/>
    </row>
    <row r="59" spans="1:14" s="10" customFormat="1" ht="65.25" customHeight="1">
      <c r="A59" s="18" t="s">
        <v>39</v>
      </c>
      <c r="B59" s="27" t="s">
        <v>40</v>
      </c>
      <c r="C59" s="20">
        <f>SUM(C60:C77)</f>
        <v>1923343971.8800001</v>
      </c>
      <c r="D59" s="20">
        <f>SUM(D60:D77)</f>
        <v>1081964984.2499998</v>
      </c>
      <c r="E59" s="21">
        <f t="shared" si="5"/>
        <v>56.254367397029746</v>
      </c>
      <c r="F59" s="20">
        <f>SUM(F60:F77)</f>
        <v>381519472.20999992</v>
      </c>
      <c r="G59" s="20">
        <f>SUM(G60:G77)</f>
        <v>176625295.22999999</v>
      </c>
      <c r="H59" s="21">
        <f>G59/F59*100</f>
        <v>46.295224253398018</v>
      </c>
      <c r="I59" s="20">
        <f>SUM(I60:I77)</f>
        <v>2304863444.0900002</v>
      </c>
      <c r="J59" s="20">
        <f>SUM(J60:J77)</f>
        <v>1258590279.4799998</v>
      </c>
      <c r="K59" s="21">
        <f t="shared" si="8"/>
        <v>54.605850195038904</v>
      </c>
      <c r="L59" s="11">
        <f t="shared" si="7"/>
        <v>0</v>
      </c>
      <c r="N59" s="11"/>
    </row>
    <row r="60" spans="1:14" ht="64.5" customHeight="1">
      <c r="A60" s="22" t="s">
        <v>66</v>
      </c>
      <c r="B60" s="26" t="s">
        <v>41</v>
      </c>
      <c r="C60" s="24">
        <v>711858470.20000005</v>
      </c>
      <c r="D60" s="24">
        <v>346957794.31999999</v>
      </c>
      <c r="E60" s="25">
        <f t="shared" si="5"/>
        <v>48.73971566602566</v>
      </c>
      <c r="F60" s="24">
        <v>25881600</v>
      </c>
      <c r="G60" s="24">
        <v>15742823.33</v>
      </c>
      <c r="H60" s="25">
        <f t="shared" ref="H60:H129" si="9">G60/F60*100</f>
        <v>60.826314176866973</v>
      </c>
      <c r="I60" s="24">
        <f>C60+F60</f>
        <v>737740070.20000005</v>
      </c>
      <c r="J60" s="24">
        <f>D60+G60</f>
        <v>362700617.64999998</v>
      </c>
      <c r="K60" s="25">
        <f t="shared" si="8"/>
        <v>49.163741038449011</v>
      </c>
      <c r="L60" s="11">
        <f t="shared" si="7"/>
        <v>0</v>
      </c>
      <c r="N60" s="11"/>
    </row>
    <row r="61" spans="1:14" ht="76.5" customHeight="1">
      <c r="A61" s="22" t="s">
        <v>93</v>
      </c>
      <c r="B61" s="26" t="s">
        <v>42</v>
      </c>
      <c r="C61" s="24">
        <v>415993388</v>
      </c>
      <c r="D61" s="24">
        <v>187737580.06</v>
      </c>
      <c r="E61" s="25">
        <f t="shared" si="5"/>
        <v>45.129943281694665</v>
      </c>
      <c r="F61" s="24">
        <v>10990998.6</v>
      </c>
      <c r="G61" s="24">
        <v>20608515.93</v>
      </c>
      <c r="H61" s="25">
        <f t="shared" si="9"/>
        <v>187.50358070284895</v>
      </c>
      <c r="I61" s="24">
        <f>C61+F61</f>
        <v>426984386.60000002</v>
      </c>
      <c r="J61" s="24">
        <f>D61+G61</f>
        <v>208346095.99000001</v>
      </c>
      <c r="K61" s="25">
        <f t="shared" si="8"/>
        <v>48.794780916703431</v>
      </c>
      <c r="L61" s="11">
        <f t="shared" si="7"/>
        <v>0</v>
      </c>
      <c r="N61" s="11"/>
    </row>
    <row r="62" spans="1:14" ht="87" customHeight="1">
      <c r="A62" s="22" t="s">
        <v>94</v>
      </c>
      <c r="B62" s="26">
        <v>1030</v>
      </c>
      <c r="C62" s="24">
        <v>416447000</v>
      </c>
      <c r="D62" s="24">
        <v>358182539.16000003</v>
      </c>
      <c r="E62" s="25">
        <f t="shared" si="5"/>
        <v>86.009153424085184</v>
      </c>
      <c r="F62" s="24"/>
      <c r="G62" s="24"/>
      <c r="H62" s="25"/>
      <c r="I62" s="24">
        <f t="shared" ref="I62:J62" si="10">C62+F62</f>
        <v>416447000</v>
      </c>
      <c r="J62" s="24">
        <f t="shared" si="10"/>
        <v>358182539.16000003</v>
      </c>
      <c r="K62" s="25">
        <f t="shared" si="8"/>
        <v>86.009153424085184</v>
      </c>
      <c r="L62" s="11">
        <f t="shared" si="7"/>
        <v>0</v>
      </c>
      <c r="N62" s="11"/>
    </row>
    <row r="63" spans="1:14" ht="103.5" customHeight="1">
      <c r="A63" s="22" t="s">
        <v>88</v>
      </c>
      <c r="B63" s="26">
        <v>1070</v>
      </c>
      <c r="C63" s="24">
        <v>47813300</v>
      </c>
      <c r="D63" s="24">
        <v>21596101.420000002</v>
      </c>
      <c r="E63" s="25">
        <f t="shared" si="5"/>
        <v>45.16756095061416</v>
      </c>
      <c r="F63" s="24"/>
      <c r="G63" s="24">
        <v>46291.34</v>
      </c>
      <c r="H63" s="25"/>
      <c r="I63" s="24">
        <f t="shared" ref="I63:J67" si="11">C63+F63</f>
        <v>47813300</v>
      </c>
      <c r="J63" s="24">
        <f t="shared" si="11"/>
        <v>21642392.760000002</v>
      </c>
      <c r="K63" s="25">
        <f t="shared" si="8"/>
        <v>45.264377819560671</v>
      </c>
      <c r="L63" s="11">
        <f t="shared" si="7"/>
        <v>0</v>
      </c>
      <c r="N63" s="11"/>
    </row>
    <row r="64" spans="1:14" ht="80.25" customHeight="1">
      <c r="A64" s="22" t="s">
        <v>142</v>
      </c>
      <c r="B64" s="23" t="s">
        <v>95</v>
      </c>
      <c r="C64" s="24">
        <v>86019954</v>
      </c>
      <c r="D64" s="24">
        <v>48801923.43</v>
      </c>
      <c r="E64" s="25">
        <f t="shared" si="5"/>
        <v>56.733259157520585</v>
      </c>
      <c r="F64" s="24">
        <v>8755650</v>
      </c>
      <c r="G64" s="24">
        <v>5381649.6100000003</v>
      </c>
      <c r="H64" s="25">
        <f t="shared" si="9"/>
        <v>61.464878221491269</v>
      </c>
      <c r="I64" s="24">
        <f t="shared" si="11"/>
        <v>94775604</v>
      </c>
      <c r="J64" s="24">
        <f t="shared" si="11"/>
        <v>54183573.039999999</v>
      </c>
      <c r="K64" s="25">
        <f t="shared" si="8"/>
        <v>57.170380090640208</v>
      </c>
      <c r="L64" s="11">
        <f t="shared" si="7"/>
        <v>0</v>
      </c>
      <c r="N64" s="11"/>
    </row>
    <row r="65" spans="1:14" ht="108" customHeight="1">
      <c r="A65" s="22" t="s">
        <v>89</v>
      </c>
      <c r="B65" s="23" t="s">
        <v>43</v>
      </c>
      <c r="C65" s="24">
        <v>173756029.68000001</v>
      </c>
      <c r="D65" s="24">
        <v>74638590.049999997</v>
      </c>
      <c r="E65" s="25">
        <f t="shared" si="5"/>
        <v>42.9559711898684</v>
      </c>
      <c r="F65" s="24">
        <v>181220070.31999999</v>
      </c>
      <c r="G65" s="24">
        <v>73219657.670000002</v>
      </c>
      <c r="H65" s="25">
        <f t="shared" si="9"/>
        <v>40.40372434505079</v>
      </c>
      <c r="I65" s="24">
        <f t="shared" si="11"/>
        <v>354976100</v>
      </c>
      <c r="J65" s="24">
        <f t="shared" si="11"/>
        <v>147858247.72</v>
      </c>
      <c r="K65" s="25">
        <f t="shared" si="8"/>
        <v>41.653014870578609</v>
      </c>
      <c r="L65" s="11">
        <f t="shared" si="7"/>
        <v>0</v>
      </c>
      <c r="N65" s="11"/>
    </row>
    <row r="66" spans="1:14" ht="81" customHeight="1">
      <c r="A66" s="22" t="s">
        <v>90</v>
      </c>
      <c r="B66" s="26">
        <v>1130</v>
      </c>
      <c r="C66" s="24">
        <v>7412500</v>
      </c>
      <c r="D66" s="24">
        <v>3168001.8</v>
      </c>
      <c r="E66" s="25">
        <f t="shared" si="5"/>
        <v>42.738641483979762</v>
      </c>
      <c r="F66" s="24"/>
      <c r="G66" s="24">
        <v>1932.93</v>
      </c>
      <c r="H66" s="25"/>
      <c r="I66" s="24">
        <f t="shared" si="11"/>
        <v>7412500</v>
      </c>
      <c r="J66" s="24">
        <f t="shared" si="11"/>
        <v>3169934.73</v>
      </c>
      <c r="K66" s="25">
        <f t="shared" si="8"/>
        <v>42.764718111298485</v>
      </c>
      <c r="L66" s="11">
        <f t="shared" si="7"/>
        <v>0</v>
      </c>
      <c r="N66" s="11"/>
    </row>
    <row r="67" spans="1:14" ht="81" customHeight="1">
      <c r="A67" s="22" t="s">
        <v>67</v>
      </c>
      <c r="B67" s="26">
        <v>1140</v>
      </c>
      <c r="C67" s="24">
        <v>18012300</v>
      </c>
      <c r="D67" s="24">
        <v>8240030.8799999999</v>
      </c>
      <c r="E67" s="25">
        <f t="shared" si="5"/>
        <v>45.746689095784546</v>
      </c>
      <c r="F67" s="28"/>
      <c r="G67" s="24">
        <v>60806.2</v>
      </c>
      <c r="H67" s="25"/>
      <c r="I67" s="24">
        <f t="shared" si="11"/>
        <v>18012300</v>
      </c>
      <c r="J67" s="24">
        <f t="shared" si="11"/>
        <v>8300837.0800000001</v>
      </c>
      <c r="K67" s="25">
        <f t="shared" si="8"/>
        <v>46.084270637286743</v>
      </c>
      <c r="L67" s="11">
        <f t="shared" si="7"/>
        <v>0</v>
      </c>
      <c r="N67" s="11"/>
    </row>
    <row r="68" spans="1:14" ht="89.25" customHeight="1">
      <c r="A68" s="22" t="s">
        <v>86</v>
      </c>
      <c r="B68" s="26">
        <v>1150</v>
      </c>
      <c r="C68" s="24">
        <v>8988230</v>
      </c>
      <c r="D68" s="24">
        <v>4946579.57</v>
      </c>
      <c r="E68" s="25">
        <f>D68/C68*100</f>
        <v>55.033967421839456</v>
      </c>
      <c r="F68" s="24"/>
      <c r="G68" s="24"/>
      <c r="H68" s="25"/>
      <c r="I68" s="24">
        <f>C68+F68</f>
        <v>8988230</v>
      </c>
      <c r="J68" s="24">
        <f t="shared" ref="J68:J69" si="12">D68+G68</f>
        <v>4946579.57</v>
      </c>
      <c r="K68" s="25">
        <f t="shared" si="8"/>
        <v>55.033967421839456</v>
      </c>
      <c r="L68" s="11">
        <f t="shared" si="7"/>
        <v>0</v>
      </c>
      <c r="N68" s="12"/>
    </row>
    <row r="69" spans="1:14" ht="132.75" customHeight="1">
      <c r="A69" s="22" t="s">
        <v>123</v>
      </c>
      <c r="B69" s="26">
        <v>1180</v>
      </c>
      <c r="C69" s="24">
        <v>2313000</v>
      </c>
      <c r="D69" s="24"/>
      <c r="E69" s="25">
        <f>D69/C69*100</f>
        <v>0</v>
      </c>
      <c r="F69" s="24">
        <v>27590900</v>
      </c>
      <c r="G69" s="24"/>
      <c r="H69" s="25">
        <f t="shared" si="9"/>
        <v>0</v>
      </c>
      <c r="I69" s="24">
        <f>C69+F69</f>
        <v>29903900</v>
      </c>
      <c r="J69" s="24">
        <f t="shared" si="12"/>
        <v>0</v>
      </c>
      <c r="K69" s="25">
        <f t="shared" si="8"/>
        <v>0</v>
      </c>
      <c r="L69" s="11">
        <f t="shared" si="7"/>
        <v>0</v>
      </c>
      <c r="N69" s="12"/>
    </row>
    <row r="70" spans="1:14" ht="182.25" customHeight="1">
      <c r="A70" s="22" t="s">
        <v>134</v>
      </c>
      <c r="B70" s="26">
        <v>1200</v>
      </c>
      <c r="C70" s="24">
        <v>4325100</v>
      </c>
      <c r="D70" s="24">
        <v>2597414.83</v>
      </c>
      <c r="E70" s="25">
        <f t="shared" si="5"/>
        <v>60.054445677556586</v>
      </c>
      <c r="F70" s="24"/>
      <c r="G70" s="24"/>
      <c r="H70" s="25"/>
      <c r="I70" s="24">
        <f t="shared" ref="I70:J70" si="13">C70+F70</f>
        <v>4325100</v>
      </c>
      <c r="J70" s="24">
        <f t="shared" si="13"/>
        <v>2597414.83</v>
      </c>
      <c r="K70" s="25">
        <f>J70/I70*100</f>
        <v>60.054445677556586</v>
      </c>
      <c r="L70" s="11">
        <f t="shared" si="7"/>
        <v>0</v>
      </c>
      <c r="N70" s="12"/>
    </row>
    <row r="71" spans="1:14" ht="161.25" customHeight="1">
      <c r="A71" s="74" t="s">
        <v>153</v>
      </c>
      <c r="B71" s="26">
        <v>1220</v>
      </c>
      <c r="C71" s="24"/>
      <c r="D71" s="24"/>
      <c r="E71" s="25"/>
      <c r="F71" s="24">
        <v>6906000</v>
      </c>
      <c r="G71" s="24"/>
      <c r="H71" s="25"/>
      <c r="I71" s="24">
        <f t="shared" ref="I71" si="14">C71+F71</f>
        <v>6906000</v>
      </c>
      <c r="J71" s="24">
        <f t="shared" ref="J71" si="15">D71+G71</f>
        <v>0</v>
      </c>
      <c r="K71" s="25">
        <f>J71/I71*100</f>
        <v>0</v>
      </c>
      <c r="L71" s="11"/>
      <c r="N71" s="12"/>
    </row>
    <row r="72" spans="1:14" ht="214.5" customHeight="1">
      <c r="A72" s="74" t="s">
        <v>154</v>
      </c>
      <c r="B72" s="26">
        <v>1260</v>
      </c>
      <c r="C72" s="24"/>
      <c r="D72" s="24"/>
      <c r="E72" s="25"/>
      <c r="F72" s="24">
        <v>65601995</v>
      </c>
      <c r="G72" s="24">
        <v>29056897.02</v>
      </c>
      <c r="H72" s="25">
        <f t="shared" si="9"/>
        <v>44.292703324037632</v>
      </c>
      <c r="I72" s="24">
        <f t="shared" ref="I72" si="16">C72+F72</f>
        <v>65601995</v>
      </c>
      <c r="J72" s="24">
        <f t="shared" ref="J72" si="17">D72+G72</f>
        <v>29056897.02</v>
      </c>
      <c r="K72" s="25">
        <f>J72/I72*100</f>
        <v>44.292703324037632</v>
      </c>
      <c r="L72" s="11"/>
      <c r="N72" s="12"/>
    </row>
    <row r="73" spans="1:14" ht="207.75" customHeight="1">
      <c r="A73" s="54" t="s">
        <v>119</v>
      </c>
      <c r="B73" s="55">
        <v>1290</v>
      </c>
      <c r="C73" s="24"/>
      <c r="D73" s="24"/>
      <c r="E73" s="25"/>
      <c r="F73" s="24">
        <v>4465501.6500000004</v>
      </c>
      <c r="G73" s="24">
        <v>4442448.2699999996</v>
      </c>
      <c r="H73" s="25">
        <f t="shared" si="9"/>
        <v>99.48374490019502</v>
      </c>
      <c r="I73" s="24">
        <f t="shared" ref="I73:I76" si="18">C73+F73</f>
        <v>4465501.6500000004</v>
      </c>
      <c r="J73" s="24">
        <f t="shared" ref="J73:J76" si="19">D73+G73</f>
        <v>4442448.2699999996</v>
      </c>
      <c r="K73" s="25">
        <f t="shared" ref="K73:K77" si="20">J73/I73*100</f>
        <v>99.48374490019502</v>
      </c>
      <c r="L73" s="11">
        <f t="shared" si="7"/>
        <v>0</v>
      </c>
      <c r="N73" s="12"/>
    </row>
    <row r="74" spans="1:14" ht="72" customHeight="1">
      <c r="A74" s="56" t="s">
        <v>143</v>
      </c>
      <c r="B74" s="55">
        <v>1300</v>
      </c>
      <c r="C74" s="24"/>
      <c r="D74" s="24"/>
      <c r="E74" s="25"/>
      <c r="F74" s="24">
        <v>20543656.640000001</v>
      </c>
      <c r="G74" s="24">
        <v>6685562.6399999997</v>
      </c>
      <c r="H74" s="25">
        <f t="shared" si="9"/>
        <v>32.543196944709059</v>
      </c>
      <c r="I74" s="24">
        <f t="shared" ref="I74" si="21">C74+F74</f>
        <v>20543656.640000001</v>
      </c>
      <c r="J74" s="24">
        <f t="shared" ref="J74" si="22">D74+G74</f>
        <v>6685562.6399999997</v>
      </c>
      <c r="K74" s="25">
        <f t="shared" si="20"/>
        <v>32.543196944709059</v>
      </c>
      <c r="L74" s="11"/>
      <c r="N74" s="12"/>
    </row>
    <row r="75" spans="1:14" ht="176.25" customHeight="1">
      <c r="A75" s="56" t="s">
        <v>144</v>
      </c>
      <c r="B75" s="55">
        <v>1310</v>
      </c>
      <c r="C75" s="24"/>
      <c r="D75" s="24"/>
      <c r="E75" s="25"/>
      <c r="F75" s="24">
        <v>100000</v>
      </c>
      <c r="G75" s="24"/>
      <c r="H75" s="25">
        <f t="shared" si="9"/>
        <v>0</v>
      </c>
      <c r="I75" s="24">
        <f t="shared" ref="I75" si="23">C75+F75</f>
        <v>100000</v>
      </c>
      <c r="J75" s="24">
        <f t="shared" ref="J75" si="24">D75+G75</f>
        <v>0</v>
      </c>
      <c r="K75" s="25"/>
      <c r="L75" s="11"/>
      <c r="N75" s="12"/>
    </row>
    <row r="76" spans="1:14" ht="110.25" customHeight="1">
      <c r="A76" s="56" t="s">
        <v>124</v>
      </c>
      <c r="B76" s="55">
        <v>1400</v>
      </c>
      <c r="C76" s="24"/>
      <c r="D76" s="24"/>
      <c r="E76" s="25"/>
      <c r="F76" s="24">
        <v>29463100</v>
      </c>
      <c r="G76" s="24">
        <v>21378710.289999999</v>
      </c>
      <c r="H76" s="25">
        <f t="shared" si="9"/>
        <v>72.560967074068913</v>
      </c>
      <c r="I76" s="24">
        <f t="shared" si="18"/>
        <v>29463100</v>
      </c>
      <c r="J76" s="24">
        <f t="shared" si="19"/>
        <v>21378710.289999999</v>
      </c>
      <c r="K76" s="25">
        <f t="shared" si="20"/>
        <v>72.560967074068913</v>
      </c>
      <c r="L76" s="11">
        <f t="shared" si="7"/>
        <v>0</v>
      </c>
      <c r="N76" s="12"/>
    </row>
    <row r="77" spans="1:14" ht="126" customHeight="1">
      <c r="A77" s="68" t="s">
        <v>133</v>
      </c>
      <c r="B77" s="55">
        <v>1600</v>
      </c>
      <c r="C77" s="24">
        <v>30404700</v>
      </c>
      <c r="D77" s="24">
        <v>25098428.73</v>
      </c>
      <c r="E77" s="25">
        <f t="shared" si="5"/>
        <v>82.547858488983621</v>
      </c>
      <c r="F77" s="24"/>
      <c r="G77" s="24"/>
      <c r="H77" s="25"/>
      <c r="I77" s="24">
        <f t="shared" ref="I77" si="25">C77+F77</f>
        <v>30404700</v>
      </c>
      <c r="J77" s="24">
        <f t="shared" ref="J77" si="26">D77+G77</f>
        <v>25098428.73</v>
      </c>
      <c r="K77" s="25">
        <f t="shared" si="20"/>
        <v>82.547858488983621</v>
      </c>
      <c r="L77" s="11"/>
      <c r="N77" s="12"/>
    </row>
    <row r="78" spans="1:14" s="10" customFormat="1" ht="62.25" customHeight="1">
      <c r="A78" s="18" t="s">
        <v>44</v>
      </c>
      <c r="B78" s="27" t="s">
        <v>45</v>
      </c>
      <c r="C78" s="20">
        <f>+C80+C79</f>
        <v>121181223.01000001</v>
      </c>
      <c r="D78" s="20">
        <f>+D80+D79</f>
        <v>58860631.270000003</v>
      </c>
      <c r="E78" s="21">
        <f t="shared" si="5"/>
        <v>48.572402396980891</v>
      </c>
      <c r="F78" s="20">
        <f>F80+F79</f>
        <v>14520488.050000001</v>
      </c>
      <c r="G78" s="20">
        <f>G80+G79</f>
        <v>16191845.77</v>
      </c>
      <c r="H78" s="21">
        <f t="shared" si="9"/>
        <v>111.51034121060412</v>
      </c>
      <c r="I78" s="20">
        <f>+I80+I79</f>
        <v>135701711.06</v>
      </c>
      <c r="J78" s="20">
        <f>+J80+J79</f>
        <v>75052477.040000007</v>
      </c>
      <c r="K78" s="21">
        <f t="shared" si="8"/>
        <v>55.306949672002169</v>
      </c>
      <c r="L78" s="11">
        <f t="shared" si="7"/>
        <v>0</v>
      </c>
      <c r="N78" s="11"/>
    </row>
    <row r="79" spans="1:14" s="10" customFormat="1" ht="87" customHeight="1">
      <c r="A79" s="56" t="s">
        <v>116</v>
      </c>
      <c r="B79" s="26">
        <v>2010</v>
      </c>
      <c r="C79" s="20"/>
      <c r="D79" s="20"/>
      <c r="E79" s="21"/>
      <c r="F79" s="24"/>
      <c r="G79" s="24">
        <v>7913102.0099999998</v>
      </c>
      <c r="H79" s="25"/>
      <c r="I79" s="24">
        <f>C79+F79</f>
        <v>0</v>
      </c>
      <c r="J79" s="24">
        <f>D79+G79</f>
        <v>7913102.0099999998</v>
      </c>
      <c r="K79" s="25"/>
      <c r="L79" s="11">
        <f t="shared" si="7"/>
        <v>0</v>
      </c>
      <c r="N79" s="11"/>
    </row>
    <row r="80" spans="1:14" ht="93.75" customHeight="1">
      <c r="A80" s="22" t="s">
        <v>145</v>
      </c>
      <c r="B80" s="26">
        <v>2150</v>
      </c>
      <c r="C80" s="24">
        <v>121181223.01000001</v>
      </c>
      <c r="D80" s="24">
        <v>58860631.270000003</v>
      </c>
      <c r="E80" s="25">
        <f t="shared" si="5"/>
        <v>48.572402396980891</v>
      </c>
      <c r="F80" s="24">
        <v>14520488.050000001</v>
      </c>
      <c r="G80" s="24">
        <v>8278743.7599999998</v>
      </c>
      <c r="H80" s="25">
        <f t="shared" si="9"/>
        <v>57.014225220893998</v>
      </c>
      <c r="I80" s="24">
        <f>C80+F80</f>
        <v>135701711.06</v>
      </c>
      <c r="J80" s="24">
        <f>D80+G80</f>
        <v>67139375.030000001</v>
      </c>
      <c r="K80" s="25">
        <f t="shared" si="8"/>
        <v>49.475702631571522</v>
      </c>
      <c r="L80" s="11">
        <f t="shared" si="7"/>
        <v>0</v>
      </c>
      <c r="N80" s="11"/>
    </row>
    <row r="81" spans="1:18" s="10" customFormat="1" ht="85.5" customHeight="1">
      <c r="A81" s="18" t="s">
        <v>46</v>
      </c>
      <c r="B81" s="27" t="s">
        <v>47</v>
      </c>
      <c r="C81" s="20">
        <f>SUM(C82:C93)</f>
        <v>148913163.88</v>
      </c>
      <c r="D81" s="20">
        <f>SUM(D82:D93)</f>
        <v>64745136.649999999</v>
      </c>
      <c r="E81" s="21">
        <f t="shared" si="5"/>
        <v>43.478450771601459</v>
      </c>
      <c r="F81" s="20">
        <f>SUM(F82:F93)</f>
        <v>125184731.89</v>
      </c>
      <c r="G81" s="20">
        <f>SUM(G82:G93)</f>
        <v>8844086.7400000002</v>
      </c>
      <c r="H81" s="21">
        <f t="shared" si="9"/>
        <v>7.0648285988832189</v>
      </c>
      <c r="I81" s="20">
        <f>SUM(I82:I93)</f>
        <v>274097895.76999998</v>
      </c>
      <c r="J81" s="20">
        <f>SUM(J82:J93)</f>
        <v>73589223.390000015</v>
      </c>
      <c r="K81" s="21">
        <f t="shared" si="8"/>
        <v>26.847788518504327</v>
      </c>
      <c r="L81" s="11">
        <f t="shared" si="7"/>
        <v>0</v>
      </c>
      <c r="N81" s="11"/>
      <c r="R81" s="11"/>
    </row>
    <row r="82" spans="1:18" ht="147.75" customHeight="1">
      <c r="A82" s="22" t="s">
        <v>91</v>
      </c>
      <c r="B82" s="26">
        <v>3030</v>
      </c>
      <c r="C82" s="24">
        <v>13641600</v>
      </c>
      <c r="D82" s="24">
        <v>720271.53</v>
      </c>
      <c r="E82" s="25">
        <f t="shared" si="5"/>
        <v>5.2799637139338493</v>
      </c>
      <c r="F82" s="24"/>
      <c r="G82" s="24"/>
      <c r="H82" s="21"/>
      <c r="I82" s="24">
        <f>C82+F82</f>
        <v>13641600</v>
      </c>
      <c r="J82" s="24">
        <f>D82+G82</f>
        <v>720271.53</v>
      </c>
      <c r="K82" s="25">
        <f t="shared" ref="K82:K93" si="27">J82/I82*100</f>
        <v>5.2799637139338493</v>
      </c>
      <c r="L82" s="11">
        <f t="shared" si="7"/>
        <v>0</v>
      </c>
      <c r="N82" s="11"/>
    </row>
    <row r="83" spans="1:18" ht="107.25" customHeight="1">
      <c r="A83" s="22" t="s">
        <v>68</v>
      </c>
      <c r="B83" s="26">
        <v>3050</v>
      </c>
      <c r="C83" s="24">
        <v>580400</v>
      </c>
      <c r="D83" s="24">
        <v>278360.13</v>
      </c>
      <c r="E83" s="25">
        <f t="shared" si="5"/>
        <v>47.96004996554101</v>
      </c>
      <c r="F83" s="24"/>
      <c r="G83" s="24"/>
      <c r="H83" s="21"/>
      <c r="I83" s="24">
        <f t="shared" ref="I83:J87" si="28">C83+F83</f>
        <v>580400</v>
      </c>
      <c r="J83" s="24">
        <f t="shared" si="28"/>
        <v>278360.13</v>
      </c>
      <c r="K83" s="25">
        <f t="shared" si="27"/>
        <v>47.96004996554101</v>
      </c>
      <c r="L83" s="11">
        <f t="shared" si="7"/>
        <v>0</v>
      </c>
      <c r="N83" s="11"/>
    </row>
    <row r="84" spans="1:18" ht="140.25" customHeight="1">
      <c r="A84" s="22" t="s">
        <v>78</v>
      </c>
      <c r="B84" s="26">
        <v>3100</v>
      </c>
      <c r="C84" s="24">
        <v>43630129.5</v>
      </c>
      <c r="D84" s="24">
        <v>20418302.390000001</v>
      </c>
      <c r="E84" s="25">
        <f t="shared" si="5"/>
        <v>46.798628892449194</v>
      </c>
      <c r="F84" s="24">
        <v>52500</v>
      </c>
      <c r="G84" s="24">
        <v>842515.36</v>
      </c>
      <c r="H84" s="25"/>
      <c r="I84" s="24">
        <f t="shared" si="28"/>
        <v>43682629.5</v>
      </c>
      <c r="J84" s="24">
        <f t="shared" si="28"/>
        <v>21260817.75</v>
      </c>
      <c r="K84" s="25">
        <f t="shared" si="27"/>
        <v>48.671103350131432</v>
      </c>
      <c r="L84" s="11">
        <f t="shared" si="7"/>
        <v>0</v>
      </c>
      <c r="N84" s="11"/>
    </row>
    <row r="85" spans="1:18" ht="87.75" customHeight="1">
      <c r="A85" s="22" t="s">
        <v>125</v>
      </c>
      <c r="B85" s="26">
        <v>3110</v>
      </c>
      <c r="C85" s="24">
        <v>100782.5</v>
      </c>
      <c r="D85" s="24">
        <v>57590</v>
      </c>
      <c r="E85" s="25">
        <f t="shared" si="5"/>
        <v>57.142857142857139</v>
      </c>
      <c r="F85" s="24"/>
      <c r="G85" s="24"/>
      <c r="H85" s="25"/>
      <c r="I85" s="24">
        <f t="shared" si="28"/>
        <v>100782.5</v>
      </c>
      <c r="J85" s="24">
        <f t="shared" si="28"/>
        <v>57590</v>
      </c>
      <c r="K85" s="25">
        <f t="shared" si="27"/>
        <v>57.142857142857139</v>
      </c>
      <c r="L85" s="11">
        <f t="shared" si="7"/>
        <v>0</v>
      </c>
      <c r="N85" s="11"/>
    </row>
    <row r="86" spans="1:18" ht="96" customHeight="1">
      <c r="A86" s="22" t="s">
        <v>79</v>
      </c>
      <c r="B86" s="26">
        <v>3120</v>
      </c>
      <c r="C86" s="24">
        <v>11139695</v>
      </c>
      <c r="D86" s="24">
        <v>5220708.93</v>
      </c>
      <c r="E86" s="25">
        <f t="shared" si="5"/>
        <v>46.865815715780371</v>
      </c>
      <c r="F86" s="24">
        <v>50000</v>
      </c>
      <c r="G86" s="24">
        <v>7941795.0499999998</v>
      </c>
      <c r="H86" s="25"/>
      <c r="I86" s="24">
        <f t="shared" si="28"/>
        <v>11189695</v>
      </c>
      <c r="J86" s="24">
        <f t="shared" si="28"/>
        <v>13162503.98</v>
      </c>
      <c r="K86" s="25">
        <f t="shared" si="27"/>
        <v>117.63058760761575</v>
      </c>
      <c r="L86" s="11">
        <f t="shared" si="7"/>
        <v>0</v>
      </c>
      <c r="N86" s="11"/>
    </row>
    <row r="87" spans="1:18" ht="109.5" customHeight="1">
      <c r="A87" s="22" t="s">
        <v>135</v>
      </c>
      <c r="B87" s="26">
        <v>3130</v>
      </c>
      <c r="C87" s="24">
        <v>17929840</v>
      </c>
      <c r="D87" s="24">
        <v>6598392.2599999998</v>
      </c>
      <c r="E87" s="25">
        <f t="shared" si="5"/>
        <v>36.801177589984071</v>
      </c>
      <c r="F87" s="24"/>
      <c r="G87" s="24">
        <v>59776.33</v>
      </c>
      <c r="H87" s="25"/>
      <c r="I87" s="24">
        <f t="shared" si="28"/>
        <v>17929840</v>
      </c>
      <c r="J87" s="24">
        <f t="shared" si="28"/>
        <v>6658168.5899999999</v>
      </c>
      <c r="K87" s="25">
        <f t="shared" si="27"/>
        <v>37.134567793131453</v>
      </c>
      <c r="L87" s="11">
        <f t="shared" si="7"/>
        <v>0</v>
      </c>
      <c r="N87" s="11"/>
    </row>
    <row r="88" spans="1:18" ht="187.5" customHeight="1">
      <c r="A88" s="22" t="s">
        <v>69</v>
      </c>
      <c r="B88" s="26">
        <v>3160</v>
      </c>
      <c r="C88" s="24">
        <v>13456300</v>
      </c>
      <c r="D88" s="24">
        <v>6868949.8399999999</v>
      </c>
      <c r="E88" s="25">
        <f t="shared" si="5"/>
        <v>51.046348847751609</v>
      </c>
      <c r="F88" s="24"/>
      <c r="G88" s="24"/>
      <c r="H88" s="25"/>
      <c r="I88" s="24">
        <f t="shared" ref="I88:J89" si="29">C88+F88</f>
        <v>13456300</v>
      </c>
      <c r="J88" s="24">
        <f t="shared" si="29"/>
        <v>6868949.8399999999</v>
      </c>
      <c r="K88" s="25">
        <f t="shared" si="27"/>
        <v>51.046348847751609</v>
      </c>
      <c r="L88" s="11">
        <f t="shared" si="7"/>
        <v>0</v>
      </c>
      <c r="N88" s="11"/>
    </row>
    <row r="89" spans="1:18" ht="204.75" customHeight="1">
      <c r="A89" s="22" t="s">
        <v>70</v>
      </c>
      <c r="B89" s="26">
        <v>3180</v>
      </c>
      <c r="C89" s="24">
        <v>7745300</v>
      </c>
      <c r="D89" s="24">
        <v>3704813.89</v>
      </c>
      <c r="E89" s="25">
        <f t="shared" si="5"/>
        <v>47.833058629104102</v>
      </c>
      <c r="F89" s="24"/>
      <c r="G89" s="24"/>
      <c r="H89" s="25"/>
      <c r="I89" s="24">
        <f t="shared" si="29"/>
        <v>7745300</v>
      </c>
      <c r="J89" s="24">
        <f t="shared" si="29"/>
        <v>3704813.89</v>
      </c>
      <c r="K89" s="25">
        <f t="shared" si="27"/>
        <v>47.833058629104102</v>
      </c>
      <c r="L89" s="11">
        <f t="shared" si="7"/>
        <v>0</v>
      </c>
      <c r="N89" s="11"/>
    </row>
    <row r="90" spans="1:18" ht="81" customHeight="1">
      <c r="A90" s="22" t="s">
        <v>118</v>
      </c>
      <c r="B90" s="26">
        <v>3190</v>
      </c>
      <c r="C90" s="24">
        <v>1091400</v>
      </c>
      <c r="D90" s="24">
        <v>533480.69999999995</v>
      </c>
      <c r="E90" s="25">
        <f t="shared" si="5"/>
        <v>48.880401319406261</v>
      </c>
      <c r="F90" s="24"/>
      <c r="G90" s="24"/>
      <c r="H90" s="25"/>
      <c r="I90" s="24">
        <f t="shared" ref="I90" si="30">C90+F90</f>
        <v>1091400</v>
      </c>
      <c r="J90" s="24">
        <f t="shared" ref="J90" si="31">D90+G90</f>
        <v>533480.69999999995</v>
      </c>
      <c r="K90" s="25">
        <f t="shared" ref="K90" si="32">J90/I90*100</f>
        <v>48.880401319406261</v>
      </c>
      <c r="L90" s="11">
        <f t="shared" si="7"/>
        <v>0</v>
      </c>
      <c r="N90" s="11"/>
    </row>
    <row r="91" spans="1:18" ht="87" customHeight="1">
      <c r="A91" s="22" t="s">
        <v>14</v>
      </c>
      <c r="B91" s="26">
        <v>3210</v>
      </c>
      <c r="C91" s="24">
        <v>27890</v>
      </c>
      <c r="D91" s="24">
        <v>14530.3</v>
      </c>
      <c r="E91" s="25">
        <f t="shared" si="5"/>
        <v>52.098601649336672</v>
      </c>
      <c r="F91" s="24"/>
      <c r="G91" s="24"/>
      <c r="H91" s="25"/>
      <c r="I91" s="24">
        <f t="shared" ref="I91:J93" si="33">C91+F91</f>
        <v>27890</v>
      </c>
      <c r="J91" s="24">
        <f t="shared" si="33"/>
        <v>14530.3</v>
      </c>
      <c r="K91" s="25">
        <f t="shared" si="27"/>
        <v>52.098601649336672</v>
      </c>
      <c r="L91" s="11">
        <f t="shared" si="7"/>
        <v>0</v>
      </c>
      <c r="N91" s="11"/>
    </row>
    <row r="92" spans="1:18" ht="144" customHeight="1">
      <c r="A92" s="74" t="s">
        <v>155</v>
      </c>
      <c r="B92" s="26">
        <v>3220</v>
      </c>
      <c r="C92" s="24"/>
      <c r="D92" s="24"/>
      <c r="E92" s="25"/>
      <c r="F92" s="24">
        <v>125082231.89</v>
      </c>
      <c r="G92" s="24"/>
      <c r="H92" s="25">
        <f t="shared" si="9"/>
        <v>0</v>
      </c>
      <c r="I92" s="24">
        <f t="shared" ref="I92" si="34">C92+F92</f>
        <v>125082231.89</v>
      </c>
      <c r="J92" s="24">
        <f t="shared" ref="J92" si="35">D92+G92</f>
        <v>0</v>
      </c>
      <c r="K92" s="25">
        <f t="shared" ref="K92" si="36">J92/I92*100</f>
        <v>0</v>
      </c>
      <c r="L92" s="11"/>
      <c r="N92" s="11"/>
    </row>
    <row r="93" spans="1:18" ht="70.5" customHeight="1">
      <c r="A93" s="22" t="s">
        <v>80</v>
      </c>
      <c r="B93" s="26">
        <v>3240</v>
      </c>
      <c r="C93" s="24">
        <v>39569826.880000003</v>
      </c>
      <c r="D93" s="24">
        <v>20329736.68</v>
      </c>
      <c r="E93" s="25">
        <f t="shared" si="5"/>
        <v>51.37686536171168</v>
      </c>
      <c r="F93" s="24"/>
      <c r="G93" s="24"/>
      <c r="H93" s="25"/>
      <c r="I93" s="24">
        <f t="shared" si="33"/>
        <v>39569826.880000003</v>
      </c>
      <c r="J93" s="24">
        <f t="shared" si="33"/>
        <v>20329736.68</v>
      </c>
      <c r="K93" s="25">
        <f t="shared" si="27"/>
        <v>51.37686536171168</v>
      </c>
      <c r="L93" s="11">
        <f t="shared" si="7"/>
        <v>0</v>
      </c>
      <c r="N93" s="11"/>
    </row>
    <row r="94" spans="1:18" s="10" customFormat="1" ht="62.25" customHeight="1">
      <c r="A94" s="18" t="s">
        <v>48</v>
      </c>
      <c r="B94" s="27" t="s">
        <v>49</v>
      </c>
      <c r="C94" s="20">
        <f>C95+C96+C97+C98</f>
        <v>34957469</v>
      </c>
      <c r="D94" s="20">
        <f>D95+D96+D97+D98</f>
        <v>14919307.620000001</v>
      </c>
      <c r="E94" s="21">
        <f t="shared" si="5"/>
        <v>42.678454838935856</v>
      </c>
      <c r="F94" s="20">
        <f>F95+F96+F97+F98</f>
        <v>838955</v>
      </c>
      <c r="G94" s="20">
        <f>G95+G96+G97+G98</f>
        <v>548165.82999999996</v>
      </c>
      <c r="H94" s="21">
        <f t="shared" si="9"/>
        <v>65.339121883772066</v>
      </c>
      <c r="I94" s="20">
        <f>I95+I96+I97+I98</f>
        <v>35796424</v>
      </c>
      <c r="J94" s="20">
        <f>J95+J96+J97+J98</f>
        <v>15467473.449999999</v>
      </c>
      <c r="K94" s="21">
        <f t="shared" ref="K94:K103" si="37">J94/I94*100</f>
        <v>43.209549227598821</v>
      </c>
      <c r="L94" s="11">
        <f t="shared" si="7"/>
        <v>0</v>
      </c>
      <c r="N94" s="11"/>
    </row>
    <row r="95" spans="1:18" ht="67.5" customHeight="1">
      <c r="A95" s="22" t="s">
        <v>71</v>
      </c>
      <c r="B95" s="26" t="s">
        <v>50</v>
      </c>
      <c r="C95" s="24">
        <v>12107540</v>
      </c>
      <c r="D95" s="24">
        <v>5250781.5199999996</v>
      </c>
      <c r="E95" s="25">
        <f t="shared" si="5"/>
        <v>43.367864322562632</v>
      </c>
      <c r="F95" s="24">
        <v>380955</v>
      </c>
      <c r="G95" s="24">
        <v>222465.58</v>
      </c>
      <c r="H95" s="25">
        <f t="shared" si="9"/>
        <v>58.396813271908755</v>
      </c>
      <c r="I95" s="24">
        <f t="shared" ref="I95:J98" si="38">C95+F95</f>
        <v>12488495</v>
      </c>
      <c r="J95" s="24">
        <f t="shared" si="38"/>
        <v>5473247.0999999996</v>
      </c>
      <c r="K95" s="25">
        <f t="shared" si="37"/>
        <v>43.826314539902519</v>
      </c>
      <c r="L95" s="11">
        <f t="shared" si="7"/>
        <v>0</v>
      </c>
      <c r="N95" s="11"/>
    </row>
    <row r="96" spans="1:18" ht="122.25" customHeight="1">
      <c r="A96" s="22" t="s">
        <v>72</v>
      </c>
      <c r="B96" s="26" t="s">
        <v>51</v>
      </c>
      <c r="C96" s="24">
        <v>12707730</v>
      </c>
      <c r="D96" s="24">
        <v>5850234.2800000003</v>
      </c>
      <c r="E96" s="25">
        <f t="shared" si="5"/>
        <v>46.036816016707945</v>
      </c>
      <c r="F96" s="24">
        <v>458000</v>
      </c>
      <c r="G96" s="24">
        <v>272702.25</v>
      </c>
      <c r="H96" s="25">
        <f t="shared" si="9"/>
        <v>59.541975982532747</v>
      </c>
      <c r="I96" s="24">
        <f t="shared" si="38"/>
        <v>13165730</v>
      </c>
      <c r="J96" s="24">
        <f t="shared" si="38"/>
        <v>6122936.5300000003</v>
      </c>
      <c r="K96" s="25">
        <f t="shared" si="37"/>
        <v>46.506623863621691</v>
      </c>
      <c r="L96" s="11">
        <f t="shared" si="7"/>
        <v>0</v>
      </c>
      <c r="N96" s="11"/>
    </row>
    <row r="97" spans="1:14" ht="72.75" customHeight="1">
      <c r="A97" s="22" t="s">
        <v>73</v>
      </c>
      <c r="B97" s="26">
        <v>4070</v>
      </c>
      <c r="C97" s="24">
        <v>1432700</v>
      </c>
      <c r="D97" s="24">
        <v>687400</v>
      </c>
      <c r="E97" s="25">
        <f t="shared" si="5"/>
        <v>47.979339708243181</v>
      </c>
      <c r="F97" s="24"/>
      <c r="G97" s="24"/>
      <c r="H97" s="25"/>
      <c r="I97" s="24">
        <f t="shared" si="38"/>
        <v>1432700</v>
      </c>
      <c r="J97" s="24">
        <f t="shared" si="38"/>
        <v>687400</v>
      </c>
      <c r="K97" s="25">
        <f t="shared" si="37"/>
        <v>47.979339708243181</v>
      </c>
      <c r="L97" s="11">
        <f t="shared" si="7"/>
        <v>0</v>
      </c>
      <c r="N97" s="11"/>
    </row>
    <row r="98" spans="1:14" ht="102" customHeight="1">
      <c r="A98" s="22" t="s">
        <v>81</v>
      </c>
      <c r="B98" s="26">
        <v>4080</v>
      </c>
      <c r="C98" s="24">
        <v>8709499</v>
      </c>
      <c r="D98" s="24">
        <v>3130891.82</v>
      </c>
      <c r="E98" s="25">
        <f t="shared" si="5"/>
        <v>35.9480128535522</v>
      </c>
      <c r="F98" s="24"/>
      <c r="G98" s="24">
        <v>52998</v>
      </c>
      <c r="H98" s="25"/>
      <c r="I98" s="24">
        <f t="shared" si="38"/>
        <v>8709499</v>
      </c>
      <c r="J98" s="24">
        <f t="shared" si="38"/>
        <v>3183889.82</v>
      </c>
      <c r="K98" s="25">
        <f t="shared" si="37"/>
        <v>36.55652087450725</v>
      </c>
      <c r="L98" s="11">
        <f t="shared" si="7"/>
        <v>0</v>
      </c>
      <c r="N98" s="11"/>
    </row>
    <row r="99" spans="1:14" s="10" customFormat="1" ht="68.25" customHeight="1">
      <c r="A99" s="18" t="s">
        <v>52</v>
      </c>
      <c r="B99" s="27" t="s">
        <v>53</v>
      </c>
      <c r="C99" s="20">
        <f>C100+C101+C102+C103</f>
        <v>39149737</v>
      </c>
      <c r="D99" s="20">
        <f>D100+D101+D102+D103</f>
        <v>17185158.73</v>
      </c>
      <c r="E99" s="21">
        <f t="shared" si="5"/>
        <v>43.895974907826329</v>
      </c>
      <c r="F99" s="20">
        <f>F100+F101+F102+F103</f>
        <v>0</v>
      </c>
      <c r="G99" s="20">
        <f>G100+G101+G102+G103</f>
        <v>282384.84999999998</v>
      </c>
      <c r="H99" s="21"/>
      <c r="I99" s="20">
        <f>I100+I101+I102+I103</f>
        <v>39149737</v>
      </c>
      <c r="J99" s="20">
        <f>J100+J101+J102+J103</f>
        <v>17467543.579999998</v>
      </c>
      <c r="K99" s="21">
        <f t="shared" si="37"/>
        <v>44.617269280761704</v>
      </c>
      <c r="L99" s="11">
        <f t="shared" si="7"/>
        <v>0</v>
      </c>
      <c r="N99" s="11"/>
    </row>
    <row r="100" spans="1:14" ht="72" customHeight="1">
      <c r="A100" s="22" t="s">
        <v>54</v>
      </c>
      <c r="B100" s="26">
        <v>5010</v>
      </c>
      <c r="C100" s="24">
        <v>3391160</v>
      </c>
      <c r="D100" s="24">
        <v>1264653.2</v>
      </c>
      <c r="E100" s="25">
        <f t="shared" si="5"/>
        <v>37.292643225327026</v>
      </c>
      <c r="F100" s="24"/>
      <c r="G100" s="24"/>
      <c r="H100" s="21"/>
      <c r="I100" s="24">
        <f t="shared" ref="I100:J105" si="39">C100+F100</f>
        <v>3391160</v>
      </c>
      <c r="J100" s="24">
        <f t="shared" si="39"/>
        <v>1264653.2</v>
      </c>
      <c r="K100" s="25">
        <f t="shared" si="37"/>
        <v>37.292643225327026</v>
      </c>
      <c r="L100" s="11">
        <f t="shared" si="7"/>
        <v>0</v>
      </c>
      <c r="N100" s="11"/>
    </row>
    <row r="101" spans="1:14" ht="102" customHeight="1">
      <c r="A101" s="22" t="s">
        <v>136</v>
      </c>
      <c r="B101" s="26">
        <v>5020</v>
      </c>
      <c r="C101" s="24">
        <v>81660</v>
      </c>
      <c r="D101" s="24">
        <v>13200</v>
      </c>
      <c r="E101" s="25">
        <f t="shared" si="5"/>
        <v>16.164584864070537</v>
      </c>
      <c r="F101" s="24"/>
      <c r="G101" s="24"/>
      <c r="H101" s="21"/>
      <c r="I101" s="24">
        <f t="shared" si="39"/>
        <v>81660</v>
      </c>
      <c r="J101" s="24">
        <f t="shared" si="39"/>
        <v>13200</v>
      </c>
      <c r="K101" s="25">
        <f t="shared" si="37"/>
        <v>16.164584864070537</v>
      </c>
      <c r="L101" s="11">
        <f t="shared" si="7"/>
        <v>0</v>
      </c>
      <c r="N101" s="11"/>
    </row>
    <row r="102" spans="1:14" ht="80.25" customHeight="1">
      <c r="A102" s="22" t="s">
        <v>55</v>
      </c>
      <c r="B102" s="26">
        <v>5030</v>
      </c>
      <c r="C102" s="24">
        <v>34857077</v>
      </c>
      <c r="D102" s="24">
        <v>15591728.369999999</v>
      </c>
      <c r="E102" s="25">
        <f t="shared" si="5"/>
        <v>44.730452785814485</v>
      </c>
      <c r="F102" s="24"/>
      <c r="G102" s="24">
        <v>282384.84999999998</v>
      </c>
      <c r="H102" s="21"/>
      <c r="I102" s="24">
        <f t="shared" si="39"/>
        <v>34857077</v>
      </c>
      <c r="J102" s="24">
        <f t="shared" si="39"/>
        <v>15874113.219999999</v>
      </c>
      <c r="K102" s="25">
        <f t="shared" si="37"/>
        <v>45.540574787725312</v>
      </c>
      <c r="L102" s="11">
        <f t="shared" si="7"/>
        <v>0</v>
      </c>
      <c r="N102" s="11"/>
    </row>
    <row r="103" spans="1:14" ht="81" customHeight="1">
      <c r="A103" s="22" t="s">
        <v>59</v>
      </c>
      <c r="B103" s="26">
        <v>5060</v>
      </c>
      <c r="C103" s="24">
        <v>819840</v>
      </c>
      <c r="D103" s="24">
        <v>315577.15999999997</v>
      </c>
      <c r="E103" s="25">
        <f t="shared" si="5"/>
        <v>38.492530249804837</v>
      </c>
      <c r="F103" s="24"/>
      <c r="G103" s="24"/>
      <c r="H103" s="21"/>
      <c r="I103" s="24">
        <f t="shared" si="39"/>
        <v>819840</v>
      </c>
      <c r="J103" s="24">
        <f t="shared" si="39"/>
        <v>315577.15999999997</v>
      </c>
      <c r="K103" s="25">
        <f t="shared" si="37"/>
        <v>38.492530249804837</v>
      </c>
      <c r="L103" s="11">
        <f t="shared" si="7"/>
        <v>0</v>
      </c>
      <c r="N103" s="11"/>
    </row>
    <row r="104" spans="1:14" s="10" customFormat="1" ht="72" customHeight="1">
      <c r="A104" s="18" t="s">
        <v>7</v>
      </c>
      <c r="B104" s="27" t="s">
        <v>56</v>
      </c>
      <c r="C104" s="20">
        <f>C105+C106+C107+C108</f>
        <v>358843012.12</v>
      </c>
      <c r="D104" s="20">
        <f>D105+D106+D107+D108</f>
        <v>213254054.78</v>
      </c>
      <c r="E104" s="21">
        <f t="shared" si="5"/>
        <v>59.428231169981963</v>
      </c>
      <c r="F104" s="20">
        <f>F105+F106+F107+F108+F109+F110</f>
        <v>129719743.38999999</v>
      </c>
      <c r="G104" s="20">
        <f>G105+G106+G107+G108+G109+G110</f>
        <v>3408415.8</v>
      </c>
      <c r="H104" s="21">
        <f t="shared" si="9"/>
        <v>2.6275227740411586</v>
      </c>
      <c r="I104" s="20">
        <f>I105+I106+I107+I108+I109+I110</f>
        <v>488562755.50999999</v>
      </c>
      <c r="J104" s="20">
        <f>J105+J106+J107+J108+J109+J110</f>
        <v>216662470.58000001</v>
      </c>
      <c r="K104" s="21">
        <f t="shared" ref="K104:K107" si="40">J104/I104*100</f>
        <v>44.346906950332468</v>
      </c>
      <c r="L104" s="11">
        <f t="shared" si="7"/>
        <v>0</v>
      </c>
      <c r="N104" s="11"/>
    </row>
    <row r="105" spans="1:14" ht="87.75" customHeight="1">
      <c r="A105" s="22" t="s">
        <v>137</v>
      </c>
      <c r="B105" s="26">
        <v>6010</v>
      </c>
      <c r="C105" s="24">
        <v>202379563.12</v>
      </c>
      <c r="D105" s="24">
        <v>141506586.49000001</v>
      </c>
      <c r="E105" s="25">
        <f t="shared" si="5"/>
        <v>69.921381540928778</v>
      </c>
      <c r="F105" s="24">
        <v>5607307</v>
      </c>
      <c r="G105" s="24"/>
      <c r="H105" s="25">
        <f t="shared" si="9"/>
        <v>0</v>
      </c>
      <c r="I105" s="24">
        <f t="shared" si="39"/>
        <v>207986870.12</v>
      </c>
      <c r="J105" s="24">
        <f t="shared" si="39"/>
        <v>141506586.49000001</v>
      </c>
      <c r="K105" s="25">
        <f>J105/I105*100</f>
        <v>68.036307488235408</v>
      </c>
      <c r="L105" s="11">
        <f t="shared" si="7"/>
        <v>0</v>
      </c>
      <c r="N105" s="11"/>
    </row>
    <row r="106" spans="1:14" ht="78.75" customHeight="1">
      <c r="A106" s="22" t="s">
        <v>74</v>
      </c>
      <c r="B106" s="26">
        <v>6030</v>
      </c>
      <c r="C106" s="24">
        <v>147739254</v>
      </c>
      <c r="D106" s="24">
        <v>67605308.439999998</v>
      </c>
      <c r="E106" s="25">
        <f t="shared" si="5"/>
        <v>45.759882096060942</v>
      </c>
      <c r="F106" s="24">
        <v>12352000</v>
      </c>
      <c r="G106" s="24"/>
      <c r="H106" s="25">
        <f t="shared" si="9"/>
        <v>0</v>
      </c>
      <c r="I106" s="24">
        <f t="shared" ref="I106:I108" si="41">C106+F106</f>
        <v>160091254</v>
      </c>
      <c r="J106" s="24">
        <f t="shared" ref="J106:J108" si="42">D106+G106</f>
        <v>67605308.439999998</v>
      </c>
      <c r="K106" s="25">
        <f t="shared" si="40"/>
        <v>42.229232859903767</v>
      </c>
      <c r="L106" s="11">
        <f t="shared" si="7"/>
        <v>0</v>
      </c>
      <c r="N106" s="11"/>
    </row>
    <row r="107" spans="1:14" ht="84.75" customHeight="1">
      <c r="A107" s="22" t="s">
        <v>82</v>
      </c>
      <c r="B107" s="26">
        <v>6080</v>
      </c>
      <c r="C107" s="24">
        <v>813000</v>
      </c>
      <c r="D107" s="24">
        <v>379059.20000000001</v>
      </c>
      <c r="E107" s="25">
        <f t="shared" si="5"/>
        <v>46.624747847478474</v>
      </c>
      <c r="F107" s="24">
        <v>72587.14</v>
      </c>
      <c r="G107" s="24"/>
      <c r="H107" s="25">
        <f t="shared" si="9"/>
        <v>0</v>
      </c>
      <c r="I107" s="24">
        <f t="shared" si="41"/>
        <v>885587.14</v>
      </c>
      <c r="J107" s="24">
        <f t="shared" si="42"/>
        <v>379059.20000000001</v>
      </c>
      <c r="K107" s="25">
        <f t="shared" si="40"/>
        <v>42.803150912963801</v>
      </c>
      <c r="L107" s="11">
        <f t="shared" si="7"/>
        <v>0</v>
      </c>
      <c r="N107" s="11"/>
    </row>
    <row r="108" spans="1:14" ht="80.25" customHeight="1">
      <c r="A108" s="22" t="s">
        <v>75</v>
      </c>
      <c r="B108" s="26">
        <v>6090</v>
      </c>
      <c r="C108" s="24">
        <v>7911195</v>
      </c>
      <c r="D108" s="24">
        <v>3763100.65</v>
      </c>
      <c r="E108" s="25">
        <f t="shared" si="5"/>
        <v>47.566779102272164</v>
      </c>
      <c r="F108" s="24">
        <v>2582240.4</v>
      </c>
      <c r="G108" s="24">
        <v>1333473.6499999999</v>
      </c>
      <c r="H108" s="25">
        <f t="shared" si="9"/>
        <v>51.640182300609958</v>
      </c>
      <c r="I108" s="24">
        <f t="shared" si="41"/>
        <v>10493435.4</v>
      </c>
      <c r="J108" s="24">
        <f t="shared" si="42"/>
        <v>5096574.3</v>
      </c>
      <c r="K108" s="25">
        <f>J108/I108*100</f>
        <v>48.569168301164744</v>
      </c>
      <c r="L108" s="11">
        <f t="shared" si="7"/>
        <v>0</v>
      </c>
      <c r="N108" s="11"/>
    </row>
    <row r="109" spans="1:14" ht="80.25" customHeight="1">
      <c r="A109" s="22" t="s">
        <v>147</v>
      </c>
      <c r="B109" s="26">
        <v>6091</v>
      </c>
      <c r="C109" s="24"/>
      <c r="D109" s="24"/>
      <c r="E109" s="25"/>
      <c r="F109" s="24">
        <v>106497008.84999999</v>
      </c>
      <c r="G109" s="24">
        <v>2074942.15</v>
      </c>
      <c r="H109" s="25">
        <f t="shared" si="9"/>
        <v>1.9483572096588513</v>
      </c>
      <c r="I109" s="24">
        <f t="shared" ref="I109:I110" si="43">C109+F109</f>
        <v>106497008.84999999</v>
      </c>
      <c r="J109" s="24">
        <f t="shared" ref="J109:J110" si="44">D109+G109</f>
        <v>2074942.15</v>
      </c>
      <c r="K109" s="25">
        <f t="shared" ref="K109:K110" si="45">J109/I109*100</f>
        <v>1.9483572096588513</v>
      </c>
      <c r="L109" s="11"/>
      <c r="N109" s="11"/>
    </row>
    <row r="110" spans="1:14" ht="167.25" customHeight="1">
      <c r="A110" s="22" t="s">
        <v>146</v>
      </c>
      <c r="B110" s="26">
        <v>6094</v>
      </c>
      <c r="C110" s="24"/>
      <c r="D110" s="24"/>
      <c r="E110" s="25"/>
      <c r="F110" s="24">
        <v>2608600</v>
      </c>
      <c r="G110" s="24"/>
      <c r="H110" s="25">
        <f t="shared" si="9"/>
        <v>0</v>
      </c>
      <c r="I110" s="24">
        <f t="shared" si="43"/>
        <v>2608600</v>
      </c>
      <c r="J110" s="24">
        <f t="shared" si="44"/>
        <v>0</v>
      </c>
      <c r="K110" s="25">
        <f t="shared" si="45"/>
        <v>0</v>
      </c>
      <c r="L110" s="11"/>
      <c r="N110" s="11"/>
    </row>
    <row r="111" spans="1:14" s="10" customFormat="1" ht="72" customHeight="1">
      <c r="A111" s="18" t="s">
        <v>76</v>
      </c>
      <c r="B111" s="27">
        <v>7000</v>
      </c>
      <c r="C111" s="20">
        <f>SUM(C112:C117)</f>
        <v>423705282.89999998</v>
      </c>
      <c r="D111" s="20">
        <f>SUM(D112:D117)</f>
        <v>169686515.04999998</v>
      </c>
      <c r="E111" s="21">
        <f t="shared" si="5"/>
        <v>40.048241525005537</v>
      </c>
      <c r="F111" s="20">
        <f>SUM(F112:F117)</f>
        <v>812605032.28999996</v>
      </c>
      <c r="G111" s="20">
        <f>SUM(G112:G117)</f>
        <v>87272281.530000001</v>
      </c>
      <c r="H111" s="21">
        <f t="shared" si="9"/>
        <v>10.739815539175069</v>
      </c>
      <c r="I111" s="20">
        <f t="shared" ref="I111:J111" si="46">SUM(I112:I117)</f>
        <v>1236310315.1900001</v>
      </c>
      <c r="J111" s="20">
        <f t="shared" si="46"/>
        <v>256958796.57999998</v>
      </c>
      <c r="K111" s="21">
        <f>J111/I111*100</f>
        <v>20.784328450782986</v>
      </c>
      <c r="L111" s="11">
        <f t="shared" si="7"/>
        <v>0</v>
      </c>
      <c r="N111" s="11"/>
    </row>
    <row r="112" spans="1:14" ht="63.75" customHeight="1">
      <c r="A112" s="22" t="s">
        <v>87</v>
      </c>
      <c r="B112" s="26">
        <v>7130</v>
      </c>
      <c r="C112" s="24">
        <v>950000</v>
      </c>
      <c r="D112" s="24">
        <v>124400.2</v>
      </c>
      <c r="E112" s="25">
        <f t="shared" si="5"/>
        <v>13.094757894736841</v>
      </c>
      <c r="F112" s="24"/>
      <c r="G112" s="24"/>
      <c r="H112" s="25"/>
      <c r="I112" s="24">
        <f t="shared" ref="I112:I114" si="47">C112+F112</f>
        <v>950000</v>
      </c>
      <c r="J112" s="24">
        <f t="shared" ref="J112:J114" si="48">D112+G112</f>
        <v>124400.2</v>
      </c>
      <c r="K112" s="25">
        <f t="shared" ref="K112" si="49">J112/I112*100</f>
        <v>13.094757894736841</v>
      </c>
      <c r="L112" s="11">
        <f t="shared" si="7"/>
        <v>0</v>
      </c>
      <c r="N112" s="12"/>
    </row>
    <row r="113" spans="1:14" ht="83.25" customHeight="1">
      <c r="A113" s="22" t="s">
        <v>138</v>
      </c>
      <c r="B113" s="26">
        <v>7300</v>
      </c>
      <c r="C113" s="24">
        <v>2195242</v>
      </c>
      <c r="D113" s="24">
        <v>849097.84</v>
      </c>
      <c r="E113" s="25">
        <f t="shared" si="5"/>
        <v>38.679008510223476</v>
      </c>
      <c r="F113" s="24">
        <v>109685809.97</v>
      </c>
      <c r="G113" s="24">
        <v>10896636.41</v>
      </c>
      <c r="H113" s="25">
        <f t="shared" si="9"/>
        <v>9.9344084827201655</v>
      </c>
      <c r="I113" s="24">
        <f t="shared" si="47"/>
        <v>111881051.97</v>
      </c>
      <c r="J113" s="24">
        <f t="shared" si="48"/>
        <v>11745734.25</v>
      </c>
      <c r="K113" s="25">
        <f>J113/I113*100</f>
        <v>10.498412414954343</v>
      </c>
      <c r="L113" s="11">
        <f t="shared" si="7"/>
        <v>0</v>
      </c>
      <c r="N113" s="12"/>
    </row>
    <row r="114" spans="1:14" ht="83.25" customHeight="1">
      <c r="A114" s="22" t="s">
        <v>108</v>
      </c>
      <c r="B114" s="26">
        <v>7400</v>
      </c>
      <c r="C114" s="24">
        <v>407796480.89999998</v>
      </c>
      <c r="D114" s="24">
        <v>168066541.97999999</v>
      </c>
      <c r="E114" s="25">
        <f t="shared" si="5"/>
        <v>41.21333798886149</v>
      </c>
      <c r="F114" s="24">
        <v>2747800</v>
      </c>
      <c r="G114" s="24">
        <v>2479878</v>
      </c>
      <c r="H114" s="25">
        <f t="shared" si="9"/>
        <v>90.249581483368516</v>
      </c>
      <c r="I114" s="24">
        <f t="shared" si="47"/>
        <v>410544280.89999998</v>
      </c>
      <c r="J114" s="24">
        <f t="shared" si="48"/>
        <v>170546419.97999999</v>
      </c>
      <c r="K114" s="25">
        <f>J114/I114*100</f>
        <v>41.541540806786088</v>
      </c>
      <c r="L114" s="11">
        <f t="shared" si="7"/>
        <v>0</v>
      </c>
      <c r="N114" s="11"/>
    </row>
    <row r="115" spans="1:14" ht="73.5" customHeight="1">
      <c r="A115" s="22" t="s">
        <v>109</v>
      </c>
      <c r="B115" s="26">
        <v>7500</v>
      </c>
      <c r="C115" s="24">
        <v>1000000</v>
      </c>
      <c r="D115" s="24"/>
      <c r="E115" s="25">
        <f t="shared" si="5"/>
        <v>0</v>
      </c>
      <c r="F115" s="24"/>
      <c r="G115" s="24"/>
      <c r="H115" s="25"/>
      <c r="I115" s="24">
        <f t="shared" ref="I115:I116" si="50">C115+F115</f>
        <v>1000000</v>
      </c>
      <c r="J115" s="24">
        <f t="shared" ref="J115:J116" si="51">D115+G115</f>
        <v>0</v>
      </c>
      <c r="K115" s="25">
        <f>J115/I115*100</f>
        <v>0</v>
      </c>
      <c r="L115" s="11">
        <f t="shared" si="7"/>
        <v>0</v>
      </c>
      <c r="N115" s="11"/>
    </row>
    <row r="116" spans="1:14" ht="80.25" customHeight="1">
      <c r="A116" s="22" t="s">
        <v>110</v>
      </c>
      <c r="B116" s="26">
        <v>7600</v>
      </c>
      <c r="C116" s="24">
        <v>11417170</v>
      </c>
      <c r="D116" s="24">
        <v>614280.94999999995</v>
      </c>
      <c r="E116" s="25">
        <f t="shared" si="5"/>
        <v>5.3803258600861676</v>
      </c>
      <c r="F116" s="24">
        <v>363500761.01999998</v>
      </c>
      <c r="G116" s="24">
        <v>30160585.52</v>
      </c>
      <c r="H116" s="25">
        <f t="shared" si="9"/>
        <v>8.2972551241345407</v>
      </c>
      <c r="I116" s="24">
        <f t="shared" si="50"/>
        <v>374917931.01999998</v>
      </c>
      <c r="J116" s="24">
        <f t="shared" si="51"/>
        <v>30774866.469999999</v>
      </c>
      <c r="K116" s="25">
        <f t="shared" ref="K116" si="52">J116/I116*100</f>
        <v>8.208427478054741</v>
      </c>
      <c r="L116" s="11">
        <f t="shared" si="7"/>
        <v>0</v>
      </c>
      <c r="N116" s="11"/>
    </row>
    <row r="117" spans="1:14" ht="129.75" customHeight="1">
      <c r="A117" s="22" t="s">
        <v>107</v>
      </c>
      <c r="B117" s="26">
        <v>7700</v>
      </c>
      <c r="C117" s="24">
        <v>346390</v>
      </c>
      <c r="D117" s="24">
        <v>32194.080000000002</v>
      </c>
      <c r="E117" s="25">
        <f t="shared" si="5"/>
        <v>9.2941713097953187</v>
      </c>
      <c r="F117" s="24">
        <v>336670661.30000001</v>
      </c>
      <c r="G117" s="24">
        <v>43735181.600000001</v>
      </c>
      <c r="H117" s="25">
        <f t="shared" si="9"/>
        <v>12.990493864574828</v>
      </c>
      <c r="I117" s="24">
        <f t="shared" ref="I117:J121" si="53">C117+F117</f>
        <v>337017051.30000001</v>
      </c>
      <c r="J117" s="24">
        <f t="shared" ref="J117" si="54">D117+G117</f>
        <v>43767375.68</v>
      </c>
      <c r="K117" s="25">
        <f t="shared" ref="K117" si="55">J117/I117*100</f>
        <v>12.986694741756526</v>
      </c>
      <c r="L117" s="11">
        <f t="shared" si="7"/>
        <v>0</v>
      </c>
      <c r="N117" s="11"/>
    </row>
    <row r="118" spans="1:14" s="10" customFormat="1" ht="72" customHeight="1">
      <c r="A118" s="18" t="s">
        <v>77</v>
      </c>
      <c r="B118" s="27">
        <v>8000</v>
      </c>
      <c r="C118" s="20">
        <f>SUM(C119:C124)</f>
        <v>227252330</v>
      </c>
      <c r="D118" s="20">
        <f>SUM(D119:D124)</f>
        <v>78503678.700000003</v>
      </c>
      <c r="E118" s="21">
        <f t="shared" si="5"/>
        <v>34.544718947436095</v>
      </c>
      <c r="F118" s="20">
        <f>SUM(F119:F124)</f>
        <v>58051715.640000001</v>
      </c>
      <c r="G118" s="20">
        <f>SUM(G119:G124)</f>
        <v>40619469.259999998</v>
      </c>
      <c r="H118" s="21">
        <f t="shared" si="9"/>
        <v>69.971177961210032</v>
      </c>
      <c r="I118" s="20">
        <f>SUM(I119:I124)</f>
        <v>285304045.63999999</v>
      </c>
      <c r="J118" s="20">
        <f>SUM(J119:J124)</f>
        <v>119123147.96000001</v>
      </c>
      <c r="K118" s="21">
        <f t="shared" ref="K118:K121" si="56">J118/I118*100</f>
        <v>41.753052499757047</v>
      </c>
      <c r="L118" s="11">
        <f t="shared" si="7"/>
        <v>0</v>
      </c>
      <c r="N118" s="11"/>
    </row>
    <row r="119" spans="1:14" s="10" customFormat="1" ht="78.75" customHeight="1">
      <c r="A119" s="22" t="s">
        <v>111</v>
      </c>
      <c r="B119" s="26">
        <v>8100</v>
      </c>
      <c r="C119" s="24">
        <v>4010340</v>
      </c>
      <c r="D119" s="24">
        <v>1737955.2</v>
      </c>
      <c r="E119" s="25">
        <f t="shared" si="5"/>
        <v>43.336854231810769</v>
      </c>
      <c r="F119" s="20"/>
      <c r="G119" s="24"/>
      <c r="H119" s="21"/>
      <c r="I119" s="24">
        <f t="shared" si="53"/>
        <v>4010340</v>
      </c>
      <c r="J119" s="24">
        <f t="shared" si="53"/>
        <v>1737955.2</v>
      </c>
      <c r="K119" s="25">
        <f t="shared" si="56"/>
        <v>43.336854231810769</v>
      </c>
      <c r="L119" s="11">
        <f t="shared" si="7"/>
        <v>0</v>
      </c>
      <c r="N119" s="11"/>
    </row>
    <row r="120" spans="1:14" ht="68.25" customHeight="1">
      <c r="A120" s="22" t="s">
        <v>112</v>
      </c>
      <c r="B120" s="26">
        <v>8200</v>
      </c>
      <c r="C120" s="24">
        <v>86607675</v>
      </c>
      <c r="D120" s="24">
        <v>75617843.5</v>
      </c>
      <c r="E120" s="25">
        <f t="shared" si="5"/>
        <v>87.310787987323295</v>
      </c>
      <c r="F120" s="24">
        <v>55611000</v>
      </c>
      <c r="G120" s="24">
        <v>40085160</v>
      </c>
      <c r="H120" s="25">
        <f t="shared" si="9"/>
        <v>72.081350811889735</v>
      </c>
      <c r="I120" s="24">
        <f t="shared" si="53"/>
        <v>142218675</v>
      </c>
      <c r="J120" s="24">
        <f t="shared" si="53"/>
        <v>115703003.5</v>
      </c>
      <c r="K120" s="25">
        <f t="shared" si="56"/>
        <v>81.355703461588291</v>
      </c>
      <c r="L120" s="11">
        <f t="shared" si="7"/>
        <v>0</v>
      </c>
      <c r="N120" s="12"/>
    </row>
    <row r="121" spans="1:14" ht="78" customHeight="1">
      <c r="A121" s="22" t="s">
        <v>113</v>
      </c>
      <c r="B121" s="26">
        <v>8300</v>
      </c>
      <c r="C121" s="24">
        <v>2487305</v>
      </c>
      <c r="D121" s="24">
        <v>765000</v>
      </c>
      <c r="E121" s="25">
        <f t="shared" si="5"/>
        <v>30.756179881437941</v>
      </c>
      <c r="F121" s="24">
        <v>2440715.64</v>
      </c>
      <c r="G121" s="24">
        <v>534309.26</v>
      </c>
      <c r="H121" s="25">
        <f t="shared" si="9"/>
        <v>21.891499822568434</v>
      </c>
      <c r="I121" s="24">
        <f t="shared" si="53"/>
        <v>4928020.6400000006</v>
      </c>
      <c r="J121" s="24">
        <f t="shared" si="53"/>
        <v>1299309.26</v>
      </c>
      <c r="K121" s="25">
        <f t="shared" si="56"/>
        <v>26.3657430623099</v>
      </c>
      <c r="L121" s="11">
        <f t="shared" si="7"/>
        <v>0</v>
      </c>
      <c r="N121" s="12"/>
    </row>
    <row r="122" spans="1:14" ht="60" customHeight="1">
      <c r="A122" s="22" t="s">
        <v>139</v>
      </c>
      <c r="B122" s="26">
        <v>8400</v>
      </c>
      <c r="C122" s="24">
        <v>1594340</v>
      </c>
      <c r="D122" s="24">
        <v>382880</v>
      </c>
      <c r="E122" s="25">
        <f t="shared" si="5"/>
        <v>24.014952895869136</v>
      </c>
      <c r="F122" s="24"/>
      <c r="G122" s="24"/>
      <c r="H122" s="25"/>
      <c r="I122" s="24">
        <f t="shared" ref="I122:I123" si="57">C122+F122</f>
        <v>1594340</v>
      </c>
      <c r="J122" s="24">
        <f t="shared" ref="J122" si="58">D122+G122</f>
        <v>382880</v>
      </c>
      <c r="K122" s="25">
        <f t="shared" ref="K122:K125" si="59">J122/I122*100</f>
        <v>24.014952895869136</v>
      </c>
      <c r="L122" s="11">
        <f t="shared" si="7"/>
        <v>0</v>
      </c>
      <c r="N122" s="12"/>
    </row>
    <row r="123" spans="1:14" ht="69.75" customHeight="1">
      <c r="A123" s="22" t="s">
        <v>141</v>
      </c>
      <c r="B123" s="26">
        <v>8600</v>
      </c>
      <c r="C123" s="24">
        <v>7552670</v>
      </c>
      <c r="D123" s="24"/>
      <c r="E123" s="25"/>
      <c r="F123" s="24"/>
      <c r="G123" s="24"/>
      <c r="H123" s="25"/>
      <c r="I123" s="24">
        <f t="shared" si="57"/>
        <v>7552670</v>
      </c>
      <c r="J123" s="24"/>
      <c r="K123" s="25"/>
      <c r="L123" s="11">
        <f t="shared" si="7"/>
        <v>0</v>
      </c>
      <c r="N123" s="12"/>
    </row>
    <row r="124" spans="1:14" ht="66" customHeight="1">
      <c r="A124" s="22" t="s">
        <v>96</v>
      </c>
      <c r="B124" s="26">
        <v>8710</v>
      </c>
      <c r="C124" s="24">
        <v>125000000</v>
      </c>
      <c r="D124" s="24"/>
      <c r="E124" s="25">
        <f t="shared" si="5"/>
        <v>0</v>
      </c>
      <c r="F124" s="24"/>
      <c r="G124" s="24"/>
      <c r="H124" s="25"/>
      <c r="I124" s="24">
        <f t="shared" ref="I124" si="60">C124+F124</f>
        <v>125000000</v>
      </c>
      <c r="J124" s="24">
        <f t="shared" ref="J124" si="61">D124+G124</f>
        <v>0</v>
      </c>
      <c r="K124" s="25">
        <f t="shared" ref="K124" si="62">J124/I124*100</f>
        <v>0</v>
      </c>
      <c r="L124" s="11">
        <f t="shared" si="7"/>
        <v>0</v>
      </c>
      <c r="N124" s="11"/>
    </row>
    <row r="125" spans="1:14" s="10" customFormat="1" ht="64.5" customHeight="1">
      <c r="A125" s="18" t="s">
        <v>58</v>
      </c>
      <c r="B125" s="27">
        <v>9000</v>
      </c>
      <c r="C125" s="20">
        <f>C127+C128+C126</f>
        <v>276826709.12</v>
      </c>
      <c r="D125" s="20">
        <f>D127+D128+D126</f>
        <v>155952112.59</v>
      </c>
      <c r="E125" s="21">
        <f t="shared" si="5"/>
        <v>56.335645171578165</v>
      </c>
      <c r="F125" s="20">
        <f>F127+F128+F126</f>
        <v>36724000</v>
      </c>
      <c r="G125" s="20">
        <f>G127+G128+G126</f>
        <v>36424000</v>
      </c>
      <c r="H125" s="21">
        <f t="shared" si="9"/>
        <v>99.183095523363463</v>
      </c>
      <c r="I125" s="20">
        <f>+I127+I128+I126</f>
        <v>313550709.12</v>
      </c>
      <c r="J125" s="20">
        <f>+J127+J128+J126</f>
        <v>192376112.59</v>
      </c>
      <c r="K125" s="21">
        <f t="shared" si="59"/>
        <v>61.354067139543645</v>
      </c>
      <c r="L125" s="11">
        <f t="shared" ref="L125:L131" si="63">C125+F125-I125</f>
        <v>0</v>
      </c>
      <c r="N125" s="11"/>
    </row>
    <row r="126" spans="1:14" s="10" customFormat="1" ht="68.25" customHeight="1">
      <c r="A126" s="22" t="s">
        <v>140</v>
      </c>
      <c r="B126" s="26">
        <v>9110</v>
      </c>
      <c r="C126" s="24">
        <v>227278500</v>
      </c>
      <c r="D126" s="24">
        <v>113639400</v>
      </c>
      <c r="E126" s="25">
        <f t="shared" ref="E126:E131" si="64">D126/C126*100</f>
        <v>50.000065998323642</v>
      </c>
      <c r="F126" s="24"/>
      <c r="G126" s="24"/>
      <c r="H126" s="25"/>
      <c r="I126" s="24">
        <f t="shared" ref="I126:J128" si="65">C126+F126</f>
        <v>227278500</v>
      </c>
      <c r="J126" s="24">
        <f t="shared" si="65"/>
        <v>113639400</v>
      </c>
      <c r="K126" s="25">
        <f>J126/I126*100</f>
        <v>50.000065998323642</v>
      </c>
      <c r="L126" s="11">
        <f t="shared" si="63"/>
        <v>0</v>
      </c>
      <c r="N126" s="11"/>
    </row>
    <row r="127" spans="1:14" ht="63" customHeight="1">
      <c r="A127" s="22" t="s">
        <v>60</v>
      </c>
      <c r="B127" s="26">
        <v>9770</v>
      </c>
      <c r="C127" s="24">
        <v>4890980</v>
      </c>
      <c r="D127" s="24">
        <v>1318807.47</v>
      </c>
      <c r="E127" s="25">
        <f t="shared" si="64"/>
        <v>26.964074071045069</v>
      </c>
      <c r="F127" s="24"/>
      <c r="G127" s="24"/>
      <c r="H127" s="25"/>
      <c r="I127" s="24">
        <f t="shared" si="65"/>
        <v>4890980</v>
      </c>
      <c r="J127" s="24">
        <f t="shared" si="65"/>
        <v>1318807.47</v>
      </c>
      <c r="K127" s="25">
        <f>J127/I127*100</f>
        <v>26.964074071045069</v>
      </c>
      <c r="L127" s="11">
        <f t="shared" si="63"/>
        <v>0</v>
      </c>
      <c r="N127" s="11"/>
    </row>
    <row r="128" spans="1:14" ht="118.5" customHeight="1">
      <c r="A128" s="22" t="s">
        <v>97</v>
      </c>
      <c r="B128" s="26">
        <v>9800</v>
      </c>
      <c r="C128" s="24">
        <v>44657229.119999997</v>
      </c>
      <c r="D128" s="24">
        <v>40993905.119999997</v>
      </c>
      <c r="E128" s="25">
        <f t="shared" si="64"/>
        <v>91.796795116517075</v>
      </c>
      <c r="F128" s="24">
        <v>36724000</v>
      </c>
      <c r="G128" s="24">
        <v>36424000</v>
      </c>
      <c r="H128" s="25">
        <f t="shared" si="9"/>
        <v>99.183095523363463</v>
      </c>
      <c r="I128" s="24">
        <f t="shared" si="65"/>
        <v>81381229.120000005</v>
      </c>
      <c r="J128" s="24">
        <f t="shared" si="65"/>
        <v>77417905.120000005</v>
      </c>
      <c r="K128" s="25">
        <f>J128/I128*100</f>
        <v>95.129928556183501</v>
      </c>
      <c r="L128" s="11">
        <f t="shared" si="63"/>
        <v>0</v>
      </c>
      <c r="N128" s="11"/>
    </row>
    <row r="129" spans="1:18" s="10" customFormat="1" ht="69.75" customHeight="1">
      <c r="A129" s="29" t="s">
        <v>3</v>
      </c>
      <c r="B129" s="30"/>
      <c r="C129" s="20">
        <f>C55+C59+C78+C81+C94+C104+C111+C118+C125+C99</f>
        <v>3784622131.9100003</v>
      </c>
      <c r="D129" s="20">
        <f>D55+D59+D78+D81+D94+D104+D111+D118+D125+D99</f>
        <v>1965857588.3599997</v>
      </c>
      <c r="E129" s="21">
        <f t="shared" si="64"/>
        <v>51.943298956714671</v>
      </c>
      <c r="F129" s="20">
        <f>F55+F59+F78+F81+F94+F104+F111+F118+F125+F99</f>
        <v>1559164138.47</v>
      </c>
      <c r="G129" s="20">
        <f>G55+G59+G78+G81+G94+G104+G111+G118+G125+G99</f>
        <v>372332310.12000006</v>
      </c>
      <c r="H129" s="21">
        <f t="shared" si="9"/>
        <v>23.880251022536207</v>
      </c>
      <c r="I129" s="20">
        <f>I55+I59+I78+I81+I94+I104+I111+I118+I125+I99</f>
        <v>5343786270.3800011</v>
      </c>
      <c r="J129" s="20">
        <f>J55+J59+J78+J81+J94+J104+J111+J118+J125+J99</f>
        <v>2338189898.4799995</v>
      </c>
      <c r="K129" s="21">
        <f>J129/I129*100</f>
        <v>43.755303452915392</v>
      </c>
      <c r="L129" s="11">
        <f t="shared" si="63"/>
        <v>0</v>
      </c>
      <c r="N129" s="11"/>
      <c r="R129" s="11"/>
    </row>
    <row r="130" spans="1:18" ht="66.75" customHeight="1">
      <c r="A130" s="31" t="s">
        <v>8</v>
      </c>
      <c r="B130" s="31"/>
      <c r="C130" s="24">
        <v>1000000</v>
      </c>
      <c r="D130" s="24">
        <v>10000000</v>
      </c>
      <c r="E130" s="25"/>
      <c r="F130" s="24">
        <v>716165.6</v>
      </c>
      <c r="G130" s="24">
        <v>-359531.94</v>
      </c>
      <c r="H130" s="25"/>
      <c r="I130" s="24">
        <f>SUM(C130+F130)</f>
        <v>1716165.6</v>
      </c>
      <c r="J130" s="24">
        <f>SUM(D130+G130)</f>
        <v>9640468.0600000005</v>
      </c>
      <c r="K130" s="25"/>
      <c r="L130" s="11">
        <f t="shared" si="63"/>
        <v>0</v>
      </c>
    </row>
    <row r="131" spans="1:18" ht="68.25" customHeight="1">
      <c r="A131" s="31" t="s">
        <v>9</v>
      </c>
      <c r="B131" s="32"/>
      <c r="C131" s="24">
        <v>-316884259.08999997</v>
      </c>
      <c r="D131" s="24">
        <v>-233205071.40000001</v>
      </c>
      <c r="E131" s="25">
        <f t="shared" si="64"/>
        <v>73.593138412648713</v>
      </c>
      <c r="F131" s="24">
        <v>1082921822.0899999</v>
      </c>
      <c r="G131" s="24">
        <v>151655144.65000001</v>
      </c>
      <c r="H131" s="25"/>
      <c r="I131" s="24">
        <f>C131+F131</f>
        <v>766037563</v>
      </c>
      <c r="J131" s="24">
        <f>D131+G131</f>
        <v>-81549926.75</v>
      </c>
      <c r="K131" s="25"/>
      <c r="L131" s="11">
        <f t="shared" si="63"/>
        <v>0</v>
      </c>
      <c r="N131" s="12"/>
    </row>
    <row r="132" spans="1:18" s="7" customFormat="1" ht="79.5" customHeight="1">
      <c r="A132" s="15"/>
      <c r="B132" s="16"/>
      <c r="C132" s="33"/>
      <c r="D132" s="33"/>
      <c r="E132" s="33"/>
      <c r="F132" s="33"/>
      <c r="G132" s="33"/>
      <c r="H132" s="33"/>
      <c r="I132" s="33"/>
      <c r="J132" s="33"/>
      <c r="K132" s="33"/>
      <c r="L132" s="6"/>
    </row>
    <row r="133" spans="1:18" ht="52.5" customHeight="1">
      <c r="A133" s="78" t="s">
        <v>83</v>
      </c>
      <c r="B133" s="78"/>
      <c r="C133" s="78"/>
      <c r="D133" s="37"/>
      <c r="E133" s="38"/>
      <c r="F133" s="37"/>
      <c r="G133" s="37"/>
      <c r="H133" s="38"/>
      <c r="I133" s="39"/>
      <c r="J133" s="39"/>
      <c r="K133" s="38"/>
    </row>
    <row r="134" spans="1:18" ht="4.5" hidden="1" customHeight="1">
      <c r="A134" s="78"/>
      <c r="B134" s="78"/>
      <c r="C134" s="78"/>
      <c r="D134" s="37"/>
      <c r="E134" s="38"/>
      <c r="F134" s="37"/>
      <c r="G134" s="37"/>
      <c r="H134" s="38"/>
      <c r="I134" s="37"/>
      <c r="J134" s="37"/>
      <c r="K134" s="38"/>
    </row>
    <row r="135" spans="1:18" ht="49.5" customHeight="1">
      <c r="A135" s="70" t="s">
        <v>13</v>
      </c>
      <c r="B135" s="71"/>
      <c r="C135" s="72"/>
      <c r="D135" s="37"/>
      <c r="E135" s="38"/>
      <c r="F135" s="37"/>
      <c r="G135" s="37"/>
      <c r="H135" s="38"/>
      <c r="I135" s="77" t="s">
        <v>98</v>
      </c>
      <c r="J135" s="77"/>
      <c r="K135" s="38"/>
    </row>
    <row r="136" spans="1:18" ht="40.5">
      <c r="A136" s="40"/>
      <c r="B136" s="41"/>
      <c r="C136" s="42">
        <f>C56+C135-C133-C134</f>
        <v>226775130</v>
      </c>
      <c r="D136" s="37"/>
      <c r="E136" s="38"/>
      <c r="F136" s="37"/>
      <c r="G136" s="37"/>
      <c r="H136" s="38"/>
      <c r="I136" s="52"/>
      <c r="J136" s="52"/>
      <c r="K136" s="38"/>
    </row>
    <row r="137" spans="1:18" ht="19.5" customHeight="1">
      <c r="A137" s="43"/>
      <c r="B137" s="44"/>
      <c r="C137" s="45"/>
      <c r="D137" s="46"/>
      <c r="E137" s="47"/>
      <c r="F137" s="46"/>
      <c r="G137" s="46"/>
      <c r="H137" s="47"/>
      <c r="I137" s="51"/>
      <c r="J137" s="51"/>
      <c r="K137" s="47"/>
    </row>
    <row r="138" spans="1:18" ht="96.75" customHeight="1">
      <c r="A138" s="43" t="s">
        <v>35</v>
      </c>
      <c r="B138" s="44"/>
      <c r="C138" s="48"/>
      <c r="D138" s="48"/>
      <c r="E138" s="47"/>
      <c r="F138" s="48"/>
      <c r="G138" s="48"/>
      <c r="H138" s="47"/>
      <c r="I138" s="51" t="s">
        <v>120</v>
      </c>
      <c r="J138" s="51"/>
      <c r="K138" s="49"/>
    </row>
    <row r="139" spans="1:18" ht="23.25" customHeight="1">
      <c r="A139" s="75"/>
      <c r="B139" s="75"/>
      <c r="C139" s="75"/>
      <c r="D139" s="46"/>
      <c r="E139" s="47"/>
      <c r="F139" s="50"/>
      <c r="G139" s="46"/>
      <c r="H139" s="47"/>
      <c r="I139" s="76"/>
      <c r="J139" s="76"/>
      <c r="K139" s="76"/>
    </row>
    <row r="140" spans="1:18" ht="23.25">
      <c r="C140" s="12"/>
      <c r="D140" s="12"/>
      <c r="E140" s="12"/>
      <c r="F140" s="12"/>
      <c r="G140" s="12"/>
      <c r="H140" s="12"/>
      <c r="I140" s="12"/>
      <c r="J140" s="12"/>
      <c r="K140" s="9"/>
    </row>
    <row r="141" spans="1:18" ht="23.25">
      <c r="C141" s="69">
        <f t="shared" ref="C141:K141" si="66">C53-C129-C130+C131</f>
        <v>0</v>
      </c>
      <c r="D141" s="69"/>
      <c r="E141" s="69"/>
      <c r="F141" s="69"/>
      <c r="G141" s="69"/>
      <c r="H141" s="69"/>
      <c r="I141" s="69"/>
      <c r="J141" s="69"/>
      <c r="K141" s="69"/>
    </row>
    <row r="145" spans="3:10" ht="23.25">
      <c r="C145" s="12"/>
      <c r="D145" s="12"/>
      <c r="E145" s="12"/>
      <c r="F145" s="12"/>
      <c r="G145" s="12"/>
      <c r="H145" s="12"/>
      <c r="I145" s="12"/>
      <c r="J145" s="12"/>
    </row>
    <row r="151" spans="3:10" ht="23.25">
      <c r="C151" s="13"/>
      <c r="D151" s="13"/>
      <c r="E151" s="13"/>
      <c r="F151" s="13"/>
      <c r="G151" s="13"/>
      <c r="H151" s="13"/>
      <c r="I151" s="13"/>
      <c r="J151" s="13"/>
    </row>
  </sheetData>
  <mergeCells count="16">
    <mergeCell ref="I1:K1"/>
    <mergeCell ref="I3:K3"/>
    <mergeCell ref="A4:K4"/>
    <mergeCell ref="J5:K5"/>
    <mergeCell ref="C6:E6"/>
    <mergeCell ref="A139:C139"/>
    <mergeCell ref="I139:K139"/>
    <mergeCell ref="I135:J135"/>
    <mergeCell ref="A133:C134"/>
    <mergeCell ref="I2:K2"/>
    <mergeCell ref="F6:H6"/>
    <mergeCell ref="A9:K9"/>
    <mergeCell ref="A54:K54"/>
    <mergeCell ref="I6:K6"/>
    <mergeCell ref="A6:A7"/>
    <mergeCell ref="B6:B7"/>
  </mergeCells>
  <phoneticPr fontId="2" type="noConversion"/>
  <hyperlinks>
    <hyperlink ref="A33" r:id="rId1" location="n3" display="https://zakon.rada.gov.ua/rada/show/971_002-20 - n3"/>
  </hyperlinks>
  <printOptions horizontalCentered="1"/>
  <pageMargins left="0.39370078740157483" right="0.39370078740157483" top="1.1811023622047245" bottom="0.59055118110236227" header="0.98425196850393704" footer="0.39370078740157483"/>
  <pageSetup paperSize="9" scale="31" firstPageNumber="2" orientation="landscape" useFirstPageNumber="1" r:id="rId2"/>
  <headerFooter differentFirst="1" alignWithMargins="0">
    <oddHeader>&amp;C&amp;"Times New Roman,полужирный"&amp;24 &amp;28&amp;P&amp;R&amp;"Times New Roman,обычный"&amp;26Продовження  додатка</oddHeader>
    <firstHeader>&amp;C&amp;"Times New Roman,полужирный"&amp;20 2</firstHeader>
  </headerFooter>
  <rowBreaks count="1" manualBreakCount="1">
    <brk id="5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Fin Dept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123</cp:lastModifiedBy>
  <cp:lastPrinted>2025-07-09T08:41:47Z</cp:lastPrinted>
  <dcterms:created xsi:type="dcterms:W3CDTF">2008-02-19T13:14:27Z</dcterms:created>
  <dcterms:modified xsi:type="dcterms:W3CDTF">2025-07-28T08:00:33Z</dcterms:modified>
</cp:coreProperties>
</file>